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Crop Table" sheetId="2" r:id="rId5"/>
    <sheet state="visible" name="Yields" sheetId="3" r:id="rId6"/>
    <sheet state="visible" name="Key" sheetId="4" r:id="rId7"/>
  </sheets>
  <definedNames>
    <definedName name="Plants">'Crop Table'!$A$9:$S$73</definedName>
  </definedNames>
  <calcPr/>
</workbook>
</file>

<file path=xl/sharedStrings.xml><?xml version="1.0" encoding="utf-8"?>
<sst xmlns="http://schemas.openxmlformats.org/spreadsheetml/2006/main" count="213" uniqueCount="159">
  <si>
    <t xml:space="preserve">Gardyn Plant Tracker </t>
  </si>
  <si>
    <t>By Taylor Brewer</t>
  </si>
  <si>
    <t xml:space="preserve">Hey everyone, </t>
  </si>
  <si>
    <t>Thank you for downloading this tool I created to track Gardyn plants.</t>
  </si>
  <si>
    <t>I originally created this spreadsheet to have a better way to keep track of my Gardyn. After sharing the idea in the Facebook group, it gained a lot of interest, so I programmed more features based on everyone's suggestions.</t>
  </si>
  <si>
    <t>As a Computer Science major, I work on projects like this quite often, but this is the first time I have made something for so many people to use. I am hoping this can help us all find a lot more success in growing and to better track the progress of our plants. This project took quite a lot of work, so if you would like to donate to show your support, I'll really appreciate it! I do want to emphasize that I don't expect a single penny, and I don't pressure anyone to donate. This idea originated as something I could personally use, and I'm just glad that others get to use it as well!</t>
  </si>
  <si>
    <t>Another thing I created for myself are seedless yCubes made with a 3D-printer. Just like this project, I figured I could share the yCubes as well. The links to donate and purchase the cubes are below.</t>
  </si>
  <si>
    <r>
      <rPr>
        <rFont val="Arial"/>
        <b/>
        <sz val="18.0"/>
      </rPr>
      <t>Purchase yCubes:</t>
    </r>
    <r>
      <rPr>
        <rFont val="Arial"/>
        <sz val="18.0"/>
      </rPr>
      <t xml:space="preserve"> </t>
    </r>
    <r>
      <rPr>
        <rFont val="Arial"/>
        <color rgb="FF1155CC"/>
        <sz val="18.0"/>
        <u/>
      </rPr>
      <t>https://www.etsy.com/listing/1154590257/gardyn-replacement-cubes-with-rockwool</t>
    </r>
  </si>
  <si>
    <r>
      <rPr>
        <rFont val="Arial"/>
        <b/>
        <sz val="18.0"/>
      </rPr>
      <t xml:space="preserve">Donation: </t>
    </r>
    <r>
      <rPr>
        <rFont val="Arial"/>
        <color rgb="FF1155CC"/>
        <sz val="18.0"/>
        <u/>
      </rPr>
      <t>https://www.buymeacoffee.com/taylrbrwr</t>
    </r>
  </si>
  <si>
    <r>
      <rPr>
        <rFont val="Arial"/>
        <b/>
        <sz val="18.0"/>
      </rPr>
      <t xml:space="preserve">Message Me: </t>
    </r>
    <r>
      <rPr>
        <rFont val="Arial"/>
        <color rgb="FF1155CC"/>
        <sz val="18.0"/>
        <u/>
      </rPr>
      <t>https://www.facebook.com/taylrbrwr</t>
    </r>
  </si>
  <si>
    <r>
      <rPr>
        <rFont val="Arial"/>
        <b/>
        <sz val="18.0"/>
      </rPr>
      <t xml:space="preserve">Share Spreadsheet: </t>
    </r>
    <r>
      <rPr>
        <rFont val="Arial"/>
        <b val="0"/>
        <color rgb="FF1155CC"/>
        <sz val="18.0"/>
        <u/>
      </rPr>
      <t>shorturl.at/mzJWZ</t>
    </r>
  </si>
  <si>
    <t>Again, I want to thank you all for the support! If there's any bugs or suggestions, you can message me on Facebook. I will make posts and tag everyone when there's future updates.</t>
  </si>
  <si>
    <t>Happy Planting!</t>
  </si>
  <si>
    <t>Taylor</t>
  </si>
  <si>
    <t>How to Use the Spreadsheet</t>
  </si>
  <si>
    <t>Crop Table</t>
  </si>
  <si>
    <t>Yields</t>
  </si>
  <si>
    <t>Key</t>
  </si>
  <si>
    <t>Plant</t>
  </si>
  <si>
    <t>A plant you choose from the drop-down menu. This choice will determine the rest of the data generated in the spreadsheet</t>
  </si>
  <si>
    <t>Timeline</t>
  </si>
  <si>
    <t>These are the dates your plants will be available for harvest. The beginning of the timeline will always be equal to the very first harvest date. The timeline will end on the very last die-off date.</t>
  </si>
  <si>
    <t>The 'Seed to Sprout', 'Sprout to Harvest' and 'Good For' values can be changed here. When they are, the rest of the spreadsheet data is updated to reflect this</t>
  </si>
  <si>
    <t>Date Planted</t>
  </si>
  <si>
    <t>The date you placed the yCube out to germinate. The predicated Sprout, Harvest, and Die-Off dates are based on this value.</t>
  </si>
  <si>
    <t>Quantity</t>
  </si>
  <si>
    <t>Number of plants you planted. The numbers in the Blue Bar Graph located in the Yields Sheet are based on this value.</t>
  </si>
  <si>
    <t>Blue Bar Graph</t>
  </si>
  <si>
    <t>This graph corresponds to the number of plants you have available for harvest. These values will correspond to the dates generated in the Timeline. The quantity of each plant is taken into account here.</t>
  </si>
  <si>
    <t>Sprouted?</t>
  </si>
  <si>
    <t>Choose 'Yes' or 'No' from the drop-down menu. The data in the Health column is based on this value.</t>
  </si>
  <si>
    <t>Seed to Sprout</t>
  </si>
  <si>
    <t>Number of days it takes for a seed to germinate. This value will be the same as what is entered into the Key</t>
  </si>
  <si>
    <t>Green Bar Graph</t>
  </si>
  <si>
    <t>This graph will give you a visual of when each plant in the Crop Table is ready for harvest. The green bar for each plant ranges from 'First Harvest Date' - 'Die-Off Date'</t>
  </si>
  <si>
    <t>Sprout to Harvest</t>
  </si>
  <si>
    <t>Number of days it takes for a sprout to be ready for harvest. This value will be the same as what is entered into the Key</t>
  </si>
  <si>
    <t>Seed to Harvest</t>
  </si>
  <si>
    <t>Number of days it takes for a seed to be ready for harvest. This value is equal to 'Seed to Sprout' + 'Sprout to Harvest'</t>
  </si>
  <si>
    <t>Good For...</t>
  </si>
  <si>
    <t>Number of days a plant will be ready to harvest until it dies. This value will be the same as what is entered into the Key</t>
  </si>
  <si>
    <t>Total Growth Time</t>
  </si>
  <si>
    <t>This is the time it takes for a seed to be ready for harvest. This value is equal to 'Seed to Sprout' + 'Sprout to Harvest' + 'Good For...'</t>
  </si>
  <si>
    <t>Health</t>
  </si>
  <si>
    <t>These are basic health metrics with possible values of 'Good', 'Check Plant', 'Ready to Harvest', and 'Time to Replace'. These values are based the data in the 'Sprouted?' column as well as the dates generated in 'Sprout Date', 'First Harvest Date', and 'Die-Off Date' columns</t>
  </si>
  <si>
    <t>Sprout Date</t>
  </si>
  <si>
    <t>The date a seed will sprout. This value is equal to 'Date Planted' + 'Seed to Sprout'</t>
  </si>
  <si>
    <t>First Harvest Date</t>
  </si>
  <si>
    <t>The date a plant will be ready for harvest. This value is equal to 'Date Planted' + 'Seed to Sprout' + 'Sprout to Harvest'</t>
  </si>
  <si>
    <t>Die-Off Date</t>
  </si>
  <si>
    <t>The date a plant will die-off. This value is equal to 'First Harvest Date' + 'Good For...'</t>
  </si>
  <si>
    <t>Replant Date</t>
  </si>
  <si>
    <t>The suggested date to plant an additional yCube so that it's ready for harvest around the same time the plant dies. This is to have more consistent harvests without any "gaps". This value is equal to 'Date Planted' + 'Total Growth Time' - 'Seed to Harvest'</t>
  </si>
  <si>
    <t>Thin to x Sprouts</t>
  </si>
  <si>
    <t>Number of sprouts you're suggested to thin to once a seed begins to germinate</t>
  </si>
  <si>
    <t>Toxicity to Pets</t>
  </si>
  <si>
    <t>Information generated based on which plant you choose, incase you have pets</t>
  </si>
  <si>
    <t>Suggested Light Intensity</t>
  </si>
  <si>
    <t>Color-coded blocks representing how much light a plant should recieve. This is accompanied by a key and a picture of the Gardyn for easy reference</t>
  </si>
  <si>
    <t>Optimal Tank pH</t>
  </si>
  <si>
    <t>Suggested pH range for your tank. This value is calculated by taking the median of all suggested pH ranges from the plants you have in the Crop Table. *This range doesn't take into account the quantity of each plant. For example, if you have 29 Arugula plants and 1 Cucumber plant, the optimal pH range will be calculated as if there are only one of each.</t>
  </si>
  <si>
    <t>Total</t>
  </si>
  <si>
    <t>Displays the total number of plants entered into the Crop Table. This is located next to the table's title.</t>
  </si>
  <si>
    <r>
      <rPr>
        <b/>
        <i/>
        <color theme="1"/>
        <sz val="15.0"/>
      </rPr>
      <t>Instructions:</t>
    </r>
    <r>
      <rPr>
        <i/>
        <color theme="1"/>
        <sz val="15.0"/>
      </rPr>
      <t xml:space="preserve"> Only fill-in columns A, B, C, D. The rest of the columns will auto-populate. If you find that the values in columns F - J aren't accurate, you can change these in the </t>
    </r>
    <r>
      <rPr>
        <i/>
        <color rgb="FF1155CC"/>
        <sz val="15.0"/>
        <u/>
      </rPr>
      <t>Key Sheet</t>
    </r>
    <r>
      <rPr>
        <i/>
        <color theme="1"/>
        <sz val="15.0"/>
      </rPr>
      <t xml:space="preserve">. Please do not change them here. </t>
    </r>
    <r>
      <rPr>
        <i/>
        <color rgb="FF1155CC"/>
        <sz val="12.0"/>
      </rPr>
      <t>(See More Instructions)</t>
    </r>
  </si>
  <si>
    <t>- Only Edit Here -</t>
  </si>
  <si>
    <t>Seed to Harvest (F+G)</t>
  </si>
  <si>
    <t xml:space="preserve">Total Growth Time </t>
  </si>
  <si>
    <t>Bok Choi</t>
  </si>
  <si>
    <t>Yes</t>
  </si>
  <si>
    <t>Arugula</t>
  </si>
  <si>
    <t>Bulls Blood Beets</t>
  </si>
  <si>
    <t>No</t>
  </si>
  <si>
    <t>Lavender</t>
  </si>
  <si>
    <t>Cardinale</t>
  </si>
  <si>
    <t>Dill</t>
  </si>
  <si>
    <t>Butterhead</t>
  </si>
  <si>
    <t>Cherry Tomatoes</t>
  </si>
  <si>
    <t>Mini Strawberries</t>
  </si>
  <si>
    <t>Thyme</t>
  </si>
  <si>
    <t>Mini Eggplant</t>
  </si>
  <si>
    <r>
      <rPr>
        <b/>
        <i/>
        <color theme="1"/>
        <sz val="15.0"/>
      </rPr>
      <t>Instructions:</t>
    </r>
    <r>
      <rPr>
        <i/>
        <color theme="1"/>
        <sz val="15.0"/>
      </rPr>
      <t xml:space="preserve"> The data here is automatically generated based on what's entered in the Crop Table. Each green bar represents the timeframe a plant will be available to harvest. The numbered column on the very left tells you how many plants will be available for harvest throughout the timeline of dates. The dates in this timeline automatically adapt to when your first and last harvests will be. </t>
    </r>
    <r>
      <rPr>
        <i/>
        <color rgb="FF1155CC"/>
        <sz val="12.0"/>
      </rPr>
      <t>(See More Instructions)</t>
    </r>
  </si>
  <si>
    <t>Crops Ready for Harvest / Month</t>
  </si>
  <si>
    <t>#</t>
  </si>
  <si>
    <t>First Harvest</t>
  </si>
  <si>
    <t>Die-Off</t>
  </si>
  <si>
    <r>
      <rPr>
        <b/>
        <i/>
        <color theme="1"/>
        <sz val="15.0"/>
      </rPr>
      <t>Instructions:</t>
    </r>
    <r>
      <rPr>
        <i/>
        <color theme="1"/>
        <sz val="15.0"/>
      </rPr>
      <t xml:space="preserve"> The data that's generated in the </t>
    </r>
    <r>
      <rPr>
        <i/>
        <color rgb="FF1155CC"/>
        <sz val="15.0"/>
        <u/>
      </rPr>
      <t>Crop Table Sheet</t>
    </r>
    <r>
      <rPr>
        <i/>
        <color theme="1"/>
        <sz val="15.0"/>
      </rPr>
      <t xml:space="preserve"> are dependant on these values. Currently, the values are based on </t>
    </r>
    <r>
      <rPr>
        <i/>
        <color rgb="FF1155CC"/>
        <sz val="15.0"/>
        <u/>
      </rPr>
      <t>Gardyn's Plant Book</t>
    </r>
    <r>
      <rPr>
        <i/>
        <color theme="1"/>
        <sz val="15.0"/>
      </rPr>
      <t xml:space="preserve">. Whenever Gardyn gives a date range (i.e., 4 - 21 days), the average is taken. Most of these values are pretty reliable, however they're generalized and wont be exact for everybody. If needed, you can measure your own timeframes and replace them here, so you can have more accurate estimates in the Crop Table. </t>
    </r>
    <r>
      <rPr>
        <i/>
        <color rgb="FF1155CC"/>
        <sz val="12.0"/>
      </rPr>
      <t>(See More Instructions)</t>
    </r>
  </si>
  <si>
    <t>Greens</t>
  </si>
  <si>
    <r>
      <rPr>
        <rFont val="Arial"/>
        <b/>
        <i/>
        <color theme="1"/>
        <sz val="12.0"/>
      </rPr>
      <t>Good For..</t>
    </r>
    <r>
      <rPr>
        <rFont val="Arial"/>
        <b/>
        <i/>
        <color theme="1"/>
      </rPr>
      <t>.</t>
    </r>
  </si>
  <si>
    <t>Fruiting Plants</t>
  </si>
  <si>
    <r>
      <rPr>
        <rFont val="Arial"/>
        <b/>
        <i/>
        <color theme="1"/>
        <sz val="12.0"/>
      </rPr>
      <t>Good For..</t>
    </r>
    <r>
      <rPr>
        <rFont val="Arial"/>
        <b/>
        <i/>
        <color theme="1"/>
      </rPr>
      <t>.</t>
    </r>
  </si>
  <si>
    <t>Herbs</t>
  </si>
  <si>
    <r>
      <rPr>
        <rFont val="Arial"/>
        <b/>
        <i/>
        <color theme="1"/>
        <sz val="12.0"/>
      </rPr>
      <t>Good For..</t>
    </r>
    <r>
      <rPr>
        <rFont val="Arial"/>
        <b/>
        <i/>
        <color theme="1"/>
      </rPr>
      <t>.</t>
    </r>
  </si>
  <si>
    <t>Banana Peppers</t>
  </si>
  <si>
    <t>Lemon Balm</t>
  </si>
  <si>
    <t>Cape Gooseberry</t>
  </si>
  <si>
    <t>Savory</t>
  </si>
  <si>
    <t>Breen</t>
  </si>
  <si>
    <t>Chervil</t>
  </si>
  <si>
    <t>Cucumbers</t>
  </si>
  <si>
    <t>Zaatar</t>
  </si>
  <si>
    <t>Buttercrunch</t>
  </si>
  <si>
    <t>Jalapeños</t>
  </si>
  <si>
    <t>Purple Basil</t>
  </si>
  <si>
    <t>Thai Basil</t>
  </si>
  <si>
    <t>Celery</t>
  </si>
  <si>
    <t>Sugar Snap Peas</t>
  </si>
  <si>
    <t>Stevia</t>
  </si>
  <si>
    <t>Endive Lettuce</t>
  </si>
  <si>
    <t>Sweet Peppers</t>
  </si>
  <si>
    <t>Shiso</t>
  </si>
  <si>
    <t>Flashy Trout Back</t>
  </si>
  <si>
    <t>Black Cherry Tomatoes</t>
  </si>
  <si>
    <t>Sage</t>
  </si>
  <si>
    <t>Green Mustard</t>
  </si>
  <si>
    <t>Jubilee Tomatoes</t>
  </si>
  <si>
    <t>Rosemary</t>
  </si>
  <si>
    <t>Kale</t>
  </si>
  <si>
    <t>Roma Tomatoes</t>
  </si>
  <si>
    <t>Italian Parsley</t>
  </si>
  <si>
    <t>Kale Lacinato</t>
  </si>
  <si>
    <t>San Marzano Tomatoes</t>
  </si>
  <si>
    <t>Oregano</t>
  </si>
  <si>
    <t>Lollo Rossa</t>
  </si>
  <si>
    <t>Rio Grande Tomatoes</t>
  </si>
  <si>
    <t>Mint</t>
  </si>
  <si>
    <t>Matilda</t>
  </si>
  <si>
    <t>Mexican Tarragon</t>
  </si>
  <si>
    <t>Monte Carlo</t>
  </si>
  <si>
    <t>Flowers</t>
  </si>
  <si>
    <r>
      <rPr>
        <rFont val="Arial"/>
        <b/>
        <i/>
        <color theme="1"/>
        <sz val="12.0"/>
      </rPr>
      <t>Good For..</t>
    </r>
    <r>
      <rPr>
        <rFont val="Arial"/>
        <b/>
        <i/>
        <color theme="1"/>
      </rPr>
      <t>.</t>
    </r>
  </si>
  <si>
    <t>Lemongrass</t>
  </si>
  <si>
    <t>Purslane</t>
  </si>
  <si>
    <t>Night-Scented Stock</t>
  </si>
  <si>
    <t>Red Amaranth</t>
  </si>
  <si>
    <t>Borage</t>
  </si>
  <si>
    <t>Cilantro</t>
  </si>
  <si>
    <t>Red Mustard</t>
  </si>
  <si>
    <t>Torenia</t>
  </si>
  <si>
    <t>Chives</t>
  </si>
  <si>
    <t>Red Sail</t>
  </si>
  <si>
    <t>Red Marietta Gold</t>
  </si>
  <si>
    <t>Catnip</t>
  </si>
  <si>
    <t>Red Salad Bowl</t>
  </si>
  <si>
    <t>Radio Calendula</t>
  </si>
  <si>
    <t>Basil</t>
  </si>
  <si>
    <t>Red Sorrel</t>
  </si>
  <si>
    <t>Petunia</t>
  </si>
  <si>
    <t>Romaine</t>
  </si>
  <si>
    <t>Oopsy Daisy</t>
  </si>
  <si>
    <t>Rouge d'hiver</t>
  </si>
  <si>
    <t>Sorrel</t>
  </si>
  <si>
    <t>Fiesta Gitana</t>
  </si>
  <si>
    <t>Swiss Chard</t>
  </si>
  <si>
    <t>Chamomille</t>
  </si>
  <si>
    <t>Tatsoi</t>
  </si>
  <si>
    <t>Campanula</t>
  </si>
  <si>
    <t>Wasabi Greens</t>
  </si>
  <si>
    <t>Watercress</t>
  </si>
  <si>
    <t>Wheatgrass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</si>
</sst>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
  </numFmts>
  <fonts count="57">
    <font>
      <sz val="10.0"/>
      <color rgb="FF000000"/>
      <name val="Arial"/>
      <scheme val="minor"/>
    </font>
    <font>
      <b/>
      <sz val="50.0"/>
      <color rgb="FF434343"/>
      <name val="Arial"/>
    </font>
    <font/>
    <font>
      <b/>
      <i/>
      <sz val="16.0"/>
      <color theme="1"/>
      <name val="Arial"/>
    </font>
    <font>
      <b/>
      <i/>
      <sz val="14.0"/>
      <color theme="1"/>
      <name val="Arial"/>
    </font>
    <font>
      <sz val="50.0"/>
      <color theme="1"/>
      <name val="Arial"/>
    </font>
    <font>
      <b/>
      <sz val="18.0"/>
      <color theme="1"/>
      <name val="Arial"/>
    </font>
    <font>
      <sz val="18.0"/>
      <color theme="1"/>
      <name val="Arial"/>
    </font>
    <font>
      <u/>
      <sz val="18.0"/>
      <color rgb="FF0000FF"/>
      <name val="Arial"/>
    </font>
    <font>
      <u/>
      <sz val="18.0"/>
      <color rgb="FF0000FF"/>
      <name val="Arial"/>
    </font>
    <font>
      <b/>
      <u/>
      <sz val="18.0"/>
      <color rgb="FF0000FF"/>
      <name val="Arial"/>
    </font>
    <font>
      <b/>
      <sz val="16.0"/>
      <color theme="1"/>
      <name val="Arial"/>
      <scheme val="minor"/>
    </font>
    <font>
      <b/>
      <u/>
      <sz val="14.0"/>
      <color rgb="FF1155CC"/>
    </font>
    <font>
      <b/>
      <u/>
      <sz val="14.0"/>
      <color rgb="FF1155CC"/>
    </font>
    <font>
      <b/>
      <sz val="14.0"/>
      <color theme="1"/>
      <name val="Arial"/>
      <scheme val="minor"/>
    </font>
    <font>
      <b/>
      <u/>
      <sz val="14.0"/>
      <color rgb="FF1155CC"/>
      <name val="Arial"/>
    </font>
    <font>
      <b/>
      <u/>
      <sz val="12.0"/>
      <color rgb="FF1155CC"/>
    </font>
    <font>
      <sz val="12.0"/>
      <color theme="1"/>
      <name val="Arial"/>
      <scheme val="minor"/>
    </font>
    <font>
      <b/>
      <u/>
      <sz val="12.0"/>
      <color rgb="FF1155CC"/>
    </font>
    <font>
      <sz val="12.0"/>
      <color theme="1"/>
      <name val="Arial"/>
    </font>
    <font>
      <b/>
      <u/>
      <sz val="12.0"/>
      <color rgb="FF1155CC"/>
    </font>
    <font>
      <b/>
      <sz val="12.0"/>
      <color theme="1"/>
      <name val="Arial"/>
      <scheme val="minor"/>
    </font>
    <font>
      <i/>
      <u/>
      <sz val="15.0"/>
      <color theme="1"/>
    </font>
    <font>
      <b/>
      <i/>
      <sz val="12.0"/>
      <color rgb="FFFFFFFF"/>
      <name val="Arial"/>
      <scheme val="minor"/>
    </font>
    <font>
      <b/>
      <i/>
      <sz val="13.0"/>
      <color theme="1"/>
      <name val="Arial"/>
      <scheme val="minor"/>
    </font>
    <font>
      <b/>
      <i/>
      <u/>
      <sz val="13.0"/>
      <color rgb="FF1155CC"/>
    </font>
    <font>
      <b/>
      <i/>
      <u/>
      <sz val="12.0"/>
      <color rgb="FF1155CC"/>
      <name val="Arial"/>
      <scheme val="minor"/>
    </font>
    <font>
      <b/>
      <i/>
      <sz val="12.0"/>
      <color theme="1"/>
      <name val="Arial"/>
      <scheme val="minor"/>
    </font>
    <font>
      <b/>
      <i/>
      <u/>
      <sz val="13.0"/>
      <color rgb="FFFFFFFF"/>
    </font>
    <font>
      <b/>
      <sz val="12.0"/>
      <color theme="1"/>
      <name val="Arial"/>
    </font>
    <font>
      <color theme="1"/>
      <name val="Arial"/>
      <scheme val="minor"/>
    </font>
    <font>
      <sz val="14.0"/>
      <color theme="1"/>
      <name val="Arial"/>
    </font>
    <font>
      <sz val="12.0"/>
      <color rgb="FF000000"/>
      <name val="Arial"/>
    </font>
    <font>
      <b/>
      <i/>
      <sz val="13.0"/>
      <color rgb="FFFFFFFF"/>
      <name val="Arial"/>
      <scheme val="minor"/>
    </font>
    <font>
      <b/>
      <sz val="18.0"/>
      <color theme="1"/>
      <name val="Arial"/>
      <scheme val="minor"/>
    </font>
    <font>
      <i/>
      <sz val="13.0"/>
      <color theme="1"/>
      <name val="Arial"/>
      <scheme val="minor"/>
    </font>
    <font>
      <b/>
      <color theme="1"/>
      <name val="Arial"/>
      <scheme val="minor"/>
    </font>
    <font>
      <b/>
      <sz val="11.0"/>
      <color rgb="FFFFFFFF"/>
      <name val="Arial"/>
      <scheme val="minor"/>
    </font>
    <font>
      <b/>
      <color rgb="FFFFFFFF"/>
      <name val="Arial"/>
      <scheme val="minor"/>
    </font>
    <font>
      <color rgb="FFFFFFFF"/>
      <name val="Arial"/>
      <scheme val="minor"/>
    </font>
    <font>
      <b/>
      <sz val="12.0"/>
      <color rgb="FFFFFFFF"/>
      <name val="Arial"/>
      <scheme val="minor"/>
    </font>
    <font>
      <b/>
      <u/>
      <color rgb="FFFFFFFF"/>
      <name val="Arial"/>
      <scheme val="minor"/>
    </font>
    <font>
      <u/>
      <color rgb="FFFFFFFF"/>
      <name val="Arial"/>
      <scheme val="minor"/>
    </font>
    <font>
      <i/>
      <sz val="14.0"/>
      <color theme="1"/>
      <name val="Arial"/>
      <scheme val="minor"/>
    </font>
    <font>
      <b/>
      <sz val="14.0"/>
      <color rgb="FF000000"/>
      <name val="Poppins"/>
    </font>
    <font>
      <b/>
      <i/>
      <sz val="12.0"/>
      <color rgb="FF000000"/>
      <name val="Arial"/>
    </font>
    <font>
      <u/>
      <sz val="12.0"/>
      <color rgb="FF0B5394"/>
      <name val="Poppins"/>
    </font>
    <font>
      <u/>
      <sz val="12.0"/>
      <color rgb="FF0B5394"/>
      <name val="Poppins"/>
    </font>
    <font>
      <u/>
      <sz val="12.0"/>
      <color rgb="FF0B5394"/>
      <name val="Poppins"/>
    </font>
    <font>
      <u/>
      <sz val="12.0"/>
      <color rgb="FF0B5394"/>
      <name val="Poppins"/>
    </font>
    <font>
      <u/>
      <sz val="12.0"/>
      <color rgb="FF0B5394"/>
      <name val="Poppins"/>
    </font>
    <font>
      <sz val="12.0"/>
      <color rgb="FF0B5394"/>
      <name val="Poppins"/>
    </font>
    <font>
      <u/>
      <sz val="12.0"/>
      <color rgb="FF0B5394"/>
      <name val="Poppins"/>
    </font>
    <font>
      <u/>
      <sz val="12.0"/>
      <color rgb="FF0B5394"/>
      <name val="Poppins"/>
    </font>
    <font>
      <u/>
      <sz val="12.0"/>
      <color rgb="FF0B5394"/>
      <name val="Poppins"/>
    </font>
    <font>
      <u/>
      <sz val="12.0"/>
      <color rgb="FF0B5394"/>
      <name val="Poppins"/>
    </font>
    <font>
      <u/>
      <sz val="12.0"/>
      <color rgb="FF0B5394"/>
      <name val="Poppins"/>
    </font>
  </fonts>
  <fills count="24">
    <fill>
      <patternFill patternType="none"/>
    </fill>
    <fill>
      <patternFill patternType="lightGray"/>
    </fill>
    <fill>
      <patternFill patternType="solid">
        <fgColor rgb="FF93C47D"/>
        <bgColor rgb="FF93C47D"/>
      </patternFill>
    </fill>
    <fill>
      <patternFill patternType="solid">
        <fgColor rgb="FFD9EAD3"/>
        <bgColor rgb="FFD9EAD3"/>
      </patternFill>
    </fill>
    <fill>
      <patternFill patternType="solid">
        <fgColor rgb="FFD0E0E3"/>
        <bgColor rgb="FFD0E0E3"/>
      </patternFill>
    </fill>
    <fill>
      <patternFill patternType="solid">
        <fgColor rgb="FFEFEFEF"/>
        <bgColor rgb="FFEFEFEF"/>
      </patternFill>
    </fill>
    <fill>
      <patternFill patternType="solid">
        <fgColor rgb="FFF3F3F3"/>
        <bgColor rgb="FFF3F3F3"/>
      </patternFill>
    </fill>
    <fill>
      <patternFill patternType="solid">
        <fgColor rgb="FFD9D9D9"/>
        <bgColor rgb="FFD9D9D9"/>
      </patternFill>
    </fill>
    <fill>
      <patternFill patternType="solid">
        <fgColor rgb="FF6AA84F"/>
        <bgColor rgb="FF6AA84F"/>
      </patternFill>
    </fill>
    <fill>
      <patternFill patternType="solid">
        <fgColor rgb="FFF9CB9C"/>
        <bgColor rgb="FFF9CB9C"/>
      </patternFill>
    </fill>
    <fill>
      <patternFill patternType="solid">
        <fgColor rgb="FF9FC5E8"/>
        <bgColor rgb="FF9FC5E8"/>
      </patternFill>
    </fill>
    <fill>
      <patternFill patternType="solid">
        <fgColor rgb="FFE6B8AF"/>
        <bgColor rgb="FFE6B8AF"/>
      </patternFill>
    </fill>
    <fill>
      <patternFill patternType="solid">
        <fgColor rgb="FFFFF2CC"/>
        <bgColor rgb="FFFFF2CC"/>
      </patternFill>
    </fill>
    <fill>
      <patternFill patternType="solid">
        <fgColor rgb="FF999999"/>
        <bgColor rgb="FF999999"/>
      </patternFill>
    </fill>
    <fill>
      <patternFill patternType="solid">
        <fgColor rgb="FFB6D7A8"/>
        <bgColor rgb="FFB6D7A8"/>
      </patternFill>
    </fill>
    <fill>
      <patternFill patternType="solid">
        <fgColor rgb="FFFFFFFF"/>
        <bgColor rgb="FFFFFFFF"/>
      </patternFill>
    </fill>
    <fill>
      <patternFill patternType="solid">
        <fgColor rgb="FF76A5AF"/>
        <bgColor rgb="FF76A5AF"/>
      </patternFill>
    </fill>
    <fill>
      <patternFill patternType="solid">
        <fgColor rgb="FF434343"/>
        <bgColor rgb="FF434343"/>
      </patternFill>
    </fill>
    <fill>
      <patternFill patternType="solid">
        <fgColor rgb="FF666666"/>
        <bgColor rgb="FF666666"/>
      </patternFill>
    </fill>
    <fill>
      <patternFill patternType="solid">
        <fgColor rgb="FFCCCCCC"/>
        <bgColor rgb="FFCCCCCC"/>
      </patternFill>
    </fill>
    <fill>
      <patternFill patternType="solid">
        <fgColor rgb="FFFFE599"/>
        <bgColor rgb="FFFFE599"/>
      </patternFill>
    </fill>
    <fill>
      <patternFill patternType="solid">
        <fgColor rgb="FFFCE5CD"/>
        <bgColor rgb="FFFCE5CD"/>
      </patternFill>
    </fill>
    <fill>
      <patternFill patternType="solid">
        <fgColor rgb="FFA2C4C9"/>
        <bgColor rgb="FFA2C4C9"/>
      </patternFill>
    </fill>
    <fill>
      <patternFill patternType="solid">
        <fgColor rgb="FFCFE2F3"/>
        <bgColor rgb="FFCFE2F3"/>
      </patternFill>
    </fill>
  </fills>
  <borders count="54">
    <border/>
    <border>
      <left style="double">
        <color rgb="FF000000"/>
      </left>
      <top style="double">
        <color rgb="FF000000"/>
      </top>
    </border>
    <border>
      <top style="double">
        <color rgb="FF000000"/>
      </top>
    </border>
    <border>
      <right style="medium">
        <color rgb="FF000000"/>
      </right>
      <top style="double">
        <color rgb="FF000000"/>
      </top>
    </border>
    <border>
      <left style="double">
        <color rgb="FF000000"/>
      </left>
      <bottom style="double">
        <color rgb="FF000000"/>
      </bottom>
    </border>
    <border>
      <bottom style="double">
        <color rgb="FF000000"/>
      </bottom>
    </border>
    <border>
      <right style="medium">
        <color rgb="FF000000"/>
      </right>
      <bottom style="double">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dotted">
        <color rgb="FF000000"/>
      </left>
      <top style="thick">
        <color rgb="FF000000"/>
      </top>
    </border>
    <border>
      <top style="thick">
        <color rgb="FF000000"/>
      </top>
    </border>
    <border>
      <right style="dotted">
        <color rgb="FF000000"/>
      </right>
      <top style="thick">
        <color rgb="FF000000"/>
      </top>
    </border>
    <border>
      <left style="dotted">
        <color rgb="FF000000"/>
      </left>
    </border>
    <border>
      <right style="dotted">
        <color rgb="FF000000"/>
      </right>
    </border>
    <border>
      <left style="dotted">
        <color rgb="FF000000"/>
      </left>
      <bottom style="double">
        <color rgb="FF000000"/>
      </bottom>
    </border>
    <border>
      <right style="dotted">
        <color rgb="FF000000"/>
      </right>
      <bottom style="double">
        <color rgb="FF000000"/>
      </bottom>
    </border>
    <border>
      <left style="medium">
        <color rgb="FF000000"/>
      </left>
      <bottom style="double">
        <color rgb="FF000000"/>
      </bottom>
    </border>
    <border>
      <left style="dotted">
        <color rgb="FF000000"/>
      </left>
      <bottom style="thick">
        <color rgb="FF000000"/>
      </bottom>
    </border>
    <border>
      <bottom style="thick">
        <color rgb="FF000000"/>
      </bottom>
    </border>
    <border>
      <right style="dotted">
        <color rgb="FF000000"/>
      </right>
      <bottom style="thick">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double">
        <color rgb="FF000000"/>
      </bottom>
    </border>
    <border>
      <left style="medium">
        <color rgb="FF000000"/>
      </left>
      <top style="double">
        <color rgb="FF000000"/>
      </top>
    </border>
    <border>
      <left style="medium">
        <color rgb="FF000000"/>
      </left>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right style="medium">
        <color rgb="FF000000"/>
      </right>
      <bottom style="dotted">
        <color rgb="FF000000"/>
      </bottom>
    </border>
    <border>
      <left style="dotted">
        <color rgb="FF000000"/>
      </left>
      <right style="medium">
        <color rgb="FF000000"/>
      </right>
      <top style="dotted">
        <color rgb="FF000000"/>
      </top>
      <bottom style="dotted">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right style="dotted">
        <color rgb="FF000000"/>
      </right>
      <top style="dotted">
        <color rgb="FF000000"/>
      </top>
      <bottom style="medium">
        <color rgb="FF000000"/>
      </bottom>
    </border>
    <border>
      <left style="dotted">
        <color rgb="FF000000"/>
      </left>
      <right style="dotted">
        <color rgb="FF000000"/>
      </right>
      <top style="dotted">
        <color rgb="FF000000"/>
      </top>
      <bottom style="medium">
        <color rgb="FF000000"/>
      </bottom>
    </border>
    <border>
      <left style="dotted">
        <color rgb="FF000000"/>
      </left>
      <right style="medium">
        <color rgb="FF000000"/>
      </right>
      <top style="dotted">
        <color rgb="FF000000"/>
      </top>
      <bottom style="medium">
        <color rgb="FF000000"/>
      </bottom>
    </border>
    <border>
      <bottom style="double">
        <color rgb="FFFFFFFF"/>
      </bottom>
    </border>
    <border>
      <right style="medium">
        <color rgb="FF000000"/>
      </right>
      <bottom style="double">
        <color rgb="FFFFFFFF"/>
      </bottom>
    </border>
    <border>
      <left style="thin">
        <color rgb="FFFFFFFF"/>
      </left>
      <right style="medium">
        <color rgb="FF000000"/>
      </right>
    </border>
    <border>
      <right style="thin">
        <color rgb="FFFFFFFF"/>
      </right>
    </border>
    <border>
      <right style="thin">
        <color rgb="FF000000"/>
      </right>
    </border>
    <border>
      <right style="thin">
        <color rgb="FF000000"/>
      </right>
      <bottom style="thin">
        <color rgb="FF000000"/>
      </bottom>
    </border>
    <border>
      <bottom style="thin">
        <color rgb="FF000000"/>
      </bottom>
    </border>
    <border>
      <right style="medium">
        <color rgb="FF000000"/>
      </right>
      <bottom style="thin">
        <color rgb="FF000000"/>
      </bottom>
    </border>
    <border>
      <left style="medium">
        <color rgb="FF000000"/>
      </left>
      <right style="thin">
        <color rgb="FF000000"/>
      </right>
    </border>
    <border>
      <left style="thin">
        <color rgb="FF000000"/>
      </left>
    </border>
    <border>
      <left style="thin">
        <color rgb="FF000000"/>
      </left>
      <bottom style="medium">
        <color rgb="FF000000"/>
      </bottom>
    </border>
    <border>
      <right style="thin">
        <color rgb="FF000000"/>
      </right>
      <top style="double">
        <color rgb="FF000000"/>
      </top>
    </border>
    <border>
      <right style="thin">
        <color rgb="FF000000"/>
      </right>
      <top style="double">
        <color rgb="FF000000"/>
      </top>
      <bottom style="thin">
        <color rgb="FF000000"/>
      </bottom>
    </border>
    <border>
      <top style="double">
        <color rgb="FF000000"/>
      </top>
      <bottom style="thin">
        <color rgb="FF000000"/>
      </bottom>
    </border>
    <border>
      <right style="thin">
        <color rgb="FF000000"/>
      </right>
      <bottom style="medium">
        <color rgb="FF000000"/>
      </bottom>
    </border>
    <border>
      <left style="medium">
        <color rgb="FF000000"/>
      </left>
      <right style="thin">
        <color rgb="FF000000"/>
      </right>
      <bottom style="medium">
        <color rgb="FF000000"/>
      </bottom>
    </border>
  </borders>
  <cellStyleXfs count="1">
    <xf borderId="0" fillId="0" fontId="0" numFmtId="0" applyAlignment="1" applyFont="1"/>
  </cellStyleXfs>
  <cellXfs count="2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2" fillId="0" fontId="2" numFmtId="0" xfId="0" applyBorder="1" applyFont="1"/>
    <xf borderId="3" fillId="0" fontId="2" numFmtId="0" xfId="0" applyBorder="1" applyFont="1"/>
    <xf borderId="0" fillId="0" fontId="1" numFmtId="0" xfId="0" applyAlignment="1" applyFont="1">
      <alignment horizontal="center" readingOrder="0" vertical="bottom"/>
    </xf>
    <xf borderId="4" fillId="2" fontId="3" numFmtId="0" xfId="0" applyAlignment="1" applyBorder="1" applyFont="1">
      <alignment horizontal="center" readingOrder="0" vertical="top"/>
    </xf>
    <xf borderId="5" fillId="0" fontId="2" numFmtId="0" xfId="0" applyBorder="1" applyFont="1"/>
    <xf borderId="6" fillId="0" fontId="2" numFmtId="0" xfId="0" applyBorder="1" applyFont="1"/>
    <xf borderId="0" fillId="0" fontId="4" numFmtId="0" xfId="0" applyAlignment="1" applyFont="1">
      <alignment horizontal="center" readingOrder="0" vertical="top"/>
    </xf>
    <xf borderId="7" fillId="3" fontId="5" numFmtId="0" xfId="0" applyAlignment="1" applyBorder="1" applyFill="1" applyFont="1">
      <alignment horizontal="center" readingOrder="0" vertical="top"/>
    </xf>
    <xf borderId="8" fillId="0" fontId="2" numFmtId="0" xfId="0" applyBorder="1" applyFont="1"/>
    <xf borderId="0" fillId="3" fontId="6"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7" fillId="0" fontId="2" numFmtId="0" xfId="0" applyBorder="1" applyFont="1"/>
    <xf borderId="0" fillId="3" fontId="7" numFmtId="0" xfId="0" applyAlignment="1" applyFont="1">
      <alignment horizontal="left" readingOrder="0" vertical="top"/>
    </xf>
    <xf borderId="0" fillId="0" fontId="7" numFmtId="0" xfId="0" applyAlignment="1" applyFont="1">
      <alignment horizontal="left" readingOrder="0" vertical="top"/>
    </xf>
    <xf borderId="0" fillId="3" fontId="7"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0" fontId="7" numFmtId="0" xfId="0" applyAlignment="1" applyFont="1">
      <alignment horizontal="left" readingOrder="0" shrinkToFit="0" vertical="top" wrapText="0"/>
    </xf>
    <xf borderId="2" fillId="3" fontId="6" numFmtId="0" xfId="0" applyAlignment="1" applyBorder="1" applyFont="1">
      <alignment horizontal="left" readingOrder="0" shrinkToFit="0" vertical="center" wrapText="1"/>
    </xf>
    <xf borderId="2" fillId="3" fontId="8" numFmtId="0" xfId="0" applyAlignment="1" applyBorder="1" applyFont="1">
      <alignment horizontal="left" readingOrder="0" vertical="top"/>
    </xf>
    <xf borderId="0" fillId="0" fontId="7" numFmtId="0" xfId="0" applyAlignment="1" applyFont="1">
      <alignment horizontal="left" readingOrder="0" vertical="top"/>
    </xf>
    <xf borderId="0" fillId="3" fontId="9" numFmtId="0" xfId="0" applyAlignment="1" applyFont="1">
      <alignment horizontal="left" readingOrder="0" vertical="top"/>
    </xf>
    <xf borderId="0" fillId="3" fontId="10" numFmtId="0" xfId="0" applyAlignment="1" applyFont="1">
      <alignment horizontal="left" readingOrder="0" shrinkToFit="0" vertical="center" wrapText="1"/>
    </xf>
    <xf borderId="0" fillId="3" fontId="6" numFmtId="0" xfId="0" applyAlignment="1" applyFont="1">
      <alignment horizontal="left" readingOrder="0" vertical="bottom"/>
    </xf>
    <xf borderId="0" fillId="0" fontId="6" numFmtId="0" xfId="0" applyAlignment="1" applyFont="1">
      <alignment horizontal="left" readingOrder="0" vertical="bottom"/>
    </xf>
    <xf borderId="0" fillId="3" fontId="6" numFmtId="0" xfId="0" applyAlignment="1" applyFont="1">
      <alignment horizontal="left" readingOrder="0" vertical="top"/>
    </xf>
    <xf borderId="0" fillId="0" fontId="6" numFmtId="0" xfId="0" applyAlignment="1" applyFont="1">
      <alignment horizontal="left" readingOrder="0" vertical="top"/>
    </xf>
    <xf borderId="9" fillId="0" fontId="2" numFmtId="0" xfId="0" applyBorder="1" applyFont="1"/>
    <xf borderId="10" fillId="0" fontId="2" numFmtId="0" xfId="0" applyBorder="1" applyFont="1"/>
    <xf borderId="11" fillId="0" fontId="2" numFmtId="0" xfId="0" applyBorder="1" applyFont="1"/>
    <xf borderId="0" fillId="0" fontId="5" numFmtId="0" xfId="0" applyAlignment="1" applyFont="1">
      <alignment horizontal="center" readingOrder="0" vertical="top"/>
    </xf>
    <xf borderId="12" fillId="4" fontId="11" numFmtId="0" xfId="0" applyAlignment="1" applyBorder="1" applyFill="1" applyFont="1">
      <alignment horizontal="center" readingOrder="0" vertical="center"/>
    </xf>
    <xf borderId="13" fillId="0" fontId="2" numFmtId="0" xfId="0" applyBorder="1" applyFont="1"/>
    <xf borderId="14" fillId="0" fontId="2" numFmtId="0" xfId="0" applyBorder="1" applyFont="1"/>
    <xf borderId="0" fillId="0" fontId="11" numFmtId="0" xfId="0" applyAlignment="1" applyFont="1">
      <alignment horizontal="center" readingOrder="0" vertical="center"/>
    </xf>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9" fillId="5" fontId="12" numFmtId="0" xfId="0" applyAlignment="1" applyBorder="1" applyFill="1" applyFont="1">
      <alignment horizontal="center" readingOrder="0"/>
    </xf>
    <xf borderId="19" fillId="5" fontId="13" numFmtId="0" xfId="0" applyAlignment="1" applyBorder="1" applyFont="1">
      <alignment horizontal="center" readingOrder="0" vertical="center"/>
    </xf>
    <xf borderId="0" fillId="0" fontId="14" numFmtId="0" xfId="0" applyAlignment="1" applyFont="1">
      <alignment horizontal="center" readingOrder="0" vertical="center"/>
    </xf>
    <xf borderId="19" fillId="5" fontId="15" numFmtId="0" xfId="0" applyAlignment="1" applyBorder="1" applyFont="1">
      <alignment horizontal="center" readingOrder="0" vertical="top"/>
    </xf>
    <xf borderId="7" fillId="5" fontId="16" numFmtId="0" xfId="0" applyAlignment="1" applyBorder="1" applyFont="1">
      <alignment horizontal="center" readingOrder="0" shrinkToFit="0" vertical="center" wrapText="1"/>
    </xf>
    <xf borderId="0" fillId="5" fontId="17" numFmtId="0" xfId="0" applyAlignment="1" applyFont="1">
      <alignment horizontal="left" readingOrder="0" shrinkToFit="0" vertical="center" wrapText="1"/>
    </xf>
    <xf borderId="7" fillId="5" fontId="18" numFmtId="0" xfId="0" applyAlignment="1" applyBorder="1" applyFont="1">
      <alignment horizontal="center" readingOrder="0" vertical="center"/>
    </xf>
    <xf borderId="0" fillId="0" fontId="17" numFmtId="0" xfId="0" applyAlignment="1" applyFont="1">
      <alignment horizontal="left" readingOrder="0" shrinkToFit="0" vertical="center" wrapText="1"/>
    </xf>
    <xf borderId="7" fillId="5" fontId="19" numFmtId="0" xfId="0" applyAlignment="1" applyBorder="1" applyFont="1">
      <alignment horizontal="center" readingOrder="0" shrinkToFit="0" vertical="center" wrapText="1"/>
    </xf>
    <xf borderId="0" fillId="5" fontId="17" numFmtId="0" xfId="0" applyAlignment="1" applyFont="1">
      <alignment horizontal="left" readingOrder="0" shrinkToFit="0" vertical="center" wrapText="1"/>
    </xf>
    <xf borderId="10" fillId="5" fontId="20" numFmtId="0" xfId="0" applyAlignment="1" applyBorder="1" applyFont="1">
      <alignment horizontal="center" readingOrder="0" shrinkToFit="0" vertical="center" wrapText="1"/>
    </xf>
    <xf borderId="10" fillId="5" fontId="17" numFmtId="0" xfId="0" applyAlignment="1" applyBorder="1" applyFont="1">
      <alignment horizontal="left" readingOrder="0" shrinkToFit="0" vertical="center" wrapText="1"/>
    </xf>
    <xf borderId="0" fillId="0" fontId="21" numFmtId="0" xfId="0" applyAlignment="1" applyFont="1">
      <alignment horizontal="center" readingOrder="0" vertical="center"/>
    </xf>
    <xf borderId="0" fillId="0" fontId="17" numFmtId="0" xfId="0" applyAlignment="1" applyFont="1">
      <alignment horizontal="center" readingOrder="0" shrinkToFit="0" vertical="center" wrapText="1"/>
    </xf>
    <xf borderId="0" fillId="0" fontId="21" numFmtId="0" xfId="0" applyAlignment="1" applyFont="1">
      <alignment horizontal="center" readingOrder="0" shrinkToFit="0" vertical="center" wrapText="1"/>
    </xf>
    <xf borderId="0" fillId="0" fontId="21" numFmtId="1" xfId="0" applyAlignment="1" applyFont="1" applyNumberFormat="1">
      <alignment horizontal="center" readingOrder="0" shrinkToFit="0" vertical="center" wrapText="1"/>
    </xf>
    <xf borderId="12" fillId="6" fontId="22" numFmtId="0" xfId="0" applyAlignment="1" applyBorder="1" applyFill="1" applyFont="1">
      <alignment horizontal="center" readingOrder="0" shrinkToFit="0" vertical="center" wrapText="1"/>
    </xf>
    <xf borderId="20" fillId="0" fontId="2" numFmtId="0" xfId="0" applyBorder="1" applyFont="1"/>
    <xf borderId="21" fillId="0" fontId="2" numFmtId="0" xfId="0" applyBorder="1" applyFont="1"/>
    <xf borderId="22" fillId="0" fontId="2" numFmtId="0" xfId="0" applyBorder="1" applyFont="1"/>
    <xf borderId="23" fillId="7" fontId="11" numFmtId="0" xfId="0" applyAlignment="1" applyBorder="1" applyFill="1" applyFont="1">
      <alignment horizontal="center" readingOrder="0" shrinkToFit="0" vertical="center" wrapText="1"/>
    </xf>
    <xf borderId="24" fillId="0" fontId="2" numFmtId="0" xfId="0" applyBorder="1" applyFont="1"/>
    <xf borderId="25" fillId="0" fontId="2" numFmtId="0" xfId="0" applyBorder="1" applyFont="1"/>
    <xf borderId="19" fillId="0" fontId="2" numFmtId="0" xfId="0" applyBorder="1" applyFont="1"/>
    <xf borderId="9" fillId="8" fontId="23" numFmtId="0" xfId="0" applyAlignment="1" applyBorder="1" applyFill="1" applyFont="1">
      <alignment horizontal="center" readingOrder="0" shrinkToFit="0" vertical="center" wrapText="1"/>
    </xf>
    <xf borderId="7" fillId="9" fontId="24" numFmtId="1" xfId="0" applyAlignment="1" applyBorder="1" applyFill="1" applyFont="1" applyNumberFormat="1">
      <alignment horizontal="center" readingOrder="0" shrinkToFit="0" vertical="center" wrapText="1"/>
    </xf>
    <xf borderId="0" fillId="9" fontId="24" numFmtId="1" xfId="0" applyAlignment="1" applyFont="1" applyNumberFormat="1">
      <alignment horizontal="center" readingOrder="0" shrinkToFit="0" vertical="center" wrapText="1"/>
    </xf>
    <xf borderId="8" fillId="9" fontId="24" numFmtId="1" xfId="0" applyAlignment="1" applyBorder="1" applyFont="1" applyNumberFormat="1">
      <alignment horizontal="center" readingOrder="0" shrinkToFit="0" vertical="center" wrapText="1"/>
    </xf>
    <xf borderId="26" fillId="10" fontId="24" numFmtId="0" xfId="0" applyAlignment="1" applyBorder="1" applyFill="1" applyFont="1">
      <alignment horizontal="center" readingOrder="0" shrinkToFit="0" vertical="center" wrapText="1"/>
    </xf>
    <xf borderId="7" fillId="11" fontId="24" numFmtId="0" xfId="0" applyAlignment="1" applyBorder="1" applyFill="1" applyFont="1">
      <alignment horizontal="center" readingOrder="0" shrinkToFit="0" vertical="center" wrapText="1"/>
    </xf>
    <xf borderId="0" fillId="11" fontId="24" numFmtId="0" xfId="0" applyAlignment="1" applyFont="1">
      <alignment horizontal="center" readingOrder="0" shrinkToFit="0" vertical="center" wrapText="1"/>
    </xf>
    <xf borderId="8" fillId="11" fontId="24" numFmtId="0" xfId="0" applyAlignment="1" applyBorder="1" applyFont="1">
      <alignment horizontal="center" readingOrder="0" shrinkToFit="0" vertical="center" wrapText="1"/>
    </xf>
    <xf borderId="26" fillId="12" fontId="25" numFmtId="0" xfId="0" applyAlignment="1" applyBorder="1" applyFill="1" applyFont="1">
      <alignment horizontal="center" readingOrder="0" shrinkToFit="0" vertical="center" wrapText="1"/>
    </xf>
    <xf borderId="0" fillId="0" fontId="26" numFmtId="0" xfId="0" applyAlignment="1" applyFont="1">
      <alignment horizontal="center" readingOrder="0" shrinkToFit="0" vertical="center" wrapText="1"/>
    </xf>
    <xf borderId="26" fillId="9" fontId="24" numFmtId="0" xfId="0" applyAlignment="1" applyBorder="1" applyFont="1">
      <alignment horizontal="center" readingOrder="0" shrinkToFit="0" vertical="center" wrapText="1"/>
    </xf>
    <xf borderId="0" fillId="0" fontId="27" numFmtId="0" xfId="0" applyAlignment="1" applyFont="1">
      <alignment horizontal="center" readingOrder="0" shrinkToFit="0" vertical="center" wrapText="1"/>
    </xf>
    <xf borderId="23" fillId="13" fontId="28" numFmtId="0" xfId="0" applyAlignment="1" applyBorder="1" applyFill="1" applyFont="1">
      <alignment horizontal="center" readingOrder="0" shrinkToFit="0" vertical="center" wrapText="1"/>
    </xf>
    <xf borderId="23" fillId="14" fontId="27" numFmtId="0" xfId="0" applyAlignment="1" applyBorder="1" applyFill="1" applyFont="1">
      <alignment horizontal="center" readingOrder="0" shrinkToFit="0" vertical="center" wrapText="1"/>
    </xf>
    <xf borderId="24" fillId="14" fontId="27" numFmtId="0" xfId="0" applyAlignment="1" applyBorder="1" applyFont="1">
      <alignment horizontal="center" readingOrder="0" shrinkToFit="0" vertical="center" wrapText="1"/>
    </xf>
    <xf borderId="25" fillId="14" fontId="27" numFmtId="0" xfId="0" applyAlignment="1" applyBorder="1" applyFont="1">
      <alignment horizontal="center" readingOrder="0" shrinkToFit="0" vertical="center" wrapText="1"/>
    </xf>
    <xf borderId="27" fillId="0" fontId="2" numFmtId="0" xfId="0" applyBorder="1" applyFont="1"/>
    <xf borderId="28" fillId="3" fontId="29" numFmtId="0" xfId="0" applyAlignment="1" applyBorder="1" applyFont="1">
      <alignment readingOrder="0" vertical="bottom"/>
    </xf>
    <xf borderId="2" fillId="3" fontId="19" numFmtId="164" xfId="0" applyAlignment="1" applyBorder="1" applyFont="1" applyNumberFormat="1">
      <alignment horizontal="right" readingOrder="0" vertical="bottom"/>
    </xf>
    <xf borderId="2" fillId="3" fontId="19" numFmtId="0" xfId="0" applyAlignment="1" applyBorder="1" applyFont="1">
      <alignment horizontal="right" readingOrder="0" vertical="bottom"/>
    </xf>
    <xf borderId="3" fillId="3" fontId="19" numFmtId="0" xfId="0" applyAlignment="1" applyBorder="1" applyFont="1">
      <alignment horizontal="center" readingOrder="0" vertical="bottom"/>
    </xf>
    <xf borderId="0" fillId="0" fontId="17" numFmtId="1" xfId="0" applyAlignment="1" applyFont="1" applyNumberFormat="1">
      <alignment horizontal="right" readingOrder="0" shrinkToFit="0" vertical="center" wrapText="0"/>
    </xf>
    <xf borderId="23" fillId="3" fontId="17" numFmtId="1" xfId="0" applyAlignment="1" applyBorder="1" applyFont="1" applyNumberFormat="1">
      <alignment horizontal="right" shrinkToFit="0" vertical="center" wrapText="0"/>
    </xf>
    <xf borderId="24" fillId="3" fontId="17" numFmtId="1" xfId="0" applyAlignment="1" applyBorder="1" applyFont="1" applyNumberFormat="1">
      <alignment horizontal="right" readingOrder="0" shrinkToFit="0" vertical="center" wrapText="0"/>
    </xf>
    <xf borderId="24" fillId="3" fontId="17" numFmtId="1" xfId="0" applyAlignment="1" applyBorder="1" applyFont="1" applyNumberFormat="1">
      <alignment horizontal="right" shrinkToFit="0" vertical="center" wrapText="0"/>
    </xf>
    <xf borderId="25" fillId="3" fontId="17" numFmtId="1" xfId="0" applyAlignment="1" applyBorder="1" applyFont="1" applyNumberFormat="1">
      <alignment horizontal="right" shrinkToFit="0" vertical="center" wrapText="0"/>
    </xf>
    <xf borderId="0" fillId="0" fontId="17" numFmtId="1" xfId="0" applyAlignment="1" applyFont="1" applyNumberFormat="1">
      <alignment horizontal="right" shrinkToFit="0" vertical="center" wrapText="0"/>
    </xf>
    <xf borderId="26" fillId="3" fontId="17" numFmtId="164" xfId="0" applyAlignment="1" applyBorder="1" applyFont="1" applyNumberFormat="1">
      <alignment horizontal="center" shrinkToFit="0" vertical="center" wrapText="0"/>
    </xf>
    <xf borderId="0" fillId="0" fontId="17" numFmtId="164" xfId="0" applyAlignment="1" applyFont="1" applyNumberFormat="1">
      <alignment horizontal="center" shrinkToFit="0" vertical="center" wrapText="0"/>
    </xf>
    <xf borderId="7" fillId="3" fontId="17" numFmtId="164" xfId="0" applyAlignment="1" applyBorder="1" applyFont="1" applyNumberFormat="1">
      <alignment horizontal="right" shrinkToFit="0" vertical="center" wrapText="0"/>
    </xf>
    <xf borderId="0" fillId="3" fontId="17" numFmtId="164" xfId="0" applyAlignment="1" applyFont="1" applyNumberFormat="1">
      <alignment horizontal="right" shrinkToFit="0" vertical="center" wrapText="0"/>
    </xf>
    <xf borderId="0" fillId="3" fontId="17" numFmtId="164" xfId="0" applyAlignment="1" applyFont="1" applyNumberFormat="1">
      <alignment horizontal="right" readingOrder="0" shrinkToFit="0" vertical="center" wrapText="0"/>
    </xf>
    <xf borderId="8" fillId="3" fontId="17" numFmtId="164" xfId="0" applyAlignment="1" applyBorder="1" applyFont="1" applyNumberFormat="1">
      <alignment horizontal="right" shrinkToFit="0" vertical="center" wrapText="0"/>
    </xf>
    <xf borderId="0" fillId="0" fontId="17" numFmtId="164" xfId="0" applyAlignment="1" applyFont="1" applyNumberFormat="1">
      <alignment horizontal="right" shrinkToFit="0" vertical="center" wrapText="0"/>
    </xf>
    <xf borderId="26" fillId="3" fontId="17" numFmtId="0" xfId="0" applyAlignment="1" applyBorder="1" applyFont="1">
      <alignment horizontal="center" readingOrder="0" shrinkToFit="0" vertical="center" wrapText="0"/>
    </xf>
    <xf borderId="0" fillId="0" fontId="17" numFmtId="0" xfId="0" applyAlignment="1" applyFont="1">
      <alignment horizontal="center" readingOrder="0" shrinkToFit="0" vertical="center" wrapText="0"/>
    </xf>
    <xf borderId="0" fillId="0" fontId="17" numFmtId="0" xfId="0" applyAlignment="1" applyFont="1">
      <alignment horizontal="center" readingOrder="0" shrinkToFit="0" wrapText="0"/>
    </xf>
    <xf borderId="29" fillId="0" fontId="17" numFmtId="0" xfId="0" applyAlignment="1" applyBorder="1" applyFont="1">
      <alignment horizontal="center" readingOrder="0" shrinkToFit="0" wrapText="0"/>
    </xf>
    <xf borderId="30" fillId="0" fontId="17" numFmtId="0" xfId="0" applyAlignment="1" applyBorder="1" applyFont="1">
      <alignment horizontal="center" readingOrder="0" shrinkToFit="0" wrapText="0"/>
    </xf>
    <xf borderId="8" fillId="0" fontId="30" numFmtId="0" xfId="0" applyAlignment="1" applyBorder="1" applyFont="1">
      <alignment horizontal="center" vertical="center"/>
    </xf>
    <xf borderId="7" fillId="0" fontId="29" numFmtId="0" xfId="0" applyAlignment="1" applyBorder="1" applyFont="1">
      <alignment readingOrder="0" vertical="bottom"/>
    </xf>
    <xf borderId="0" fillId="0" fontId="31" numFmtId="164" xfId="0" applyAlignment="1" applyFont="1" applyNumberFormat="1">
      <alignment horizontal="right" readingOrder="0" vertical="bottom"/>
    </xf>
    <xf borderId="0" fillId="0" fontId="19" numFmtId="0" xfId="0" applyAlignment="1" applyFont="1">
      <alignment horizontal="right" readingOrder="0" vertical="bottom"/>
    </xf>
    <xf borderId="8" fillId="0" fontId="19" numFmtId="0" xfId="0" applyAlignment="1" applyBorder="1" applyFont="1">
      <alignment horizontal="center" readingOrder="0" vertical="bottom"/>
    </xf>
    <xf borderId="7" fillId="0" fontId="17" numFmtId="1" xfId="0" applyAlignment="1" applyBorder="1" applyFont="1" applyNumberFormat="1">
      <alignment horizontal="right" shrinkToFit="0" vertical="center" wrapText="0"/>
    </xf>
    <xf borderId="8" fillId="0" fontId="17" numFmtId="1" xfId="0" applyAlignment="1" applyBorder="1" applyFont="1" applyNumberFormat="1">
      <alignment horizontal="right" shrinkToFit="0" vertical="center" wrapText="0"/>
    </xf>
    <xf borderId="26" fillId="0" fontId="17" numFmtId="164" xfId="0" applyAlignment="1" applyBorder="1" applyFont="1" applyNumberFormat="1">
      <alignment horizontal="center" shrinkToFit="0" vertical="center" wrapText="0"/>
    </xf>
    <xf borderId="7" fillId="0" fontId="17" numFmtId="164" xfId="0" applyAlignment="1" applyBorder="1" applyFont="1" applyNumberFormat="1">
      <alignment horizontal="right" shrinkToFit="0" vertical="center" wrapText="0"/>
    </xf>
    <xf borderId="8" fillId="0" fontId="17" numFmtId="164" xfId="0" applyAlignment="1" applyBorder="1" applyFont="1" applyNumberFormat="1">
      <alignment horizontal="right" shrinkToFit="0" vertical="center" wrapText="0"/>
    </xf>
    <xf borderId="26" fillId="0" fontId="17" numFmtId="0" xfId="0" applyAlignment="1" applyBorder="1" applyFont="1">
      <alignment horizontal="center" readingOrder="0" shrinkToFit="0" vertical="center" wrapText="0"/>
    </xf>
    <xf borderId="7" fillId="3" fontId="29" numFmtId="0" xfId="0" applyAlignment="1" applyBorder="1" applyFont="1">
      <alignment readingOrder="0" vertical="bottom"/>
    </xf>
    <xf borderId="0" fillId="3" fontId="19" numFmtId="164" xfId="0" applyAlignment="1" applyFont="1" applyNumberFormat="1">
      <alignment horizontal="right" readingOrder="0" vertical="bottom"/>
    </xf>
    <xf borderId="0" fillId="3" fontId="19" numFmtId="0" xfId="0" applyAlignment="1" applyFont="1">
      <alignment horizontal="right" readingOrder="0" vertical="bottom"/>
    </xf>
    <xf borderId="8" fillId="3" fontId="19" numFmtId="0" xfId="0" applyAlignment="1" applyBorder="1" applyFont="1">
      <alignment horizontal="center" readingOrder="0" vertical="bottom"/>
    </xf>
    <xf borderId="7" fillId="3" fontId="17" numFmtId="1" xfId="0" applyAlignment="1" applyBorder="1" applyFont="1" applyNumberFormat="1">
      <alignment horizontal="right" shrinkToFit="0" vertical="center" wrapText="0"/>
    </xf>
    <xf borderId="0" fillId="3" fontId="17" numFmtId="1" xfId="0" applyAlignment="1" applyFont="1" applyNumberFormat="1">
      <alignment horizontal="right" shrinkToFit="0" vertical="center" wrapText="0"/>
    </xf>
    <xf borderId="8" fillId="3" fontId="17" numFmtId="1" xfId="0" applyAlignment="1" applyBorder="1" applyFont="1" applyNumberFormat="1">
      <alignment horizontal="right" shrinkToFit="0" vertical="center" wrapText="0"/>
    </xf>
    <xf borderId="26" fillId="3" fontId="17" numFmtId="0" xfId="0" applyAlignment="1" applyBorder="1" applyFont="1">
      <alignment horizontal="center" shrinkToFit="0" vertical="center" wrapText="0"/>
    </xf>
    <xf borderId="0" fillId="0" fontId="17" numFmtId="0" xfId="0" applyAlignment="1" applyFont="1">
      <alignment horizontal="center" shrinkToFit="0" vertical="center" wrapText="0"/>
    </xf>
    <xf borderId="0" fillId="0" fontId="17" numFmtId="0" xfId="0" applyAlignment="1" applyFont="1">
      <alignment horizontal="center" shrinkToFit="0" wrapText="0"/>
    </xf>
    <xf borderId="0" fillId="0" fontId="19" numFmtId="164" xfId="0" applyAlignment="1" applyFont="1" applyNumberFormat="1">
      <alignment horizontal="right" readingOrder="0" vertical="bottom"/>
    </xf>
    <xf borderId="26" fillId="0" fontId="17" numFmtId="0" xfId="0" applyAlignment="1" applyBorder="1" applyFont="1">
      <alignment horizontal="center" shrinkToFit="0" vertical="center" wrapText="0"/>
    </xf>
    <xf borderId="0" fillId="0" fontId="19" numFmtId="164" xfId="0" applyAlignment="1" applyFont="1" applyNumberFormat="1">
      <alignment horizontal="right" vertical="bottom"/>
    </xf>
    <xf borderId="0" fillId="3" fontId="19" numFmtId="164" xfId="0" applyAlignment="1" applyFont="1" applyNumberFormat="1">
      <alignment horizontal="right" vertical="bottom"/>
    </xf>
    <xf borderId="0" fillId="0" fontId="30" numFmtId="0" xfId="0" applyAlignment="1" applyFont="1">
      <alignment vertical="center"/>
    </xf>
    <xf borderId="31" fillId="0" fontId="2" numFmtId="0" xfId="0" applyBorder="1" applyFont="1"/>
    <xf borderId="0" fillId="15" fontId="19" numFmtId="164" xfId="0" applyAlignment="1" applyFill="1" applyFont="1" applyNumberFormat="1">
      <alignment horizontal="right" vertical="bottom"/>
    </xf>
    <xf borderId="0" fillId="15" fontId="19" numFmtId="0" xfId="0" applyAlignment="1" applyFont="1">
      <alignment horizontal="right" readingOrder="0" vertical="bottom"/>
    </xf>
    <xf borderId="8" fillId="15" fontId="19" numFmtId="0" xfId="0" applyAlignment="1" applyBorder="1" applyFont="1">
      <alignment horizontal="center" readingOrder="0" vertical="bottom"/>
    </xf>
    <xf borderId="29" fillId="0" fontId="32" numFmtId="0" xfId="0" applyAlignment="1" applyBorder="1" applyFont="1">
      <alignment horizontal="center" readingOrder="0" shrinkToFit="0" wrapText="0"/>
    </xf>
    <xf borderId="7" fillId="0" fontId="29" numFmtId="0" xfId="0" applyAlignment="1" applyBorder="1" applyFont="1">
      <alignment vertical="bottom"/>
    </xf>
    <xf borderId="7" fillId="3" fontId="29" numFmtId="0" xfId="0" applyAlignment="1" applyBorder="1" applyFont="1">
      <alignment vertical="bottom"/>
    </xf>
    <xf borderId="32" fillId="0" fontId="17" numFmtId="0" xfId="0" applyAlignment="1" applyBorder="1" applyFont="1">
      <alignment horizontal="center" readingOrder="0" shrinkToFit="0" wrapText="0"/>
    </xf>
    <xf borderId="33" fillId="16" fontId="33" numFmtId="0" xfId="0" applyAlignment="1" applyBorder="1" applyFill="1" applyFont="1">
      <alignment horizontal="center" readingOrder="0" vertical="center"/>
    </xf>
    <xf borderId="26" fillId="0" fontId="2" numFmtId="0" xfId="0" applyBorder="1" applyFont="1"/>
    <xf borderId="29" fillId="0" fontId="17" numFmtId="0" xfId="0" applyAlignment="1" applyBorder="1" applyFont="1">
      <alignment horizontal="center" shrinkToFit="0" wrapText="0"/>
    </xf>
    <xf borderId="26" fillId="0" fontId="34" numFmtId="4" xfId="0" applyAlignment="1" applyBorder="1" applyFont="1" applyNumberFormat="1">
      <alignment horizontal="center" vertical="center"/>
    </xf>
    <xf borderId="34" fillId="0" fontId="2" numFmtId="0" xfId="0" applyBorder="1" applyFont="1"/>
    <xf borderId="0" fillId="0" fontId="35" numFmtId="0" xfId="0" applyAlignment="1" applyFont="1">
      <alignment horizontal="center" readingOrder="0" vertical="center"/>
    </xf>
    <xf borderId="7" fillId="0" fontId="21" numFmtId="0" xfId="0" applyAlignment="1" applyBorder="1" applyFont="1">
      <alignment horizontal="left" readingOrder="0" shrinkToFit="0" vertical="center" wrapText="0"/>
    </xf>
    <xf borderId="0" fillId="0" fontId="17" numFmtId="164" xfId="0" applyAlignment="1" applyFont="1" applyNumberFormat="1">
      <alignment shrinkToFit="0" vertical="center" wrapText="0"/>
    </xf>
    <xf borderId="0" fillId="0" fontId="17" numFmtId="0" xfId="0" applyAlignment="1" applyFont="1">
      <alignment horizontal="right" shrinkToFit="0" vertical="center" wrapText="0"/>
    </xf>
    <xf borderId="8" fillId="0" fontId="17" numFmtId="0" xfId="0" applyAlignment="1" applyBorder="1" applyFont="1">
      <alignment horizontal="center" shrinkToFit="0" vertical="center" wrapText="0"/>
    </xf>
    <xf borderId="7" fillId="3" fontId="21" numFmtId="0" xfId="0" applyAlignment="1" applyBorder="1" applyFont="1">
      <alignment horizontal="left" readingOrder="0" shrinkToFit="0" vertical="center" wrapText="0"/>
    </xf>
    <xf borderId="0" fillId="3" fontId="17" numFmtId="164" xfId="0" applyAlignment="1" applyFont="1" applyNumberFormat="1">
      <alignment shrinkToFit="0" vertical="center" wrapText="0"/>
    </xf>
    <xf borderId="0" fillId="3" fontId="17" numFmtId="0" xfId="0" applyAlignment="1" applyFont="1">
      <alignment horizontal="right" shrinkToFit="0" vertical="center" wrapText="0"/>
    </xf>
    <xf borderId="8" fillId="3" fontId="17" numFmtId="0" xfId="0" applyAlignment="1" applyBorder="1" applyFont="1">
      <alignment horizontal="center" shrinkToFit="0" vertical="center" wrapText="0"/>
    </xf>
    <xf borderId="0" fillId="3" fontId="32" numFmtId="164" xfId="0" applyAlignment="1" applyFont="1" applyNumberFormat="1">
      <alignment horizontal="right" readingOrder="0" shrinkToFit="0" vertical="center" wrapText="0"/>
    </xf>
    <xf borderId="0" fillId="3" fontId="17" numFmtId="0" xfId="0" applyAlignment="1" applyFont="1">
      <alignment horizontal="right" readingOrder="0" shrinkToFit="0" vertical="center" wrapText="0"/>
    </xf>
    <xf borderId="8" fillId="3" fontId="17" numFmtId="0" xfId="0" applyAlignment="1" applyBorder="1" applyFont="1">
      <alignment horizontal="center" readingOrder="0" shrinkToFit="0" vertical="center" wrapText="0"/>
    </xf>
    <xf borderId="9" fillId="3" fontId="21" numFmtId="0" xfId="0" applyAlignment="1" applyBorder="1" applyFont="1">
      <alignment horizontal="left" readingOrder="0" shrinkToFit="0" vertical="center" wrapText="0"/>
    </xf>
    <xf borderId="10" fillId="3" fontId="17" numFmtId="164" xfId="0" applyAlignment="1" applyBorder="1" applyFont="1" applyNumberFormat="1">
      <alignment shrinkToFit="0" vertical="center" wrapText="0"/>
    </xf>
    <xf borderId="10" fillId="3" fontId="17" numFmtId="0" xfId="0" applyAlignment="1" applyBorder="1" applyFont="1">
      <alignment horizontal="right" shrinkToFit="0" vertical="center" wrapText="0"/>
    </xf>
    <xf borderId="11" fillId="3" fontId="17" numFmtId="0" xfId="0" applyAlignment="1" applyBorder="1" applyFont="1">
      <alignment horizontal="center" shrinkToFit="0" vertical="center" wrapText="0"/>
    </xf>
    <xf borderId="9" fillId="3" fontId="17" numFmtId="1" xfId="0" applyAlignment="1" applyBorder="1" applyFont="1" applyNumberFormat="1">
      <alignment horizontal="right" shrinkToFit="0" vertical="center" wrapText="0"/>
    </xf>
    <xf borderId="10" fillId="3" fontId="17" numFmtId="1" xfId="0" applyAlignment="1" applyBorder="1" applyFont="1" applyNumberFormat="1">
      <alignment horizontal="right" shrinkToFit="0" vertical="center" wrapText="0"/>
    </xf>
    <xf borderId="11" fillId="3" fontId="17" numFmtId="1" xfId="0" applyAlignment="1" applyBorder="1" applyFont="1" applyNumberFormat="1">
      <alignment horizontal="right" shrinkToFit="0" vertical="center" wrapText="0"/>
    </xf>
    <xf borderId="34" fillId="3" fontId="17" numFmtId="164" xfId="0" applyAlignment="1" applyBorder="1" applyFont="1" applyNumberFormat="1">
      <alignment horizontal="center" shrinkToFit="0" vertical="center" wrapText="0"/>
    </xf>
    <xf borderId="9" fillId="3" fontId="17" numFmtId="164" xfId="0" applyAlignment="1" applyBorder="1" applyFont="1" applyNumberFormat="1">
      <alignment horizontal="right" shrinkToFit="0" vertical="center" wrapText="0"/>
    </xf>
    <xf borderId="10" fillId="3" fontId="17" numFmtId="164" xfId="0" applyAlignment="1" applyBorder="1" applyFont="1" applyNumberFormat="1">
      <alignment horizontal="right" shrinkToFit="0" vertical="center" wrapText="0"/>
    </xf>
    <xf borderId="11" fillId="3" fontId="17" numFmtId="164" xfId="0" applyAlignment="1" applyBorder="1" applyFont="1" applyNumberFormat="1">
      <alignment horizontal="right" shrinkToFit="0" vertical="center" wrapText="0"/>
    </xf>
    <xf borderId="34" fillId="3" fontId="17" numFmtId="0" xfId="0" applyAlignment="1" applyBorder="1" applyFont="1">
      <alignment horizontal="center" shrinkToFit="0" vertical="center" wrapText="0"/>
    </xf>
    <xf borderId="34" fillId="3" fontId="17" numFmtId="0" xfId="0" applyAlignment="1" applyBorder="1" applyFont="1">
      <alignment horizontal="center" readingOrder="0" shrinkToFit="0" vertical="center" wrapText="0"/>
    </xf>
    <xf borderId="26" fillId="0" fontId="17" numFmtId="0" xfId="0" applyAlignment="1" applyBorder="1" applyFont="1">
      <alignment horizontal="center" shrinkToFit="0" wrapText="0"/>
    </xf>
    <xf borderId="35" fillId="0" fontId="17" numFmtId="0" xfId="0" applyAlignment="1" applyBorder="1" applyFont="1">
      <alignment horizontal="center" shrinkToFit="0" wrapText="0"/>
    </xf>
    <xf borderId="36" fillId="0" fontId="17" numFmtId="0" xfId="0" applyAlignment="1" applyBorder="1" applyFont="1">
      <alignment horizontal="center" readingOrder="0" shrinkToFit="0" wrapText="0"/>
    </xf>
    <xf borderId="37" fillId="0" fontId="17" numFmtId="0" xfId="0" applyAlignment="1" applyBorder="1" applyFont="1">
      <alignment horizontal="center" readingOrder="0" shrinkToFit="0" wrapText="0"/>
    </xf>
    <xf borderId="0" fillId="0" fontId="21" numFmtId="0" xfId="0" applyAlignment="1" applyFont="1">
      <alignment readingOrder="0" shrinkToFit="0" wrapText="0"/>
    </xf>
    <xf borderId="0" fillId="0" fontId="21" numFmtId="164" xfId="0" applyAlignment="1" applyFont="1" applyNumberFormat="1">
      <alignment shrinkToFit="0" wrapText="0"/>
    </xf>
    <xf borderId="0" fillId="0" fontId="21" numFmtId="0" xfId="0" applyAlignment="1" applyFont="1">
      <alignment horizontal="right" shrinkToFit="0" wrapText="0"/>
    </xf>
    <xf borderId="0" fillId="0" fontId="17" numFmtId="1" xfId="0" applyAlignment="1" applyFont="1" applyNumberFormat="1">
      <alignment horizontal="right" shrinkToFit="0" wrapText="0"/>
    </xf>
    <xf borderId="0" fillId="0" fontId="17" numFmtId="164" xfId="0" applyAlignment="1" applyFont="1" applyNumberFormat="1">
      <alignment horizontal="right" shrinkToFit="0" wrapText="0"/>
    </xf>
    <xf borderId="0" fillId="0" fontId="17" numFmtId="0" xfId="0" applyAlignment="1" applyFont="1">
      <alignment shrinkToFit="0" wrapText="0"/>
    </xf>
    <xf borderId="0" fillId="0" fontId="17" numFmtId="0" xfId="0" applyFont="1"/>
    <xf borderId="0" fillId="0" fontId="36" numFmtId="0" xfId="0" applyAlignment="1" applyFont="1">
      <alignment horizontal="center"/>
    </xf>
    <xf borderId="0" fillId="0" fontId="36" numFmtId="0" xfId="0" applyFont="1"/>
    <xf borderId="23" fillId="7" fontId="34" numFmtId="0" xfId="0" applyAlignment="1" applyBorder="1" applyFont="1">
      <alignment horizontal="center" readingOrder="0" vertical="center"/>
    </xf>
    <xf borderId="24" fillId="7" fontId="34" numFmtId="0" xfId="0" applyAlignment="1" applyBorder="1" applyFont="1">
      <alignment horizontal="center" readingOrder="0" vertical="center"/>
    </xf>
    <xf borderId="25" fillId="0" fontId="36" numFmtId="0" xfId="0" applyAlignment="1" applyBorder="1" applyFont="1">
      <alignment horizontal="center"/>
    </xf>
    <xf borderId="8" fillId="0" fontId="36" numFmtId="0" xfId="0" applyAlignment="1" applyBorder="1" applyFont="1">
      <alignment horizontal="center"/>
    </xf>
    <xf borderId="38" fillId="17" fontId="37" numFmtId="0" xfId="0" applyAlignment="1" applyBorder="1" applyFill="1" applyFont="1">
      <alignment horizontal="center" readingOrder="0"/>
    </xf>
    <xf borderId="38" fillId="0" fontId="2" numFmtId="0" xfId="0" applyBorder="1" applyFont="1"/>
    <xf borderId="39" fillId="0" fontId="2" numFmtId="0" xfId="0" applyBorder="1" applyFont="1"/>
    <xf borderId="0" fillId="0" fontId="37" numFmtId="0" xfId="0" applyAlignment="1" applyFont="1">
      <alignment horizontal="center" readingOrder="0"/>
    </xf>
    <xf borderId="19" fillId="8" fontId="37" numFmtId="0" xfId="0" applyAlignment="1" applyBorder="1" applyFont="1">
      <alignment horizontal="center" readingOrder="0"/>
    </xf>
    <xf borderId="5" fillId="8" fontId="38" numFmtId="0" xfId="0" applyAlignment="1" applyBorder="1" applyFont="1">
      <alignment horizontal="center" shrinkToFit="0" wrapText="1"/>
    </xf>
    <xf borderId="5" fillId="8" fontId="39" numFmtId="0" xfId="0" applyAlignment="1" applyBorder="1" applyFont="1">
      <alignment horizontal="center" shrinkToFit="0" wrapText="1"/>
    </xf>
    <xf borderId="5" fillId="8" fontId="38" numFmtId="164" xfId="0" applyAlignment="1" applyBorder="1" applyFont="1" applyNumberFormat="1">
      <alignment horizontal="center" shrinkToFit="0" wrapText="1"/>
    </xf>
    <xf borderId="6" fillId="8" fontId="38" numFmtId="0" xfId="0" applyAlignment="1" applyBorder="1" applyFont="1">
      <alignment horizontal="center"/>
    </xf>
    <xf borderId="0" fillId="18" fontId="39" numFmtId="3" xfId="0" applyAlignment="1" applyFill="1" applyFont="1" applyNumberFormat="1">
      <alignment horizontal="left"/>
    </xf>
    <xf borderId="40" fillId="17" fontId="40" numFmtId="3" xfId="0" applyAlignment="1" applyBorder="1" applyFont="1" applyNumberFormat="1">
      <alignment horizontal="center" readingOrder="0" vertical="center"/>
    </xf>
    <xf borderId="0" fillId="0" fontId="39" numFmtId="3" xfId="0" applyAlignment="1" applyFont="1" applyNumberFormat="1">
      <alignment horizontal="left"/>
    </xf>
    <xf borderId="7" fillId="18" fontId="37" numFmtId="0" xfId="0" applyAlignment="1" applyBorder="1" applyFont="1">
      <alignment horizontal="left" readingOrder="0" shrinkToFit="0" vertical="top" wrapText="0"/>
    </xf>
    <xf borderId="8" fillId="18" fontId="39" numFmtId="164" xfId="0" applyAlignment="1" applyBorder="1" applyFont="1" applyNumberFormat="1">
      <alignment horizontal="left"/>
    </xf>
    <xf borderId="0" fillId="0" fontId="39" numFmtId="164" xfId="0" applyAlignment="1" applyFont="1" applyNumberFormat="1">
      <alignment horizontal="left"/>
    </xf>
    <xf borderId="7" fillId="3" fontId="39" numFmtId="164" xfId="0" applyAlignment="1" applyBorder="1" applyFont="1" applyNumberFormat="1">
      <alignment horizontal="left"/>
    </xf>
    <xf borderId="0" fillId="3" fontId="30" numFmtId="0" xfId="0" applyAlignment="1" applyFont="1">
      <alignment horizontal="center" readingOrder="0"/>
    </xf>
    <xf borderId="0" fillId="3" fontId="30" numFmtId="0" xfId="0" applyAlignment="1" applyFont="1">
      <alignment horizontal="center" readingOrder="0" vertical="center"/>
    </xf>
    <xf borderId="0" fillId="3" fontId="30" numFmtId="0" xfId="0" applyFont="1"/>
    <xf borderId="8" fillId="3" fontId="30" numFmtId="0" xfId="0" applyBorder="1" applyFont="1"/>
    <xf borderId="7" fillId="18" fontId="39" numFmtId="3" xfId="0" applyAlignment="1" applyBorder="1" applyFont="1" applyNumberFormat="1">
      <alignment horizontal="left"/>
    </xf>
    <xf borderId="40" fillId="17" fontId="39" numFmtId="3" xfId="0" applyAlignment="1" applyBorder="1" applyFont="1" applyNumberFormat="1">
      <alignment horizontal="center"/>
    </xf>
    <xf borderId="7" fillId="18" fontId="41" numFmtId="164" xfId="0" applyAlignment="1" applyBorder="1" applyFont="1" applyNumberFormat="1">
      <alignment horizontal="right"/>
    </xf>
    <xf borderId="0" fillId="0" fontId="39" numFmtId="0" xfId="0" applyAlignment="1" applyFont="1">
      <alignment horizontal="left"/>
    </xf>
    <xf borderId="7" fillId="3" fontId="39" numFmtId="0" xfId="0" applyAlignment="1" applyBorder="1" applyFont="1">
      <alignment horizontal="left"/>
    </xf>
    <xf borderId="0" fillId="3" fontId="30" numFmtId="0" xfId="0" applyAlignment="1" applyFont="1">
      <alignment horizontal="center"/>
    </xf>
    <xf borderId="0" fillId="3" fontId="30" numFmtId="0" xfId="0" applyAlignment="1" applyFont="1">
      <alignment horizontal="center" vertical="center"/>
    </xf>
    <xf borderId="7" fillId="18" fontId="42" numFmtId="164" xfId="0" applyAlignment="1" applyBorder="1" applyFont="1" applyNumberFormat="1">
      <alignment horizontal="right"/>
    </xf>
    <xf borderId="9" fillId="18" fontId="39" numFmtId="3" xfId="0" applyAlignment="1" applyBorder="1" applyFont="1" applyNumberFormat="1">
      <alignment horizontal="left"/>
    </xf>
    <xf borderId="10" fillId="18" fontId="39" numFmtId="3" xfId="0" applyAlignment="1" applyBorder="1" applyFont="1" applyNumberFormat="1">
      <alignment horizontal="left"/>
    </xf>
    <xf borderId="41" fillId="18" fontId="39" numFmtId="3" xfId="0" applyAlignment="1" applyBorder="1" applyFont="1" applyNumberFormat="1">
      <alignment horizontal="left"/>
    </xf>
    <xf borderId="8" fillId="17" fontId="39" numFmtId="3" xfId="0" applyAlignment="1" applyBorder="1" applyFont="1" applyNumberFormat="1">
      <alignment horizontal="center"/>
    </xf>
    <xf borderId="41" fillId="18" fontId="30" numFmtId="0" xfId="0" applyBorder="1" applyFont="1"/>
    <xf borderId="11" fillId="17" fontId="30" numFmtId="0" xfId="0" applyAlignment="1" applyBorder="1" applyFont="1">
      <alignment horizontal="center"/>
    </xf>
    <xf borderId="9" fillId="18" fontId="37" numFmtId="0" xfId="0" applyAlignment="1" applyBorder="1" applyFont="1">
      <alignment horizontal="left" readingOrder="0" shrinkToFit="0" vertical="top" wrapText="0"/>
    </xf>
    <xf borderId="11" fillId="18" fontId="30" numFmtId="0" xfId="0" applyBorder="1" applyFont="1"/>
    <xf borderId="9" fillId="3" fontId="30" numFmtId="0" xfId="0" applyBorder="1" applyFont="1"/>
    <xf borderId="10" fillId="3" fontId="30" numFmtId="0" xfId="0" applyBorder="1" applyFont="1"/>
    <xf borderId="10" fillId="3" fontId="30" numFmtId="0" xfId="0" applyAlignment="1" applyBorder="1" applyFont="1">
      <alignment horizontal="center" vertical="center"/>
    </xf>
    <xf borderId="11" fillId="3" fontId="30" numFmtId="0" xfId="0" applyBorder="1" applyFont="1"/>
    <xf borderId="0" fillId="0" fontId="11" numFmtId="0" xfId="0" applyAlignment="1" applyFont="1">
      <alignment horizontal="center" readingOrder="0" shrinkToFit="0" vertical="center" wrapText="1"/>
    </xf>
    <xf borderId="0" fillId="0" fontId="43" numFmtId="0" xfId="0" applyAlignment="1" applyFont="1">
      <alignment horizontal="center" readingOrder="0" shrinkToFit="0" vertical="bottom" wrapText="0"/>
    </xf>
    <xf borderId="23" fillId="19" fontId="11" numFmtId="0" xfId="0" applyAlignment="1" applyBorder="1" applyFill="1" applyFont="1">
      <alignment horizontal="center" readingOrder="0" shrinkToFit="0" vertical="center" wrapText="1"/>
    </xf>
    <xf borderId="42" fillId="14" fontId="44" numFmtId="0" xfId="0" applyAlignment="1" applyBorder="1" applyFont="1">
      <alignment readingOrder="0" shrinkToFit="0" wrapText="1"/>
    </xf>
    <xf borderId="43" fillId="14" fontId="45" numFmtId="1" xfId="0" applyAlignment="1" applyBorder="1" applyFont="1" applyNumberFormat="1">
      <alignment horizontal="center" readingOrder="0"/>
    </xf>
    <xf borderId="43" fillId="14" fontId="27" numFmtId="1" xfId="0" applyAlignment="1" applyBorder="1" applyFont="1" applyNumberFormat="1">
      <alignment readingOrder="0" shrinkToFit="0" wrapText="1"/>
    </xf>
    <xf borderId="44" fillId="14" fontId="30" numFmtId="1" xfId="0" applyAlignment="1" applyBorder="1" applyFont="1" applyNumberFormat="1">
      <alignment readingOrder="0" shrinkToFit="0" wrapText="1"/>
    </xf>
    <xf borderId="26" fillId="0" fontId="30" numFmtId="1" xfId="0" applyAlignment="1" applyBorder="1" applyFont="1" applyNumberFormat="1">
      <alignment readingOrder="0" shrinkToFit="0" wrapText="1"/>
    </xf>
    <xf borderId="42" fillId="9" fontId="44" numFmtId="0" xfId="0" applyAlignment="1" applyBorder="1" applyFont="1">
      <alignment readingOrder="0" shrinkToFit="0" wrapText="1"/>
    </xf>
    <xf borderId="43" fillId="9" fontId="45" numFmtId="1" xfId="0" applyAlignment="1" applyBorder="1" applyFont="1" applyNumberFormat="1">
      <alignment horizontal="center" readingOrder="0"/>
    </xf>
    <xf borderId="43" fillId="9" fontId="27" numFmtId="1" xfId="0" applyAlignment="1" applyBorder="1" applyFont="1" applyNumberFormat="1">
      <alignment readingOrder="0" shrinkToFit="0" wrapText="1"/>
    </xf>
    <xf borderId="44" fillId="9" fontId="30" numFmtId="1" xfId="0" applyAlignment="1" applyBorder="1" applyFont="1" applyNumberFormat="1">
      <alignment readingOrder="0" shrinkToFit="0" wrapText="1"/>
    </xf>
    <xf borderId="42" fillId="20" fontId="44" numFmtId="0" xfId="0" applyAlignment="1" applyBorder="1" applyFill="1" applyFont="1">
      <alignment readingOrder="0" shrinkToFit="0" wrapText="1"/>
    </xf>
    <xf borderId="43" fillId="20" fontId="45" numFmtId="1" xfId="0" applyAlignment="1" applyBorder="1" applyFont="1" applyNumberFormat="1">
      <alignment horizontal="center" readingOrder="0"/>
    </xf>
    <xf borderId="43" fillId="20" fontId="27" numFmtId="1" xfId="0" applyAlignment="1" applyBorder="1" applyFont="1" applyNumberFormat="1">
      <alignment readingOrder="0" shrinkToFit="0" wrapText="1"/>
    </xf>
    <xf borderId="45" fillId="20" fontId="30" numFmtId="1" xfId="0" applyAlignment="1" applyBorder="1" applyFont="1" applyNumberFormat="1">
      <alignment readingOrder="0" shrinkToFit="0" wrapText="1"/>
    </xf>
    <xf borderId="46" fillId="0" fontId="46" numFmtId="0" xfId="0" applyAlignment="1" applyBorder="1" applyFont="1">
      <alignment readingOrder="0" shrinkToFit="0" wrapText="1"/>
    </xf>
    <xf borderId="0" fillId="0" fontId="17" numFmtId="1" xfId="0" applyAlignment="1" applyFont="1" applyNumberFormat="1">
      <alignment shrinkToFit="0" wrapText="1"/>
    </xf>
    <xf borderId="26" fillId="0" fontId="17" numFmtId="1" xfId="0" applyAlignment="1" applyBorder="1" applyFont="1" applyNumberFormat="1">
      <alignment shrinkToFit="0" wrapText="1"/>
    </xf>
    <xf borderId="42" fillId="0" fontId="47" numFmtId="0" xfId="0" applyAlignment="1" applyBorder="1" applyFont="1">
      <alignment readingOrder="0" shrinkToFit="0" wrapText="1"/>
    </xf>
    <xf borderId="0" fillId="0" fontId="19" numFmtId="1" xfId="0" applyAlignment="1" applyFont="1" applyNumberFormat="1">
      <alignment horizontal="right" shrinkToFit="0" vertical="bottom" wrapText="1"/>
    </xf>
    <xf borderId="26" fillId="0" fontId="19" numFmtId="1" xfId="0" applyAlignment="1" applyBorder="1" applyFont="1" applyNumberFormat="1">
      <alignment horizontal="right" shrinkToFit="0" vertical="bottom" wrapText="1"/>
    </xf>
    <xf borderId="8" fillId="0" fontId="17" numFmtId="1" xfId="0" applyAlignment="1" applyBorder="1" applyFont="1" applyNumberFormat="1">
      <alignment shrinkToFit="0" wrapText="1"/>
    </xf>
    <xf borderId="46" fillId="3" fontId="48" numFmtId="0" xfId="0" applyAlignment="1" applyBorder="1" applyFont="1">
      <alignment readingOrder="0" shrinkToFit="0" wrapText="1"/>
    </xf>
    <xf borderId="0" fillId="3" fontId="17" numFmtId="1" xfId="0" applyAlignment="1" applyFont="1" applyNumberFormat="1">
      <alignment shrinkToFit="0" wrapText="1"/>
    </xf>
    <xf borderId="0" fillId="3" fontId="17" numFmtId="165" xfId="0" applyAlignment="1" applyFont="1" applyNumberFormat="1">
      <alignment shrinkToFit="0" wrapText="1"/>
    </xf>
    <xf borderId="42" fillId="21" fontId="49" numFmtId="0" xfId="0" applyAlignment="1" applyBorder="1" applyFill="1" applyFont="1">
      <alignment readingOrder="0" shrinkToFit="0" wrapText="1"/>
    </xf>
    <xf borderId="0" fillId="21" fontId="19" numFmtId="1" xfId="0" applyAlignment="1" applyFont="1" applyNumberFormat="1">
      <alignment horizontal="right" shrinkToFit="0" vertical="bottom" wrapText="1"/>
    </xf>
    <xf borderId="42" fillId="12" fontId="50" numFmtId="0" xfId="0" applyAlignment="1" applyBorder="1" applyFont="1">
      <alignment readingOrder="0" shrinkToFit="0" wrapText="1"/>
    </xf>
    <xf borderId="0" fillId="12" fontId="17" numFmtId="1" xfId="0" applyAlignment="1" applyFont="1" applyNumberFormat="1">
      <alignment shrinkToFit="0" wrapText="1"/>
    </xf>
    <xf borderId="8" fillId="12" fontId="17" numFmtId="1" xfId="0" applyAlignment="1" applyBorder="1" applyFont="1" applyNumberFormat="1">
      <alignment shrinkToFit="0" wrapText="1"/>
    </xf>
    <xf borderId="0" fillId="21" fontId="19" numFmtId="1" xfId="0" applyAlignment="1" applyFont="1" applyNumberFormat="1">
      <alignment horizontal="right" readingOrder="0" shrinkToFit="0" vertical="bottom" wrapText="1"/>
    </xf>
    <xf borderId="8" fillId="0" fontId="17" numFmtId="1" xfId="0" applyAlignment="1" applyBorder="1" applyFont="1" applyNumberFormat="1">
      <alignment readingOrder="0" shrinkToFit="0" wrapText="1"/>
    </xf>
    <xf borderId="0" fillId="3" fontId="19" numFmtId="1" xfId="0" applyAlignment="1" applyFont="1" applyNumberFormat="1">
      <alignment horizontal="right" shrinkToFit="0" vertical="bottom" wrapText="1"/>
    </xf>
    <xf borderId="0" fillId="12" fontId="19" numFmtId="1" xfId="0" applyAlignment="1" applyFont="1" applyNumberFormat="1">
      <alignment horizontal="right" shrinkToFit="0" vertical="bottom" wrapText="1"/>
    </xf>
    <xf borderId="8" fillId="12" fontId="19" numFmtId="1" xfId="0" applyAlignment="1" applyBorder="1" applyFont="1" applyNumberFormat="1">
      <alignment horizontal="right" shrinkToFit="0" vertical="bottom" wrapText="1"/>
    </xf>
    <xf borderId="0" fillId="21" fontId="17" numFmtId="1" xfId="0" applyAlignment="1" applyFont="1" applyNumberFormat="1">
      <alignment shrinkToFit="0" wrapText="1"/>
    </xf>
    <xf borderId="47" fillId="0" fontId="19" numFmtId="1" xfId="0" applyAlignment="1" applyBorder="1" applyFont="1" applyNumberFormat="1">
      <alignment horizontal="right" shrinkToFit="0" vertical="bottom" wrapText="1"/>
    </xf>
    <xf borderId="7" fillId="0" fontId="17" numFmtId="1" xfId="0" applyAlignment="1" applyBorder="1" applyFont="1" applyNumberFormat="1">
      <alignment shrinkToFit="0" wrapText="1"/>
    </xf>
    <xf borderId="7" fillId="21" fontId="51" numFmtId="0" xfId="0" applyAlignment="1" applyBorder="1" applyFont="1">
      <alignment readingOrder="0"/>
    </xf>
    <xf borderId="47" fillId="21" fontId="19" numFmtId="0" xfId="0" applyBorder="1" applyFont="1"/>
    <xf borderId="0" fillId="21" fontId="19" numFmtId="0" xfId="0" applyAlignment="1" applyFont="1">
      <alignment readingOrder="0"/>
    </xf>
    <xf borderId="8" fillId="21" fontId="19" numFmtId="0" xfId="0" applyBorder="1" applyFont="1"/>
    <xf borderId="8" fillId="0" fontId="30" numFmtId="1" xfId="0" applyAlignment="1" applyBorder="1" applyFont="1" applyNumberFormat="1">
      <alignment readingOrder="0" shrinkToFit="0" wrapText="1"/>
    </xf>
    <xf borderId="7" fillId="0" fontId="19" numFmtId="1" xfId="0" applyAlignment="1" applyBorder="1" applyFont="1" applyNumberFormat="1">
      <alignment horizontal="right" shrinkToFit="0" vertical="bottom" wrapText="1"/>
    </xf>
    <xf borderId="7" fillId="0" fontId="51" numFmtId="0" xfId="0" applyAlignment="1" applyBorder="1" applyFont="1">
      <alignment readingOrder="0"/>
    </xf>
    <xf borderId="47" fillId="0" fontId="19" numFmtId="0" xfId="0" applyBorder="1" applyFont="1"/>
    <xf borderId="0" fillId="0" fontId="19" numFmtId="0" xfId="0" applyAlignment="1" applyFont="1">
      <alignment readingOrder="0"/>
    </xf>
    <xf borderId="8" fillId="0" fontId="19" numFmtId="0" xfId="0" applyBorder="1" applyFont="1"/>
    <xf borderId="0" fillId="21" fontId="19" numFmtId="0" xfId="0" applyFont="1"/>
    <xf borderId="7" fillId="15" fontId="51" numFmtId="0" xfId="0" applyAlignment="1" applyBorder="1" applyFont="1">
      <alignment horizontal="left" readingOrder="0"/>
    </xf>
    <xf borderId="9" fillId="21" fontId="51" numFmtId="0" xfId="0" applyAlignment="1" applyBorder="1" applyFont="1">
      <alignment horizontal="left" readingOrder="0"/>
    </xf>
    <xf borderId="48" fillId="21" fontId="19" numFmtId="0" xfId="0" applyBorder="1" applyFont="1"/>
    <xf borderId="10" fillId="21" fontId="19" numFmtId="0" xfId="0" applyBorder="1" applyFont="1"/>
    <xf borderId="11" fillId="21" fontId="19" numFmtId="0" xfId="0" applyBorder="1" applyFont="1"/>
    <xf borderId="49" fillId="22" fontId="44" numFmtId="0" xfId="0" applyAlignment="1" applyBorder="1" applyFill="1" applyFont="1">
      <alignment readingOrder="0" shrinkToFit="0" wrapText="1"/>
    </xf>
    <xf borderId="50" fillId="22" fontId="45" numFmtId="1" xfId="0" applyAlignment="1" applyBorder="1" applyFont="1" applyNumberFormat="1">
      <alignment horizontal="center" readingOrder="0"/>
    </xf>
    <xf borderId="50" fillId="22" fontId="27" numFmtId="1" xfId="0" applyAlignment="1" applyBorder="1" applyFont="1" applyNumberFormat="1">
      <alignment readingOrder="0" shrinkToFit="0" wrapText="1"/>
    </xf>
    <xf borderId="51" fillId="22" fontId="30" numFmtId="1" xfId="0" applyAlignment="1" applyBorder="1" applyFont="1" applyNumberFormat="1">
      <alignment readingOrder="0" shrinkToFit="0" wrapText="1"/>
    </xf>
    <xf borderId="8" fillId="0" fontId="19" numFmtId="1" xfId="0" applyAlignment="1" applyBorder="1" applyFont="1" applyNumberFormat="1">
      <alignment horizontal="right" shrinkToFit="0" vertical="bottom" wrapText="1"/>
    </xf>
    <xf borderId="42" fillId="23" fontId="52" numFmtId="0" xfId="0" applyAlignment="1" applyBorder="1" applyFill="1" applyFont="1">
      <alignment readingOrder="0" shrinkToFit="0" wrapText="1"/>
    </xf>
    <xf borderId="0" fillId="23" fontId="17" numFmtId="1" xfId="0" applyAlignment="1" applyFont="1" applyNumberFormat="1">
      <alignment shrinkToFit="0" wrapText="1"/>
    </xf>
    <xf borderId="8" fillId="23" fontId="17" numFmtId="1" xfId="0" applyAlignment="1" applyBorder="1" applyFont="1" applyNumberFormat="1">
      <alignment shrinkToFit="0" wrapText="1"/>
    </xf>
    <xf borderId="52" fillId="0" fontId="53" numFmtId="0" xfId="0" applyAlignment="1" applyBorder="1" applyFont="1">
      <alignment readingOrder="0" shrinkToFit="0" wrapText="1"/>
    </xf>
    <xf borderId="10" fillId="0" fontId="19" numFmtId="1" xfId="0" applyAlignment="1" applyBorder="1" applyFont="1" applyNumberFormat="1">
      <alignment horizontal="right" shrinkToFit="0" vertical="bottom" wrapText="1"/>
    </xf>
    <xf borderId="11" fillId="0" fontId="19" numFmtId="1" xfId="0" applyAlignment="1" applyBorder="1" applyFont="1" applyNumberFormat="1">
      <alignment horizontal="right" shrinkToFit="0" vertical="bottom" wrapText="1"/>
    </xf>
    <xf borderId="8" fillId="3" fontId="19" numFmtId="1" xfId="0" applyAlignment="1" applyBorder="1" applyFont="1" applyNumberFormat="1">
      <alignment horizontal="right" shrinkToFit="0" vertical="bottom" wrapText="1"/>
    </xf>
    <xf borderId="46" fillId="23" fontId="54" numFmtId="0" xfId="0" applyAlignment="1" applyBorder="1" applyFont="1">
      <alignment readingOrder="0" shrinkToFit="0" wrapText="1"/>
    </xf>
    <xf borderId="53" fillId="0" fontId="55" numFmtId="0" xfId="0" applyAlignment="1" applyBorder="1" applyFont="1">
      <alignment readingOrder="0" shrinkToFit="0" wrapText="1"/>
    </xf>
    <xf borderId="10" fillId="0" fontId="17" numFmtId="1" xfId="0" applyAlignment="1" applyBorder="1" applyFont="1" applyNumberFormat="1">
      <alignment shrinkToFit="0" wrapText="1"/>
    </xf>
    <xf borderId="11" fillId="0" fontId="17" numFmtId="1" xfId="0" applyAlignment="1" applyBorder="1" applyFont="1" applyNumberFormat="1">
      <alignment shrinkToFit="0" wrapText="1"/>
    </xf>
    <xf borderId="53" fillId="3" fontId="56" numFmtId="0" xfId="0" applyAlignment="1" applyBorder="1" applyFont="1">
      <alignment readingOrder="0" shrinkToFit="0" wrapText="1"/>
    </xf>
    <xf borderId="10" fillId="3" fontId="17" numFmtId="1" xfId="0" applyAlignment="1" applyBorder="1" applyFont="1" applyNumberFormat="1">
      <alignment shrinkToFit="0" wrapText="1"/>
    </xf>
    <xf borderId="11" fillId="3" fontId="17" numFmtId="1" xfId="0" applyAlignment="1" applyBorder="1" applyFont="1" applyNumberFormat="1">
      <alignment shrinkToFit="0" wrapText="1"/>
    </xf>
    <xf borderId="0" fillId="0" fontId="30" numFmtId="0" xfId="0" applyAlignment="1" applyFont="1">
      <alignment shrinkToFit="0" wrapText="1"/>
    </xf>
  </cellXfs>
  <cellStyles count="1">
    <cellStyle xfId="0" name="Normal" builtinId="0"/>
  </cellStyles>
  <dxfs count="15">
    <dxf>
      <font/>
      <fill>
        <patternFill patternType="solid">
          <fgColor rgb="FFB7E1CD"/>
          <bgColor rgb="FFB7E1CD"/>
        </patternFill>
      </fill>
      <border/>
    </dxf>
    <dxf>
      <font>
        <b/>
        <color rgb="FF000000"/>
      </font>
      <fill>
        <patternFill patternType="solid">
          <fgColor rgb="FFE6B8AF"/>
          <bgColor rgb="FFE6B8AF"/>
        </patternFill>
      </fill>
      <border/>
    </dxf>
    <dxf>
      <font>
        <b/>
      </font>
      <fill>
        <patternFill patternType="solid">
          <fgColor rgb="FFD9D9D9"/>
          <bgColor rgb="FFD9D9D9"/>
        </patternFill>
      </fill>
      <border/>
    </dxf>
    <dxf>
      <font>
        <b/>
      </font>
      <fill>
        <patternFill patternType="solid">
          <fgColor rgb="FFB7E1CD"/>
          <bgColor rgb="FFB7E1CD"/>
        </patternFill>
      </fill>
      <border/>
    </dxf>
    <dxf>
      <font>
        <color rgb="FFFEDCC1"/>
      </font>
      <fill>
        <patternFill patternType="solid">
          <fgColor rgb="FFFEDCC1"/>
          <bgColor rgb="FFFEDCC1"/>
        </patternFill>
      </fill>
      <border/>
    </dxf>
    <dxf>
      <font>
        <color rgb="FFF69E86"/>
      </font>
      <fill>
        <patternFill patternType="solid">
          <fgColor rgb="FFF69E86"/>
          <bgColor rgb="FFF69E86"/>
        </patternFill>
      </fill>
      <border/>
    </dxf>
    <dxf>
      <font>
        <color rgb="FFE46C52"/>
      </font>
      <fill>
        <patternFill patternType="solid">
          <fgColor rgb="FFE46C52"/>
          <bgColor rgb="FFE46C52"/>
        </patternFill>
      </fill>
      <border/>
    </dxf>
    <dxf>
      <font>
        <color rgb="FFFFFFFF"/>
      </font>
      <fill>
        <patternFill patternType="solid">
          <fgColor rgb="FFFFFFFF"/>
          <bgColor rgb="FFFFFFFF"/>
        </patternFill>
      </fill>
      <border/>
    </dxf>
    <dxf>
      <font>
        <b/>
      </font>
      <fill>
        <patternFill patternType="solid">
          <fgColor rgb="FFE6B8AF"/>
          <bgColor rgb="FFE6B8AF"/>
        </patternFill>
      </fill>
      <border/>
    </dxf>
    <dxf>
      <font/>
      <fill>
        <patternFill patternType="solid">
          <fgColor rgb="FFFFFFFF"/>
          <bgColor rgb="FFFFFFFF"/>
        </patternFill>
      </fill>
      <border/>
    </dxf>
    <dxf>
      <font>
        <color rgb="FF6AA84F"/>
      </font>
      <fill>
        <patternFill patternType="solid">
          <fgColor rgb="FF6AA84F"/>
          <bgColor rgb="FF6AA84F"/>
        </patternFill>
      </fill>
      <border/>
    </dxf>
    <dxf>
      <font>
        <color rgb="FF93C47D"/>
      </font>
      <fill>
        <patternFill patternType="solid">
          <fgColor rgb="FF434343"/>
          <bgColor rgb="FF434343"/>
        </patternFill>
      </fill>
      <border/>
    </dxf>
    <dxf>
      <font>
        <color rgb="FFFFE599"/>
      </font>
      <fill>
        <patternFill patternType="solid">
          <fgColor rgb="FF434343"/>
          <bgColor rgb="FF434343"/>
        </patternFill>
      </fill>
      <border/>
    </dxf>
    <dxf>
      <font>
        <color rgb="FFEA9999"/>
      </font>
      <fill>
        <patternFill patternType="solid">
          <fgColor rgb="FF434343"/>
          <bgColor rgb="FF434343"/>
        </patternFill>
      </fill>
      <border/>
    </dxf>
    <dxf>
      <font>
        <color rgb="FFD9EAD3"/>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rgbClr val="4285F4">
                <a:alpha val="70196"/>
              </a:srgbClr>
            </a:solidFill>
            <a:ln cmpd="sng">
              <a:solidFill>
                <a:srgbClr val="000000"/>
              </a:solidFill>
              <a:prstDash val="solid"/>
            </a:ln>
          </c:spPr>
          <c:cat>
            <c:strRef>
              <c:f>Yields!$H$12:$H$53</c:f>
            </c:strRef>
          </c:cat>
          <c:val>
            <c:numRef>
              <c:f>Yields!$E$12:$E$53</c:f>
              <c:numCache/>
            </c:numRef>
          </c:val>
        </c:ser>
        <c:axId val="477733892"/>
        <c:axId val="1733891081"/>
      </c:barChart>
      <c:catAx>
        <c:axId val="47773389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cross"/>
        <c:spPr/>
        <c:txPr>
          <a:bodyPr/>
          <a:lstStyle/>
          <a:p>
            <a:pPr lvl="0">
              <a:defRPr b="0" sz="1000">
                <a:solidFill>
                  <a:srgbClr val="434343"/>
                </a:solidFill>
                <a:latin typeface="+mn-lt"/>
              </a:defRPr>
            </a:pPr>
          </a:p>
        </c:txPr>
        <c:crossAx val="1733891081"/>
      </c:catAx>
      <c:valAx>
        <c:axId val="17338910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7733892"/>
        <c:crosses val="max"/>
      </c:valAx>
    </c:plotArea>
    <c:legend>
      <c:legendPos val="r"/>
      <c:overlay val="0"/>
      <c:txPr>
        <a:bodyPr/>
        <a:lstStyle/>
        <a:p>
          <a:pPr lvl="0">
            <a:defRPr b="0">
              <a:solidFill>
                <a:srgbClr val="1A1A1A"/>
              </a:solidFill>
              <a:latin typeface="+mn-lt"/>
            </a:defRPr>
          </a:pPr>
        </a:p>
      </c:txPr>
    </c:legend>
    <c:plotVisOnly val="1"/>
  </c:chart>
  <c:spPr>
    <a:solidFill>
      <a:srgbClr val="434343"/>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5.jpg"/><Relationship Id="rId3" Type="http://schemas.openxmlformats.org/officeDocument/2006/relationships/image" Target="../media/image4.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1905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23</xdr:row>
      <xdr:rowOff>0</xdr:rowOff>
    </xdr:from>
    <xdr:ext cx="200025" cy="200025"/>
    <xdr:pic>
      <xdr:nvPicPr>
        <xdr:cNvPr id="0" name="image5.jpg"/>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23</xdr:row>
      <xdr:rowOff>0</xdr:rowOff>
    </xdr:from>
    <xdr:ext cx="200025" cy="200025"/>
    <xdr:pic>
      <xdr:nvPicPr>
        <xdr:cNvPr id="0" name="image4.jp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25</xdr:col>
      <xdr:colOff>0</xdr:colOff>
      <xdr:row>10</xdr:row>
      <xdr:rowOff>0</xdr:rowOff>
    </xdr:from>
    <xdr:ext cx="85725"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25</xdr:col>
      <xdr:colOff>0</xdr:colOff>
      <xdr:row>30</xdr:row>
      <xdr:rowOff>0</xdr:rowOff>
    </xdr:from>
    <xdr:ext cx="180975" cy="200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9</xdr:row>
      <xdr:rowOff>19050</xdr:rowOff>
    </xdr:from>
    <xdr:ext cx="504825" cy="90773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tsy.com/listing/1154590257/gardyn-replacement-cubes-with-rockwool" TargetMode="External"/><Relationship Id="rId2" Type="http://schemas.openxmlformats.org/officeDocument/2006/relationships/hyperlink" Target="https://www.buymeacoffee.com/taylrbrwr" TargetMode="External"/><Relationship Id="rId3" Type="http://schemas.openxmlformats.org/officeDocument/2006/relationships/hyperlink" Target="https://www.facebook.com/taylrbrwr" TargetMode="External"/><Relationship Id="rId4" Type="http://schemas.openxmlformats.org/officeDocument/2006/relationships/hyperlink" Target="http://shorturl.at/mzJWZ"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ygardyn.zendesk.com/hc/en-us/articles/360051970511-Thinning-Your-Sprouts" TargetMode="External"/><Relationship Id="rId2" Type="http://schemas.openxmlformats.org/officeDocument/2006/relationships/hyperlink" Target="https://mygardyn.zendesk.com/hc/en-us/articles/360051387472-yCubes-Placement-Guide"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mygardyn.zendesk.com/hc/en-us/articles/360061578511-Monte-Carlo" TargetMode="External"/><Relationship Id="rId42" Type="http://schemas.openxmlformats.org/officeDocument/2006/relationships/hyperlink" Target="https://mygardyn.zendesk.com/hc/en-us/articles/4406219360781-Purslane" TargetMode="External"/><Relationship Id="rId41" Type="http://schemas.openxmlformats.org/officeDocument/2006/relationships/hyperlink" Target="https://mygardyn.zendesk.com/hc/en-us/articles/360061597031-Lemongrass" TargetMode="External"/><Relationship Id="rId44" Type="http://schemas.openxmlformats.org/officeDocument/2006/relationships/hyperlink" Target="https://mygardyn.zendesk.com/hc/en-us/articles/360061183852-Dill" TargetMode="External"/><Relationship Id="rId43" Type="http://schemas.openxmlformats.org/officeDocument/2006/relationships/hyperlink" Target="https://mygardyn.zendesk.com/hc/en-us/articles/360061599891-Night-Scented-Stock" TargetMode="External"/><Relationship Id="rId46" Type="http://schemas.openxmlformats.org/officeDocument/2006/relationships/hyperlink" Target="https://mygardyn.zendesk.com/hc/en-us/articles/360061599831-Borage" TargetMode="External"/><Relationship Id="rId45" Type="http://schemas.openxmlformats.org/officeDocument/2006/relationships/hyperlink" Target="https://mygardyn.zendesk.com/hc/en-us/articles/4403634257549-Red-Amaranth" TargetMode="External"/><Relationship Id="rId1" Type="http://schemas.openxmlformats.org/officeDocument/2006/relationships/hyperlink" Target="https://mygardyn.zendesk.com/hc/en-us/articles/360061577991-Arugula" TargetMode="External"/><Relationship Id="rId2" Type="http://schemas.openxmlformats.org/officeDocument/2006/relationships/hyperlink" Target="https://mygardyn.zendesk.com/hc/en-us/articles/4410430899725-Banana-Peppers" TargetMode="External"/><Relationship Id="rId3" Type="http://schemas.openxmlformats.org/officeDocument/2006/relationships/hyperlink" Target="https://mygardyn.zendesk.com/hc/en-us/articles/4410431382029-Lemon-Balm" TargetMode="External"/><Relationship Id="rId4" Type="http://schemas.openxmlformats.org/officeDocument/2006/relationships/hyperlink" Target="https://mygardyn.zendesk.com/hc/en-us/articles/4403768212749-Bok-Choi" TargetMode="External"/><Relationship Id="rId9" Type="http://schemas.openxmlformats.org/officeDocument/2006/relationships/hyperlink" Target="https://mygardyn.zendesk.com/hc/en-us/articles/4403642577421-Chervil" TargetMode="External"/><Relationship Id="rId48" Type="http://schemas.openxmlformats.org/officeDocument/2006/relationships/hyperlink" Target="https://mygardyn.zendesk.com/hc/en-us/articles/360061578551-Red-Mustard" TargetMode="External"/><Relationship Id="rId47" Type="http://schemas.openxmlformats.org/officeDocument/2006/relationships/hyperlink" Target="https://mygardyn.zendesk.com/hc/en-us/articles/360061183772-Cilantro" TargetMode="External"/><Relationship Id="rId49" Type="http://schemas.openxmlformats.org/officeDocument/2006/relationships/hyperlink" Target="https://mygardyn.zendesk.com/hc/en-us/articles/360061599451-Torenia" TargetMode="External"/><Relationship Id="rId5" Type="http://schemas.openxmlformats.org/officeDocument/2006/relationships/hyperlink" Target="https://mygardyn.zendesk.com/hc/en-us/articles/4406049326605-Cape-Gooseberry" TargetMode="External"/><Relationship Id="rId6" Type="http://schemas.openxmlformats.org/officeDocument/2006/relationships/hyperlink" Target="https://mygardyn.zendesk.com/hc/en-us/articles/4408343604365-Savory" TargetMode="External"/><Relationship Id="rId7" Type="http://schemas.openxmlformats.org/officeDocument/2006/relationships/hyperlink" Target="https://mygardyn.zendesk.com/hc/en-us/articles/360061578191-Breen" TargetMode="External"/><Relationship Id="rId8" Type="http://schemas.openxmlformats.org/officeDocument/2006/relationships/hyperlink" Target="https://mygardyn.zendesk.com/hc/en-us/articles/360061159312-Cherry-Tomatoes" TargetMode="External"/><Relationship Id="rId72" Type="http://schemas.openxmlformats.org/officeDocument/2006/relationships/drawing" Target="../drawings/drawing4.xml"/><Relationship Id="rId31" Type="http://schemas.openxmlformats.org/officeDocument/2006/relationships/hyperlink" Target="https://mygardyn.zendesk.com/hc/en-us/articles/360061190832-Rosemary" TargetMode="External"/><Relationship Id="rId30" Type="http://schemas.openxmlformats.org/officeDocument/2006/relationships/hyperlink" Target="https://mygardyn.zendesk.com/hc/en-us/articles/360061578391-Green-Mustard" TargetMode="External"/><Relationship Id="rId33" Type="http://schemas.openxmlformats.org/officeDocument/2006/relationships/hyperlink" Target="https://mygardyn.zendesk.com/hc/en-us/articles/360061190312-Italian-Parsley" TargetMode="External"/><Relationship Id="rId32" Type="http://schemas.openxmlformats.org/officeDocument/2006/relationships/hyperlink" Target="https://mygardyn.zendesk.com/hc/en-us/articles/360061578411-Kale" TargetMode="External"/><Relationship Id="rId35" Type="http://schemas.openxmlformats.org/officeDocument/2006/relationships/hyperlink" Target="https://mygardyn.zendesk.com/hc/en-us/articles/360061189872-Oregano" TargetMode="External"/><Relationship Id="rId34" Type="http://schemas.openxmlformats.org/officeDocument/2006/relationships/hyperlink" Target="https://mygardyn.zendesk.com/hc/en-us/articles/360061171272-Kale-Lacinato" TargetMode="External"/><Relationship Id="rId71" Type="http://schemas.openxmlformats.org/officeDocument/2006/relationships/hyperlink" Target="https://mygardyn.zendesk.com/hc/en-us/articles/360061171512-Wheatgrass" TargetMode="External"/><Relationship Id="rId70" Type="http://schemas.openxmlformats.org/officeDocument/2006/relationships/hyperlink" Target="https://mygardyn.zendesk.com/hc/en-us/articles/360061578691-Watercress" TargetMode="External"/><Relationship Id="rId37" Type="http://schemas.openxmlformats.org/officeDocument/2006/relationships/hyperlink" Target="https://mygardyn.zendesk.com/hc/en-us/articles/360061189832-Mint" TargetMode="External"/><Relationship Id="rId36" Type="http://schemas.openxmlformats.org/officeDocument/2006/relationships/hyperlink" Target="https://mygardyn.zendesk.com/hc/en-us/articles/360061171292-Lollo-Rossa" TargetMode="External"/><Relationship Id="rId39" Type="http://schemas.openxmlformats.org/officeDocument/2006/relationships/hyperlink" Target="https://mygardyn.zendesk.com/hc/en-us/articles/360061597071-Mexican-Tarragon" TargetMode="External"/><Relationship Id="rId38" Type="http://schemas.openxmlformats.org/officeDocument/2006/relationships/hyperlink" Target="https://mygardyn.zendesk.com/hc/en-us/articles/360061171312-Matilda" TargetMode="External"/><Relationship Id="rId62" Type="http://schemas.openxmlformats.org/officeDocument/2006/relationships/hyperlink" Target="https://mygardyn.zendesk.com/hc/en-us/articles/360061599251-Lavender" TargetMode="External"/><Relationship Id="rId61" Type="http://schemas.openxmlformats.org/officeDocument/2006/relationships/hyperlink" Target="https://mygardyn.zendesk.com/hc/en-us/articles/360061578651-Rouge-d-hiver" TargetMode="External"/><Relationship Id="rId20" Type="http://schemas.openxmlformats.org/officeDocument/2006/relationships/hyperlink" Target="https://mygardyn.zendesk.com/hc/en-us/articles/4403642457357-Mini-Strawberries" TargetMode="External"/><Relationship Id="rId64" Type="http://schemas.openxmlformats.org/officeDocument/2006/relationships/hyperlink" Target="https://mygardyn.zendesk.com/hc/en-us/articles/360061599211-Fiesta-Gitana" TargetMode="External"/><Relationship Id="rId63" Type="http://schemas.openxmlformats.org/officeDocument/2006/relationships/hyperlink" Target="https://mygardyn.zendesk.com/hc/en-us/articles/360061171472-Sorrel" TargetMode="External"/><Relationship Id="rId22" Type="http://schemas.openxmlformats.org/officeDocument/2006/relationships/hyperlink" Target="https://mygardyn.zendesk.com/hc/en-us/articles/360061578271-Celery" TargetMode="External"/><Relationship Id="rId66" Type="http://schemas.openxmlformats.org/officeDocument/2006/relationships/hyperlink" Target="https://mygardyn.zendesk.com/hc/en-us/articles/360061599151-Chamomille" TargetMode="External"/><Relationship Id="rId21" Type="http://schemas.openxmlformats.org/officeDocument/2006/relationships/hyperlink" Target="https://mygardyn.zendesk.com/hc/en-us/articles/360061598331-Thai-Basil" TargetMode="External"/><Relationship Id="rId65" Type="http://schemas.openxmlformats.org/officeDocument/2006/relationships/hyperlink" Target="https://mygardyn.zendesk.com/hc/en-us/articles/360061578671-Swiss-Chard" TargetMode="External"/><Relationship Id="rId24" Type="http://schemas.openxmlformats.org/officeDocument/2006/relationships/hyperlink" Target="https://mygardyn.zendesk.com/hc/en-us/articles/360061597991-Stevia" TargetMode="External"/><Relationship Id="rId68" Type="http://schemas.openxmlformats.org/officeDocument/2006/relationships/hyperlink" Target="https://mygardyn.zendesk.com/hc/en-us/articles/360061599131-Campanula" TargetMode="External"/><Relationship Id="rId23" Type="http://schemas.openxmlformats.org/officeDocument/2006/relationships/hyperlink" Target="https://mygardyn.zendesk.com/hc/en-us/articles/360062026732-Sugar-Snap-Peas" TargetMode="External"/><Relationship Id="rId67" Type="http://schemas.openxmlformats.org/officeDocument/2006/relationships/hyperlink" Target="https://mygardyn.zendesk.com/hc/en-us/articles/360061171492-Tatsoi" TargetMode="External"/><Relationship Id="rId60" Type="http://schemas.openxmlformats.org/officeDocument/2006/relationships/hyperlink" Target="https://mygardyn.zendesk.com/hc/en-us/articles/360061599271-Oopsy-Daisy" TargetMode="External"/><Relationship Id="rId26" Type="http://schemas.openxmlformats.org/officeDocument/2006/relationships/hyperlink" Target="https://mygardyn.zendesk.com/hc/en-us/articles/360061191892-Sweet-Peppers" TargetMode="External"/><Relationship Id="rId25" Type="http://schemas.openxmlformats.org/officeDocument/2006/relationships/hyperlink" Target="https://mygardyn.zendesk.com/hc/en-us/articles/360061578291-Endive-Lettuce" TargetMode="External"/><Relationship Id="rId69" Type="http://schemas.openxmlformats.org/officeDocument/2006/relationships/hyperlink" Target="https://mygardyn.zendesk.com/hc/en-us/articles/4410437832589-Wasabi-Greens" TargetMode="External"/><Relationship Id="rId28" Type="http://schemas.openxmlformats.org/officeDocument/2006/relationships/hyperlink" Target="https://mygardyn.zendesk.com/hc/en-us/articles/360061578351-Flashy-Trout-Back" TargetMode="External"/><Relationship Id="rId27" Type="http://schemas.openxmlformats.org/officeDocument/2006/relationships/hyperlink" Target="https://mygardyn.zendesk.com/hc/en-us/articles/360061597931-Shiso" TargetMode="External"/><Relationship Id="rId29" Type="http://schemas.openxmlformats.org/officeDocument/2006/relationships/hyperlink" Target="https://mygardyn.zendesk.com/hc/en-us/articles/360061597911-Sage" TargetMode="External"/><Relationship Id="rId51" Type="http://schemas.openxmlformats.org/officeDocument/2006/relationships/hyperlink" Target="https://mygardyn.zendesk.com/hc/en-us/articles/360061578591-Red-Sail" TargetMode="External"/><Relationship Id="rId50" Type="http://schemas.openxmlformats.org/officeDocument/2006/relationships/hyperlink" Target="https://mygardyn.zendesk.com/hc/en-us/articles/360061590651-Chives" TargetMode="External"/><Relationship Id="rId53" Type="http://schemas.openxmlformats.org/officeDocument/2006/relationships/hyperlink" Target="https://mygardyn.zendesk.com/hc/en-us/articles/360061590611-Catnip" TargetMode="External"/><Relationship Id="rId52" Type="http://schemas.openxmlformats.org/officeDocument/2006/relationships/hyperlink" Target="https://mygardyn.zendesk.com/hc/en-us/articles/360061599431-Red-Marietta-Gold" TargetMode="External"/><Relationship Id="rId11" Type="http://schemas.openxmlformats.org/officeDocument/2006/relationships/hyperlink" Target="https://mygardyn.zendesk.com/hc/en-us/articles/360061192272-Cucumbers" TargetMode="External"/><Relationship Id="rId55" Type="http://schemas.openxmlformats.org/officeDocument/2006/relationships/hyperlink" Target="https://mygardyn.zendesk.com/hc/en-us/articles/360061599411-Radio-Calendula" TargetMode="External"/><Relationship Id="rId10" Type="http://schemas.openxmlformats.org/officeDocument/2006/relationships/hyperlink" Target="https://mygardyn.zendesk.com/hc/en-us/articles/360061578211-Bulls-Blood-Beets" TargetMode="External"/><Relationship Id="rId54" Type="http://schemas.openxmlformats.org/officeDocument/2006/relationships/hyperlink" Target="https://mygardyn.zendesk.com/hc/en-us/articles/360061578631-Red-Salad-Bowl" TargetMode="External"/><Relationship Id="rId13" Type="http://schemas.openxmlformats.org/officeDocument/2006/relationships/hyperlink" Target="https://mygardyn.zendesk.com/hc/en-us/articles/360061171172-Buttercrunch" TargetMode="External"/><Relationship Id="rId57" Type="http://schemas.openxmlformats.org/officeDocument/2006/relationships/hyperlink" Target="https://mygardyn.zendesk.com/hc/en-us/articles/4406037432973-Red-Sorrel-" TargetMode="External"/><Relationship Id="rId12" Type="http://schemas.openxmlformats.org/officeDocument/2006/relationships/hyperlink" Target="https://mygardyn.zendesk.com/hc/en-us/articles/360061192452-Zaatar" TargetMode="External"/><Relationship Id="rId56" Type="http://schemas.openxmlformats.org/officeDocument/2006/relationships/hyperlink" Target="https://mygardyn.zendesk.com/hc/en-us/articles/360061183532-Basil" TargetMode="External"/><Relationship Id="rId15" Type="http://schemas.openxmlformats.org/officeDocument/2006/relationships/hyperlink" Target="https://mygardyn.zendesk.com/hc/en-us/articles/360061192412-Purple-Basil" TargetMode="External"/><Relationship Id="rId59" Type="http://schemas.openxmlformats.org/officeDocument/2006/relationships/hyperlink" Target="https://mygardyn.zendesk.com/hc/en-us/articles/360061171452-Romaine" TargetMode="External"/><Relationship Id="rId14" Type="http://schemas.openxmlformats.org/officeDocument/2006/relationships/hyperlink" Target="https://mygardyn.zendesk.com/hc/en-us/articles/360061599071-Jalape%C3%B1os" TargetMode="External"/><Relationship Id="rId58" Type="http://schemas.openxmlformats.org/officeDocument/2006/relationships/hyperlink" Target="https://mygardyn.zendesk.com/hc/en-us/articles/360061599331-Petunia" TargetMode="External"/><Relationship Id="rId17" Type="http://schemas.openxmlformats.org/officeDocument/2006/relationships/hyperlink" Target="https://mygardyn.zendesk.com/hc/en-us/articles/4409282811661-Mini-Eggplant" TargetMode="External"/><Relationship Id="rId16" Type="http://schemas.openxmlformats.org/officeDocument/2006/relationships/hyperlink" Target="https://mygardyn.zendesk.com/hc/en-us/articles/360061171192-Butterhead" TargetMode="External"/><Relationship Id="rId19" Type="http://schemas.openxmlformats.org/officeDocument/2006/relationships/hyperlink" Target="https://mygardyn.zendesk.com/hc/en-us/articles/360061578251-Cardinale" TargetMode="External"/><Relationship Id="rId18" Type="http://schemas.openxmlformats.org/officeDocument/2006/relationships/hyperlink" Target="https://mygardyn.zendesk.com/hc/en-us/articles/360061598451-Thym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9" max="9" width="0.75"/>
    <col customWidth="1" min="10" max="10" width="7.63"/>
    <col customWidth="1" min="12" max="12" width="8.63"/>
    <col customWidth="1" min="18" max="18" width="0.88"/>
  </cols>
  <sheetData>
    <row r="1">
      <c r="A1" s="1" t="s">
        <v>0</v>
      </c>
      <c r="B1" s="2"/>
      <c r="C1" s="2"/>
      <c r="D1" s="2"/>
      <c r="E1" s="2"/>
      <c r="F1" s="2"/>
      <c r="G1" s="2"/>
      <c r="H1" s="2"/>
      <c r="I1" s="2"/>
      <c r="J1" s="2"/>
      <c r="K1" s="2"/>
      <c r="L1" s="2"/>
      <c r="M1" s="2"/>
      <c r="N1" s="2"/>
      <c r="O1" s="2"/>
      <c r="P1" s="2"/>
      <c r="Q1" s="2"/>
      <c r="R1" s="2"/>
      <c r="S1" s="2"/>
      <c r="T1" s="2"/>
      <c r="U1" s="2"/>
      <c r="V1" s="2"/>
      <c r="W1" s="2"/>
      <c r="X1" s="2"/>
      <c r="Y1" s="2"/>
      <c r="Z1" s="3"/>
      <c r="AA1" s="4"/>
      <c r="AB1" s="4"/>
      <c r="AC1" s="4"/>
      <c r="AD1" s="4"/>
      <c r="AE1" s="4"/>
    </row>
    <row r="2">
      <c r="A2" s="5" t="s">
        <v>1</v>
      </c>
      <c r="B2" s="6"/>
      <c r="C2" s="6"/>
      <c r="D2" s="6"/>
      <c r="E2" s="6"/>
      <c r="F2" s="6"/>
      <c r="G2" s="6"/>
      <c r="H2" s="6"/>
      <c r="I2" s="6"/>
      <c r="J2" s="6"/>
      <c r="K2" s="6"/>
      <c r="L2" s="6"/>
      <c r="M2" s="6"/>
      <c r="N2" s="6"/>
      <c r="O2" s="6"/>
      <c r="P2" s="6"/>
      <c r="Q2" s="6"/>
      <c r="R2" s="6"/>
      <c r="S2" s="6"/>
      <c r="T2" s="6"/>
      <c r="U2" s="6"/>
      <c r="V2" s="6"/>
      <c r="W2" s="6"/>
      <c r="X2" s="6"/>
      <c r="Y2" s="6"/>
      <c r="Z2" s="7"/>
      <c r="AA2" s="8"/>
      <c r="AB2" s="8"/>
      <c r="AC2" s="8"/>
      <c r="AD2" s="8"/>
      <c r="AE2" s="8"/>
    </row>
    <row r="3">
      <c r="A3" s="9"/>
      <c r="G3" s="10"/>
      <c r="H3" s="11" t="s">
        <v>2</v>
      </c>
      <c r="Z3" s="10"/>
      <c r="AA3" s="12"/>
      <c r="AB3" s="12"/>
      <c r="AC3" s="12"/>
      <c r="AD3" s="12"/>
      <c r="AE3" s="12"/>
    </row>
    <row r="4">
      <c r="A4" s="13"/>
      <c r="G4" s="10"/>
      <c r="H4" s="11"/>
      <c r="Z4" s="10"/>
      <c r="AA4" s="12"/>
      <c r="AB4" s="12"/>
      <c r="AC4" s="12"/>
      <c r="AD4" s="12"/>
      <c r="AE4" s="12"/>
    </row>
    <row r="5">
      <c r="A5" s="13"/>
      <c r="G5" s="10"/>
      <c r="H5" s="14"/>
      <c r="Z5" s="10"/>
      <c r="AA5" s="15"/>
      <c r="AB5" s="15"/>
      <c r="AC5" s="15"/>
      <c r="AD5" s="15"/>
      <c r="AE5" s="15"/>
    </row>
    <row r="6">
      <c r="A6" s="13"/>
      <c r="G6" s="10"/>
      <c r="H6" s="11" t="s">
        <v>3</v>
      </c>
      <c r="Z6" s="10"/>
      <c r="AA6" s="12"/>
      <c r="AB6" s="12"/>
      <c r="AC6" s="12"/>
      <c r="AD6" s="12"/>
      <c r="AE6" s="12"/>
    </row>
    <row r="7">
      <c r="A7" s="13"/>
      <c r="G7" s="10"/>
      <c r="H7" s="14"/>
      <c r="Z7" s="10"/>
      <c r="AA7" s="15"/>
      <c r="AB7" s="15"/>
      <c r="AC7" s="15"/>
      <c r="AD7" s="15"/>
      <c r="AE7" s="15"/>
    </row>
    <row r="8">
      <c r="A8" s="13"/>
      <c r="G8" s="10"/>
      <c r="H8" s="14"/>
      <c r="Z8" s="10"/>
      <c r="AA8" s="15"/>
      <c r="AB8" s="15"/>
      <c r="AC8" s="15"/>
      <c r="AD8" s="15"/>
      <c r="AE8" s="15"/>
    </row>
    <row r="9">
      <c r="A9" s="13"/>
      <c r="G9" s="10"/>
      <c r="H9" s="11" t="s">
        <v>4</v>
      </c>
      <c r="Z9" s="10"/>
      <c r="AA9" s="12"/>
      <c r="AB9" s="12"/>
      <c r="AC9" s="12"/>
      <c r="AD9" s="12"/>
      <c r="AE9" s="12"/>
    </row>
    <row r="10">
      <c r="A10" s="13"/>
      <c r="G10" s="10"/>
      <c r="Z10" s="10"/>
      <c r="AA10" s="12"/>
      <c r="AB10" s="12"/>
      <c r="AC10" s="12"/>
      <c r="AD10" s="12"/>
      <c r="AE10" s="12"/>
    </row>
    <row r="11">
      <c r="A11" s="13"/>
      <c r="G11" s="10"/>
      <c r="Z11" s="10"/>
      <c r="AA11" s="12"/>
      <c r="AB11" s="12"/>
      <c r="AC11" s="12"/>
      <c r="AD11" s="12"/>
      <c r="AE11" s="12"/>
    </row>
    <row r="12">
      <c r="A12" s="13"/>
      <c r="G12" s="10"/>
      <c r="H12" s="16"/>
      <c r="Z12" s="10"/>
      <c r="AA12" s="17"/>
      <c r="AB12" s="17"/>
      <c r="AC12" s="17"/>
      <c r="AD12" s="17"/>
      <c r="AE12" s="17"/>
    </row>
    <row r="13">
      <c r="A13" s="13"/>
      <c r="G13" s="10"/>
      <c r="H13" s="16"/>
      <c r="Z13" s="10"/>
      <c r="AA13" s="17"/>
      <c r="AB13" s="17"/>
      <c r="AC13" s="17"/>
      <c r="AD13" s="17"/>
      <c r="AE13" s="17"/>
    </row>
    <row r="14">
      <c r="A14" s="13"/>
      <c r="G14" s="10"/>
      <c r="H14" s="11" t="s">
        <v>5</v>
      </c>
      <c r="Z14" s="10"/>
      <c r="AA14" s="12"/>
      <c r="AB14" s="12"/>
      <c r="AC14" s="12"/>
      <c r="AD14" s="12"/>
      <c r="AE14" s="12"/>
    </row>
    <row r="15">
      <c r="A15" s="13"/>
      <c r="G15" s="10"/>
      <c r="Z15" s="10"/>
      <c r="AA15" s="12"/>
      <c r="AB15" s="12"/>
      <c r="AC15" s="12"/>
      <c r="AD15" s="12"/>
      <c r="AE15" s="12"/>
    </row>
    <row r="16">
      <c r="A16" s="13"/>
      <c r="G16" s="10"/>
      <c r="Z16" s="10"/>
      <c r="AA16" s="12"/>
      <c r="AB16" s="12"/>
      <c r="AC16" s="12"/>
      <c r="AD16" s="12"/>
      <c r="AE16" s="12"/>
    </row>
    <row r="17">
      <c r="A17" s="13"/>
      <c r="G17" s="10"/>
      <c r="Z17" s="10"/>
      <c r="AA17" s="18"/>
      <c r="AB17" s="18"/>
      <c r="AC17" s="18"/>
      <c r="AD17" s="18"/>
      <c r="AE17" s="18"/>
    </row>
    <row r="18">
      <c r="A18" s="13"/>
      <c r="G18" s="10"/>
      <c r="Z18" s="10"/>
      <c r="AA18" s="12"/>
      <c r="AB18" s="12"/>
      <c r="AC18" s="12"/>
      <c r="AD18" s="12"/>
      <c r="AE18" s="12"/>
    </row>
    <row r="19">
      <c r="A19" s="13"/>
      <c r="G19" s="10"/>
      <c r="Z19" s="10"/>
      <c r="AA19" s="12"/>
      <c r="AB19" s="12"/>
      <c r="AC19" s="12"/>
      <c r="AD19" s="12"/>
      <c r="AE19" s="12"/>
    </row>
    <row r="20">
      <c r="A20" s="13"/>
      <c r="G20" s="10"/>
      <c r="Z20" s="10"/>
      <c r="AA20" s="12"/>
      <c r="AB20" s="12"/>
      <c r="AC20" s="12"/>
      <c r="AD20" s="12"/>
      <c r="AE20" s="12"/>
    </row>
    <row r="21">
      <c r="A21" s="13"/>
      <c r="G21" s="10"/>
      <c r="H21" s="11"/>
      <c r="Z21" s="10"/>
      <c r="AA21" s="12"/>
      <c r="AB21" s="12"/>
      <c r="AC21" s="12"/>
      <c r="AD21" s="12"/>
      <c r="AE21" s="12"/>
    </row>
    <row r="22">
      <c r="A22" s="13"/>
      <c r="G22" s="10"/>
      <c r="H22" s="11" t="s">
        <v>6</v>
      </c>
      <c r="Z22" s="10"/>
      <c r="AA22" s="12"/>
      <c r="AB22" s="12"/>
      <c r="AC22" s="12"/>
      <c r="AD22" s="12"/>
      <c r="AE22" s="12"/>
    </row>
    <row r="23">
      <c r="A23" s="13"/>
      <c r="G23" s="10"/>
      <c r="H23" s="11"/>
      <c r="Z23" s="10"/>
      <c r="AA23" s="12"/>
      <c r="AB23" s="12"/>
      <c r="AC23" s="12"/>
      <c r="AD23" s="12"/>
      <c r="AE23" s="12"/>
    </row>
    <row r="24">
      <c r="A24" s="13"/>
      <c r="G24" s="10"/>
      <c r="H24" s="19"/>
      <c r="I24" s="2"/>
      <c r="J24" s="2"/>
      <c r="K24" s="19"/>
      <c r="L24" s="2"/>
      <c r="M24" s="20" t="s">
        <v>7</v>
      </c>
      <c r="N24" s="2"/>
      <c r="O24" s="2"/>
      <c r="P24" s="2"/>
      <c r="Q24" s="2"/>
      <c r="R24" s="2"/>
      <c r="S24" s="2"/>
      <c r="T24" s="2"/>
      <c r="U24" s="2"/>
      <c r="V24" s="2"/>
      <c r="W24" s="2"/>
      <c r="X24" s="2"/>
      <c r="Y24" s="2"/>
      <c r="Z24" s="3"/>
      <c r="AA24" s="21"/>
      <c r="AB24" s="21"/>
      <c r="AC24" s="21"/>
      <c r="AD24" s="21"/>
      <c r="AE24" s="21"/>
    </row>
    <row r="25">
      <c r="A25" s="13"/>
      <c r="G25" s="10"/>
      <c r="Z25" s="10"/>
      <c r="AA25" s="21"/>
      <c r="AB25" s="21"/>
      <c r="AC25" s="21"/>
      <c r="AD25" s="21"/>
      <c r="AE25" s="21"/>
    </row>
    <row r="26">
      <c r="A26" s="13"/>
      <c r="G26" s="10"/>
      <c r="M26" s="22" t="s">
        <v>8</v>
      </c>
      <c r="Z26" s="10"/>
      <c r="AA26" s="21"/>
      <c r="AB26" s="21"/>
      <c r="AC26" s="21"/>
      <c r="AD26" s="21"/>
      <c r="AE26" s="21"/>
    </row>
    <row r="27">
      <c r="A27" s="13"/>
      <c r="G27" s="10"/>
      <c r="Z27" s="10"/>
      <c r="AA27" s="21"/>
      <c r="AB27" s="21"/>
      <c r="AC27" s="21"/>
      <c r="AD27" s="21"/>
      <c r="AE27" s="21"/>
    </row>
    <row r="28">
      <c r="A28" s="13"/>
      <c r="G28" s="10"/>
      <c r="M28" s="22" t="s">
        <v>9</v>
      </c>
      <c r="Z28" s="10"/>
      <c r="AA28" s="21"/>
      <c r="AB28" s="21"/>
      <c r="AC28" s="21"/>
      <c r="AD28" s="21"/>
      <c r="AE28" s="21"/>
    </row>
    <row r="29">
      <c r="A29" s="13"/>
      <c r="G29" s="10"/>
      <c r="Z29" s="10"/>
      <c r="AA29" s="21"/>
      <c r="AB29" s="21"/>
      <c r="AC29" s="21"/>
      <c r="AD29" s="21"/>
      <c r="AE29" s="21"/>
    </row>
    <row r="30">
      <c r="A30" s="13"/>
      <c r="G30" s="10"/>
      <c r="M30" s="23" t="s">
        <v>10</v>
      </c>
      <c r="Z30" s="10"/>
      <c r="AA30" s="12"/>
      <c r="AB30" s="12"/>
      <c r="AC30" s="12"/>
      <c r="AD30" s="12"/>
      <c r="AE30" s="12"/>
    </row>
    <row r="31">
      <c r="A31" s="13"/>
      <c r="G31" s="10"/>
      <c r="H31" s="6"/>
      <c r="I31" s="6"/>
      <c r="J31" s="6"/>
      <c r="K31" s="6"/>
      <c r="L31" s="6"/>
      <c r="M31" s="6"/>
      <c r="N31" s="6"/>
      <c r="O31" s="6"/>
      <c r="P31" s="6"/>
      <c r="Q31" s="6"/>
      <c r="R31" s="6"/>
      <c r="S31" s="6"/>
      <c r="T31" s="6"/>
      <c r="U31" s="6"/>
      <c r="V31" s="6"/>
      <c r="W31" s="6"/>
      <c r="X31" s="6"/>
      <c r="Y31" s="6"/>
      <c r="Z31" s="7"/>
      <c r="AA31" s="12"/>
      <c r="AB31" s="12"/>
      <c r="AC31" s="12"/>
      <c r="AD31" s="12"/>
      <c r="AE31" s="12"/>
    </row>
    <row r="32">
      <c r="A32" s="13"/>
      <c r="G32" s="10"/>
      <c r="H32" s="11"/>
      <c r="Z32" s="10"/>
      <c r="AA32" s="12"/>
      <c r="AB32" s="12"/>
      <c r="AC32" s="12"/>
      <c r="AD32" s="12"/>
      <c r="AE32" s="12"/>
    </row>
    <row r="33">
      <c r="A33" s="13"/>
      <c r="G33" s="10"/>
      <c r="H33" s="11" t="s">
        <v>11</v>
      </c>
      <c r="Z33" s="10"/>
      <c r="AA33" s="12"/>
      <c r="AB33" s="12"/>
      <c r="AC33" s="12"/>
      <c r="AD33" s="12"/>
      <c r="AE33" s="12"/>
    </row>
    <row r="34">
      <c r="A34" s="13"/>
      <c r="G34" s="10"/>
      <c r="Z34" s="10"/>
      <c r="AA34" s="12"/>
      <c r="AB34" s="12"/>
      <c r="AC34" s="12"/>
      <c r="AD34" s="12"/>
      <c r="AE34" s="12"/>
    </row>
    <row r="35">
      <c r="A35" s="13"/>
      <c r="G35" s="10"/>
      <c r="Z35" s="10"/>
      <c r="AA35" s="12"/>
      <c r="AB35" s="12"/>
      <c r="AC35" s="12"/>
      <c r="AD35" s="12"/>
      <c r="AE35" s="12"/>
    </row>
    <row r="36">
      <c r="A36" s="13"/>
      <c r="G36" s="10"/>
      <c r="Z36" s="10"/>
      <c r="AA36" s="12"/>
      <c r="AB36" s="12"/>
      <c r="AC36" s="12"/>
      <c r="AD36" s="12"/>
      <c r="AE36" s="12"/>
    </row>
    <row r="37">
      <c r="A37" s="13"/>
      <c r="G37" s="10"/>
      <c r="H37" s="11"/>
      <c r="Z37" s="10"/>
      <c r="AA37" s="12"/>
      <c r="AB37" s="12"/>
      <c r="AC37" s="12"/>
      <c r="AD37" s="12"/>
      <c r="AE37" s="12"/>
    </row>
    <row r="38">
      <c r="A38" s="13"/>
      <c r="G38" s="10"/>
      <c r="H38" s="24" t="s">
        <v>12</v>
      </c>
      <c r="Z38" s="10"/>
      <c r="AA38" s="25"/>
      <c r="AB38" s="25"/>
      <c r="AC38" s="25"/>
      <c r="AD38" s="25"/>
      <c r="AE38" s="25"/>
    </row>
    <row r="39">
      <c r="A39" s="13"/>
      <c r="G39" s="10"/>
      <c r="Z39" s="10"/>
      <c r="AA39" s="25"/>
      <c r="AB39" s="25"/>
      <c r="AC39" s="25"/>
      <c r="AD39" s="25"/>
      <c r="AE39" s="25"/>
    </row>
    <row r="40">
      <c r="A40" s="13"/>
      <c r="G40" s="10"/>
      <c r="H40" s="26" t="s">
        <v>13</v>
      </c>
      <c r="Z40" s="10"/>
      <c r="AA40" s="27"/>
      <c r="AB40" s="27"/>
      <c r="AC40" s="27"/>
      <c r="AD40" s="27"/>
      <c r="AE40" s="27"/>
    </row>
    <row r="41">
      <c r="A41" s="28"/>
      <c r="B41" s="29"/>
      <c r="C41" s="29"/>
      <c r="D41" s="29"/>
      <c r="E41" s="29"/>
      <c r="F41" s="29"/>
      <c r="G41" s="30"/>
      <c r="H41" s="29"/>
      <c r="I41" s="29"/>
      <c r="J41" s="29"/>
      <c r="K41" s="29"/>
      <c r="L41" s="29"/>
      <c r="M41" s="29"/>
      <c r="N41" s="29"/>
      <c r="O41" s="29"/>
      <c r="P41" s="29"/>
      <c r="Q41" s="29"/>
      <c r="R41" s="29"/>
      <c r="S41" s="29"/>
      <c r="T41" s="29"/>
      <c r="U41" s="29"/>
      <c r="V41" s="29"/>
      <c r="W41" s="29"/>
      <c r="X41" s="29"/>
      <c r="Y41" s="29"/>
      <c r="Z41" s="30"/>
      <c r="AA41" s="27"/>
      <c r="AB41" s="27"/>
      <c r="AC41" s="27"/>
      <c r="AD41" s="27"/>
      <c r="AE41" s="27"/>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row>
    <row r="43">
      <c r="A43" s="32" t="s">
        <v>14</v>
      </c>
      <c r="B43" s="33"/>
      <c r="C43" s="33"/>
      <c r="D43" s="33"/>
      <c r="E43" s="33"/>
      <c r="F43" s="33"/>
      <c r="G43" s="33"/>
      <c r="H43" s="33"/>
      <c r="I43" s="33"/>
      <c r="J43" s="33"/>
      <c r="K43" s="33"/>
      <c r="L43" s="33"/>
      <c r="M43" s="33"/>
      <c r="N43" s="33"/>
      <c r="O43" s="33"/>
      <c r="P43" s="33"/>
      <c r="Q43" s="33"/>
      <c r="R43" s="33"/>
      <c r="S43" s="33"/>
      <c r="T43" s="33"/>
      <c r="U43" s="33"/>
      <c r="V43" s="33"/>
      <c r="W43" s="33"/>
      <c r="X43" s="33"/>
      <c r="Y43" s="33"/>
      <c r="Z43" s="34"/>
      <c r="AA43" s="35"/>
      <c r="AB43" s="35"/>
      <c r="AC43" s="35"/>
      <c r="AD43" s="35"/>
      <c r="AE43" s="35"/>
    </row>
    <row r="44">
      <c r="A44" s="36"/>
      <c r="Z44" s="37"/>
      <c r="AA44" s="35"/>
      <c r="AB44" s="35"/>
      <c r="AC44" s="35"/>
      <c r="AD44" s="35"/>
      <c r="AE44" s="35"/>
    </row>
    <row r="45">
      <c r="A45" s="36"/>
      <c r="Z45" s="37"/>
      <c r="AA45" s="35"/>
      <c r="AB45" s="35"/>
      <c r="AC45" s="35"/>
      <c r="AD45" s="35"/>
      <c r="AE45" s="35"/>
    </row>
    <row r="46">
      <c r="A46" s="38"/>
      <c r="B46" s="6"/>
      <c r="C46" s="6"/>
      <c r="D46" s="6"/>
      <c r="E46" s="6"/>
      <c r="F46" s="6"/>
      <c r="G46" s="6"/>
      <c r="H46" s="6"/>
      <c r="I46" s="6"/>
      <c r="J46" s="6"/>
      <c r="K46" s="6"/>
      <c r="L46" s="6"/>
      <c r="M46" s="6"/>
      <c r="N46" s="6"/>
      <c r="O46" s="6"/>
      <c r="P46" s="6"/>
      <c r="Q46" s="6"/>
      <c r="R46" s="6"/>
      <c r="S46" s="6"/>
      <c r="T46" s="6"/>
      <c r="U46" s="6"/>
      <c r="V46" s="6"/>
      <c r="W46" s="6"/>
      <c r="X46" s="6"/>
      <c r="Y46" s="6"/>
      <c r="Z46" s="39"/>
      <c r="AA46" s="35"/>
      <c r="AB46" s="35"/>
      <c r="AC46" s="35"/>
      <c r="AD46" s="35"/>
      <c r="AE46" s="35"/>
    </row>
    <row r="47">
      <c r="A47" s="40" t="s">
        <v>15</v>
      </c>
      <c r="B47" s="6"/>
      <c r="C47" s="6"/>
      <c r="D47" s="6"/>
      <c r="E47" s="6"/>
      <c r="F47" s="6"/>
      <c r="G47" s="6"/>
      <c r="H47" s="7"/>
      <c r="I47" s="31"/>
      <c r="J47" s="41" t="s">
        <v>16</v>
      </c>
      <c r="K47" s="6"/>
      <c r="L47" s="6"/>
      <c r="M47" s="6"/>
      <c r="N47" s="6"/>
      <c r="O47" s="6"/>
      <c r="P47" s="6"/>
      <c r="Q47" s="7"/>
      <c r="R47" s="42"/>
      <c r="S47" s="43" t="s">
        <v>17</v>
      </c>
      <c r="T47" s="6"/>
      <c r="U47" s="6"/>
      <c r="V47" s="6"/>
      <c r="W47" s="6"/>
      <c r="X47" s="6"/>
      <c r="Y47" s="6"/>
      <c r="Z47" s="7"/>
      <c r="AA47" s="31"/>
      <c r="AB47" s="31"/>
      <c r="AC47" s="31"/>
      <c r="AD47" s="31"/>
      <c r="AE47" s="31"/>
    </row>
    <row r="48">
      <c r="A48" s="44" t="s">
        <v>18</v>
      </c>
      <c r="B48" s="45" t="s">
        <v>19</v>
      </c>
      <c r="H48" s="10"/>
      <c r="I48" s="31"/>
      <c r="J48" s="46" t="s">
        <v>20</v>
      </c>
      <c r="K48" s="45" t="s">
        <v>21</v>
      </c>
      <c r="Q48" s="10"/>
      <c r="R48" s="47"/>
      <c r="S48" s="48" t="s">
        <v>22</v>
      </c>
      <c r="Z48" s="10"/>
      <c r="AA48" s="31"/>
      <c r="AB48" s="31"/>
      <c r="AC48" s="31"/>
      <c r="AD48" s="31"/>
      <c r="AE48" s="31"/>
    </row>
    <row r="49">
      <c r="A49" s="13"/>
      <c r="H49" s="10"/>
      <c r="I49" s="31"/>
      <c r="J49" s="13"/>
      <c r="Q49" s="10"/>
      <c r="R49" s="47"/>
      <c r="S49" s="13"/>
      <c r="Z49" s="10"/>
      <c r="AA49" s="31"/>
      <c r="AB49" s="31"/>
      <c r="AC49" s="31"/>
      <c r="AD49" s="31"/>
      <c r="AE49" s="31"/>
    </row>
    <row r="50">
      <c r="A50" s="44" t="s">
        <v>23</v>
      </c>
      <c r="B50" s="49" t="s">
        <v>24</v>
      </c>
      <c r="H50" s="10"/>
      <c r="I50" s="31"/>
      <c r="J50" s="13"/>
      <c r="Q50" s="10"/>
      <c r="R50" s="47"/>
      <c r="S50" s="28"/>
      <c r="T50" s="29"/>
      <c r="U50" s="29"/>
      <c r="V50" s="29"/>
      <c r="W50" s="29"/>
      <c r="X50" s="29"/>
      <c r="Y50" s="29"/>
      <c r="Z50" s="30"/>
      <c r="AA50" s="31"/>
      <c r="AB50" s="31"/>
      <c r="AC50" s="31"/>
      <c r="AD50" s="31"/>
      <c r="AE50" s="31"/>
    </row>
    <row r="51">
      <c r="A51" s="13"/>
      <c r="H51" s="10"/>
      <c r="I51" s="31"/>
      <c r="J51" s="13"/>
      <c r="Q51" s="10"/>
      <c r="R51" s="47"/>
      <c r="S51" s="31"/>
      <c r="T51" s="31"/>
      <c r="U51" s="31"/>
      <c r="V51" s="31"/>
      <c r="W51" s="31"/>
      <c r="X51" s="31"/>
      <c r="Y51" s="31"/>
      <c r="Z51" s="31"/>
      <c r="AA51" s="31"/>
      <c r="AB51" s="31"/>
      <c r="AC51" s="31"/>
      <c r="AD51" s="31"/>
      <c r="AE51" s="31"/>
    </row>
    <row r="52">
      <c r="A52" s="44" t="s">
        <v>25</v>
      </c>
      <c r="B52" s="45" t="s">
        <v>26</v>
      </c>
      <c r="H52" s="10"/>
      <c r="I52" s="31"/>
      <c r="J52" s="44" t="s">
        <v>27</v>
      </c>
      <c r="K52" s="45" t="s">
        <v>28</v>
      </c>
      <c r="Q52" s="10"/>
      <c r="R52" s="47"/>
      <c r="S52" s="31"/>
      <c r="T52" s="31"/>
      <c r="U52" s="31"/>
      <c r="V52" s="31"/>
      <c r="W52" s="31"/>
      <c r="X52" s="31"/>
      <c r="Y52" s="31"/>
      <c r="Z52" s="31"/>
      <c r="AA52" s="31"/>
      <c r="AB52" s="31"/>
      <c r="AC52" s="31"/>
      <c r="AD52" s="31"/>
      <c r="AE52" s="31"/>
    </row>
    <row r="53">
      <c r="A53" s="13"/>
      <c r="H53" s="10"/>
      <c r="I53" s="31"/>
      <c r="J53" s="13"/>
      <c r="Q53" s="10"/>
      <c r="R53" s="47"/>
      <c r="S53" s="31"/>
      <c r="T53" s="31"/>
      <c r="U53" s="31"/>
      <c r="V53" s="31"/>
      <c r="W53" s="31"/>
      <c r="X53" s="31"/>
      <c r="Y53" s="31"/>
      <c r="Z53" s="31"/>
      <c r="AA53" s="31"/>
      <c r="AB53" s="31"/>
      <c r="AC53" s="31"/>
      <c r="AD53" s="31"/>
      <c r="AE53" s="31"/>
    </row>
    <row r="54">
      <c r="A54" s="44" t="s">
        <v>29</v>
      </c>
      <c r="B54" s="45" t="s">
        <v>30</v>
      </c>
      <c r="H54" s="10"/>
      <c r="I54" s="31"/>
      <c r="J54" s="13"/>
      <c r="Q54" s="10"/>
      <c r="R54" s="31"/>
      <c r="S54" s="31"/>
      <c r="T54" s="31"/>
      <c r="U54" s="31"/>
      <c r="V54" s="31"/>
      <c r="W54" s="31"/>
      <c r="X54" s="31"/>
      <c r="Y54" s="31"/>
      <c r="Z54" s="31"/>
      <c r="AA54" s="31"/>
      <c r="AB54" s="31"/>
      <c r="AC54" s="31"/>
      <c r="AD54" s="31"/>
      <c r="AE54" s="31"/>
    </row>
    <row r="55">
      <c r="A55" s="13"/>
      <c r="H55" s="10"/>
      <c r="I55" s="31"/>
      <c r="J55" s="13"/>
      <c r="Q55" s="10"/>
      <c r="R55" s="31"/>
      <c r="S55" s="31"/>
      <c r="T55" s="31"/>
      <c r="U55" s="31"/>
      <c r="V55" s="31"/>
      <c r="W55" s="31"/>
      <c r="X55" s="31"/>
      <c r="Y55" s="31"/>
      <c r="Z55" s="31"/>
      <c r="AA55" s="31"/>
      <c r="AB55" s="31"/>
      <c r="AC55" s="31"/>
      <c r="AD55" s="31"/>
      <c r="AE55" s="31"/>
    </row>
    <row r="56">
      <c r="A56" s="44" t="s">
        <v>31</v>
      </c>
      <c r="B56" s="45" t="s">
        <v>32</v>
      </c>
      <c r="H56" s="10"/>
      <c r="I56" s="31"/>
      <c r="J56" s="44" t="s">
        <v>33</v>
      </c>
      <c r="K56" s="45" t="s">
        <v>34</v>
      </c>
      <c r="Q56" s="10"/>
      <c r="R56" s="31"/>
      <c r="S56" s="31"/>
      <c r="T56" s="31"/>
      <c r="U56" s="31"/>
      <c r="V56" s="31"/>
      <c r="W56" s="31"/>
      <c r="X56" s="31"/>
      <c r="Y56" s="31"/>
      <c r="Z56" s="31"/>
      <c r="AA56" s="31"/>
      <c r="AB56" s="31"/>
      <c r="AC56" s="31"/>
      <c r="AD56" s="31"/>
      <c r="AE56" s="31"/>
    </row>
    <row r="57">
      <c r="A57" s="13"/>
      <c r="H57" s="10"/>
      <c r="I57" s="31"/>
      <c r="J57" s="13"/>
      <c r="Q57" s="10"/>
      <c r="R57" s="31"/>
      <c r="S57" s="31"/>
      <c r="T57" s="31"/>
      <c r="U57" s="31"/>
      <c r="V57" s="31"/>
      <c r="W57" s="31"/>
      <c r="X57" s="31"/>
      <c r="Y57" s="31"/>
      <c r="Z57" s="31"/>
      <c r="AA57" s="31"/>
      <c r="AB57" s="31"/>
      <c r="AC57" s="31"/>
      <c r="AD57" s="31"/>
      <c r="AE57" s="31"/>
    </row>
    <row r="58">
      <c r="A58" s="44" t="s">
        <v>35</v>
      </c>
      <c r="B58" s="45" t="s">
        <v>36</v>
      </c>
      <c r="H58" s="10"/>
      <c r="I58" s="31"/>
      <c r="J58" s="28"/>
      <c r="K58" s="29"/>
      <c r="L58" s="29"/>
      <c r="M58" s="29"/>
      <c r="N58" s="29"/>
      <c r="O58" s="29"/>
      <c r="P58" s="29"/>
      <c r="Q58" s="30"/>
      <c r="R58" s="31"/>
      <c r="S58" s="31"/>
      <c r="T58" s="31"/>
      <c r="U58" s="31"/>
      <c r="V58" s="31"/>
      <c r="W58" s="31"/>
      <c r="X58" s="31"/>
      <c r="Y58" s="31"/>
      <c r="Z58" s="31"/>
      <c r="AA58" s="31"/>
      <c r="AB58" s="31"/>
      <c r="AC58" s="31"/>
      <c r="AD58" s="31"/>
      <c r="AE58" s="31"/>
    </row>
    <row r="59">
      <c r="A59" s="13"/>
      <c r="H59" s="10"/>
      <c r="I59" s="31"/>
      <c r="R59" s="31"/>
      <c r="S59" s="31"/>
      <c r="T59" s="31"/>
      <c r="U59" s="31"/>
      <c r="V59" s="31"/>
      <c r="W59" s="31"/>
      <c r="X59" s="31"/>
      <c r="Y59" s="31"/>
      <c r="Z59" s="31"/>
      <c r="AA59" s="31"/>
      <c r="AB59" s="31"/>
      <c r="AC59" s="31"/>
      <c r="AD59" s="31"/>
      <c r="AE59" s="31"/>
    </row>
    <row r="60">
      <c r="A60" s="44" t="s">
        <v>37</v>
      </c>
      <c r="B60" s="45" t="s">
        <v>38</v>
      </c>
      <c r="H60" s="10"/>
      <c r="I60" s="31"/>
      <c r="R60" s="31"/>
      <c r="S60" s="31"/>
      <c r="T60" s="31"/>
      <c r="U60" s="31"/>
      <c r="V60" s="31"/>
      <c r="W60" s="31"/>
      <c r="X60" s="31"/>
      <c r="Y60" s="31"/>
      <c r="Z60" s="31"/>
      <c r="AA60" s="31"/>
      <c r="AB60" s="31"/>
      <c r="AC60" s="31"/>
      <c r="AD60" s="31"/>
      <c r="AE60" s="31"/>
    </row>
    <row r="61">
      <c r="A61" s="13"/>
      <c r="H61" s="10"/>
      <c r="I61" s="31"/>
      <c r="R61" s="31"/>
      <c r="S61" s="31"/>
      <c r="T61" s="31"/>
      <c r="U61" s="31"/>
      <c r="V61" s="31"/>
      <c r="W61" s="31"/>
      <c r="X61" s="31"/>
      <c r="Y61" s="31"/>
      <c r="Z61" s="31"/>
      <c r="AA61" s="31"/>
      <c r="AB61" s="31"/>
      <c r="AC61" s="31"/>
      <c r="AD61" s="31"/>
      <c r="AE61" s="31"/>
    </row>
    <row r="62">
      <c r="A62" s="44" t="s">
        <v>39</v>
      </c>
      <c r="B62" s="45" t="s">
        <v>40</v>
      </c>
      <c r="H62" s="10"/>
      <c r="I62" s="31"/>
      <c r="J62" s="31"/>
      <c r="K62" s="31"/>
      <c r="L62" s="31"/>
      <c r="M62" s="31"/>
      <c r="N62" s="31"/>
      <c r="O62" s="31"/>
      <c r="P62" s="31"/>
      <c r="Q62" s="31"/>
      <c r="R62" s="31"/>
      <c r="S62" s="31"/>
      <c r="T62" s="31"/>
      <c r="U62" s="31"/>
      <c r="V62" s="31"/>
      <c r="W62" s="31"/>
      <c r="X62" s="31"/>
      <c r="Y62" s="31"/>
      <c r="Z62" s="31"/>
      <c r="AA62" s="31"/>
      <c r="AB62" s="31"/>
      <c r="AC62" s="31"/>
      <c r="AD62" s="31"/>
      <c r="AE62" s="31"/>
    </row>
    <row r="63">
      <c r="A63" s="13"/>
      <c r="H63" s="10"/>
      <c r="I63" s="31"/>
      <c r="J63" s="31"/>
      <c r="K63" s="31"/>
      <c r="L63" s="31"/>
      <c r="M63" s="31"/>
      <c r="N63" s="31"/>
      <c r="O63" s="31"/>
      <c r="P63" s="31"/>
      <c r="Q63" s="31"/>
      <c r="R63" s="31"/>
      <c r="S63" s="31"/>
      <c r="T63" s="31"/>
      <c r="U63" s="31"/>
      <c r="V63" s="31"/>
      <c r="W63" s="31"/>
      <c r="X63" s="31"/>
      <c r="Y63" s="31"/>
      <c r="Z63" s="31"/>
      <c r="AA63" s="31"/>
      <c r="AB63" s="31"/>
      <c r="AC63" s="31"/>
      <c r="AD63" s="31"/>
      <c r="AE63" s="31"/>
    </row>
    <row r="64">
      <c r="A64" s="44" t="s">
        <v>41</v>
      </c>
      <c r="B64" s="49" t="s">
        <v>42</v>
      </c>
      <c r="H64" s="10"/>
      <c r="I64" s="31"/>
      <c r="J64" s="31"/>
      <c r="K64" s="31"/>
      <c r="L64" s="31"/>
      <c r="M64" s="31"/>
      <c r="N64" s="31"/>
      <c r="O64" s="31"/>
      <c r="P64" s="31"/>
      <c r="Q64" s="31"/>
      <c r="R64" s="31"/>
      <c r="S64" s="31"/>
      <c r="T64" s="31"/>
      <c r="U64" s="31"/>
      <c r="V64" s="31"/>
      <c r="W64" s="31"/>
      <c r="X64" s="31"/>
      <c r="Y64" s="31"/>
      <c r="Z64" s="31"/>
      <c r="AA64" s="31"/>
      <c r="AB64" s="31"/>
      <c r="AC64" s="31"/>
      <c r="AD64" s="31"/>
      <c r="AE64" s="31"/>
    </row>
    <row r="65">
      <c r="A65" s="13"/>
      <c r="H65" s="10"/>
      <c r="I65" s="31"/>
      <c r="J65" s="31"/>
      <c r="K65" s="31"/>
      <c r="L65" s="31"/>
      <c r="M65" s="31"/>
      <c r="N65" s="31"/>
      <c r="O65" s="31"/>
      <c r="P65" s="31"/>
      <c r="Q65" s="31"/>
      <c r="R65" s="31"/>
      <c r="S65" s="31"/>
      <c r="T65" s="31"/>
      <c r="U65" s="31"/>
      <c r="V65" s="31"/>
      <c r="W65" s="31"/>
      <c r="X65" s="31"/>
      <c r="Y65" s="31"/>
      <c r="Z65" s="31"/>
      <c r="AA65" s="31"/>
      <c r="AB65" s="31"/>
      <c r="AC65" s="31"/>
      <c r="AD65" s="31"/>
      <c r="AE65" s="31"/>
    </row>
    <row r="66">
      <c r="A66" s="44" t="s">
        <v>43</v>
      </c>
      <c r="B66" s="45" t="s">
        <v>44</v>
      </c>
      <c r="H66" s="10"/>
      <c r="I66" s="31"/>
      <c r="J66" s="31"/>
      <c r="K66" s="31"/>
      <c r="L66" s="31"/>
      <c r="M66" s="31"/>
      <c r="N66" s="31"/>
      <c r="O66" s="31"/>
      <c r="P66" s="31"/>
      <c r="Q66" s="31"/>
      <c r="R66" s="31"/>
      <c r="S66" s="31"/>
      <c r="T66" s="31"/>
      <c r="U66" s="31"/>
      <c r="V66" s="31"/>
      <c r="W66" s="31"/>
      <c r="X66" s="31"/>
      <c r="Y66" s="31"/>
      <c r="Z66" s="31"/>
      <c r="AA66" s="31"/>
      <c r="AB66" s="31"/>
      <c r="AC66" s="31"/>
      <c r="AD66" s="31"/>
      <c r="AE66" s="31"/>
    </row>
    <row r="67">
      <c r="A67" s="13"/>
      <c r="H67" s="10"/>
      <c r="I67" s="31"/>
      <c r="J67" s="31"/>
      <c r="K67" s="31"/>
      <c r="L67" s="31"/>
      <c r="M67" s="31"/>
      <c r="N67" s="31"/>
      <c r="O67" s="31"/>
      <c r="P67" s="31"/>
      <c r="Q67" s="31"/>
      <c r="R67" s="31"/>
      <c r="S67" s="31"/>
      <c r="T67" s="31"/>
      <c r="U67" s="31"/>
      <c r="V67" s="31"/>
      <c r="W67" s="31"/>
      <c r="X67" s="31"/>
      <c r="Y67" s="31"/>
      <c r="Z67" s="31"/>
      <c r="AA67" s="31"/>
      <c r="AB67" s="31"/>
      <c r="AC67" s="31"/>
      <c r="AD67" s="31"/>
      <c r="AE67" s="31"/>
    </row>
    <row r="68">
      <c r="A68" s="13"/>
      <c r="H68" s="10"/>
      <c r="I68" s="31"/>
      <c r="J68" s="31"/>
      <c r="K68" s="31"/>
      <c r="L68" s="31"/>
      <c r="M68" s="31"/>
      <c r="V68" s="31"/>
      <c r="W68" s="31"/>
      <c r="X68" s="31"/>
      <c r="Y68" s="31"/>
      <c r="Z68" s="31"/>
      <c r="AA68" s="31"/>
      <c r="AB68" s="31"/>
      <c r="AC68" s="31"/>
      <c r="AD68" s="31"/>
      <c r="AE68" s="31"/>
    </row>
    <row r="69">
      <c r="A69" s="13"/>
      <c r="H69" s="10"/>
      <c r="I69" s="31"/>
      <c r="J69" s="31"/>
      <c r="K69" s="31"/>
      <c r="L69" s="31"/>
      <c r="M69" s="31"/>
      <c r="V69" s="31"/>
      <c r="W69" s="31"/>
      <c r="X69" s="31"/>
      <c r="Y69" s="31"/>
      <c r="Z69" s="31"/>
      <c r="AA69" s="31"/>
      <c r="AB69" s="31"/>
      <c r="AC69" s="31"/>
      <c r="AD69" s="31"/>
      <c r="AE69" s="31"/>
    </row>
    <row r="70">
      <c r="A70" s="44" t="s">
        <v>45</v>
      </c>
      <c r="B70" s="49" t="s">
        <v>46</v>
      </c>
      <c r="H70" s="10"/>
      <c r="I70" s="31"/>
      <c r="J70" s="31"/>
      <c r="K70" s="31"/>
      <c r="L70" s="31"/>
      <c r="M70" s="31"/>
      <c r="V70" s="31"/>
      <c r="W70" s="31"/>
      <c r="X70" s="31"/>
      <c r="Y70" s="31"/>
      <c r="Z70" s="31"/>
      <c r="AA70" s="31"/>
      <c r="AB70" s="31"/>
      <c r="AC70" s="31"/>
      <c r="AD70" s="31"/>
      <c r="AE70" s="31"/>
    </row>
    <row r="71">
      <c r="A71" s="13"/>
      <c r="H71" s="10"/>
      <c r="I71" s="31"/>
      <c r="J71" s="31"/>
      <c r="K71" s="31"/>
      <c r="L71" s="31"/>
      <c r="M71" s="31"/>
      <c r="N71" s="31"/>
      <c r="O71" s="31"/>
      <c r="P71" s="31"/>
      <c r="Q71" s="31"/>
      <c r="R71" s="31"/>
      <c r="S71" s="31"/>
      <c r="T71" s="31"/>
      <c r="U71" s="31"/>
      <c r="V71" s="31"/>
      <c r="W71" s="31"/>
      <c r="X71" s="31"/>
      <c r="Y71" s="31"/>
      <c r="Z71" s="31"/>
      <c r="AA71" s="31"/>
      <c r="AB71" s="31"/>
      <c r="AC71" s="31"/>
      <c r="AD71" s="31"/>
      <c r="AE71" s="31"/>
    </row>
    <row r="72">
      <c r="A72" s="44" t="s">
        <v>47</v>
      </c>
      <c r="B72" s="45" t="s">
        <v>48</v>
      </c>
      <c r="H72" s="10"/>
      <c r="I72" s="31"/>
      <c r="J72" s="31"/>
      <c r="K72" s="31"/>
      <c r="L72" s="31"/>
      <c r="M72" s="31"/>
      <c r="N72" s="31"/>
      <c r="O72" s="31"/>
      <c r="P72" s="31"/>
      <c r="Q72" s="31"/>
      <c r="R72" s="31"/>
      <c r="S72" s="31"/>
      <c r="T72" s="31"/>
      <c r="U72" s="31"/>
      <c r="V72" s="31"/>
      <c r="W72" s="31"/>
      <c r="X72" s="31"/>
      <c r="Y72" s="31"/>
      <c r="Z72" s="31"/>
      <c r="AA72" s="31"/>
      <c r="AB72" s="31"/>
      <c r="AC72" s="31"/>
      <c r="AD72" s="31"/>
      <c r="AE72" s="31"/>
    </row>
    <row r="73">
      <c r="A73" s="13"/>
      <c r="H73" s="10"/>
      <c r="I73" s="31"/>
      <c r="J73" s="31"/>
      <c r="K73" s="31"/>
      <c r="L73" s="31"/>
      <c r="M73" s="31"/>
      <c r="N73" s="31"/>
      <c r="O73" s="31"/>
      <c r="P73" s="31"/>
      <c r="Q73" s="31"/>
      <c r="R73" s="31"/>
      <c r="S73" s="31"/>
      <c r="T73" s="31"/>
      <c r="U73" s="31"/>
      <c r="V73" s="31"/>
      <c r="W73" s="31"/>
      <c r="X73" s="31"/>
      <c r="Y73" s="31"/>
      <c r="Z73" s="31"/>
      <c r="AA73" s="31"/>
      <c r="AB73" s="31"/>
      <c r="AC73" s="31"/>
      <c r="AD73" s="31"/>
      <c r="AE73" s="31"/>
    </row>
    <row r="74">
      <c r="A74" s="44" t="s">
        <v>49</v>
      </c>
      <c r="B74" s="45" t="s">
        <v>50</v>
      </c>
      <c r="H74" s="10"/>
      <c r="I74" s="31"/>
      <c r="J74" s="31"/>
      <c r="K74" s="31"/>
      <c r="L74" s="31"/>
      <c r="M74" s="31"/>
      <c r="N74" s="31"/>
      <c r="O74" s="31"/>
      <c r="P74" s="31"/>
      <c r="Q74" s="31"/>
      <c r="R74" s="31"/>
      <c r="S74" s="31"/>
      <c r="T74" s="31"/>
      <c r="U74" s="31"/>
      <c r="V74" s="31"/>
      <c r="W74" s="31"/>
      <c r="X74" s="31"/>
      <c r="Y74" s="31"/>
      <c r="Z74" s="31"/>
      <c r="AA74" s="31"/>
      <c r="AB74" s="31"/>
      <c r="AC74" s="31"/>
      <c r="AD74" s="31"/>
      <c r="AE74" s="31"/>
    </row>
    <row r="75">
      <c r="A75" s="13"/>
      <c r="H75" s="10"/>
      <c r="I75" s="31"/>
      <c r="J75" s="31"/>
      <c r="K75" s="31"/>
      <c r="L75" s="31"/>
      <c r="M75" s="31"/>
      <c r="N75" s="31"/>
      <c r="O75" s="31"/>
      <c r="P75" s="31"/>
      <c r="Q75" s="31"/>
      <c r="R75" s="31"/>
      <c r="S75" s="31"/>
      <c r="T75" s="31"/>
      <c r="U75" s="31"/>
      <c r="V75" s="31"/>
      <c r="W75" s="31"/>
      <c r="X75" s="31"/>
      <c r="Y75" s="31"/>
      <c r="Z75" s="31"/>
      <c r="AA75" s="31"/>
      <c r="AB75" s="31"/>
      <c r="AC75" s="31"/>
      <c r="AD75" s="31"/>
      <c r="AE75" s="31"/>
    </row>
    <row r="76">
      <c r="A76" s="46" t="s">
        <v>51</v>
      </c>
      <c r="B76" s="45" t="s">
        <v>52</v>
      </c>
      <c r="H76" s="10"/>
      <c r="I76" s="31"/>
      <c r="J76" s="31"/>
      <c r="K76" s="31"/>
      <c r="L76" s="31"/>
      <c r="M76" s="31"/>
      <c r="N76" s="31"/>
      <c r="O76" s="31"/>
      <c r="P76" s="31"/>
      <c r="Q76" s="31"/>
      <c r="R76" s="31"/>
      <c r="S76" s="31"/>
      <c r="T76" s="31"/>
      <c r="U76" s="31"/>
      <c r="V76" s="31"/>
      <c r="W76" s="31"/>
      <c r="X76" s="31"/>
      <c r="Y76" s="31"/>
      <c r="Z76" s="31"/>
      <c r="AA76" s="31"/>
      <c r="AB76" s="31"/>
      <c r="AC76" s="31"/>
      <c r="AD76" s="31"/>
      <c r="AE76" s="31"/>
    </row>
    <row r="77">
      <c r="A77" s="13"/>
      <c r="H77" s="10"/>
      <c r="I77" s="31"/>
      <c r="J77" s="31"/>
      <c r="K77" s="31"/>
      <c r="L77" s="31"/>
      <c r="M77" s="31"/>
      <c r="N77" s="31"/>
      <c r="O77" s="31"/>
      <c r="P77" s="31"/>
      <c r="Q77" s="31"/>
      <c r="R77" s="31"/>
      <c r="S77" s="31"/>
      <c r="T77" s="31"/>
      <c r="U77" s="31"/>
      <c r="V77" s="31"/>
      <c r="W77" s="31"/>
      <c r="X77" s="31"/>
      <c r="Y77" s="31"/>
      <c r="Z77" s="31"/>
      <c r="AA77" s="31"/>
      <c r="AB77" s="31"/>
      <c r="AC77" s="31"/>
      <c r="AD77" s="31"/>
      <c r="AE77" s="31"/>
    </row>
    <row r="78">
      <c r="A78" s="13"/>
      <c r="H78" s="10"/>
      <c r="I78" s="31"/>
      <c r="J78" s="31"/>
      <c r="K78" s="31"/>
      <c r="L78" s="31"/>
      <c r="M78" s="31"/>
      <c r="N78" s="31"/>
      <c r="O78" s="31"/>
      <c r="P78" s="31"/>
      <c r="Q78" s="31"/>
      <c r="R78" s="31"/>
      <c r="S78" s="31"/>
      <c r="T78" s="31"/>
      <c r="U78" s="31"/>
      <c r="V78" s="31"/>
      <c r="W78" s="31"/>
      <c r="X78" s="31"/>
      <c r="Y78" s="31"/>
      <c r="Z78" s="31"/>
      <c r="AA78" s="31"/>
      <c r="AB78" s="31"/>
      <c r="AC78" s="31"/>
      <c r="AD78" s="31"/>
      <c r="AE78" s="31"/>
    </row>
    <row r="79">
      <c r="A79" s="46" t="s">
        <v>53</v>
      </c>
      <c r="B79" s="45" t="s">
        <v>54</v>
      </c>
      <c r="H79" s="10"/>
      <c r="I79" s="31"/>
      <c r="J79" s="31"/>
      <c r="K79" s="31"/>
      <c r="L79" s="31"/>
      <c r="M79" s="31"/>
      <c r="N79" s="31"/>
      <c r="O79" s="31"/>
      <c r="P79" s="31"/>
      <c r="Q79" s="31"/>
      <c r="R79" s="31"/>
      <c r="S79" s="31"/>
      <c r="T79" s="31"/>
      <c r="U79" s="31"/>
      <c r="V79" s="31"/>
      <c r="W79" s="31"/>
      <c r="X79" s="31"/>
      <c r="Y79" s="31"/>
      <c r="Z79" s="31"/>
      <c r="AA79" s="31"/>
      <c r="AB79" s="31"/>
      <c r="AC79" s="31"/>
      <c r="AD79" s="31"/>
      <c r="AE79" s="31"/>
    </row>
    <row r="80">
      <c r="A80" s="13"/>
      <c r="H80" s="10"/>
      <c r="I80" s="31"/>
      <c r="J80" s="31"/>
      <c r="K80" s="31"/>
      <c r="L80" s="31"/>
      <c r="M80" s="31"/>
      <c r="N80" s="31"/>
      <c r="O80" s="31"/>
      <c r="P80" s="31"/>
      <c r="Q80" s="31"/>
      <c r="R80" s="31"/>
      <c r="S80" s="31"/>
      <c r="T80" s="31"/>
      <c r="U80" s="31"/>
      <c r="V80" s="31"/>
      <c r="W80" s="31"/>
      <c r="X80" s="31"/>
      <c r="Y80" s="31"/>
      <c r="Z80" s="31"/>
      <c r="AA80" s="31"/>
      <c r="AB80" s="31"/>
      <c r="AC80" s="31"/>
      <c r="AD80" s="31"/>
      <c r="AE80" s="31"/>
    </row>
    <row r="81">
      <c r="A81" s="46" t="s">
        <v>55</v>
      </c>
      <c r="B81" s="45" t="s">
        <v>56</v>
      </c>
      <c r="H81" s="10"/>
      <c r="I81" s="31"/>
      <c r="J81" s="31"/>
      <c r="K81" s="31"/>
      <c r="L81" s="31"/>
      <c r="M81" s="31"/>
      <c r="N81" s="31"/>
      <c r="O81" s="31"/>
      <c r="P81" s="31"/>
      <c r="Q81" s="31"/>
      <c r="R81" s="31"/>
      <c r="S81" s="31"/>
      <c r="T81" s="31"/>
      <c r="U81" s="31"/>
      <c r="V81" s="31"/>
      <c r="W81" s="31"/>
      <c r="X81" s="31"/>
      <c r="Y81" s="31"/>
      <c r="Z81" s="31"/>
      <c r="AA81" s="31"/>
      <c r="AB81" s="31"/>
      <c r="AC81" s="31"/>
      <c r="AD81" s="31"/>
      <c r="AE81" s="31"/>
    </row>
    <row r="82">
      <c r="A82" s="13"/>
      <c r="H82" s="10"/>
      <c r="I82" s="31"/>
      <c r="J82" s="31"/>
      <c r="K82" s="31"/>
      <c r="L82" s="31"/>
      <c r="M82" s="31"/>
      <c r="N82" s="31"/>
      <c r="O82" s="31"/>
      <c r="P82" s="31"/>
      <c r="Q82" s="31"/>
      <c r="R82" s="31"/>
      <c r="S82" s="31"/>
      <c r="T82" s="31"/>
      <c r="U82" s="31"/>
      <c r="V82" s="31"/>
      <c r="W82" s="31"/>
      <c r="X82" s="31"/>
      <c r="Y82" s="31"/>
      <c r="Z82" s="31"/>
      <c r="AA82" s="31"/>
      <c r="AB82" s="31"/>
      <c r="AC82" s="31"/>
      <c r="AD82" s="31"/>
      <c r="AE82" s="31"/>
    </row>
    <row r="83">
      <c r="A83" s="44" t="s">
        <v>57</v>
      </c>
      <c r="B83" s="45" t="s">
        <v>58</v>
      </c>
      <c r="H83" s="10"/>
      <c r="I83" s="31"/>
      <c r="J83" s="31"/>
      <c r="K83" s="31"/>
      <c r="L83" s="31"/>
      <c r="M83" s="31"/>
      <c r="N83" s="31"/>
      <c r="O83" s="31"/>
      <c r="P83" s="31"/>
      <c r="Q83" s="31"/>
      <c r="R83" s="31"/>
      <c r="S83" s="31"/>
      <c r="T83" s="31"/>
      <c r="U83" s="31"/>
      <c r="V83" s="31"/>
      <c r="W83" s="31"/>
      <c r="X83" s="31"/>
      <c r="Y83" s="31"/>
      <c r="Z83" s="31"/>
      <c r="AA83" s="31"/>
      <c r="AB83" s="31"/>
      <c r="AC83" s="31"/>
      <c r="AD83" s="31"/>
      <c r="AE83" s="31"/>
    </row>
    <row r="84">
      <c r="A84" s="13"/>
      <c r="H84" s="10"/>
      <c r="I84" s="31"/>
      <c r="J84" s="31"/>
      <c r="K84" s="31"/>
      <c r="L84" s="31"/>
      <c r="M84" s="31"/>
      <c r="N84" s="31"/>
      <c r="O84" s="31"/>
      <c r="P84" s="31"/>
      <c r="Q84" s="31"/>
      <c r="R84" s="31"/>
      <c r="S84" s="31"/>
      <c r="T84" s="31"/>
      <c r="U84" s="31"/>
      <c r="V84" s="31"/>
      <c r="W84" s="31"/>
      <c r="X84" s="31"/>
      <c r="Y84" s="31"/>
      <c r="Z84" s="31"/>
      <c r="AA84" s="31"/>
      <c r="AB84" s="31"/>
      <c r="AC84" s="31"/>
      <c r="AD84" s="31"/>
      <c r="AE84" s="31"/>
    </row>
    <row r="85">
      <c r="A85" s="44" t="s">
        <v>59</v>
      </c>
      <c r="B85" s="45" t="s">
        <v>60</v>
      </c>
      <c r="H85" s="10"/>
      <c r="I85" s="31"/>
      <c r="J85" s="31"/>
      <c r="K85" s="31"/>
      <c r="L85" s="31"/>
      <c r="M85" s="31"/>
      <c r="N85" s="31"/>
      <c r="O85" s="31"/>
      <c r="P85" s="31"/>
      <c r="Q85" s="31"/>
      <c r="R85" s="31"/>
      <c r="S85" s="31"/>
      <c r="T85" s="31"/>
      <c r="U85" s="31"/>
      <c r="V85" s="31"/>
      <c r="W85" s="31"/>
      <c r="X85" s="31"/>
      <c r="Y85" s="31"/>
      <c r="Z85" s="31"/>
      <c r="AA85" s="31"/>
      <c r="AB85" s="31"/>
      <c r="AC85" s="31"/>
      <c r="AD85" s="31"/>
      <c r="AE85" s="31"/>
    </row>
    <row r="86">
      <c r="A86" s="13"/>
      <c r="H86" s="10"/>
      <c r="I86" s="31"/>
      <c r="J86" s="31"/>
      <c r="K86" s="31"/>
      <c r="L86" s="31"/>
      <c r="M86" s="31"/>
      <c r="N86" s="31"/>
      <c r="O86" s="31"/>
      <c r="P86" s="31"/>
      <c r="Q86" s="31"/>
      <c r="R86" s="31"/>
      <c r="S86" s="31"/>
      <c r="T86" s="31"/>
      <c r="U86" s="31"/>
      <c r="V86" s="31"/>
      <c r="W86" s="31"/>
      <c r="X86" s="31"/>
      <c r="Y86" s="31"/>
      <c r="Z86" s="31"/>
      <c r="AA86" s="31"/>
      <c r="AB86" s="31"/>
      <c r="AC86" s="31"/>
      <c r="AD86" s="31"/>
      <c r="AE86" s="31"/>
    </row>
    <row r="87">
      <c r="A87" s="13"/>
      <c r="H87" s="10"/>
      <c r="I87" s="31"/>
      <c r="J87" s="31"/>
      <c r="K87" s="31"/>
      <c r="L87" s="31"/>
      <c r="M87" s="31"/>
      <c r="N87" s="31"/>
      <c r="O87" s="31"/>
      <c r="P87" s="31"/>
      <c r="Q87" s="31"/>
      <c r="R87" s="31"/>
      <c r="S87" s="31"/>
      <c r="T87" s="31"/>
      <c r="U87" s="31"/>
      <c r="V87" s="31"/>
      <c r="W87" s="31"/>
      <c r="X87" s="31"/>
      <c r="Y87" s="31"/>
      <c r="Z87" s="31"/>
      <c r="AA87" s="31"/>
      <c r="AB87" s="31"/>
      <c r="AC87" s="31"/>
      <c r="AD87" s="31"/>
      <c r="AE87" s="31"/>
    </row>
    <row r="88">
      <c r="A88" s="13"/>
      <c r="H88" s="10"/>
      <c r="I88" s="31"/>
      <c r="J88" s="31"/>
      <c r="K88" s="31"/>
      <c r="L88" s="31"/>
      <c r="M88" s="31"/>
      <c r="N88" s="31"/>
      <c r="O88" s="31"/>
      <c r="P88" s="31"/>
      <c r="Q88" s="31"/>
      <c r="R88" s="31"/>
      <c r="S88" s="31"/>
      <c r="T88" s="31"/>
      <c r="U88" s="31"/>
      <c r="V88" s="31"/>
      <c r="W88" s="31"/>
      <c r="X88" s="31"/>
      <c r="Y88" s="31"/>
      <c r="Z88" s="31"/>
      <c r="AA88" s="31"/>
      <c r="AB88" s="31"/>
      <c r="AC88" s="31"/>
      <c r="AD88" s="31"/>
      <c r="AE88" s="31"/>
    </row>
    <row r="89">
      <c r="A89" s="50" t="s">
        <v>61</v>
      </c>
      <c r="B89" s="51" t="s">
        <v>62</v>
      </c>
      <c r="C89" s="29"/>
      <c r="D89" s="29"/>
      <c r="E89" s="29"/>
      <c r="F89" s="29"/>
      <c r="G89" s="29"/>
      <c r="H89" s="30"/>
      <c r="I89" s="31"/>
      <c r="J89" s="31"/>
      <c r="K89" s="31"/>
      <c r="L89" s="31"/>
      <c r="M89" s="31"/>
      <c r="N89" s="31"/>
      <c r="O89" s="31"/>
      <c r="P89" s="31"/>
      <c r="Q89" s="31"/>
      <c r="R89" s="31"/>
      <c r="S89" s="31"/>
      <c r="T89" s="31"/>
      <c r="U89" s="31"/>
      <c r="V89" s="31"/>
      <c r="W89" s="31"/>
      <c r="X89" s="31"/>
      <c r="Y89" s="31"/>
      <c r="Z89" s="31"/>
      <c r="AA89" s="31"/>
      <c r="AB89" s="31"/>
      <c r="AC89" s="31"/>
      <c r="AD89" s="31"/>
      <c r="AE89" s="31"/>
    </row>
    <row r="90">
      <c r="A90" s="52"/>
      <c r="I90" s="31"/>
      <c r="J90" s="31"/>
      <c r="K90" s="31"/>
      <c r="L90" s="31"/>
      <c r="M90" s="31"/>
      <c r="N90" s="31"/>
      <c r="O90" s="31"/>
      <c r="P90" s="31"/>
      <c r="Q90" s="31"/>
      <c r="R90" s="31"/>
      <c r="S90" s="31"/>
      <c r="T90" s="31"/>
      <c r="U90" s="31"/>
      <c r="V90" s="31"/>
      <c r="W90" s="31"/>
      <c r="X90" s="31"/>
      <c r="Y90" s="31"/>
      <c r="Z90" s="31"/>
      <c r="AA90" s="31"/>
      <c r="AB90" s="31"/>
      <c r="AC90" s="31"/>
      <c r="AD90" s="31"/>
      <c r="AE90" s="31"/>
    </row>
    <row r="91">
      <c r="I91" s="31"/>
      <c r="J91" s="31"/>
      <c r="K91" s="31"/>
      <c r="L91" s="31"/>
      <c r="M91" s="31"/>
      <c r="N91" s="31"/>
      <c r="O91" s="31"/>
      <c r="P91" s="31"/>
      <c r="Q91" s="31"/>
      <c r="R91" s="31"/>
      <c r="S91" s="31"/>
      <c r="T91" s="31"/>
      <c r="U91" s="31"/>
      <c r="V91" s="31"/>
      <c r="W91" s="31"/>
      <c r="X91" s="31"/>
      <c r="Y91" s="31"/>
      <c r="Z91" s="31"/>
      <c r="AA91" s="31"/>
      <c r="AB91" s="31"/>
      <c r="AC91" s="31"/>
      <c r="AD91" s="31"/>
      <c r="AE91" s="31"/>
    </row>
    <row r="92">
      <c r="I92" s="31"/>
      <c r="J92" s="31"/>
      <c r="K92" s="31"/>
      <c r="L92" s="31"/>
      <c r="M92" s="31"/>
      <c r="N92" s="31"/>
      <c r="O92" s="31"/>
      <c r="P92" s="31"/>
      <c r="Q92" s="31"/>
      <c r="R92" s="31"/>
      <c r="S92" s="31"/>
      <c r="T92" s="31"/>
      <c r="U92" s="31"/>
      <c r="V92" s="31"/>
      <c r="W92" s="31"/>
      <c r="X92" s="31"/>
      <c r="Y92" s="31"/>
      <c r="Z92" s="31"/>
      <c r="AA92" s="31"/>
      <c r="AB92" s="31"/>
      <c r="AC92" s="31"/>
      <c r="AD92" s="31"/>
      <c r="AE92" s="31"/>
    </row>
    <row r="93">
      <c r="I93" s="31"/>
      <c r="J93" s="31"/>
      <c r="K93" s="31"/>
      <c r="L93" s="31"/>
      <c r="M93" s="31"/>
      <c r="N93" s="31"/>
      <c r="O93" s="31"/>
      <c r="P93" s="31"/>
      <c r="Q93" s="31"/>
      <c r="R93" s="31"/>
      <c r="S93" s="31"/>
      <c r="T93" s="31"/>
      <c r="U93" s="31"/>
      <c r="V93" s="31"/>
      <c r="W93" s="31"/>
      <c r="X93" s="31"/>
      <c r="Y93" s="31"/>
      <c r="Z93" s="31"/>
      <c r="AA93" s="31"/>
      <c r="AB93" s="31"/>
      <c r="AC93" s="31"/>
      <c r="AD93" s="31"/>
      <c r="AE93" s="31"/>
    </row>
    <row r="94">
      <c r="I94" s="31"/>
      <c r="J94" s="31"/>
      <c r="K94" s="31"/>
      <c r="L94" s="31"/>
      <c r="M94" s="31"/>
      <c r="N94" s="31"/>
      <c r="O94" s="31"/>
      <c r="P94" s="31"/>
      <c r="Q94" s="31"/>
      <c r="R94" s="31"/>
      <c r="S94" s="31"/>
      <c r="T94" s="31"/>
      <c r="U94" s="31"/>
      <c r="V94" s="31"/>
      <c r="W94" s="31"/>
      <c r="X94" s="31"/>
      <c r="Y94" s="31"/>
      <c r="Z94" s="31"/>
      <c r="AA94" s="31"/>
      <c r="AB94" s="31"/>
      <c r="AC94" s="31"/>
      <c r="AD94" s="31"/>
      <c r="AE94" s="31"/>
    </row>
    <row r="95">
      <c r="I95" s="31"/>
      <c r="J95" s="31"/>
      <c r="K95" s="31"/>
      <c r="L95" s="31"/>
      <c r="M95" s="31"/>
      <c r="N95" s="31"/>
      <c r="O95" s="31"/>
      <c r="P95" s="31"/>
      <c r="Q95" s="31"/>
      <c r="R95" s="31"/>
      <c r="S95" s="31"/>
      <c r="T95" s="31"/>
      <c r="U95" s="31"/>
      <c r="V95" s="31"/>
      <c r="W95" s="31"/>
      <c r="X95" s="31"/>
      <c r="Y95" s="31"/>
      <c r="Z95" s="31"/>
      <c r="AA95" s="31"/>
      <c r="AB95" s="31"/>
      <c r="AC95" s="31"/>
      <c r="AD95" s="31"/>
      <c r="AE95" s="31"/>
    </row>
    <row r="96">
      <c r="I96" s="31"/>
      <c r="J96" s="31"/>
      <c r="K96" s="31"/>
      <c r="L96" s="31"/>
      <c r="M96" s="31"/>
      <c r="N96" s="31"/>
      <c r="O96" s="31"/>
      <c r="P96" s="31"/>
      <c r="Q96" s="31"/>
      <c r="R96" s="31"/>
      <c r="S96" s="31"/>
      <c r="T96" s="31"/>
      <c r="U96" s="31"/>
      <c r="V96" s="31"/>
      <c r="W96" s="31"/>
      <c r="X96" s="31"/>
      <c r="Y96" s="31"/>
      <c r="Z96" s="31"/>
      <c r="AA96" s="31"/>
      <c r="AB96" s="31"/>
      <c r="AC96" s="31"/>
      <c r="AD96" s="31"/>
      <c r="AE96" s="31"/>
    </row>
    <row r="97">
      <c r="I97" s="31"/>
      <c r="J97" s="31"/>
      <c r="K97" s="31"/>
      <c r="L97" s="31"/>
      <c r="M97" s="31"/>
      <c r="N97" s="31"/>
      <c r="O97" s="31"/>
      <c r="P97" s="31"/>
      <c r="Q97" s="31"/>
      <c r="R97" s="31"/>
      <c r="S97" s="31"/>
      <c r="T97" s="31"/>
      <c r="U97" s="31"/>
      <c r="V97" s="31"/>
      <c r="W97" s="31"/>
      <c r="X97" s="31"/>
      <c r="Y97" s="31"/>
      <c r="Z97" s="31"/>
      <c r="AA97" s="31"/>
      <c r="AB97" s="31"/>
      <c r="AC97" s="31"/>
      <c r="AD97" s="31"/>
      <c r="AE97" s="31"/>
    </row>
    <row r="98">
      <c r="A98" s="31"/>
      <c r="I98" s="31"/>
      <c r="J98" s="31"/>
      <c r="K98" s="31"/>
      <c r="L98" s="31"/>
      <c r="M98" s="31"/>
      <c r="N98" s="31"/>
      <c r="O98" s="31"/>
      <c r="P98" s="31"/>
      <c r="Q98" s="31"/>
      <c r="R98" s="31"/>
      <c r="S98" s="31"/>
      <c r="T98" s="31"/>
      <c r="U98" s="31"/>
      <c r="V98" s="31"/>
      <c r="W98" s="31"/>
      <c r="X98" s="31"/>
      <c r="Y98" s="31"/>
      <c r="Z98" s="31"/>
      <c r="AA98" s="31"/>
      <c r="AB98" s="31"/>
      <c r="AC98" s="31"/>
      <c r="AD98" s="31"/>
      <c r="AE98" s="31"/>
    </row>
    <row r="99">
      <c r="I99" s="31"/>
      <c r="J99" s="31"/>
      <c r="K99" s="31"/>
      <c r="L99" s="31"/>
      <c r="M99" s="31"/>
      <c r="N99" s="31"/>
      <c r="O99" s="31"/>
      <c r="P99" s="31"/>
      <c r="Q99" s="31"/>
      <c r="R99" s="31"/>
      <c r="S99" s="31"/>
      <c r="T99" s="31"/>
      <c r="U99" s="31"/>
      <c r="V99" s="31"/>
      <c r="W99" s="31"/>
      <c r="X99" s="31"/>
      <c r="Y99" s="31"/>
      <c r="Z99" s="31"/>
      <c r="AA99" s="31"/>
      <c r="AB99" s="31"/>
      <c r="AC99" s="31"/>
      <c r="AD99" s="31"/>
      <c r="AE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row>
  </sheetData>
  <mergeCells count="77">
    <mergeCell ref="H7:Z7"/>
    <mergeCell ref="H8:Z8"/>
    <mergeCell ref="H9:Z11"/>
    <mergeCell ref="H12:Z12"/>
    <mergeCell ref="H13:Z13"/>
    <mergeCell ref="H14:Z20"/>
    <mergeCell ref="H21:Z21"/>
    <mergeCell ref="H22:Z22"/>
    <mergeCell ref="A3:G41"/>
    <mergeCell ref="H24:J31"/>
    <mergeCell ref="K24:L31"/>
    <mergeCell ref="A1:Z1"/>
    <mergeCell ref="A2:Z2"/>
    <mergeCell ref="H3:Z3"/>
    <mergeCell ref="H4:Z4"/>
    <mergeCell ref="H5:Z5"/>
    <mergeCell ref="H6:Z6"/>
    <mergeCell ref="H23:Z23"/>
    <mergeCell ref="M24:Z25"/>
    <mergeCell ref="M26:Z27"/>
    <mergeCell ref="M28:Z29"/>
    <mergeCell ref="M30:Z31"/>
    <mergeCell ref="H32:Z32"/>
    <mergeCell ref="H33:Z36"/>
    <mergeCell ref="H37:Z37"/>
    <mergeCell ref="B85:H88"/>
    <mergeCell ref="B89:H89"/>
    <mergeCell ref="A90:H90"/>
    <mergeCell ref="A98:H98"/>
    <mergeCell ref="B70:H71"/>
    <mergeCell ref="B72:H73"/>
    <mergeCell ref="B74:H75"/>
    <mergeCell ref="B76:H78"/>
    <mergeCell ref="B79:H80"/>
    <mergeCell ref="B81:H82"/>
    <mergeCell ref="B83:H84"/>
    <mergeCell ref="H38:Z39"/>
    <mergeCell ref="H40:Z41"/>
    <mergeCell ref="A43:Z46"/>
    <mergeCell ref="A47:H47"/>
    <mergeCell ref="J47:Q47"/>
    <mergeCell ref="S47:Z47"/>
    <mergeCell ref="A48:A49"/>
    <mergeCell ref="S48:Z50"/>
    <mergeCell ref="J52:J55"/>
    <mergeCell ref="K52:Q55"/>
    <mergeCell ref="K56:Q58"/>
    <mergeCell ref="B48:H49"/>
    <mergeCell ref="J48:J51"/>
    <mergeCell ref="K48:Q51"/>
    <mergeCell ref="A50:A51"/>
    <mergeCell ref="B50:H51"/>
    <mergeCell ref="A52:A53"/>
    <mergeCell ref="B52:H53"/>
    <mergeCell ref="A54:A55"/>
    <mergeCell ref="B54:H55"/>
    <mergeCell ref="A56:A57"/>
    <mergeCell ref="B56:H57"/>
    <mergeCell ref="J56:J58"/>
    <mergeCell ref="A58:A59"/>
    <mergeCell ref="B58:H59"/>
    <mergeCell ref="A60:A61"/>
    <mergeCell ref="B60:H61"/>
    <mergeCell ref="A62:A63"/>
    <mergeCell ref="B62:H63"/>
    <mergeCell ref="A64:A65"/>
    <mergeCell ref="B64:H65"/>
    <mergeCell ref="B66:H69"/>
    <mergeCell ref="A83:A84"/>
    <mergeCell ref="A85:A88"/>
    <mergeCell ref="A66:A69"/>
    <mergeCell ref="A70:A71"/>
    <mergeCell ref="A72:A73"/>
    <mergeCell ref="A74:A75"/>
    <mergeCell ref="A76:A78"/>
    <mergeCell ref="A79:A80"/>
    <mergeCell ref="A81:A82"/>
  </mergeCells>
  <hyperlinks>
    <hyperlink r:id="rId1" ref="M24"/>
    <hyperlink r:id="rId2" ref="M26"/>
    <hyperlink r:id="rId3" ref="M28"/>
    <hyperlink r:id="rId4" ref="M30"/>
    <hyperlink display="Crop Table" location="'Crop Table'!A1" ref="A47"/>
    <hyperlink display="Yields" location="Yields!A1" ref="J47"/>
    <hyperlink display="Key" location="Key!A1" ref="S47"/>
    <hyperlink display="Plant" location="'Crop Table'!A10" ref="A48"/>
    <hyperlink display="Timeline" location="Yields!H10" ref="J48"/>
    <hyperlink display="Date Planted" location="'Crop Table'!B10" ref="A50"/>
    <hyperlink display="Quantity" location="'Crop Table'!C10" ref="A52"/>
    <hyperlink display="Blue Bar Graph" location="Yields!E11" ref="J52"/>
    <hyperlink display="Sprouted?" location="'Crop Table'!D10" ref="A54"/>
    <hyperlink display="Seed to Sprout" location="'Crop Table'!F10" ref="A56"/>
    <hyperlink display="Green Bar Graph" location="Yields!A8" ref="J56"/>
    <hyperlink display="Sprout to Harvest" location="'Crop Table'!G10" ref="A58"/>
    <hyperlink display="Seed to Harvest" location="'Crop Table'!H10" ref="A60"/>
    <hyperlink display="Good For..." location="'Crop Table'!I10" ref="A62"/>
    <hyperlink display="Total Growth Time" location="'Crop Table'!J10" ref="A64"/>
    <hyperlink display="Health" location="'Crop Table'!L10" ref="A66"/>
    <hyperlink display="Sprout Date" location="'Crop Table'!N10" ref="A70"/>
    <hyperlink display="First Harvest Date" location="'Crop Table'!O10" ref="A72"/>
    <hyperlink display="Die-Off Date" location="'Crop Table'!P10" ref="A74"/>
    <hyperlink display="Replant Date" location="'Crop Table'!Q10" ref="A76"/>
    <hyperlink display="Thin to x Sprouts" location="'Crop Table'!S10" ref="A79"/>
    <hyperlink display="Toxicity to Pets" location="'Crop Table'!U10" ref="A81"/>
    <hyperlink display="Suggested Light Intensity" location="'Crop Table'!Z10" ref="A83"/>
    <hyperlink display="Optimal Tank pH" location="'Crop Table'!Z40" ref="A85"/>
    <hyperlink display="Total" location="'Crop Table'!A7" ref="A89"/>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3" width="10.63"/>
    <col customWidth="1" min="4" max="4" width="11.5"/>
    <col customWidth="1" min="5" max="5" width="1.13"/>
    <col customWidth="1" min="6" max="6" width="14.75"/>
    <col customWidth="1" min="7" max="8" width="12.5"/>
    <col customWidth="1" min="9" max="9" width="13.38"/>
    <col customWidth="1" min="10" max="10" width="14.88"/>
    <col customWidth="1" min="11" max="11" width="1.25"/>
    <col customWidth="1" min="12" max="12" width="17.5"/>
    <col customWidth="1" min="13" max="13" width="1.38"/>
    <col customWidth="1" min="14" max="16" width="14.88"/>
    <col customWidth="1" min="17" max="17" width="12.63"/>
    <col customWidth="1" min="18" max="18" width="1.5"/>
    <col customWidth="1" min="19" max="19" width="12.63"/>
    <col customWidth="1" min="20" max="20" width="1.75"/>
    <col customWidth="1" min="21" max="21" width="32.75"/>
    <col customWidth="1" min="22" max="22" width="1.5"/>
    <col customWidth="1" min="23" max="24" width="3.88"/>
    <col customWidth="1" min="25" max="25" width="4.0"/>
    <col customWidth="1" min="26" max="26" width="25.13"/>
  </cols>
  <sheetData>
    <row r="1">
      <c r="A1" s="53"/>
      <c r="B1" s="54"/>
      <c r="C1" s="54"/>
      <c r="D1" s="54"/>
      <c r="E1" s="55"/>
      <c r="F1" s="55"/>
      <c r="G1" s="55"/>
      <c r="H1" s="55"/>
      <c r="I1" s="55"/>
      <c r="J1" s="55"/>
      <c r="K1" s="55"/>
      <c r="L1" s="54"/>
      <c r="M1" s="54"/>
      <c r="N1" s="54"/>
      <c r="O1" s="54"/>
      <c r="P1" s="54"/>
      <c r="Q1" s="54"/>
      <c r="R1" s="54"/>
      <c r="S1" s="54"/>
      <c r="T1" s="54"/>
      <c r="U1" s="54"/>
      <c r="V1" s="54"/>
    </row>
    <row r="2">
      <c r="A2" s="56" t="s">
        <v>63</v>
      </c>
      <c r="B2" s="33"/>
      <c r="C2" s="33"/>
      <c r="D2" s="33"/>
      <c r="E2" s="33"/>
      <c r="F2" s="33"/>
      <c r="G2" s="33"/>
      <c r="H2" s="33"/>
      <c r="I2" s="33"/>
      <c r="J2" s="33"/>
      <c r="K2" s="33"/>
      <c r="L2" s="33"/>
      <c r="M2" s="33"/>
      <c r="N2" s="33"/>
      <c r="O2" s="33"/>
      <c r="P2" s="33"/>
      <c r="Q2" s="33"/>
      <c r="R2" s="33"/>
      <c r="S2" s="33"/>
      <c r="T2" s="33"/>
      <c r="U2" s="33"/>
      <c r="V2" s="33"/>
      <c r="W2" s="33"/>
      <c r="X2" s="33"/>
      <c r="Y2" s="33"/>
      <c r="Z2" s="34"/>
    </row>
    <row r="3">
      <c r="A3" s="36"/>
      <c r="Z3" s="37"/>
    </row>
    <row r="4">
      <c r="A4" s="36"/>
      <c r="Z4" s="37"/>
    </row>
    <row r="5">
      <c r="A5" s="57"/>
      <c r="B5" s="58"/>
      <c r="C5" s="58"/>
      <c r="D5" s="58"/>
      <c r="E5" s="58"/>
      <c r="F5" s="58"/>
      <c r="G5" s="58"/>
      <c r="H5" s="58"/>
      <c r="I5" s="58"/>
      <c r="J5" s="58"/>
      <c r="K5" s="58"/>
      <c r="L5" s="58"/>
      <c r="M5" s="58"/>
      <c r="N5" s="58"/>
      <c r="O5" s="58"/>
      <c r="P5" s="58"/>
      <c r="Q5" s="58"/>
      <c r="R5" s="58"/>
      <c r="S5" s="58"/>
      <c r="T5" s="58"/>
      <c r="U5" s="58"/>
      <c r="V5" s="58"/>
      <c r="W5" s="58"/>
      <c r="X5" s="58"/>
      <c r="Y5" s="58"/>
      <c r="Z5" s="59"/>
    </row>
    <row r="6">
      <c r="A6" s="54"/>
      <c r="B6" s="54"/>
      <c r="C6" s="54"/>
      <c r="D6" s="54"/>
      <c r="E6" s="55"/>
      <c r="F6" s="55"/>
      <c r="G6" s="55"/>
      <c r="H6" s="55"/>
      <c r="I6" s="55"/>
      <c r="J6" s="55"/>
      <c r="K6" s="55"/>
      <c r="L6" s="54"/>
      <c r="M6" s="54"/>
      <c r="N6" s="54"/>
      <c r="O6" s="54"/>
      <c r="P6" s="54"/>
      <c r="Q6" s="54"/>
      <c r="R6" s="54"/>
      <c r="S6" s="54"/>
      <c r="T6" s="54"/>
      <c r="U6" s="54"/>
      <c r="V6" s="54"/>
    </row>
    <row r="7">
      <c r="A7" s="60" t="str">
        <f>IFERROR("Crop Table - " &amp; SUM(C11:C73) &amp; " Plant" &amp; IF(SUM(C11:C73)=1, , "s"), "Crop Table")</f>
        <v>Crop Table - 43 Plants</v>
      </c>
      <c r="B7" s="61"/>
      <c r="C7" s="61"/>
      <c r="D7" s="61"/>
      <c r="E7" s="61"/>
      <c r="F7" s="61"/>
      <c r="G7" s="61"/>
      <c r="H7" s="61"/>
      <c r="I7" s="61"/>
      <c r="J7" s="61"/>
      <c r="K7" s="61"/>
      <c r="L7" s="61"/>
      <c r="M7" s="61"/>
      <c r="N7" s="61"/>
      <c r="O7" s="61"/>
      <c r="P7" s="61"/>
      <c r="Q7" s="61"/>
      <c r="R7" s="61"/>
      <c r="S7" s="61"/>
      <c r="T7" s="61"/>
      <c r="U7" s="61"/>
      <c r="V7" s="61"/>
      <c r="W7" s="61"/>
      <c r="X7" s="61"/>
      <c r="Y7" s="61"/>
      <c r="Z7" s="62"/>
    </row>
    <row r="8">
      <c r="A8" s="63"/>
      <c r="B8" s="6"/>
      <c r="C8" s="6"/>
      <c r="D8" s="6"/>
      <c r="E8" s="6"/>
      <c r="F8" s="6"/>
      <c r="G8" s="6"/>
      <c r="H8" s="6"/>
      <c r="I8" s="6"/>
      <c r="J8" s="6"/>
      <c r="K8" s="6"/>
      <c r="L8" s="6"/>
      <c r="M8" s="6"/>
      <c r="N8" s="6"/>
      <c r="O8" s="6"/>
      <c r="P8" s="6"/>
      <c r="Q8" s="6"/>
      <c r="R8" s="6"/>
      <c r="S8" s="6"/>
      <c r="T8" s="6"/>
      <c r="U8" s="6"/>
      <c r="V8" s="6"/>
      <c r="W8" s="6"/>
      <c r="X8" s="6"/>
      <c r="Y8" s="6"/>
      <c r="Z8" s="7"/>
    </row>
    <row r="9">
      <c r="A9" s="64" t="s">
        <v>64</v>
      </c>
      <c r="B9" s="29"/>
      <c r="C9" s="29"/>
      <c r="D9" s="30"/>
      <c r="E9" s="55"/>
      <c r="F9" s="65" t="s">
        <v>31</v>
      </c>
      <c r="G9" s="66" t="s">
        <v>35</v>
      </c>
      <c r="H9" s="66" t="s">
        <v>65</v>
      </c>
      <c r="I9" s="66" t="s">
        <v>39</v>
      </c>
      <c r="J9" s="67" t="s">
        <v>66</v>
      </c>
      <c r="K9" s="55"/>
      <c r="L9" s="68" t="s">
        <v>43</v>
      </c>
      <c r="M9" s="54"/>
      <c r="N9" s="69" t="s">
        <v>45</v>
      </c>
      <c r="O9" s="70" t="s">
        <v>47</v>
      </c>
      <c r="P9" s="70" t="s">
        <v>49</v>
      </c>
      <c r="Q9" s="71" t="s">
        <v>51</v>
      </c>
      <c r="R9" s="54"/>
      <c r="S9" s="72" t="s">
        <v>53</v>
      </c>
      <c r="T9" s="73"/>
      <c r="U9" s="74" t="s">
        <v>55</v>
      </c>
      <c r="V9" s="75"/>
      <c r="W9" s="76" t="s">
        <v>57</v>
      </c>
      <c r="X9" s="61"/>
      <c r="Y9" s="61"/>
      <c r="Z9" s="62"/>
    </row>
    <row r="10">
      <c r="A10" s="77" t="s">
        <v>18</v>
      </c>
      <c r="B10" s="78" t="s">
        <v>23</v>
      </c>
      <c r="C10" s="78" t="s">
        <v>25</v>
      </c>
      <c r="D10" s="79" t="s">
        <v>29</v>
      </c>
      <c r="E10" s="55"/>
      <c r="F10" s="63"/>
      <c r="G10" s="6"/>
      <c r="H10" s="6"/>
      <c r="I10" s="6"/>
      <c r="J10" s="7"/>
      <c r="K10" s="55"/>
      <c r="L10" s="80"/>
      <c r="M10" s="54"/>
      <c r="N10" s="63"/>
      <c r="O10" s="6"/>
      <c r="P10" s="6"/>
      <c r="Q10" s="7"/>
      <c r="R10" s="54"/>
      <c r="S10" s="80"/>
      <c r="T10" s="73"/>
      <c r="U10" s="80"/>
      <c r="V10" s="75"/>
      <c r="W10" s="63"/>
      <c r="X10" s="6"/>
      <c r="Y10" s="6"/>
      <c r="Z10" s="7"/>
    </row>
    <row r="11">
      <c r="A11" s="81" t="s">
        <v>67</v>
      </c>
      <c r="B11" s="82">
        <v>44900.0</v>
      </c>
      <c r="C11" s="83">
        <v>3.0</v>
      </c>
      <c r="D11" s="84" t="s">
        <v>68</v>
      </c>
      <c r="E11" s="85"/>
      <c r="F11" s="86">
        <f>IF(OR(ISBLANK(A11), ISBLANK(B11), ISBLANK(C11), ISBLANK(D11)), , IFERROR(SWITCH(A11,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8</v>
      </c>
      <c r="G11" s="87">
        <f>IF(OR(ISBLANK(A11), ISBLANK(B11), ISBLANK(D11), ISBLANK(F11)), , IFERROR(SWITCH(A11,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33</v>
      </c>
      <c r="H11" s="87">
        <f t="shared" ref="H11:H73" si="1">IF(OR(ISBLANK(F11), ISBLANK(G11)),, F11+G11)</f>
        <v>41</v>
      </c>
      <c r="I11" s="88">
        <f>IF(OR(ISBLANK(B11), ISBLANK(C11), ISBLANK(F11), ISBLANK(G11)), , IFERROR(SWITCH(A11,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25</v>
      </c>
      <c r="J11" s="89">
        <f t="shared" ref="J11:J73" si="2">IF(ISBLANK(H11), , H11+I11)</f>
        <v>66</v>
      </c>
      <c r="K11" s="90"/>
      <c r="L11" s="91" t="str">
        <f t="shared" ref="L11:L73" si="3">IF(OR(ISBLANK(B11), ISBLANK(D11), ISBLANK(F11)), , IF(AND(D11="No",DATEDIF(B11,TODAY(), "D")&gt;=F11),"Check Plant",IF(TODAY()&gt;=O11, IF(TODAY()&lt;=P11,"Ready to Harvest","Time to Replace"),"Good")))</f>
        <v>Time to Replace</v>
      </c>
      <c r="M11" s="92"/>
      <c r="N11" s="93">
        <f t="shared" ref="N11:N73" si="4">IF(OR(ISBLANK(B11), ISBLANK(F11)), , B11+F11)</f>
        <v>44908</v>
      </c>
      <c r="O11" s="94">
        <f t="shared" ref="O11:O73" si="5">IF(OR(ISBLANK(B11), ISBLANK(H11)), , B11+H11)</f>
        <v>44941</v>
      </c>
      <c r="P11" s="95">
        <f t="shared" ref="P11:P73" si="6">IF(OR(ISBLANK(B11), ISBLANK(J11)), , B11+J11)</f>
        <v>44966</v>
      </c>
      <c r="Q11" s="96">
        <f t="shared" ref="Q11:Q73" si="7">IF(OR(ISBLANK(B11), ISBLANK(H11), ISBLANK(H11)), , B11+(J11-H11))</f>
        <v>44925</v>
      </c>
      <c r="R11" s="97"/>
      <c r="S11" s="98">
        <f t="shared" ref="S11:S73" si="8">IFERROR(SWITCH(A11, "Arugula", 1,"Banana Peppers", 1,"Basil", 3,"Black Cherry Tomatoes", 1,"Bok Choi", 1,"Borage", 1,"Breen", 1,"Bulls Blood Beets", 1,"Buttercrunch", 1,"Butterhead", 1,"Campanula", 3,"Cape Gooseberry", 1,"Cardinale", 1,"Catnip", 3,"Celery", 1,"Chamomille", 3,"Cherry Tomatoes", 1,"Chervil", 1,"Chives", "Don't Thin","Cilantro", 3,"Cucumbers", 1,"Dill", 3,"Endive Lettuce", 1,"Fiesta Gitana", 3,"Flashy Trout Back", 1,"Green Mustard", 1,"Italian Parsley", 1,"Jalapeños", 1,"Jubilee Tomatoes", 1,"Kale", 1,"Kale Lacinato", 1,"Lavender", "Don't Thin","Lemon Balm", 3,"Lemongrass", 1,"Lollo Rossa", 1,"Matilda", 1,"Mexican Tarragon", 3,"Mini Eggplant", 1,"Mini Strawberries", 3,"Mint", 3,"Monte Carlo", 1,"Night-Scented Stock", 3,"Oopsy Daisy", 3,"Oregano", "Don't Thin","Petunia", 3,"Purple Basil", 3,"Purslane", 3,"Radio Calendula", 3,"Red Amaranth", 1,"Red Marietta Gold", 3,"Red Mustard", 1,"Red Sail", 1,"Red Salad Bowl", 1,"Red Sorrel", 3,"Rio Grande Tomatoes", 1,"Roma Tomatoes", 1,"Romaine", 1,"Rosemary", 3,"Rouge d'hiver", 1,"Sage", 3,"San Marzano Tomatoes", 1,"Savory", 3,"Shiso", 1,"Sorrel", 1,"Stevia", 3,"Sugar Snap Peas", 1,"Sweet Peppers", 1,"Swiss Chard", 1,"Tatsoi", 1,"Thai Basil", 1,"Thyme", "Don't Thin","Torenia", 3,"Wasabi Greens", 1,"Watercress", 3,"Wheatgrass", "Don't Thin", "Zaatar", 3),"")</f>
        <v>1</v>
      </c>
      <c r="T11" s="99"/>
      <c r="U11" s="98" t="str">
        <f>IFERROR(SWITCH(A11, "Arugula", "Non-toxic","Banana Peppers", "Mildly Toxic - Stomach Irritance","Basil", "Non-toxic","Black Cherry Tomatoes", "Mildly Toxic","Bok Choi", "Non-toxic","Borage", "Very toxic","Breen", "Non-toxic","Bulls Blood Beets", "Non-toxic","Buttercrunch", "Non-toxic","Butterhead", "Non-toxic","Campanula", "Non-toxic","Cape Gooseberry", "Very Toxic","Cardinale", "Non-toxic","Catnip", "Non-toxic","Celery", "Non-toxic","Chamomille", "Dangerous in Large Amounts","Cherry Tomatoes", "Mildly Toxic","Chervil", "Non-toxic","Chives", "Very toxic","Cilantro", "Non-toxic","Cucumbers", "Non-toxic","Dill", "Non-toxic","Endive Lettuce", "Non-toxic","Fiesta Gitana", "Non-toxic","Flashy Trout Back", "Non-toxic","Green Mustard", "Seeds are Unsafe","Italian Parsley", "Mildly Toxic in Large Amounts","Jalapeños", "Causes Stomach Irritance","Jubilee Tomatoes", "Mildly Toxic","Kale", "Toxic - Harms Kidney &amp; Bladder","Kale Lacinato", "Toxic - Harms Kidney &amp; Bladder","Lavender", "Very Toxic","Lemon Balm", "Non-toxic","Lemongrass", "Non-toxic (In Plant Form)","Lollo Rossa", "Non-toxic","Matilda", "Non-toxic","Mexican Tarragon", "Very Toxic","Mini Eggplant", "Very Toxic to Cats","Mini Strawberries", "Non-toxic","Mint", "Very Toxic","Monte Carlo", "Non-toxic","Night-Scented Stock", "Non-toxic","Oopsy Daisy", "Very Toxic in Large Amounts","Oregano", "Non-toxic - Can Cause Stomach Irritance","Petunia", "Non-toxic","Purple Basil", "Non-toxic","Purslane", "Very Toxic - Metabolic Imbalance &amp; Kidney Failure","Radio Calendula", "Non-toxic - Allergic Reactions Common","Red Amaranth", "Very Toxic when Raw","Red Marietta Gold", "Non-toxic","Red Mustard", "Seeds are Unsafe","Red Sail", "Non-toxic","Red Salad Bowl", "Non-toxic","Red Sorrel", "Toxic in Large Amounts","Rio Grande Tomatoes", "Mildly Toxic","Roma Tomatoes", "Mildly Toxic","Romaine", "Non-toxic","Rosemary", "Non-toxic","Rouge d'hiver", "Non-toxic","Sage", "Non-toxic","San Marzano Tomatoes", "Mildly Toxic","Savory", "Non-toxic","Shiso", "Non-toxic","Sorrel", "Toxic in Large Amounts","Stevia", "Non-toxic","Sugar Snap Peas", "Non-toxic","Sweet Peppers", "Mildly Toxic - Stomach Irritance","Swiss Chard", "Mature Leaves can Irritate Stomach","Tatsoi", "Non-toxic","Thai Basil", "Non-toxic","Thyme", "Non-toxic","Torenia", "Non-toxic","Wasabi Greens", "Causes Stomach Irritance","Watercress", "Mildly Toxic - Roots, Stems, Leaves, &amp; Flowers","Wheatgrass", "Non-toxic", "Zaatar", "Mildly Toxic to Cats"),"")</f>
        <v>Non-toxic</v>
      </c>
      <c r="V11" s="100"/>
      <c r="W11" s="101" t="str">
        <f t="shared" ref="W11:W73" si="9">IFERROR(SWITCH(A11, "Arugula", "Minimum","Banana Peppers", "Maximum","Basil", "Moderate - Maximum","Black Cherry Tomatoes", "Maximum","Bok Choi", "Moderate - Maximum","Borage", "Moderate - Maximum","Breen", "Moderate - Maximum","Bulls Blood Beets", "Moderate - Maximum","Buttercrunch", "Moderate - Maximum","Butterhead", "Moderate - Maximum","Campanula", "Maximum","Cape Gooseberry", "Not Listed","Cardinale", "Moderate - Maximum","Catnip", "Minimum - Moderate","Celery", "Moderate - Maximum","Chamomille", "Moderate - Maximum","Cherry Tomatoes", "Maximum","Chervil", "Minimum","Chives", "Moderate - Maximum","Cilantro", "Minimum","Cucumbers", "Moderate","Dill", "Moderate - Maximum","Endive Lettuce", "Moderate - Maximum","Fiesta Gitana", "Moderate - Maximum","Flashy Trout Back", "Moderate - Maximum","Green Mustard", "Moderate - Maximum","Italian Parsley", "Moderate - Maximum","Jalapeños", "Maximum","Jubilee Tomatoes", "Maximum","Kale", "Moderate - Maximum","Kale Lacinato", "Moderate - Maximum","Lavender", "Maximum","Lemon Balm", "Maximum","Lemongrass", "Maximum","Lollo Rossa", "Moderate - Maximum","Matilda", "Moderate - Maximum","Mexican Tarragon", "Not Listed","Mini Eggplant", "Maximum","Mini Strawberries", "Maximum","Mint", "Minimum - Moderate","Monte Carlo", "Moderate - Maximum","Night-Scented Stock", "Moderate - Maximum","Oopsy Daisy", "Moderate - Maximum","Oregano", "Moderate - Maximum","Petunia", "Moderate - Maximum","Purple Basil", "Moderate - Maximum","Purslane", "Not Listed","Radio Calendula", "Moderate - Maximum","Red Amaranth", 1,"Red Marietta Gold", "Moderate - Maximum","Red Mustard", "Moderate - Maximum","Red Sail", "Moderate - Maximum","Red Salad Bowl", "Moderate - Maximum","Red Sorrel", "Moderate - Maximum","Rio Grande Tomatoes", "Maximum","Roma Tomatoes", "Maximum","Romaine", "Moderate - Maximum","Rosemary", "Moderate - Maximum","Rouge d'hiver", "Moderate - Maximum","Sage", "Moderate - Maximum","San Marzano Tomatoes", "Maximum","Savory", "Moderate","Shiso", "Moderate - Maximum","Sorrel", "Minimum - Maximum","Stevia", "Maximum","Sugar Snap Peas", "Not Listed","Sweet Peppers", "Maximum","Swiss Chard", "Moderate - Maximum","Tatsoi", "Moderate - Maximum","Thai Basil", "Moderate - Maximum","Thyme", "Moderate - Maximum","Torenia", "Minimum - Moderate","Wasabi Greens", "Not Listed","Watercress", "Not Listed","Wheatgrass", "Minimum", "Zaatar", "Not Listed"),"")</f>
        <v>Moderate - Maximum</v>
      </c>
      <c r="X11" s="102" t="str">
        <f t="shared" ref="X11:X73" si="10">IFERROR(SWITCH(A11, "Arugula", "Minimum","Banana Peppers", "Maximum","Basil", "Moderate - Maximum","Black Cherry Tomatoes", "Maximum","Bok Choi", "Moderate - Maximum","Borage", "Moderate - Maximum","Breen", "Moderate - Maximum","Bulls Blood Beets", "Moderate - Maximum","Buttercrunch", "Moderate - Maximum","Butterhead", "Moderate - Maximum","Campanula", "Maximum","Cape Gooseberry", "Not Listed","Cardinale", "Moderate - Maximum","Catnip", "Minimum - Moderate","Celery", "Moderate - Maximum","Chamomille", "Moderate - Maximum","Cherry Tomatoes", "Maximum","Chervil", "Minimum","Chives", "Moderate - Maximum","Cilantro", "Minimum","Cucumbers", "Moderate","Dill", "Moderate - Maximum","Endive Lettuce", "Moderate - Maximum","Fiesta Gitana", "Moderate - Maximum","Flashy Trout Back", "Moderate - Maximum","Green Mustard", "Moderate - Maximum","Italian Parsley", "Moderate - Maximum","Jalapeños", "Maximum","Jubilee Tomatoes", "Maximum","Kale", "Moderate - Maximum","Kale Lacinato", "Moderate - Maximum","Lavender", "Maximum","Lemon Balm", "Maximum","Lemongrass", "Maximum","Lollo Rossa", "Moderate - Maximum","Matilda", "Moderate - Maximum","Mexican Tarragon", "Not Listed","Mini Eggplant", "Maximum","Mini Strawberries", "Maximum","Mint", "Minimum - Moderate","Monte Carlo", "Moderate - Maximum","Night-Scented Stock", "Moderate - Maximum","Oopsy Daisy", "Moderate - Maximum","Oregano", "Moderate - Maximum","Petunia", "Moderate - Maximum","Purple Basil", "Moderate - Maximum","Purslane", "Not Listed","Radio Calendula", "Moderate - Maximum","Red Amaranth", 1,"Red Marietta Gold", "Moderate - Maximum","Red Mustard", "Moderate - Maximum","Red Sail", "Moderate - Maximum","Red Salad Bowl", "Moderate - Maximum","Red Sorrel", "Moderate - Maximum","Rio Grande Tomatoes", "Maximum","Roma Tomatoes", "Maximum","Romaine", "Moderate - Maximum","Rosemary", "Moderate - Maximum","Rouge d'hiver", "Moderate - Maximum","Sage", "Moderate - Maximum","San Marzano Tomatoes", "Maximum","Savory", "Moderate","Shiso", "Moderate - Maximum","Sorrel", "Minimum - Maximum","Stevia", "Maximum","Sugar Snap Peas", "Not Listed","Sweet Peppers", "Maximum","Swiss Chard", "Moderate - Maximum","Tatsoi", "Moderate - Maximum","Thai Basil", "Moderate - Maximum","Thyme", "Moderate - Maximum","Torenia", "Minimum - Moderate","Wasabi Greens", "Not Listed","Watercress", "Not Listed","Wheatgrass", "Minimum", "Zaatar", "Not Listed"),"")</f>
        <v>Moderate - Maximum</v>
      </c>
      <c r="Y11" s="102" t="str">
        <f t="shared" ref="Y11:Y73" si="11">IFERROR(SWITCH(A11, "Arugula", "Minimum","Banana Peppers", "Maximum","Basil", "Moderate - Maximum","Black Cherry Tomatoes", "Maximum","Bok Choi", "Moderate - Maximum","Borage", "Moderate - Maximum","Breen", "Moderate - Maximum","Bulls Blood Beets", "Moderate - Maximum","Buttercrunch", "Moderate - Maximum","Butterhead", "Moderate - Maximum","Campanula", "Maximum","Cape Gooseberry", "Not Listed","Cardinale", "Moderate - Maximum","Catnip", "Minimum - Moderate","Celery", "Moderate - Maximum","Chamomille", "Moderate - Maximum","Cherry Tomatoes", "Maximum","Chervil", "Minimum","Chives", "Moderate - Maximum","Cilantro", "Minimum","Cucumbers", "Moderate","Dill", "Moderate - Maximum","Endive Lettuce", "Moderate - Maximum","Fiesta Gitana", "Moderate - Maximum","Flashy Trout Back", "Moderate - Maximum","Green Mustard", "Moderate - Maximum","Italian Parsley", "Moderate - Maximum","Jalapeños", "Maximum","Jubilee Tomatoes", "Maximum","Kale", "Moderate - Maximum","Kale Lacinato", "Moderate - Maximum","Lavender", "Maximum","Lemon Balm", "Maximum","Lemongrass", "Maximum","Lollo Rossa", "Moderate - Maximum","Matilda", "Moderate - Maximum","Mexican Tarragon", "Not Listed","Mini Eggplant", "Maximum","Mini Strawberries", "Maximum","Mint", "Minimum - Moderate","Monte Carlo", "Moderate - Maximum","Night-Scented Stock", "Moderate - Maximum","Oopsy Daisy", "Moderate - Maximum","Oregano", "Moderate - Maximum","Petunia", "Moderate - Maximum","Purple Basil", "Moderate - Maximum","Purslane", "Not Listed","Radio Calendula", "Moderate - Maximum","Red Amaranth", 1,"Red Marietta Gold", "Moderate - Maximum","Red Mustard", "Moderate - Maximum","Red Sail", "Moderate - Maximum","Red Salad Bowl", "Moderate - Maximum","Red Sorrel", "Moderate - Maximum","Rio Grande Tomatoes", "Maximum","Roma Tomatoes", "Maximum","Romaine", "Moderate - Maximum","Rosemary", "Moderate - Maximum","Rouge d'hiver", "Moderate - Maximum","Sage", "Moderate - Maximum","San Marzano Tomatoes", "Maximum","Savory", "Moderate","Shiso", "Moderate - Maximum","Sorrel", "Minimum - Maximum","Stevia", "Maximum","Sugar Snap Peas", "Not Listed","Sweet Peppers", "Maximum","Swiss Chard", "Moderate - Maximum","Tatsoi", "Moderate - Maximum","Thai Basil", "Moderate - Maximum","Thyme", "Moderate - Maximum","Torenia", "Minimum - Moderate","Wasabi Greens", "Not Listed","Watercress", "Not Listed","Wheatgrass", "Minimum", "Zaatar", "Not Listed"),"")</f>
        <v>Moderate - Maximum</v>
      </c>
      <c r="Z11" s="103"/>
    </row>
    <row r="12">
      <c r="A12" s="104" t="s">
        <v>69</v>
      </c>
      <c r="B12" s="105">
        <v>45047.0</v>
      </c>
      <c r="C12" s="106">
        <v>5.0</v>
      </c>
      <c r="D12" s="107" t="s">
        <v>68</v>
      </c>
      <c r="E12" s="85"/>
      <c r="F12" s="108">
        <f>IF(OR(ISBLANK(A12), ISBLANK(B12), ISBLANK(C12), ISBLANK(D12)), , IFERROR(SWITCH(A12,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13</v>
      </c>
      <c r="G12" s="90">
        <f>IF(OR(ISBLANK(A12), ISBLANK(B12), ISBLANK(D12), ISBLANK(F12)), , IFERROR(SWITCH(A12,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35</v>
      </c>
      <c r="H12" s="90">
        <f t="shared" si="1"/>
        <v>48</v>
      </c>
      <c r="I12" s="90">
        <f>IF(OR(ISBLANK(B12), ISBLANK(C12), ISBLANK(F12), ISBLANK(G12)), , IFERROR(SWITCH(A12,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32</v>
      </c>
      <c r="J12" s="109">
        <f t="shared" si="2"/>
        <v>80</v>
      </c>
      <c r="K12" s="90"/>
      <c r="L12" s="110" t="str">
        <f t="shared" si="3"/>
        <v>Time to Replace</v>
      </c>
      <c r="M12" s="92"/>
      <c r="N12" s="111">
        <f t="shared" si="4"/>
        <v>45060</v>
      </c>
      <c r="O12" s="97">
        <f t="shared" si="5"/>
        <v>45095</v>
      </c>
      <c r="P12" s="97">
        <f t="shared" si="6"/>
        <v>45127</v>
      </c>
      <c r="Q12" s="112">
        <f t="shared" si="7"/>
        <v>45079</v>
      </c>
      <c r="R12" s="97"/>
      <c r="S12" s="113">
        <f t="shared" si="8"/>
        <v>1</v>
      </c>
      <c r="T12" s="99"/>
      <c r="U12" s="113" t="str">
        <f t="shared" ref="U12:U73" si="12">IFERROR(SWITCH(A12, "Arugula", "Non-toxic","Banana Peppers", "Mildly Toxic - Stomach Irritance","Basil", "Non-toxic","Black Cherry Tomatoes", "Mildly Toxic","Bok Choi", "Non-toxic","Borage", "Very toxic","Breen", "Non-toxic","Bulls Blood Beets", "Non-toxic","Buttercrunch", "Non-toxic","Butterhead", "Non-toxic","Campanula", "Non-toxic","Cape Gooseberry", "Very Toxic","Cardinale", "Non-toxic","Catnip", "Non-toxic","Celery", "Non-toxic","Chamomille", "Dangerous in Large Amounts","Cherry Tomatoes", "Mildly Toxic","Chervil", "Non-toxic","Chives", "Very toxic","Cilantro", "Non-toxic","Cucumbers", "Non-toxic","Dill", "Non-toxic","Endive Lettuce", "Non-toxic","Fiesta Gitana", "Non-toxic","Flashy Trout Back", "Non-toxic","Green Mustard", "Seeds are Unsafe","Italian Parsley", "Mildly Toxic in Large Amounts","Jalapeños", "Causes Stomach Irritance","Jubilee Tomatoes", "Mildly Toxic","Kale", "Toxic - Harms Kidney &amp; Bladder","Kale Lacinato", "Toxic - Harms Kidney &amp; Bladder","Lavender", "Very Toxic","Lemon Balm", "Non-toxic","Lemongrass", "Non-toxic (In Plant Form)","Lollo Rossa", "Non-toxic","Matilda", "Non-toxic","Mexican Tarragon", "Very Toxic","Mini Eggplant", "Very Toxic to Cats","Mini Strawberries", "Non-toxic","Mint", "Very Toxic","Monte Carlo", "Non-toxic","Night-Scented Stock", "Non-toxic","Oopsy Daisy", "Very Toxic in Large Amounts","Oregano", "Non-toxic - Can Cause Stomach Irritance","Petunia", "Non-toxic","Purple Basil", "Non-toxic","Purslane", "Very Toxic - Metabolic Imbalance &amp; Kidney Failure","Radio Calendula", "Non-toxic - Allergic Reactions Common","Red Amaranth", "Very Toxic -Leaves, Stems, and Seeds","Red Marietta Gold", "Non-toxic","Red Mustard", "Seeds are Unsafe","Red Sail", "Non-toxic","Red Salad Bowl", "Non-toxic","Red Sorrel", "Toxic in Large Amounts","Rio Grande Tomatoes", "Mildly Toxic","Roma Tomatoes", "Mildly Toxic","Romaine", "Non-toxic","Rosemary", "Non-toxic","Rouge d'hiver", "Non-toxic","Sage", "Non-toxic","San Marzano Tomatoes", "Mildly Toxic","Savory", "Non-toxic","Shiso", "Non-toxic","Sorrel", "Toxic in Large Amounts","Stevia", "Non-toxic","Sugar Snap Peas", "Non-toxic","Sweet Peppers", "Mildly Toxic - Stomach Irritance","Swiss Chard", "Mature Leaves can Irritate Stomach","Tatsoi", "Non-toxic","Thai Basil", "Non-toxic","Thyme", "Non-toxic","Torenia", "Non-toxic","Wasabi Greens", "Causes Stomach Irritance","Watercress", "Mildly Toxic - Roots, Stems, Leaves, &amp; Flowers","Wheatgrass", "Non-toxic", "Zaatar", "Mildly Toxic to Cats"),"")</f>
        <v>Non-toxic</v>
      </c>
      <c r="V12" s="100"/>
      <c r="W12" s="101" t="str">
        <f t="shared" si="9"/>
        <v>Minimum</v>
      </c>
      <c r="X12" s="102" t="str">
        <f t="shared" si="10"/>
        <v>Minimum</v>
      </c>
      <c r="Y12" s="102" t="str">
        <f t="shared" si="11"/>
        <v>Minimum</v>
      </c>
      <c r="Z12" s="10"/>
    </row>
    <row r="13">
      <c r="A13" s="114" t="s">
        <v>70</v>
      </c>
      <c r="B13" s="115">
        <v>44839.0</v>
      </c>
      <c r="C13" s="116">
        <v>1.0</v>
      </c>
      <c r="D13" s="117" t="s">
        <v>68</v>
      </c>
      <c r="E13" s="85"/>
      <c r="F13" s="118">
        <f>IF(OR(ISBLANK(A13), ISBLANK(B13), ISBLANK(C13), ISBLANK(D13)), , IFERROR(SWITCH(A13,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14</v>
      </c>
      <c r="G13" s="119">
        <f>IF(OR(ISBLANK(A13), ISBLANK(B13), ISBLANK(D13), ISBLANK(F13)), , IFERROR(SWITCH(A13,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34</v>
      </c>
      <c r="H13" s="119">
        <f t="shared" si="1"/>
        <v>48</v>
      </c>
      <c r="I13" s="119">
        <f>IF(OR(ISBLANK(B13), ISBLANK(C13), ISBLANK(F13), ISBLANK(G13)), , IFERROR(SWITCH(A13,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32</v>
      </c>
      <c r="J13" s="120">
        <f t="shared" si="2"/>
        <v>80</v>
      </c>
      <c r="K13" s="90"/>
      <c r="L13" s="91" t="str">
        <f t="shared" si="3"/>
        <v>Time to Replace</v>
      </c>
      <c r="M13" s="92"/>
      <c r="N13" s="93">
        <f t="shared" si="4"/>
        <v>44853</v>
      </c>
      <c r="O13" s="94">
        <f t="shared" si="5"/>
        <v>44887</v>
      </c>
      <c r="P13" s="94">
        <f t="shared" si="6"/>
        <v>44919</v>
      </c>
      <c r="Q13" s="96">
        <f t="shared" si="7"/>
        <v>44871</v>
      </c>
      <c r="R13" s="97"/>
      <c r="S13" s="121">
        <f t="shared" si="8"/>
        <v>1</v>
      </c>
      <c r="T13" s="122"/>
      <c r="U13" s="98" t="str">
        <f t="shared" si="12"/>
        <v>Non-toxic</v>
      </c>
      <c r="V13" s="123"/>
      <c r="W13" s="101" t="str">
        <f t="shared" si="9"/>
        <v>Moderate - Maximum</v>
      </c>
      <c r="X13" s="102" t="str">
        <f t="shared" si="10"/>
        <v>Moderate - Maximum</v>
      </c>
      <c r="Y13" s="102" t="str">
        <f t="shared" si="11"/>
        <v>Moderate - Maximum</v>
      </c>
      <c r="Z13" s="10"/>
    </row>
    <row r="14">
      <c r="A14" s="104" t="s">
        <v>67</v>
      </c>
      <c r="B14" s="124"/>
      <c r="C14" s="106">
        <v>4.0</v>
      </c>
      <c r="D14" s="107" t="s">
        <v>68</v>
      </c>
      <c r="E14" s="85"/>
      <c r="F14" s="108" t="str">
        <f>IF(OR(ISBLANK(A14), ISBLANK(B14), ISBLANK(C14), ISBLANK(D14)), , IFERROR(SWITCH(A14,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14" s="90" t="str">
        <f>IF(OR(ISBLANK(A14), ISBLANK(B14), ISBLANK(D14), ISBLANK(F14)), , IFERROR(SWITCH(A14,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14" s="90" t="str">
        <f t="shared" si="1"/>
        <v/>
      </c>
      <c r="I14" s="90" t="str">
        <f>IF(OR(ISBLANK(B14), ISBLANK(C14), ISBLANK(F14), ISBLANK(G14)), , IFERROR(SWITCH(A14,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14" s="109" t="str">
        <f t="shared" si="2"/>
        <v/>
      </c>
      <c r="K14" s="90"/>
      <c r="L14" s="110" t="str">
        <f t="shared" si="3"/>
        <v/>
      </c>
      <c r="M14" s="92"/>
      <c r="N14" s="111" t="str">
        <f t="shared" si="4"/>
        <v/>
      </c>
      <c r="O14" s="97" t="str">
        <f t="shared" si="5"/>
        <v/>
      </c>
      <c r="P14" s="97" t="str">
        <f t="shared" si="6"/>
        <v/>
      </c>
      <c r="Q14" s="112" t="str">
        <f t="shared" si="7"/>
        <v/>
      </c>
      <c r="R14" s="97"/>
      <c r="S14" s="125">
        <f t="shared" si="8"/>
        <v>1</v>
      </c>
      <c r="T14" s="122"/>
      <c r="U14" s="113" t="str">
        <f t="shared" si="12"/>
        <v>Non-toxic</v>
      </c>
      <c r="V14" s="123"/>
      <c r="W14" s="101" t="str">
        <f t="shared" si="9"/>
        <v>Moderate - Maximum</v>
      </c>
      <c r="X14" s="102" t="str">
        <f t="shared" si="10"/>
        <v>Moderate - Maximum</v>
      </c>
      <c r="Y14" s="102" t="str">
        <f t="shared" si="11"/>
        <v>Moderate - Maximum</v>
      </c>
      <c r="Z14" s="10"/>
    </row>
    <row r="15">
      <c r="A15" s="114" t="s">
        <v>67</v>
      </c>
      <c r="B15" s="115"/>
      <c r="C15" s="116">
        <v>2.0</v>
      </c>
      <c r="D15" s="117" t="s">
        <v>71</v>
      </c>
      <c r="E15" s="85"/>
      <c r="F15" s="118" t="str">
        <f>IF(OR(ISBLANK(A15), ISBLANK(B15), ISBLANK(C15), ISBLANK(D15)), , IFERROR(SWITCH(A15,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15" s="119" t="str">
        <f>IF(OR(ISBLANK(A15), ISBLANK(B15), ISBLANK(D15), ISBLANK(F15)), , IFERROR(SWITCH(A15,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15" s="119" t="str">
        <f t="shared" si="1"/>
        <v/>
      </c>
      <c r="I15" s="119" t="str">
        <f>IF(OR(ISBLANK(B15), ISBLANK(C15), ISBLANK(F15), ISBLANK(G15)), , IFERROR(SWITCH(A15,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15" s="120" t="str">
        <f t="shared" si="2"/>
        <v/>
      </c>
      <c r="K15" s="90"/>
      <c r="L15" s="91" t="str">
        <f t="shared" si="3"/>
        <v/>
      </c>
      <c r="M15" s="92"/>
      <c r="N15" s="93" t="str">
        <f t="shared" si="4"/>
        <v/>
      </c>
      <c r="O15" s="94" t="str">
        <f t="shared" si="5"/>
        <v/>
      </c>
      <c r="P15" s="94" t="str">
        <f t="shared" si="6"/>
        <v/>
      </c>
      <c r="Q15" s="96" t="str">
        <f t="shared" si="7"/>
        <v/>
      </c>
      <c r="R15" s="97"/>
      <c r="S15" s="121">
        <f t="shared" si="8"/>
        <v>1</v>
      </c>
      <c r="T15" s="122"/>
      <c r="U15" s="98" t="str">
        <f t="shared" si="12"/>
        <v>Non-toxic</v>
      </c>
      <c r="V15" s="123"/>
      <c r="W15" s="101" t="str">
        <f t="shared" si="9"/>
        <v>Moderate - Maximum</v>
      </c>
      <c r="X15" s="102" t="str">
        <f t="shared" si="10"/>
        <v>Moderate - Maximum</v>
      </c>
      <c r="Y15" s="102" t="str">
        <f t="shared" si="11"/>
        <v>Moderate - Maximum</v>
      </c>
      <c r="Z15" s="10"/>
    </row>
    <row r="16">
      <c r="A16" s="104" t="s">
        <v>72</v>
      </c>
      <c r="B16" s="105">
        <v>44993.0</v>
      </c>
      <c r="C16" s="106">
        <v>9.0</v>
      </c>
      <c r="D16" s="107" t="s">
        <v>68</v>
      </c>
      <c r="E16" s="85"/>
      <c r="F16" s="108">
        <f>IF(OR(ISBLANK(A16), ISBLANK(B16), ISBLANK(C16), ISBLANK(D16)), , IFERROR(SWITCH(A16,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13</v>
      </c>
      <c r="G16" s="90">
        <f>IF(OR(ISBLANK(A16), ISBLANK(B16), ISBLANK(D16), ISBLANK(F16)), , IFERROR(SWITCH(A16,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68</v>
      </c>
      <c r="H16" s="90">
        <f t="shared" si="1"/>
        <v>81</v>
      </c>
      <c r="I16" s="90">
        <f>IF(OR(ISBLANK(B16), ISBLANK(C16), ISBLANK(F16), ISBLANK(G16)), , IFERROR(SWITCH(A16,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70</v>
      </c>
      <c r="J16" s="109">
        <f t="shared" si="2"/>
        <v>151</v>
      </c>
      <c r="K16" s="90"/>
      <c r="L16" s="110" t="str">
        <f t="shared" si="3"/>
        <v>Time to Replace</v>
      </c>
      <c r="M16" s="92"/>
      <c r="N16" s="111">
        <f t="shared" si="4"/>
        <v>45006</v>
      </c>
      <c r="O16" s="97">
        <f t="shared" si="5"/>
        <v>45074</v>
      </c>
      <c r="P16" s="97">
        <f t="shared" si="6"/>
        <v>45144</v>
      </c>
      <c r="Q16" s="112">
        <f t="shared" si="7"/>
        <v>45063</v>
      </c>
      <c r="R16" s="97"/>
      <c r="S16" s="125" t="str">
        <f t="shared" si="8"/>
        <v>Don't Thin</v>
      </c>
      <c r="T16" s="122"/>
      <c r="U16" s="113" t="str">
        <f t="shared" si="12"/>
        <v>Very Toxic</v>
      </c>
      <c r="V16" s="123"/>
      <c r="W16" s="101" t="str">
        <f t="shared" si="9"/>
        <v>Maximum</v>
      </c>
      <c r="X16" s="102" t="str">
        <f t="shared" si="10"/>
        <v>Maximum</v>
      </c>
      <c r="Y16" s="102" t="str">
        <f t="shared" si="11"/>
        <v>Maximum</v>
      </c>
      <c r="Z16" s="10"/>
    </row>
    <row r="17">
      <c r="A17" s="114" t="s">
        <v>73</v>
      </c>
      <c r="B17" s="115">
        <v>44877.0</v>
      </c>
      <c r="C17" s="116">
        <v>2.0</v>
      </c>
      <c r="D17" s="117" t="s">
        <v>68</v>
      </c>
      <c r="E17" s="85"/>
      <c r="F17" s="118">
        <f>IF(OR(ISBLANK(A17), ISBLANK(B17), ISBLANK(C17), ISBLANK(D17)), , IFERROR(SWITCH(A17,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13</v>
      </c>
      <c r="G17" s="119">
        <f>IF(OR(ISBLANK(A17), ISBLANK(B17), ISBLANK(D17), ISBLANK(F17)), , IFERROR(SWITCH(A17,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31</v>
      </c>
      <c r="H17" s="119">
        <f t="shared" si="1"/>
        <v>44</v>
      </c>
      <c r="I17" s="119">
        <f>IF(OR(ISBLANK(B17), ISBLANK(C17), ISBLANK(F17), ISBLANK(G17)), , IFERROR(SWITCH(A17,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42</v>
      </c>
      <c r="J17" s="120">
        <f t="shared" si="2"/>
        <v>86</v>
      </c>
      <c r="K17" s="90"/>
      <c r="L17" s="91" t="str">
        <f t="shared" si="3"/>
        <v>Time to Replace</v>
      </c>
      <c r="M17" s="92"/>
      <c r="N17" s="93">
        <f t="shared" si="4"/>
        <v>44890</v>
      </c>
      <c r="O17" s="94">
        <f t="shared" si="5"/>
        <v>44921</v>
      </c>
      <c r="P17" s="94">
        <f t="shared" si="6"/>
        <v>44963</v>
      </c>
      <c r="Q17" s="96">
        <f t="shared" si="7"/>
        <v>44919</v>
      </c>
      <c r="R17" s="97"/>
      <c r="S17" s="121">
        <f t="shared" si="8"/>
        <v>1</v>
      </c>
      <c r="T17" s="122"/>
      <c r="U17" s="98" t="str">
        <f t="shared" si="12"/>
        <v>Non-toxic</v>
      </c>
      <c r="V17" s="123"/>
      <c r="W17" s="101" t="str">
        <f t="shared" si="9"/>
        <v>Moderate - Maximum</v>
      </c>
      <c r="X17" s="102" t="str">
        <f t="shared" si="10"/>
        <v>Moderate - Maximum</v>
      </c>
      <c r="Y17" s="102" t="str">
        <f t="shared" si="11"/>
        <v>Moderate - Maximum</v>
      </c>
      <c r="Z17" s="10"/>
    </row>
    <row r="18">
      <c r="A18" s="104" t="s">
        <v>74</v>
      </c>
      <c r="B18" s="124">
        <v>45105.0</v>
      </c>
      <c r="C18" s="106">
        <v>3.0</v>
      </c>
      <c r="D18" s="107" t="s">
        <v>68</v>
      </c>
      <c r="E18" s="85"/>
      <c r="F18" s="108">
        <f>IF(OR(ISBLANK(A18), ISBLANK(B18), ISBLANK(C18), ISBLANK(D18)), , IFERROR(SWITCH(A18,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14</v>
      </c>
      <c r="G18" s="90">
        <f>IF(OR(ISBLANK(A18), ISBLANK(B18), ISBLANK(D18), ISBLANK(F18)), , IFERROR(SWITCH(A18,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45</v>
      </c>
      <c r="H18" s="90">
        <f t="shared" si="1"/>
        <v>59</v>
      </c>
      <c r="I18" s="90">
        <f>IF(OR(ISBLANK(B18), ISBLANK(C18), ISBLANK(F18), ISBLANK(G18)), , IFERROR(SWITCH(A18,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42</v>
      </c>
      <c r="J18" s="109">
        <f t="shared" si="2"/>
        <v>101</v>
      </c>
      <c r="K18" s="90"/>
      <c r="L18" s="110" t="str">
        <f t="shared" si="3"/>
        <v>Time to Replace</v>
      </c>
      <c r="M18" s="92"/>
      <c r="N18" s="111">
        <f t="shared" si="4"/>
        <v>45119</v>
      </c>
      <c r="O18" s="97">
        <f t="shared" si="5"/>
        <v>45164</v>
      </c>
      <c r="P18" s="97">
        <f t="shared" si="6"/>
        <v>45206</v>
      </c>
      <c r="Q18" s="112">
        <f t="shared" si="7"/>
        <v>45147</v>
      </c>
      <c r="R18" s="97"/>
      <c r="S18" s="125">
        <f t="shared" si="8"/>
        <v>3</v>
      </c>
      <c r="T18" s="122"/>
      <c r="U18" s="113" t="str">
        <f t="shared" si="12"/>
        <v>Non-toxic</v>
      </c>
      <c r="V18" s="123"/>
      <c r="W18" s="101" t="str">
        <f t="shared" si="9"/>
        <v>Moderate - Maximum</v>
      </c>
      <c r="X18" s="102" t="str">
        <f t="shared" si="10"/>
        <v>Moderate - Maximum</v>
      </c>
      <c r="Y18" s="102" t="str">
        <f t="shared" si="11"/>
        <v>Moderate - Maximum</v>
      </c>
      <c r="Z18" s="10"/>
    </row>
    <row r="19">
      <c r="A19" s="114" t="s">
        <v>75</v>
      </c>
      <c r="B19" s="124">
        <v>45105.0</v>
      </c>
      <c r="C19" s="116">
        <v>1.0</v>
      </c>
      <c r="D19" s="117" t="s">
        <v>68</v>
      </c>
      <c r="E19" s="85"/>
      <c r="F19" s="118">
        <f>IF(OR(ISBLANK(A19), ISBLANK(B19), ISBLANK(C19), ISBLANK(D19)), , IFERROR(SWITCH(A19,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14</v>
      </c>
      <c r="G19" s="119">
        <f>IF(OR(ISBLANK(A19), ISBLANK(B19), ISBLANK(D19), ISBLANK(F19)), , IFERROR(SWITCH(A19,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45</v>
      </c>
      <c r="H19" s="119">
        <f t="shared" si="1"/>
        <v>59</v>
      </c>
      <c r="I19" s="119">
        <f>IF(OR(ISBLANK(B19), ISBLANK(C19), ISBLANK(F19), ISBLANK(G19)), , IFERROR(SWITCH(A19,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28</v>
      </c>
      <c r="J19" s="120">
        <f t="shared" si="2"/>
        <v>87</v>
      </c>
      <c r="K19" s="90"/>
      <c r="L19" s="91" t="str">
        <f t="shared" si="3"/>
        <v>Time to Replace</v>
      </c>
      <c r="M19" s="92"/>
      <c r="N19" s="93">
        <f t="shared" si="4"/>
        <v>45119</v>
      </c>
      <c r="O19" s="94">
        <f t="shared" si="5"/>
        <v>45164</v>
      </c>
      <c r="P19" s="94">
        <f t="shared" si="6"/>
        <v>45192</v>
      </c>
      <c r="Q19" s="96">
        <f t="shared" si="7"/>
        <v>45133</v>
      </c>
      <c r="R19" s="97"/>
      <c r="S19" s="121">
        <f t="shared" si="8"/>
        <v>1</v>
      </c>
      <c r="T19" s="122"/>
      <c r="U19" s="98" t="str">
        <f t="shared" si="12"/>
        <v>Non-toxic</v>
      </c>
      <c r="V19" s="123"/>
      <c r="W19" s="101" t="str">
        <f t="shared" si="9"/>
        <v>Moderate - Maximum</v>
      </c>
      <c r="X19" s="102" t="str">
        <f t="shared" si="10"/>
        <v>Moderate - Maximum</v>
      </c>
      <c r="Y19" s="102" t="str">
        <f t="shared" si="11"/>
        <v>Moderate - Maximum</v>
      </c>
      <c r="Z19" s="10"/>
    </row>
    <row r="20">
      <c r="A20" s="104" t="s">
        <v>69</v>
      </c>
      <c r="B20" s="124">
        <v>45105.0</v>
      </c>
      <c r="C20" s="106">
        <v>1.0</v>
      </c>
      <c r="D20" s="107" t="s">
        <v>68</v>
      </c>
      <c r="E20" s="85"/>
      <c r="F20" s="108">
        <f>IF(OR(ISBLANK(A20), ISBLANK(B20), ISBLANK(C20), ISBLANK(D20)), , IFERROR(SWITCH(A20,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13</v>
      </c>
      <c r="G20" s="90">
        <f>IF(OR(ISBLANK(A20), ISBLANK(B20), ISBLANK(D20), ISBLANK(F20)), , IFERROR(SWITCH(A20,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35</v>
      </c>
      <c r="H20" s="90">
        <f t="shared" si="1"/>
        <v>48</v>
      </c>
      <c r="I20" s="90">
        <f>IF(OR(ISBLANK(B20), ISBLANK(C20), ISBLANK(F20), ISBLANK(G20)), , IFERROR(SWITCH(A20,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32</v>
      </c>
      <c r="J20" s="109">
        <f t="shared" si="2"/>
        <v>80</v>
      </c>
      <c r="K20" s="90"/>
      <c r="L20" s="110" t="str">
        <f t="shared" si="3"/>
        <v>Time to Replace</v>
      </c>
      <c r="M20" s="92"/>
      <c r="N20" s="111">
        <f t="shared" si="4"/>
        <v>45118</v>
      </c>
      <c r="O20" s="97">
        <f t="shared" si="5"/>
        <v>45153</v>
      </c>
      <c r="P20" s="97">
        <f t="shared" si="6"/>
        <v>45185</v>
      </c>
      <c r="Q20" s="112">
        <f t="shared" si="7"/>
        <v>45137</v>
      </c>
      <c r="R20" s="97"/>
      <c r="S20" s="125">
        <f t="shared" si="8"/>
        <v>1</v>
      </c>
      <c r="T20" s="122"/>
      <c r="U20" s="113" t="str">
        <f t="shared" si="12"/>
        <v>Non-toxic</v>
      </c>
      <c r="V20" s="123"/>
      <c r="W20" s="101" t="str">
        <f t="shared" si="9"/>
        <v>Minimum</v>
      </c>
      <c r="X20" s="102" t="str">
        <f t="shared" si="10"/>
        <v>Minimum</v>
      </c>
      <c r="Y20" s="102" t="str">
        <f t="shared" si="11"/>
        <v>Minimum</v>
      </c>
      <c r="Z20" s="10"/>
    </row>
    <row r="21">
      <c r="A21" s="114" t="s">
        <v>76</v>
      </c>
      <c r="B21" s="124">
        <v>45105.0</v>
      </c>
      <c r="C21" s="116">
        <v>4.0</v>
      </c>
      <c r="D21" s="117" t="s">
        <v>68</v>
      </c>
      <c r="E21" s="85"/>
      <c r="F21" s="118">
        <f>IF(OR(ISBLANK(A21), ISBLANK(B21), ISBLANK(C21), ISBLANK(D21)), , IFERROR(SWITCH(A21,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13</v>
      </c>
      <c r="G21" s="119">
        <f>IF(OR(ISBLANK(A21), ISBLANK(B21), ISBLANK(D21), ISBLANK(F21)), , IFERROR(SWITCH(A21,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90</v>
      </c>
      <c r="H21" s="119">
        <f t="shared" si="1"/>
        <v>103</v>
      </c>
      <c r="I21" s="119">
        <f>IF(OR(ISBLANK(B21), ISBLANK(C21), ISBLANK(F21), ISBLANK(G21)), , IFERROR(SWITCH(A21,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84</v>
      </c>
      <c r="J21" s="120">
        <f t="shared" si="2"/>
        <v>187</v>
      </c>
      <c r="K21" s="90"/>
      <c r="L21" s="91" t="str">
        <f t="shared" si="3"/>
        <v>Time to Replace</v>
      </c>
      <c r="M21" s="92"/>
      <c r="N21" s="93">
        <f t="shared" si="4"/>
        <v>45118</v>
      </c>
      <c r="O21" s="94">
        <f t="shared" si="5"/>
        <v>45208</v>
      </c>
      <c r="P21" s="94">
        <f t="shared" si="6"/>
        <v>45292</v>
      </c>
      <c r="Q21" s="96">
        <f t="shared" si="7"/>
        <v>45189</v>
      </c>
      <c r="R21" s="97"/>
      <c r="S21" s="121">
        <f t="shared" si="8"/>
        <v>1</v>
      </c>
      <c r="T21" s="122"/>
      <c r="U21" s="98" t="str">
        <f t="shared" si="12"/>
        <v>Mildly Toxic</v>
      </c>
      <c r="V21" s="123"/>
      <c r="W21" s="101" t="str">
        <f t="shared" si="9"/>
        <v>Maximum</v>
      </c>
      <c r="X21" s="102" t="str">
        <f t="shared" si="10"/>
        <v>Maximum</v>
      </c>
      <c r="Y21" s="102" t="str">
        <f t="shared" si="11"/>
        <v>Maximum</v>
      </c>
      <c r="Z21" s="10"/>
    </row>
    <row r="22">
      <c r="A22" s="104" t="s">
        <v>76</v>
      </c>
      <c r="B22" s="124">
        <v>45104.0</v>
      </c>
      <c r="C22" s="106">
        <v>1.0</v>
      </c>
      <c r="D22" s="107" t="s">
        <v>68</v>
      </c>
      <c r="E22" s="85"/>
      <c r="F22" s="108">
        <f>IF(OR(ISBLANK(A22), ISBLANK(B22), ISBLANK(C22), ISBLANK(D22)), , IFERROR(SWITCH(A22,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13</v>
      </c>
      <c r="G22" s="90">
        <f>IF(OR(ISBLANK(A22), ISBLANK(B22), ISBLANK(D22), ISBLANK(F22)), , IFERROR(SWITCH(A22,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90</v>
      </c>
      <c r="H22" s="90">
        <f t="shared" si="1"/>
        <v>103</v>
      </c>
      <c r="I22" s="90">
        <f>IF(OR(ISBLANK(B22), ISBLANK(C22), ISBLANK(F22), ISBLANK(G22)), , IFERROR(SWITCH(A22,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84</v>
      </c>
      <c r="J22" s="109">
        <f t="shared" si="2"/>
        <v>187</v>
      </c>
      <c r="K22" s="90"/>
      <c r="L22" s="110" t="str">
        <f t="shared" si="3"/>
        <v>Time to Replace</v>
      </c>
      <c r="M22" s="92"/>
      <c r="N22" s="111">
        <f t="shared" si="4"/>
        <v>45117</v>
      </c>
      <c r="O22" s="97">
        <f t="shared" si="5"/>
        <v>45207</v>
      </c>
      <c r="P22" s="97">
        <f t="shared" si="6"/>
        <v>45291</v>
      </c>
      <c r="Q22" s="112">
        <f t="shared" si="7"/>
        <v>45188</v>
      </c>
      <c r="R22" s="97"/>
      <c r="S22" s="125">
        <f t="shared" si="8"/>
        <v>1</v>
      </c>
      <c r="T22" s="122"/>
      <c r="U22" s="113" t="str">
        <f t="shared" si="12"/>
        <v>Mildly Toxic</v>
      </c>
      <c r="V22" s="123"/>
      <c r="W22" s="101" t="str">
        <f t="shared" si="9"/>
        <v>Maximum</v>
      </c>
      <c r="X22" s="102" t="str">
        <f t="shared" si="10"/>
        <v>Maximum</v>
      </c>
      <c r="Y22" s="102" t="str">
        <f t="shared" si="11"/>
        <v>Maximum</v>
      </c>
      <c r="Z22" s="10"/>
    </row>
    <row r="23">
      <c r="A23" s="114" t="s">
        <v>77</v>
      </c>
      <c r="B23" s="124">
        <v>45105.0</v>
      </c>
      <c r="C23" s="116">
        <v>1.0</v>
      </c>
      <c r="D23" s="117" t="s">
        <v>68</v>
      </c>
      <c r="E23" s="85"/>
      <c r="F23" s="118">
        <f>IF(OR(ISBLANK(A23), ISBLANK(B23), ISBLANK(C23), ISBLANK(D23)), , IFERROR(SWITCH(A23,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13</v>
      </c>
      <c r="G23" s="119">
        <f>IF(OR(ISBLANK(A23), ISBLANK(B23), ISBLANK(D23), ISBLANK(F23)), , IFERROR(SWITCH(A23,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110</v>
      </c>
      <c r="H23" s="119">
        <f t="shared" si="1"/>
        <v>123</v>
      </c>
      <c r="I23" s="119">
        <f>IF(OR(ISBLANK(B23), ISBLANK(C23), ISBLANK(F23), ISBLANK(G23)), , IFERROR(SWITCH(A23,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183</v>
      </c>
      <c r="J23" s="120">
        <f t="shared" si="2"/>
        <v>306</v>
      </c>
      <c r="K23" s="90"/>
      <c r="L23" s="91" t="str">
        <f t="shared" si="3"/>
        <v>Time to Replace</v>
      </c>
      <c r="M23" s="92"/>
      <c r="N23" s="93">
        <f t="shared" si="4"/>
        <v>45118</v>
      </c>
      <c r="O23" s="94">
        <f t="shared" si="5"/>
        <v>45228</v>
      </c>
      <c r="P23" s="94">
        <f t="shared" si="6"/>
        <v>45411</v>
      </c>
      <c r="Q23" s="96">
        <f t="shared" si="7"/>
        <v>45288</v>
      </c>
      <c r="R23" s="97"/>
      <c r="S23" s="121">
        <f t="shared" si="8"/>
        <v>3</v>
      </c>
      <c r="T23" s="122"/>
      <c r="U23" s="98" t="str">
        <f t="shared" si="12"/>
        <v>Non-toxic</v>
      </c>
      <c r="V23" s="123"/>
      <c r="W23" s="101" t="str">
        <f t="shared" si="9"/>
        <v>Maximum</v>
      </c>
      <c r="X23" s="102" t="str">
        <f t="shared" si="10"/>
        <v>Maximum</v>
      </c>
      <c r="Y23" s="102" t="str">
        <f t="shared" si="11"/>
        <v>Maximum</v>
      </c>
      <c r="Z23" s="10"/>
    </row>
    <row r="24">
      <c r="A24" s="104" t="s">
        <v>78</v>
      </c>
      <c r="B24" s="124">
        <v>45106.0</v>
      </c>
      <c r="C24" s="106">
        <v>3.0</v>
      </c>
      <c r="D24" s="107" t="s">
        <v>68</v>
      </c>
      <c r="E24" s="85"/>
      <c r="F24" s="108">
        <f>IF(OR(ISBLANK(A24), ISBLANK(B24), ISBLANK(C24), ISBLANK(D24)), , IFERROR(SWITCH(A24,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14</v>
      </c>
      <c r="G24" s="90">
        <f>IF(OR(ISBLANK(A24), ISBLANK(B24), ISBLANK(D24), ISBLANK(F24)), , IFERROR(SWITCH(A24,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93</v>
      </c>
      <c r="H24" s="90">
        <f t="shared" si="1"/>
        <v>107</v>
      </c>
      <c r="I24" s="90">
        <f>IF(OR(ISBLANK(B24), ISBLANK(C24), ISBLANK(F24), ISBLANK(G24)), , IFERROR(SWITCH(A24,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56</v>
      </c>
      <c r="J24" s="109">
        <f t="shared" si="2"/>
        <v>163</v>
      </c>
      <c r="K24" s="90"/>
      <c r="L24" s="110" t="str">
        <f t="shared" si="3"/>
        <v>Time to Replace</v>
      </c>
      <c r="M24" s="92"/>
      <c r="N24" s="111">
        <f t="shared" si="4"/>
        <v>45120</v>
      </c>
      <c r="O24" s="97">
        <f t="shared" si="5"/>
        <v>45213</v>
      </c>
      <c r="P24" s="97">
        <f t="shared" si="6"/>
        <v>45269</v>
      </c>
      <c r="Q24" s="112">
        <f t="shared" si="7"/>
        <v>45162</v>
      </c>
      <c r="R24" s="97"/>
      <c r="S24" s="125" t="str">
        <f t="shared" si="8"/>
        <v>Don't Thin</v>
      </c>
      <c r="T24" s="122"/>
      <c r="U24" s="113" t="str">
        <f t="shared" si="12"/>
        <v>Non-toxic</v>
      </c>
      <c r="V24" s="123"/>
      <c r="W24" s="101" t="str">
        <f t="shared" si="9"/>
        <v>Moderate - Maximum</v>
      </c>
      <c r="X24" s="102" t="str">
        <f t="shared" si="10"/>
        <v>Moderate - Maximum</v>
      </c>
      <c r="Y24" s="102" t="str">
        <f t="shared" si="11"/>
        <v>Moderate - Maximum</v>
      </c>
      <c r="Z24" s="10"/>
    </row>
    <row r="25">
      <c r="A25" s="114" t="s">
        <v>79</v>
      </c>
      <c r="B25" s="115">
        <v>45147.0</v>
      </c>
      <c r="C25" s="116">
        <v>3.0</v>
      </c>
      <c r="D25" s="117" t="s">
        <v>68</v>
      </c>
      <c r="E25" s="85"/>
      <c r="F25" s="118">
        <f>IF(OR(ISBLANK(A25), ISBLANK(B25), ISBLANK(C25), ISBLANK(D25)), , IFERROR(SWITCH(A25,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9</v>
      </c>
      <c r="G25" s="119">
        <f>IF(OR(ISBLANK(A25), ISBLANK(B25), ISBLANK(D25), ISBLANK(F25)), , IFERROR(SWITCH(A25,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67.5</v>
      </c>
      <c r="H25" s="119">
        <f t="shared" si="1"/>
        <v>76.5</v>
      </c>
      <c r="I25" s="119">
        <f>IF(OR(ISBLANK(B25), ISBLANK(C25), ISBLANK(F25), ISBLANK(G25)), , IFERROR(SWITCH(A25,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25</v>
      </c>
      <c r="J25" s="120">
        <f t="shared" si="2"/>
        <v>101.5</v>
      </c>
      <c r="K25" s="90"/>
      <c r="L25" s="91" t="str">
        <f t="shared" si="3"/>
        <v>Time to Replace</v>
      </c>
      <c r="M25" s="92"/>
      <c r="N25" s="93">
        <f t="shared" si="4"/>
        <v>45156</v>
      </c>
      <c r="O25" s="94">
        <f t="shared" si="5"/>
        <v>45223.5</v>
      </c>
      <c r="P25" s="94">
        <f t="shared" si="6"/>
        <v>45248.5</v>
      </c>
      <c r="Q25" s="96">
        <f t="shared" si="7"/>
        <v>45172</v>
      </c>
      <c r="R25" s="97"/>
      <c r="S25" s="121">
        <f t="shared" si="8"/>
        <v>1</v>
      </c>
      <c r="T25" s="122"/>
      <c r="U25" s="98" t="str">
        <f t="shared" si="12"/>
        <v>Very Toxic to Cats</v>
      </c>
      <c r="V25" s="123"/>
      <c r="W25" s="101" t="str">
        <f t="shared" si="9"/>
        <v>Maximum</v>
      </c>
      <c r="X25" s="102" t="str">
        <f t="shared" si="10"/>
        <v>Maximum</v>
      </c>
      <c r="Y25" s="102" t="str">
        <f t="shared" si="11"/>
        <v>Maximum</v>
      </c>
      <c r="Z25" s="10"/>
    </row>
    <row r="26">
      <c r="A26" s="104"/>
      <c r="B26" s="126"/>
      <c r="C26" s="106"/>
      <c r="D26" s="107"/>
      <c r="E26" s="85"/>
      <c r="F26" s="108" t="str">
        <f>IF(OR(ISBLANK(A26), ISBLANK(B26), ISBLANK(C26), ISBLANK(D26)), , IFERROR(SWITCH(A26,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26" s="90" t="str">
        <f>IF(OR(ISBLANK(A26), ISBLANK(B26), ISBLANK(D26), ISBLANK(F26)), , IFERROR(SWITCH(A26,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26" s="90" t="str">
        <f t="shared" si="1"/>
        <v/>
      </c>
      <c r="I26" s="90" t="str">
        <f>IF(OR(ISBLANK(B26), ISBLANK(C26), ISBLANK(F26), ISBLANK(G26)), , IFERROR(SWITCH(A26,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26" s="109" t="str">
        <f t="shared" si="2"/>
        <v/>
      </c>
      <c r="K26" s="90"/>
      <c r="L26" s="110" t="str">
        <f t="shared" si="3"/>
        <v/>
      </c>
      <c r="M26" s="92"/>
      <c r="N26" s="111" t="str">
        <f t="shared" si="4"/>
        <v/>
      </c>
      <c r="O26" s="97" t="str">
        <f t="shared" si="5"/>
        <v/>
      </c>
      <c r="P26" s="97" t="str">
        <f t="shared" si="6"/>
        <v/>
      </c>
      <c r="Q26" s="112" t="str">
        <f t="shared" si="7"/>
        <v/>
      </c>
      <c r="R26" s="97"/>
      <c r="S26" s="125" t="str">
        <f t="shared" si="8"/>
        <v/>
      </c>
      <c r="T26" s="122"/>
      <c r="U26" s="113" t="str">
        <f t="shared" si="12"/>
        <v/>
      </c>
      <c r="V26" s="123"/>
      <c r="W26" s="101" t="str">
        <f t="shared" si="9"/>
        <v/>
      </c>
      <c r="X26" s="102" t="str">
        <f t="shared" si="10"/>
        <v/>
      </c>
      <c r="Y26" s="102" t="str">
        <f t="shared" si="11"/>
        <v/>
      </c>
      <c r="Z26" s="10"/>
    </row>
    <row r="27">
      <c r="A27" s="114"/>
      <c r="B27" s="127"/>
      <c r="C27" s="116"/>
      <c r="D27" s="117"/>
      <c r="E27" s="85"/>
      <c r="F27" s="118" t="str">
        <f>IF(OR(ISBLANK(A27), ISBLANK(B27), ISBLANK(C27), ISBLANK(D27)), , IFERROR(SWITCH(A27,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27" s="119" t="str">
        <f>IF(OR(ISBLANK(A27), ISBLANK(B27), ISBLANK(D27), ISBLANK(F27)), , IFERROR(SWITCH(A27,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27" s="119" t="str">
        <f t="shared" si="1"/>
        <v/>
      </c>
      <c r="I27" s="119" t="str">
        <f>IF(OR(ISBLANK(B27), ISBLANK(C27), ISBLANK(F27), ISBLANK(G27)), , IFERROR(SWITCH(A27,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27" s="120" t="str">
        <f t="shared" si="2"/>
        <v/>
      </c>
      <c r="K27" s="90"/>
      <c r="L27" s="91" t="str">
        <f t="shared" si="3"/>
        <v/>
      </c>
      <c r="M27" s="92"/>
      <c r="N27" s="93" t="str">
        <f t="shared" si="4"/>
        <v/>
      </c>
      <c r="O27" s="94" t="str">
        <f t="shared" si="5"/>
        <v/>
      </c>
      <c r="P27" s="94" t="str">
        <f t="shared" si="6"/>
        <v/>
      </c>
      <c r="Q27" s="96" t="str">
        <f t="shared" si="7"/>
        <v/>
      </c>
      <c r="R27" s="97"/>
      <c r="S27" s="121" t="str">
        <f t="shared" si="8"/>
        <v/>
      </c>
      <c r="T27" s="122"/>
      <c r="U27" s="98" t="str">
        <f t="shared" si="12"/>
        <v/>
      </c>
      <c r="V27" s="123"/>
      <c r="W27" s="101" t="str">
        <f t="shared" si="9"/>
        <v/>
      </c>
      <c r="X27" s="102" t="str">
        <f t="shared" si="10"/>
        <v/>
      </c>
      <c r="Y27" s="102" t="str">
        <f t="shared" si="11"/>
        <v/>
      </c>
      <c r="Z27" s="10"/>
    </row>
    <row r="28">
      <c r="A28" s="104"/>
      <c r="B28" s="126"/>
      <c r="C28" s="106"/>
      <c r="D28" s="107"/>
      <c r="E28" s="85"/>
      <c r="F28" s="108" t="str">
        <f>IF(OR(ISBLANK(A28), ISBLANK(B28), ISBLANK(C28), ISBLANK(D28)), , IFERROR(SWITCH(A28,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28" s="90" t="str">
        <f>IF(OR(ISBLANK(A28), ISBLANK(B28), ISBLANK(D28), ISBLANK(F28)), , IFERROR(SWITCH(A28,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28" s="90" t="str">
        <f t="shared" si="1"/>
        <v/>
      </c>
      <c r="I28" s="90" t="str">
        <f>IF(OR(ISBLANK(B28), ISBLANK(C28), ISBLANK(F28), ISBLANK(G28)), , IFERROR(SWITCH(A28,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28" s="109" t="str">
        <f t="shared" si="2"/>
        <v/>
      </c>
      <c r="K28" s="90"/>
      <c r="L28" s="110" t="str">
        <f t="shared" si="3"/>
        <v/>
      </c>
      <c r="M28" s="92"/>
      <c r="N28" s="111" t="str">
        <f t="shared" si="4"/>
        <v/>
      </c>
      <c r="O28" s="97" t="str">
        <f t="shared" si="5"/>
        <v/>
      </c>
      <c r="P28" s="97" t="str">
        <f t="shared" si="6"/>
        <v/>
      </c>
      <c r="Q28" s="112" t="str">
        <f t="shared" si="7"/>
        <v/>
      </c>
      <c r="R28" s="97"/>
      <c r="S28" s="125" t="str">
        <f t="shared" si="8"/>
        <v/>
      </c>
      <c r="T28" s="122"/>
      <c r="U28" s="113" t="str">
        <f t="shared" si="12"/>
        <v/>
      </c>
      <c r="V28" s="123"/>
      <c r="W28" s="101" t="str">
        <f t="shared" si="9"/>
        <v/>
      </c>
      <c r="X28" s="102" t="str">
        <f t="shared" si="10"/>
        <v/>
      </c>
      <c r="Y28" s="102" t="str">
        <f t="shared" si="11"/>
        <v/>
      </c>
      <c r="Z28" s="10"/>
    </row>
    <row r="29">
      <c r="A29" s="114"/>
      <c r="B29" s="127"/>
      <c r="C29" s="116"/>
      <c r="D29" s="117"/>
      <c r="E29" s="85"/>
      <c r="F29" s="118" t="str">
        <f>IF(OR(ISBLANK(A29), ISBLANK(B29), ISBLANK(C29), ISBLANK(D29)), , IFERROR(SWITCH(A29,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29" s="119" t="str">
        <f>IF(OR(ISBLANK(A29), ISBLANK(B29), ISBLANK(D29), ISBLANK(F29)), , IFERROR(SWITCH(A29,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29" s="119" t="str">
        <f t="shared" si="1"/>
        <v/>
      </c>
      <c r="I29" s="119" t="str">
        <f>IF(OR(ISBLANK(B29), ISBLANK(C29), ISBLANK(F29), ISBLANK(G29)), , IFERROR(SWITCH(A29,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29" s="120" t="str">
        <f t="shared" si="2"/>
        <v/>
      </c>
      <c r="K29" s="90"/>
      <c r="L29" s="91" t="str">
        <f t="shared" si="3"/>
        <v/>
      </c>
      <c r="M29" s="92"/>
      <c r="N29" s="93" t="str">
        <f t="shared" si="4"/>
        <v/>
      </c>
      <c r="O29" s="94" t="str">
        <f t="shared" si="5"/>
        <v/>
      </c>
      <c r="P29" s="94" t="str">
        <f t="shared" si="6"/>
        <v/>
      </c>
      <c r="Q29" s="96" t="str">
        <f t="shared" si="7"/>
        <v/>
      </c>
      <c r="R29" s="97"/>
      <c r="S29" s="121" t="str">
        <f t="shared" si="8"/>
        <v/>
      </c>
      <c r="T29" s="122"/>
      <c r="U29" s="98" t="str">
        <f t="shared" si="12"/>
        <v/>
      </c>
      <c r="V29" s="123"/>
      <c r="W29" s="101" t="str">
        <f t="shared" si="9"/>
        <v/>
      </c>
      <c r="X29" s="102" t="str">
        <f t="shared" si="10"/>
        <v/>
      </c>
      <c r="Y29" s="102" t="str">
        <f t="shared" si="11"/>
        <v/>
      </c>
      <c r="Z29" s="10"/>
      <c r="AC29" s="128"/>
    </row>
    <row r="30">
      <c r="A30" s="104"/>
      <c r="B30" s="126"/>
      <c r="C30" s="106"/>
      <c r="D30" s="107"/>
      <c r="E30" s="85"/>
      <c r="F30" s="108" t="str">
        <f>IF(OR(ISBLANK(A30), ISBLANK(B30), ISBLANK(C30), ISBLANK(D30)), , IFERROR(SWITCH(A30,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30" s="90" t="str">
        <f>IF(OR(ISBLANK(A30), ISBLANK(B30), ISBLANK(D30), ISBLANK(F30)), , IFERROR(SWITCH(A30,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30" s="90" t="str">
        <f t="shared" si="1"/>
        <v/>
      </c>
      <c r="I30" s="90" t="str">
        <f>IF(OR(ISBLANK(B30), ISBLANK(C30), ISBLANK(F30), ISBLANK(G30)), , IFERROR(SWITCH(A30,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30" s="109" t="str">
        <f t="shared" si="2"/>
        <v/>
      </c>
      <c r="K30" s="90"/>
      <c r="L30" s="110" t="str">
        <f t="shared" si="3"/>
        <v/>
      </c>
      <c r="M30" s="92"/>
      <c r="N30" s="111" t="str">
        <f t="shared" si="4"/>
        <v/>
      </c>
      <c r="O30" s="97" t="str">
        <f t="shared" si="5"/>
        <v/>
      </c>
      <c r="P30" s="97" t="str">
        <f t="shared" si="6"/>
        <v/>
      </c>
      <c r="Q30" s="112" t="str">
        <f t="shared" si="7"/>
        <v/>
      </c>
      <c r="R30" s="97"/>
      <c r="S30" s="125" t="str">
        <f t="shared" si="8"/>
        <v/>
      </c>
      <c r="T30" s="122"/>
      <c r="U30" s="113" t="str">
        <f t="shared" si="12"/>
        <v/>
      </c>
      <c r="V30" s="123"/>
      <c r="W30" s="101" t="str">
        <f t="shared" si="9"/>
        <v/>
      </c>
      <c r="X30" s="102" t="str">
        <f t="shared" si="10"/>
        <v/>
      </c>
      <c r="Y30" s="102" t="str">
        <f t="shared" si="11"/>
        <v/>
      </c>
      <c r="Z30" s="129"/>
    </row>
    <row r="31">
      <c r="A31" s="114"/>
      <c r="B31" s="127"/>
      <c r="C31" s="116"/>
      <c r="D31" s="117"/>
      <c r="E31" s="85"/>
      <c r="F31" s="118" t="str">
        <f>IF(OR(ISBLANK(A31), ISBLANK(B31), ISBLANK(C31), ISBLANK(D31)), , IFERROR(SWITCH(A31,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31" s="119" t="str">
        <f>IF(OR(ISBLANK(A31), ISBLANK(B31), ISBLANK(D31), ISBLANK(F31)), , IFERROR(SWITCH(A31,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31" s="119" t="str">
        <f t="shared" si="1"/>
        <v/>
      </c>
      <c r="I31" s="119" t="str">
        <f>IF(OR(ISBLANK(B31), ISBLANK(C31), ISBLANK(F31), ISBLANK(G31)), , IFERROR(SWITCH(A31,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31" s="120" t="str">
        <f t="shared" si="2"/>
        <v/>
      </c>
      <c r="K31" s="90"/>
      <c r="L31" s="91" t="str">
        <f t="shared" si="3"/>
        <v/>
      </c>
      <c r="M31" s="92"/>
      <c r="N31" s="93" t="str">
        <f t="shared" si="4"/>
        <v/>
      </c>
      <c r="O31" s="94" t="str">
        <f t="shared" si="5"/>
        <v/>
      </c>
      <c r="P31" s="94" t="str">
        <f t="shared" si="6"/>
        <v/>
      </c>
      <c r="Q31" s="96" t="str">
        <f t="shared" si="7"/>
        <v/>
      </c>
      <c r="R31" s="97"/>
      <c r="S31" s="121" t="str">
        <f t="shared" si="8"/>
        <v/>
      </c>
      <c r="T31" s="122"/>
      <c r="U31" s="98" t="str">
        <f t="shared" si="12"/>
        <v/>
      </c>
      <c r="V31" s="123"/>
      <c r="W31" s="101" t="str">
        <f t="shared" si="9"/>
        <v/>
      </c>
      <c r="X31" s="102" t="str">
        <f t="shared" si="10"/>
        <v/>
      </c>
      <c r="Y31" s="102" t="str">
        <f t="shared" si="11"/>
        <v/>
      </c>
      <c r="Z31" s="103"/>
    </row>
    <row r="32">
      <c r="A32" s="104"/>
      <c r="B32" s="130"/>
      <c r="C32" s="131"/>
      <c r="D32" s="132"/>
      <c r="E32" s="85"/>
      <c r="F32" s="108" t="str">
        <f>IF(OR(ISBLANK(A32), ISBLANK(B32), ISBLANK(C32), ISBLANK(D32)), , IFERROR(SWITCH(A32,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32" s="90" t="str">
        <f>IF(OR(ISBLANK(A32), ISBLANK(B32), ISBLANK(D32), ISBLANK(F32)), , IFERROR(SWITCH(A32,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32" s="90" t="str">
        <f t="shared" si="1"/>
        <v/>
      </c>
      <c r="I32" s="90" t="str">
        <f>IF(OR(ISBLANK(B32), ISBLANK(C32), ISBLANK(F32), ISBLANK(G32)), , IFERROR(SWITCH(A32,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32" s="109" t="str">
        <f t="shared" si="2"/>
        <v/>
      </c>
      <c r="K32" s="90"/>
      <c r="L32" s="110" t="str">
        <f t="shared" si="3"/>
        <v/>
      </c>
      <c r="M32" s="92"/>
      <c r="N32" s="111" t="str">
        <f t="shared" si="4"/>
        <v/>
      </c>
      <c r="O32" s="97" t="str">
        <f t="shared" si="5"/>
        <v/>
      </c>
      <c r="P32" s="97" t="str">
        <f t="shared" si="6"/>
        <v/>
      </c>
      <c r="Q32" s="112" t="str">
        <f t="shared" si="7"/>
        <v/>
      </c>
      <c r="R32" s="97"/>
      <c r="S32" s="125" t="str">
        <f t="shared" si="8"/>
        <v/>
      </c>
      <c r="T32" s="122"/>
      <c r="U32" s="113" t="str">
        <f t="shared" si="12"/>
        <v/>
      </c>
      <c r="V32" s="123"/>
      <c r="W32" s="133" t="str">
        <f t="shared" si="9"/>
        <v/>
      </c>
      <c r="X32" s="102" t="str">
        <f t="shared" si="10"/>
        <v/>
      </c>
      <c r="Y32" s="102" t="str">
        <f t="shared" si="11"/>
        <v/>
      </c>
      <c r="Z32" s="10"/>
    </row>
    <row r="33">
      <c r="A33" s="114"/>
      <c r="B33" s="127"/>
      <c r="C33" s="116"/>
      <c r="D33" s="117"/>
      <c r="E33" s="85"/>
      <c r="F33" s="118" t="str">
        <f>IF(OR(ISBLANK(A33), ISBLANK(B33), ISBLANK(C33), ISBLANK(D33)), , IFERROR(SWITCH(A33,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33" s="119" t="str">
        <f>IF(OR(ISBLANK(A33), ISBLANK(B33), ISBLANK(D33), ISBLANK(F33)), , IFERROR(SWITCH(A33,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33" s="119" t="str">
        <f t="shared" si="1"/>
        <v/>
      </c>
      <c r="I33" s="119" t="str">
        <f>IF(OR(ISBLANK(B33), ISBLANK(C33), ISBLANK(F33), ISBLANK(G33)), , IFERROR(SWITCH(A33,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33" s="120" t="str">
        <f t="shared" si="2"/>
        <v/>
      </c>
      <c r="K33" s="90"/>
      <c r="L33" s="91" t="str">
        <f t="shared" si="3"/>
        <v/>
      </c>
      <c r="M33" s="92"/>
      <c r="N33" s="93" t="str">
        <f t="shared" si="4"/>
        <v/>
      </c>
      <c r="O33" s="94" t="str">
        <f t="shared" si="5"/>
        <v/>
      </c>
      <c r="P33" s="94" t="str">
        <f t="shared" si="6"/>
        <v/>
      </c>
      <c r="Q33" s="96" t="str">
        <f t="shared" si="7"/>
        <v/>
      </c>
      <c r="R33" s="97"/>
      <c r="S33" s="121" t="str">
        <f t="shared" si="8"/>
        <v/>
      </c>
      <c r="T33" s="122"/>
      <c r="U33" s="98" t="str">
        <f t="shared" si="12"/>
        <v/>
      </c>
      <c r="V33" s="123"/>
      <c r="W33" s="101" t="str">
        <f t="shared" si="9"/>
        <v/>
      </c>
      <c r="X33" s="102" t="str">
        <f t="shared" si="10"/>
        <v/>
      </c>
      <c r="Y33" s="102" t="str">
        <f t="shared" si="11"/>
        <v/>
      </c>
      <c r="Z33" s="10"/>
    </row>
    <row r="34">
      <c r="A34" s="134"/>
      <c r="B34" s="130"/>
      <c r="C34" s="131"/>
      <c r="D34" s="132"/>
      <c r="E34" s="85"/>
      <c r="F34" s="108" t="str">
        <f>IF(OR(ISBLANK(A34), ISBLANK(B34), ISBLANK(C34), ISBLANK(D34)), , IFERROR(SWITCH(A34,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34" s="90" t="str">
        <f>IF(OR(ISBLANK(A34), ISBLANK(B34), ISBLANK(D34), ISBLANK(F34)), , IFERROR(SWITCH(A34,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34" s="90" t="str">
        <f t="shared" si="1"/>
        <v/>
      </c>
      <c r="I34" s="90" t="str">
        <f>IF(OR(ISBLANK(B34), ISBLANK(C34), ISBLANK(F34), ISBLANK(G34)), , IFERROR(SWITCH(A34,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34" s="109" t="str">
        <f t="shared" si="2"/>
        <v/>
      </c>
      <c r="K34" s="90"/>
      <c r="L34" s="110" t="str">
        <f t="shared" si="3"/>
        <v/>
      </c>
      <c r="M34" s="92"/>
      <c r="N34" s="111" t="str">
        <f t="shared" si="4"/>
        <v/>
      </c>
      <c r="O34" s="97" t="str">
        <f t="shared" si="5"/>
        <v/>
      </c>
      <c r="P34" s="97" t="str">
        <f t="shared" si="6"/>
        <v/>
      </c>
      <c r="Q34" s="112" t="str">
        <f t="shared" si="7"/>
        <v/>
      </c>
      <c r="R34" s="97"/>
      <c r="S34" s="125" t="str">
        <f t="shared" si="8"/>
        <v/>
      </c>
      <c r="T34" s="122"/>
      <c r="U34" s="113" t="str">
        <f t="shared" si="12"/>
        <v/>
      </c>
      <c r="V34" s="123"/>
      <c r="W34" s="133" t="str">
        <f t="shared" si="9"/>
        <v/>
      </c>
      <c r="X34" s="102" t="str">
        <f t="shared" si="10"/>
        <v/>
      </c>
      <c r="Y34" s="102" t="str">
        <f t="shared" si="11"/>
        <v/>
      </c>
      <c r="Z34" s="10"/>
    </row>
    <row r="35">
      <c r="A35" s="135"/>
      <c r="B35" s="127"/>
      <c r="C35" s="116"/>
      <c r="D35" s="117"/>
      <c r="E35" s="85"/>
      <c r="F35" s="118" t="str">
        <f>IF(OR(ISBLANK(A35), ISBLANK(B35), ISBLANK(C35), ISBLANK(D35)), , IFERROR(SWITCH(A35,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35" s="119" t="str">
        <f>IF(OR(ISBLANK(A35), ISBLANK(B35), ISBLANK(D35), ISBLANK(F35)), , IFERROR(SWITCH(A35,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35" s="119" t="str">
        <f t="shared" si="1"/>
        <v/>
      </c>
      <c r="I35" s="119" t="str">
        <f>IF(OR(ISBLANK(B35), ISBLANK(C35), ISBLANK(F35), ISBLANK(G35)), , IFERROR(SWITCH(A35,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35" s="120" t="str">
        <f t="shared" si="2"/>
        <v/>
      </c>
      <c r="K35" s="90"/>
      <c r="L35" s="91" t="str">
        <f t="shared" si="3"/>
        <v/>
      </c>
      <c r="M35" s="92"/>
      <c r="N35" s="93" t="str">
        <f t="shared" si="4"/>
        <v/>
      </c>
      <c r="O35" s="94" t="str">
        <f t="shared" si="5"/>
        <v/>
      </c>
      <c r="P35" s="94" t="str">
        <f t="shared" si="6"/>
        <v/>
      </c>
      <c r="Q35" s="96" t="str">
        <f t="shared" si="7"/>
        <v/>
      </c>
      <c r="R35" s="97"/>
      <c r="S35" s="121" t="str">
        <f t="shared" si="8"/>
        <v/>
      </c>
      <c r="T35" s="122"/>
      <c r="U35" s="98" t="str">
        <f t="shared" si="12"/>
        <v/>
      </c>
      <c r="V35" s="123"/>
      <c r="W35" s="133" t="str">
        <f t="shared" si="9"/>
        <v/>
      </c>
      <c r="X35" s="102" t="str">
        <f t="shared" si="10"/>
        <v/>
      </c>
      <c r="Y35" s="102" t="str">
        <f t="shared" si="11"/>
        <v/>
      </c>
      <c r="Z35" s="10"/>
    </row>
    <row r="36">
      <c r="A36" s="134"/>
      <c r="B36" s="124"/>
      <c r="C36" s="106"/>
      <c r="D36" s="107"/>
      <c r="E36" s="85"/>
      <c r="F36" s="108" t="str">
        <f>IF(OR(ISBLANK(A36), ISBLANK(B36), ISBLANK(C36), ISBLANK(D36)), , IFERROR(SWITCH(A36,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36" s="90" t="str">
        <f>IF(OR(ISBLANK(A36), ISBLANK(B36), ISBLANK(D36), ISBLANK(F36)), , IFERROR(SWITCH(A36,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36" s="90" t="str">
        <f t="shared" si="1"/>
        <v/>
      </c>
      <c r="I36" s="90" t="str">
        <f>IF(OR(ISBLANK(B36), ISBLANK(C36), ISBLANK(F36), ISBLANK(G36)), , IFERROR(SWITCH(A36,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36" s="109" t="str">
        <f t="shared" si="2"/>
        <v/>
      </c>
      <c r="K36" s="90"/>
      <c r="L36" s="110" t="str">
        <f t="shared" si="3"/>
        <v/>
      </c>
      <c r="M36" s="92"/>
      <c r="N36" s="111" t="str">
        <f t="shared" si="4"/>
        <v/>
      </c>
      <c r="O36" s="97" t="str">
        <f t="shared" si="5"/>
        <v/>
      </c>
      <c r="P36" s="97" t="str">
        <f t="shared" si="6"/>
        <v/>
      </c>
      <c r="Q36" s="112" t="str">
        <f t="shared" si="7"/>
        <v/>
      </c>
      <c r="R36" s="97"/>
      <c r="S36" s="125" t="str">
        <f t="shared" si="8"/>
        <v/>
      </c>
      <c r="T36" s="122"/>
      <c r="U36" s="113" t="str">
        <f t="shared" si="12"/>
        <v/>
      </c>
      <c r="V36" s="123"/>
      <c r="W36" s="101" t="str">
        <f t="shared" si="9"/>
        <v/>
      </c>
      <c r="X36" s="102" t="str">
        <f t="shared" si="10"/>
        <v/>
      </c>
      <c r="Y36" s="102" t="str">
        <f t="shared" si="11"/>
        <v/>
      </c>
      <c r="Z36" s="10"/>
    </row>
    <row r="37">
      <c r="A37" s="135"/>
      <c r="B37" s="127"/>
      <c r="C37" s="116"/>
      <c r="D37" s="117"/>
      <c r="E37" s="85"/>
      <c r="F37" s="118" t="str">
        <f>IF(OR(ISBLANK(A37), ISBLANK(B37), ISBLANK(C37), ISBLANK(D37)), , IFERROR(SWITCH(A37,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37" s="119" t="str">
        <f>IF(OR(ISBLANK(A37), ISBLANK(B37), ISBLANK(D37), ISBLANK(F37)), , IFERROR(SWITCH(A37,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37" s="119" t="str">
        <f t="shared" si="1"/>
        <v/>
      </c>
      <c r="I37" s="119" t="str">
        <f>IF(OR(ISBLANK(B37), ISBLANK(C37), ISBLANK(F37), ISBLANK(G37)), , IFERROR(SWITCH(A37,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37" s="120" t="str">
        <f t="shared" si="2"/>
        <v/>
      </c>
      <c r="K37" s="90"/>
      <c r="L37" s="91" t="str">
        <f t="shared" si="3"/>
        <v/>
      </c>
      <c r="M37" s="92"/>
      <c r="N37" s="93" t="str">
        <f t="shared" si="4"/>
        <v/>
      </c>
      <c r="O37" s="94" t="str">
        <f t="shared" si="5"/>
        <v/>
      </c>
      <c r="P37" s="94" t="str">
        <f t="shared" si="6"/>
        <v/>
      </c>
      <c r="Q37" s="96" t="str">
        <f t="shared" si="7"/>
        <v/>
      </c>
      <c r="R37" s="97"/>
      <c r="S37" s="121" t="str">
        <f t="shared" si="8"/>
        <v/>
      </c>
      <c r="T37" s="122"/>
      <c r="U37" s="98" t="str">
        <f t="shared" si="12"/>
        <v/>
      </c>
      <c r="V37" s="123"/>
      <c r="W37" s="101" t="str">
        <f t="shared" si="9"/>
        <v/>
      </c>
      <c r="X37" s="102" t="str">
        <f t="shared" si="10"/>
        <v/>
      </c>
      <c r="Y37" s="102" t="str">
        <f t="shared" si="11"/>
        <v/>
      </c>
      <c r="Z37" s="10"/>
    </row>
    <row r="38">
      <c r="A38" s="134"/>
      <c r="B38" s="126"/>
      <c r="C38" s="106"/>
      <c r="D38" s="107"/>
      <c r="E38" s="85"/>
      <c r="F38" s="108" t="str">
        <f>IF(OR(ISBLANK(A38), ISBLANK(B38), ISBLANK(C38), ISBLANK(D38)), , IFERROR(SWITCH(A38,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38" s="90" t="str">
        <f>IF(OR(ISBLANK(A38), ISBLANK(B38), ISBLANK(D38), ISBLANK(F38)), , IFERROR(SWITCH(A38,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38" s="90" t="str">
        <f t="shared" si="1"/>
        <v/>
      </c>
      <c r="I38" s="90" t="str">
        <f>IF(OR(ISBLANK(B38), ISBLANK(C38), ISBLANK(F38), ISBLANK(G38)), , IFERROR(SWITCH(A38,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38" s="109" t="str">
        <f t="shared" si="2"/>
        <v/>
      </c>
      <c r="K38" s="90"/>
      <c r="L38" s="110" t="str">
        <f t="shared" si="3"/>
        <v/>
      </c>
      <c r="M38" s="92"/>
      <c r="N38" s="111" t="str">
        <f t="shared" si="4"/>
        <v/>
      </c>
      <c r="O38" s="97" t="str">
        <f t="shared" si="5"/>
        <v/>
      </c>
      <c r="P38" s="97" t="str">
        <f t="shared" si="6"/>
        <v/>
      </c>
      <c r="Q38" s="112" t="str">
        <f t="shared" si="7"/>
        <v/>
      </c>
      <c r="R38" s="97"/>
      <c r="S38" s="125" t="str">
        <f t="shared" si="8"/>
        <v/>
      </c>
      <c r="T38" s="122"/>
      <c r="U38" s="113" t="str">
        <f t="shared" si="12"/>
        <v/>
      </c>
      <c r="V38" s="123"/>
      <c r="W38" s="101" t="str">
        <f t="shared" si="9"/>
        <v/>
      </c>
      <c r="X38" s="102" t="str">
        <f t="shared" si="10"/>
        <v/>
      </c>
      <c r="Y38" s="102" t="str">
        <f t="shared" si="11"/>
        <v/>
      </c>
      <c r="Z38" s="10"/>
    </row>
    <row r="39">
      <c r="A39" s="135"/>
      <c r="B39" s="127"/>
      <c r="C39" s="116"/>
      <c r="D39" s="117"/>
      <c r="E39" s="85"/>
      <c r="F39" s="118" t="str">
        <f>IF(OR(ISBLANK(A39), ISBLANK(B39), ISBLANK(C39), ISBLANK(D39)), , IFERROR(SWITCH(A39,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39" s="119" t="str">
        <f>IF(OR(ISBLANK(A39), ISBLANK(B39), ISBLANK(D39), ISBLANK(F39)), , IFERROR(SWITCH(A39,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39" s="119" t="str">
        <f t="shared" si="1"/>
        <v/>
      </c>
      <c r="I39" s="119" t="str">
        <f>IF(OR(ISBLANK(B39), ISBLANK(C39), ISBLANK(F39), ISBLANK(G39)), , IFERROR(SWITCH(A39,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39" s="120" t="str">
        <f t="shared" si="2"/>
        <v/>
      </c>
      <c r="K39" s="90"/>
      <c r="L39" s="91" t="str">
        <f t="shared" si="3"/>
        <v/>
      </c>
      <c r="M39" s="92"/>
      <c r="N39" s="93" t="str">
        <f t="shared" si="4"/>
        <v/>
      </c>
      <c r="O39" s="94" t="str">
        <f t="shared" si="5"/>
        <v/>
      </c>
      <c r="P39" s="94" t="str">
        <f t="shared" si="6"/>
        <v/>
      </c>
      <c r="Q39" s="96" t="str">
        <f t="shared" si="7"/>
        <v/>
      </c>
      <c r="R39" s="97"/>
      <c r="S39" s="121" t="str">
        <f t="shared" si="8"/>
        <v/>
      </c>
      <c r="T39" s="122"/>
      <c r="U39" s="98" t="str">
        <f t="shared" si="12"/>
        <v/>
      </c>
      <c r="V39" s="123"/>
      <c r="W39" s="101" t="str">
        <f t="shared" si="9"/>
        <v/>
      </c>
      <c r="X39" s="102" t="str">
        <f t="shared" si="10"/>
        <v/>
      </c>
      <c r="Y39" s="102" t="str">
        <f t="shared" si="11"/>
        <v/>
      </c>
      <c r="Z39" s="30"/>
    </row>
    <row r="40">
      <c r="A40" s="134"/>
      <c r="B40" s="126"/>
      <c r="C40" s="106"/>
      <c r="D40" s="107"/>
      <c r="E40" s="85"/>
      <c r="F40" s="108" t="str">
        <f>IF(OR(ISBLANK(A40), ISBLANK(B40), ISBLANK(C40), ISBLANK(D40)), , IFERROR(SWITCH(A40,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40" s="90" t="str">
        <f>IF(OR(ISBLANK(A40), ISBLANK(B40), ISBLANK(D40), ISBLANK(F40)), , IFERROR(SWITCH(A40,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40" s="90" t="str">
        <f t="shared" si="1"/>
        <v/>
      </c>
      <c r="I40" s="90" t="str">
        <f>IF(OR(ISBLANK(B40), ISBLANK(C40), ISBLANK(F40), ISBLANK(G40)), , IFERROR(SWITCH(A40,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40" s="109" t="str">
        <f t="shared" si="2"/>
        <v/>
      </c>
      <c r="K40" s="90"/>
      <c r="L40" s="110" t="str">
        <f t="shared" si="3"/>
        <v/>
      </c>
      <c r="M40" s="92"/>
      <c r="N40" s="111" t="str">
        <f t="shared" si="4"/>
        <v/>
      </c>
      <c r="O40" s="97" t="str">
        <f t="shared" si="5"/>
        <v/>
      </c>
      <c r="P40" s="97" t="str">
        <f t="shared" si="6"/>
        <v/>
      </c>
      <c r="Q40" s="112" t="str">
        <f t="shared" si="7"/>
        <v/>
      </c>
      <c r="R40" s="97"/>
      <c r="S40" s="125" t="str">
        <f t="shared" si="8"/>
        <v/>
      </c>
      <c r="T40" s="122"/>
      <c r="U40" s="113" t="str">
        <f t="shared" si="12"/>
        <v/>
      </c>
      <c r="V40" s="123"/>
      <c r="W40" s="101" t="str">
        <f t="shared" si="9"/>
        <v/>
      </c>
      <c r="X40" s="102" t="str">
        <f t="shared" si="10"/>
        <v/>
      </c>
      <c r="Y40" s="136" t="str">
        <f t="shared" si="11"/>
        <v/>
      </c>
      <c r="Z40" s="137" t="s">
        <v>59</v>
      </c>
    </row>
    <row r="41">
      <c r="A41" s="135"/>
      <c r="B41" s="127"/>
      <c r="C41" s="116"/>
      <c r="D41" s="117"/>
      <c r="E41" s="85"/>
      <c r="F41" s="118" t="str">
        <f>IF(OR(ISBLANK(A41), ISBLANK(B41), ISBLANK(C41), ISBLANK(D41)), , IFERROR(SWITCH(A41,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41" s="119" t="str">
        <f>IF(OR(ISBLANK(A41), ISBLANK(B41), ISBLANK(D41), ISBLANK(F41)), , IFERROR(SWITCH(A41,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41" s="119" t="str">
        <f t="shared" si="1"/>
        <v/>
      </c>
      <c r="I41" s="119" t="str">
        <f>IF(OR(ISBLANK(B41), ISBLANK(C41), ISBLANK(F41), ISBLANK(G41)), , IFERROR(SWITCH(A41,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41" s="120" t="str">
        <f t="shared" si="2"/>
        <v/>
      </c>
      <c r="K41" s="90"/>
      <c r="L41" s="91" t="str">
        <f t="shared" si="3"/>
        <v/>
      </c>
      <c r="M41" s="92"/>
      <c r="N41" s="93" t="str">
        <f t="shared" si="4"/>
        <v/>
      </c>
      <c r="O41" s="94" t="str">
        <f t="shared" si="5"/>
        <v/>
      </c>
      <c r="P41" s="94" t="str">
        <f t="shared" si="6"/>
        <v/>
      </c>
      <c r="Q41" s="96" t="str">
        <f t="shared" si="7"/>
        <v/>
      </c>
      <c r="R41" s="97"/>
      <c r="S41" s="121" t="str">
        <f t="shared" si="8"/>
        <v/>
      </c>
      <c r="T41" s="122"/>
      <c r="U41" s="98" t="str">
        <f t="shared" si="12"/>
        <v/>
      </c>
      <c r="V41" s="123"/>
      <c r="W41" s="101" t="str">
        <f t="shared" si="9"/>
        <v/>
      </c>
      <c r="X41" s="102" t="str">
        <f t="shared" si="10"/>
        <v/>
      </c>
      <c r="Y41" s="136" t="str">
        <f t="shared" si="11"/>
        <v/>
      </c>
      <c r="Z41" s="138"/>
    </row>
    <row r="42">
      <c r="A42" s="134"/>
      <c r="B42" s="126"/>
      <c r="C42" s="106"/>
      <c r="D42" s="107"/>
      <c r="E42" s="85"/>
      <c r="F42" s="108" t="str">
        <f>IF(OR(ISBLANK(A42), ISBLANK(B42), ISBLANK(C42), ISBLANK(D42)), , IFERROR(SWITCH(A42,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42" s="90" t="str">
        <f>IF(OR(ISBLANK(A42), ISBLANK(B42), ISBLANK(D42), ISBLANK(F42)), , IFERROR(SWITCH(A42,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42" s="90" t="str">
        <f t="shared" si="1"/>
        <v/>
      </c>
      <c r="I42" s="90" t="str">
        <f>IF(OR(ISBLANK(B42), ISBLANK(C42), ISBLANK(F42), ISBLANK(G42)), , IFERROR(SWITCH(A42,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42" s="109" t="str">
        <f t="shared" si="2"/>
        <v/>
      </c>
      <c r="K42" s="90"/>
      <c r="L42" s="110" t="str">
        <f t="shared" si="3"/>
        <v/>
      </c>
      <c r="M42" s="92"/>
      <c r="N42" s="111" t="str">
        <f t="shared" si="4"/>
        <v/>
      </c>
      <c r="O42" s="97" t="str">
        <f t="shared" si="5"/>
        <v/>
      </c>
      <c r="P42" s="97" t="str">
        <f t="shared" si="6"/>
        <v/>
      </c>
      <c r="Q42" s="112" t="str">
        <f t="shared" si="7"/>
        <v/>
      </c>
      <c r="R42" s="97"/>
      <c r="S42" s="125" t="str">
        <f t="shared" si="8"/>
        <v/>
      </c>
      <c r="T42" s="122"/>
      <c r="U42" s="113" t="str">
        <f t="shared" si="12"/>
        <v/>
      </c>
      <c r="V42" s="123"/>
      <c r="W42" s="139" t="str">
        <f t="shared" si="9"/>
        <v/>
      </c>
      <c r="X42" s="102" t="str">
        <f t="shared" si="10"/>
        <v/>
      </c>
      <c r="Y42" s="136" t="str">
        <f t="shared" si="11"/>
        <v/>
      </c>
      <c r="Z42" s="80"/>
    </row>
    <row r="43">
      <c r="A43" s="135"/>
      <c r="B43" s="127"/>
      <c r="C43" s="116"/>
      <c r="D43" s="117"/>
      <c r="E43" s="85"/>
      <c r="F43" s="118" t="str">
        <f>IF(OR(ISBLANK(A43), ISBLANK(B43), ISBLANK(C43), ISBLANK(D43)), , IFERROR(SWITCH(A43,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43" s="119" t="str">
        <f>IF(OR(ISBLANK(A43), ISBLANK(B43), ISBLANK(D43), ISBLANK(F43)), , IFERROR(SWITCH(A43,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43" s="119" t="str">
        <f t="shared" si="1"/>
        <v/>
      </c>
      <c r="I43" s="119" t="str">
        <f>IF(OR(ISBLANK(B43), ISBLANK(C43), ISBLANK(F43), ISBLANK(G43)), , IFERROR(SWITCH(A43,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43" s="120" t="str">
        <f t="shared" si="2"/>
        <v/>
      </c>
      <c r="K43" s="90"/>
      <c r="L43" s="91" t="str">
        <f t="shared" si="3"/>
        <v/>
      </c>
      <c r="M43" s="92"/>
      <c r="N43" s="93" t="str">
        <f t="shared" si="4"/>
        <v/>
      </c>
      <c r="O43" s="94" t="str">
        <f t="shared" si="5"/>
        <v/>
      </c>
      <c r="P43" s="94" t="str">
        <f t="shared" si="6"/>
        <v/>
      </c>
      <c r="Q43" s="96" t="str">
        <f t="shared" si="7"/>
        <v/>
      </c>
      <c r="R43" s="97"/>
      <c r="S43" s="121" t="str">
        <f t="shared" si="8"/>
        <v/>
      </c>
      <c r="T43" s="122"/>
      <c r="U43" s="98" t="str">
        <f t="shared" si="12"/>
        <v/>
      </c>
      <c r="V43" s="123"/>
      <c r="W43" s="139" t="str">
        <f t="shared" si="9"/>
        <v/>
      </c>
      <c r="X43" s="102" t="str">
        <f t="shared" si="10"/>
        <v/>
      </c>
      <c r="Y43" s="136" t="str">
        <f t="shared" si="11"/>
        <v/>
      </c>
      <c r="Z43" s="140" t="str">
        <f>IFERROR(ROUND(MEDIAN(SWITCH(A11:A73, "Arugula", 6,"Banana Peppers", 6.2,"Basil", 6,"Black Cherry Tomatoes", 6,"Bok Choi", 6,"Borage", 4.5,"Breen", 6.5,"Bulls Blood Beets", 6,"Buttercrunch", 6,"Butterhead", 6,"Campanula", 6,"Cape Gooseberry", 4.5,"Cardinale", 6,"Catnip", 6.1,"Celery", 5.8,"Chamomille", 5.6,"Cherry Tomatoes", 6.2,"Chervil", 5.5,"Chives", 6,"Cilantro", 6.2,"Cucumbers", 6,"Dill", 5.8,"Endive Lettuce", 6.5,"Fiesta Gitana", 5.5,"Flashy Trout Back", 6.5,"Green Mustard", 6,"Italian Parsley", 6,"Jalapeños", 6,"Jubilee Tomatoes", 6,"Kale", 6,"Kale Lacinato", 6,"Lavender", 6.7,"Lemon Balm", 4.5,"Lemongrass", 6.5,"Lollo Rossa", 6,"Matilda", 6,"Mexican Tarragon", 6.5,"Mini Eggplant", 6.2,"Mini Strawberries", 5.4,"Mint", 6,"Monte Carlo", 6.5,"Night-Scented Stock", 6.8,"Oopsy Daisy", 6.8,"Oregano", 6.5,"Petunia", 6,"Purple Basil", 6,"Purslane", 5.5,"Radio Calendula", 5.5,"Red Amaranth", 4.5,"Red Marietta Gold", 6,"Red Mustard", 6,"Red Sail", 6,"Red Salad Bowl", 6.2,"Red Sorrel", 5.5,"Rio Grande Tomatoes", 6,"Roma Tomatoes", 6,"Romaine", 6.2,"Rosemary", 6,"Rouge d'hiver", 6,"Sage", 6,"San Marzano Tomatoes", 5.5,"Savory", 6,"Shiso", 5.5,"Sorrel", 5.5,"Stevia", 6.7,"Sugar Snap Peas", 5.8,"Sweet Peppers", 5.5,"Swiss Chard", 6,"Tatsoi", 6.5,"Thai Basil", 6.5,"Thyme", 6,"Torenia", 5.8,"Wasabi Greens", 6,"Watercress", 6.5,"Wheatgrass", 6, "Zaatar", 6, A11)), 1)&amp;" - "&amp;ROUND(MEDIAN(SWITCH(A11:A73, "Arugula", 7,"Banana Peppers", 7,"Basil", 7.5,"Black Cherry Tomatoes", 6.5,"Bok Choi", 7.5,"Borage", 8.5,"Breen", 7,"Bulls Blood Beets", 6.8,"Buttercrunch", 7,"Butterhead", 7,"Campanula", 8,"Cape Gooseberry", 8.2,"Cardinale", 6.5,"Catnip", 7.8,"Celery", 6.8,"Chamomille", 7.5,"Cherry Tomatoes", 6.5,"Chervil", 7,"Chives", 7,"Cilantro", 6.8,"Cucumbers", 6.5,"Dill", 6.5,"Endive Lettuce", 7.8,"Fiesta Gitana", 7,"Flashy Trout Back", 7,"Green Mustard", 7.5,"Italian Parsley", 7,"Jalapeños", 6.8,"Jubilee Tomatoes", 6.8,"Kale", 7.5,"Kale Lacinato", 7.5,"Lavender", 7.3,"Lemon Balm", 7.8,"Lemongrass", 7,"Lollo Rossa", 7,"Matilda", 7,"Mexican Tarragon", 7,"Mini Eggplant", 6.8,"Mini Strawberries", 6.5,"Mint", 7,"Monte Carlo", 7,"Night-Scented Stock", 7.5,"Oopsy Daisy", 7.5,"Oregano", 7,"Petunia", 7,"Purple Basil", 7.5,"Purslane", 7.5,"Radio Calendula", 7,"Red Amaranth", 8,"Red Marietta Gold", 7,"Red Mustard", 7.2,"Red Sail", 7,"Red Salad Bowl", 6.8,"Red Sorrel", 6.8,"Rio Grande Tomatoes", 6.8,"Roma Tomatoes", 6,"Romaine", 6.8,"Rosemary", 7,"Rouge d'hiver", 7,"Sage", 7,"San Marzano Tomatoes", 7,"Savory", 8,"Shiso", 6.5,"Sorrel", 6.8,"Stevia", 7.2,"Sugar Snap Peas", 6.8,"Sweet Peppers", 7,"Swiss Chard", 6.8,"Tatsoi", 7,"Thai Basil", 7.5,"Thyme", 8,"Torenia", 6.2,"Wasabi Greens", 7,"Watercress", 7.5,"Wheatgrass", 7, "Zaatar", 9, A11)), 1),"")</f>
        <v>6 - 7</v>
      </c>
    </row>
    <row r="44">
      <c r="A44" s="134"/>
      <c r="B44" s="126"/>
      <c r="C44" s="106"/>
      <c r="D44" s="107"/>
      <c r="E44" s="85"/>
      <c r="F44" s="108" t="str">
        <f>IF(OR(ISBLANK(A44), ISBLANK(B44), ISBLANK(C44), ISBLANK(D44)), , IFERROR(SWITCH(A44,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44" s="90" t="str">
        <f>IF(OR(ISBLANK(A44), ISBLANK(B44), ISBLANK(D44), ISBLANK(F44)), , IFERROR(SWITCH(A44,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44" s="90" t="str">
        <f t="shared" si="1"/>
        <v/>
      </c>
      <c r="I44" s="90" t="str">
        <f>IF(OR(ISBLANK(B44), ISBLANK(C44), ISBLANK(F44), ISBLANK(G44)), , IFERROR(SWITCH(A44,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44" s="109" t="str">
        <f t="shared" si="2"/>
        <v/>
      </c>
      <c r="K44" s="90"/>
      <c r="L44" s="110" t="str">
        <f t="shared" si="3"/>
        <v/>
      </c>
      <c r="M44" s="92"/>
      <c r="N44" s="111" t="str">
        <f t="shared" si="4"/>
        <v/>
      </c>
      <c r="O44" s="97" t="str">
        <f t="shared" si="5"/>
        <v/>
      </c>
      <c r="P44" s="97" t="str">
        <f t="shared" si="6"/>
        <v/>
      </c>
      <c r="Q44" s="112" t="str">
        <f t="shared" si="7"/>
        <v/>
      </c>
      <c r="R44" s="97"/>
      <c r="S44" s="125" t="str">
        <f t="shared" si="8"/>
        <v/>
      </c>
      <c r="T44" s="122"/>
      <c r="U44" s="113" t="str">
        <f t="shared" si="12"/>
        <v/>
      </c>
      <c r="V44" s="123"/>
      <c r="W44" s="139" t="str">
        <f t="shared" si="9"/>
        <v/>
      </c>
      <c r="X44" s="102" t="str">
        <f t="shared" si="10"/>
        <v/>
      </c>
      <c r="Y44" s="136" t="str">
        <f t="shared" si="11"/>
        <v/>
      </c>
      <c r="Z44" s="141"/>
    </row>
    <row r="45">
      <c r="A45" s="135"/>
      <c r="B45" s="127"/>
      <c r="C45" s="116"/>
      <c r="D45" s="117"/>
      <c r="E45" s="85"/>
      <c r="F45" s="118" t="str">
        <f>IF(OR(ISBLANK(A45), ISBLANK(B45), ISBLANK(C45), ISBLANK(D45)), , IFERROR(SWITCH(A45,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45" s="119" t="str">
        <f>IF(OR(ISBLANK(A45), ISBLANK(B45), ISBLANK(D45), ISBLANK(F45)), , IFERROR(SWITCH(A45,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45" s="119" t="str">
        <f t="shared" si="1"/>
        <v/>
      </c>
      <c r="I45" s="119" t="str">
        <f>IF(OR(ISBLANK(B45), ISBLANK(C45), ISBLANK(F45), ISBLANK(G45)), , IFERROR(SWITCH(A45,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45" s="120" t="str">
        <f t="shared" si="2"/>
        <v/>
      </c>
      <c r="K45" s="90"/>
      <c r="L45" s="91" t="str">
        <f t="shared" si="3"/>
        <v/>
      </c>
      <c r="M45" s="92"/>
      <c r="N45" s="93" t="str">
        <f t="shared" si="4"/>
        <v/>
      </c>
      <c r="O45" s="94" t="str">
        <f t="shared" si="5"/>
        <v/>
      </c>
      <c r="P45" s="94" t="str">
        <f t="shared" si="6"/>
        <v/>
      </c>
      <c r="Q45" s="96" t="str">
        <f t="shared" si="7"/>
        <v/>
      </c>
      <c r="R45" s="97"/>
      <c r="S45" s="121" t="str">
        <f t="shared" si="8"/>
        <v/>
      </c>
      <c r="T45" s="122"/>
      <c r="U45" s="98" t="str">
        <f t="shared" si="12"/>
        <v/>
      </c>
      <c r="V45" s="123"/>
      <c r="W45" s="139" t="str">
        <f t="shared" si="9"/>
        <v/>
      </c>
      <c r="X45" s="102" t="str">
        <f t="shared" si="10"/>
        <v/>
      </c>
      <c r="Y45" s="136" t="str">
        <f t="shared" si="11"/>
        <v/>
      </c>
      <c r="Z45" s="142"/>
    </row>
    <row r="46">
      <c r="A46" s="134"/>
      <c r="B46" s="126"/>
      <c r="C46" s="106"/>
      <c r="D46" s="107"/>
      <c r="E46" s="85"/>
      <c r="F46" s="108" t="str">
        <f>IF(OR(ISBLANK(A46), ISBLANK(B46), ISBLANK(C46), ISBLANK(D46)), , IFERROR(SWITCH(A46,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46" s="90" t="str">
        <f>IF(OR(ISBLANK(A46), ISBLANK(B46), ISBLANK(D46), ISBLANK(F46)), , IFERROR(SWITCH(A46,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46" s="90" t="str">
        <f t="shared" si="1"/>
        <v/>
      </c>
      <c r="I46" s="90" t="str">
        <f>IF(OR(ISBLANK(B46), ISBLANK(C46), ISBLANK(F46), ISBLANK(G46)), , IFERROR(SWITCH(A46,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46" s="109" t="str">
        <f t="shared" si="2"/>
        <v/>
      </c>
      <c r="K46" s="90"/>
      <c r="L46" s="110" t="str">
        <f t="shared" si="3"/>
        <v/>
      </c>
      <c r="M46" s="92"/>
      <c r="N46" s="111" t="str">
        <f t="shared" si="4"/>
        <v/>
      </c>
      <c r="O46" s="97" t="str">
        <f t="shared" si="5"/>
        <v/>
      </c>
      <c r="P46" s="97" t="str">
        <f t="shared" si="6"/>
        <v/>
      </c>
      <c r="Q46" s="112" t="str">
        <f t="shared" si="7"/>
        <v/>
      </c>
      <c r="R46" s="97"/>
      <c r="S46" s="125" t="str">
        <f t="shared" si="8"/>
        <v/>
      </c>
      <c r="T46" s="122"/>
      <c r="U46" s="113" t="str">
        <f t="shared" si="12"/>
        <v/>
      </c>
      <c r="V46" s="123"/>
      <c r="W46" s="139" t="str">
        <f t="shared" si="9"/>
        <v/>
      </c>
      <c r="X46" s="102" t="str">
        <f t="shared" si="10"/>
        <v/>
      </c>
      <c r="Y46" s="136" t="str">
        <f t="shared" si="11"/>
        <v/>
      </c>
    </row>
    <row r="47">
      <c r="A47" s="135"/>
      <c r="B47" s="127"/>
      <c r="C47" s="116"/>
      <c r="D47" s="117"/>
      <c r="E47" s="85"/>
      <c r="F47" s="118" t="str">
        <f>IF(OR(ISBLANK(A47), ISBLANK(B47), ISBLANK(C47), ISBLANK(D47)), , IFERROR(SWITCH(A47,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47" s="119" t="str">
        <f>IF(OR(ISBLANK(A47), ISBLANK(B47), ISBLANK(D47), ISBLANK(F47)), , IFERROR(SWITCH(A47,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47" s="119" t="str">
        <f t="shared" si="1"/>
        <v/>
      </c>
      <c r="I47" s="119" t="str">
        <f>IF(OR(ISBLANK(B47), ISBLANK(C47), ISBLANK(F47), ISBLANK(G47)), , IFERROR(SWITCH(A47,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47" s="120" t="str">
        <f t="shared" si="2"/>
        <v/>
      </c>
      <c r="K47" s="90"/>
      <c r="L47" s="91" t="str">
        <f t="shared" si="3"/>
        <v/>
      </c>
      <c r="M47" s="92"/>
      <c r="N47" s="93" t="str">
        <f t="shared" si="4"/>
        <v/>
      </c>
      <c r="O47" s="94" t="str">
        <f t="shared" si="5"/>
        <v/>
      </c>
      <c r="P47" s="94" t="str">
        <f t="shared" si="6"/>
        <v/>
      </c>
      <c r="Q47" s="96" t="str">
        <f t="shared" si="7"/>
        <v/>
      </c>
      <c r="R47" s="97"/>
      <c r="S47" s="121" t="str">
        <f t="shared" si="8"/>
        <v/>
      </c>
      <c r="T47" s="122"/>
      <c r="U47" s="98" t="str">
        <f t="shared" si="12"/>
        <v/>
      </c>
      <c r="V47" s="123"/>
      <c r="W47" s="139" t="str">
        <f t="shared" si="9"/>
        <v/>
      </c>
      <c r="X47" s="102" t="str">
        <f t="shared" si="10"/>
        <v/>
      </c>
      <c r="Y47" s="136" t="str">
        <f t="shared" si="11"/>
        <v/>
      </c>
    </row>
    <row r="48">
      <c r="A48" s="143"/>
      <c r="B48" s="144"/>
      <c r="C48" s="145"/>
      <c r="D48" s="146"/>
      <c r="E48" s="85"/>
      <c r="F48" s="108" t="str">
        <f>IF(OR(ISBLANK(A48), ISBLANK(B48), ISBLANK(C48), ISBLANK(D48)), , IFERROR(SWITCH(A48,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48" s="90" t="str">
        <f>IF(OR(ISBLANK(A48), ISBLANK(B48), ISBLANK(D48), ISBLANK(F48)), , IFERROR(SWITCH(A48,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48" s="90" t="str">
        <f t="shared" si="1"/>
        <v/>
      </c>
      <c r="I48" s="90" t="str">
        <f>IF(OR(ISBLANK(B48), ISBLANK(C48), ISBLANK(F48), ISBLANK(G48)), , IFERROR(SWITCH(A48,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48" s="109" t="str">
        <f t="shared" si="2"/>
        <v/>
      </c>
      <c r="K48" s="90"/>
      <c r="L48" s="110" t="str">
        <f t="shared" si="3"/>
        <v/>
      </c>
      <c r="M48" s="92"/>
      <c r="N48" s="111" t="str">
        <f t="shared" si="4"/>
        <v/>
      </c>
      <c r="O48" s="97" t="str">
        <f t="shared" si="5"/>
        <v/>
      </c>
      <c r="P48" s="97" t="str">
        <f t="shared" si="6"/>
        <v/>
      </c>
      <c r="Q48" s="112" t="str">
        <f t="shared" si="7"/>
        <v/>
      </c>
      <c r="R48" s="97"/>
      <c r="S48" s="125" t="str">
        <f t="shared" si="8"/>
        <v/>
      </c>
      <c r="T48" s="122"/>
      <c r="U48" s="113" t="str">
        <f t="shared" si="12"/>
        <v/>
      </c>
      <c r="V48" s="123"/>
      <c r="W48" s="139" t="str">
        <f t="shared" si="9"/>
        <v/>
      </c>
      <c r="X48" s="102" t="str">
        <f t="shared" si="10"/>
        <v/>
      </c>
      <c r="Y48" s="136" t="str">
        <f t="shared" si="11"/>
        <v/>
      </c>
    </row>
    <row r="49">
      <c r="A49" s="147"/>
      <c r="B49" s="148"/>
      <c r="C49" s="149"/>
      <c r="D49" s="150"/>
      <c r="E49" s="85"/>
      <c r="F49" s="118" t="str">
        <f>IF(OR(ISBLANK(A49), ISBLANK(B49), ISBLANK(C49), ISBLANK(D49)), , IFERROR(SWITCH(A49,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49" s="119" t="str">
        <f>IF(OR(ISBLANK(A49), ISBLANK(B49), ISBLANK(D49), ISBLANK(F49)), , IFERROR(SWITCH(A49,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49" s="119" t="str">
        <f t="shared" si="1"/>
        <v/>
      </c>
      <c r="I49" s="119" t="str">
        <f>IF(OR(ISBLANK(B49), ISBLANK(C49), ISBLANK(F49), ISBLANK(G49)), , IFERROR(SWITCH(A49,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49" s="120" t="str">
        <f t="shared" si="2"/>
        <v/>
      </c>
      <c r="K49" s="90"/>
      <c r="L49" s="91" t="str">
        <f t="shared" si="3"/>
        <v/>
      </c>
      <c r="M49" s="92"/>
      <c r="N49" s="93" t="str">
        <f t="shared" si="4"/>
        <v/>
      </c>
      <c r="O49" s="94" t="str">
        <f t="shared" si="5"/>
        <v/>
      </c>
      <c r="P49" s="94" t="str">
        <f t="shared" si="6"/>
        <v/>
      </c>
      <c r="Q49" s="96" t="str">
        <f t="shared" si="7"/>
        <v/>
      </c>
      <c r="R49" s="97"/>
      <c r="S49" s="121" t="str">
        <f t="shared" si="8"/>
        <v/>
      </c>
      <c r="T49" s="122"/>
      <c r="U49" s="98" t="str">
        <f t="shared" si="12"/>
        <v/>
      </c>
      <c r="V49" s="123"/>
      <c r="W49" s="139" t="str">
        <f t="shared" si="9"/>
        <v/>
      </c>
      <c r="X49" s="102" t="str">
        <f t="shared" si="10"/>
        <v/>
      </c>
      <c r="Y49" s="136" t="str">
        <f t="shared" si="11"/>
        <v/>
      </c>
    </row>
    <row r="50">
      <c r="A50" s="143"/>
      <c r="B50" s="144"/>
      <c r="C50" s="145"/>
      <c r="D50" s="146"/>
      <c r="E50" s="85"/>
      <c r="F50" s="108" t="str">
        <f>IF(OR(ISBLANK(A50), ISBLANK(B50), ISBLANK(C50), ISBLANK(D50)), , IFERROR(SWITCH(A50,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50" s="90" t="str">
        <f>IF(OR(ISBLANK(A50), ISBLANK(B50), ISBLANK(D50), ISBLANK(F50)), , IFERROR(SWITCH(A50,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50" s="90" t="str">
        <f t="shared" si="1"/>
        <v/>
      </c>
      <c r="I50" s="90" t="str">
        <f>IF(OR(ISBLANK(B50), ISBLANK(C50), ISBLANK(F50), ISBLANK(G50)), , IFERROR(SWITCH(A50,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50" s="109" t="str">
        <f t="shared" si="2"/>
        <v/>
      </c>
      <c r="K50" s="90"/>
      <c r="L50" s="110" t="str">
        <f t="shared" si="3"/>
        <v/>
      </c>
      <c r="M50" s="92"/>
      <c r="N50" s="111" t="str">
        <f t="shared" si="4"/>
        <v/>
      </c>
      <c r="O50" s="97" t="str">
        <f t="shared" si="5"/>
        <v/>
      </c>
      <c r="P50" s="97" t="str">
        <f t="shared" si="6"/>
        <v/>
      </c>
      <c r="Q50" s="112" t="str">
        <f t="shared" si="7"/>
        <v/>
      </c>
      <c r="R50" s="97"/>
      <c r="S50" s="125" t="str">
        <f t="shared" si="8"/>
        <v/>
      </c>
      <c r="T50" s="122"/>
      <c r="U50" s="113" t="str">
        <f t="shared" si="12"/>
        <v/>
      </c>
      <c r="V50" s="123"/>
      <c r="W50" s="139" t="str">
        <f t="shared" si="9"/>
        <v/>
      </c>
      <c r="X50" s="102" t="str">
        <f t="shared" si="10"/>
        <v/>
      </c>
      <c r="Y50" s="136" t="str">
        <f t="shared" si="11"/>
        <v/>
      </c>
    </row>
    <row r="51">
      <c r="A51" s="147"/>
      <c r="B51" s="148"/>
      <c r="C51" s="149"/>
      <c r="D51" s="150"/>
      <c r="E51" s="85"/>
      <c r="F51" s="118" t="str">
        <f>IF(OR(ISBLANK(A51), ISBLANK(B51), ISBLANK(C51), ISBLANK(D51)), , IFERROR(SWITCH(A51,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51" s="119" t="str">
        <f>IF(OR(ISBLANK(A51), ISBLANK(B51), ISBLANK(D51), ISBLANK(F51)), , IFERROR(SWITCH(A51,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51" s="119" t="str">
        <f t="shared" si="1"/>
        <v/>
      </c>
      <c r="I51" s="119" t="str">
        <f>IF(OR(ISBLANK(B51), ISBLANK(C51), ISBLANK(F51), ISBLANK(G51)), , IFERROR(SWITCH(A51,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51" s="120" t="str">
        <f t="shared" si="2"/>
        <v/>
      </c>
      <c r="K51" s="90"/>
      <c r="L51" s="91" t="str">
        <f t="shared" si="3"/>
        <v/>
      </c>
      <c r="M51" s="92"/>
      <c r="N51" s="93" t="str">
        <f t="shared" si="4"/>
        <v/>
      </c>
      <c r="O51" s="94" t="str">
        <f t="shared" si="5"/>
        <v/>
      </c>
      <c r="P51" s="94" t="str">
        <f t="shared" si="6"/>
        <v/>
      </c>
      <c r="Q51" s="96" t="str">
        <f t="shared" si="7"/>
        <v/>
      </c>
      <c r="R51" s="97"/>
      <c r="S51" s="121" t="str">
        <f t="shared" si="8"/>
        <v/>
      </c>
      <c r="T51" s="122"/>
      <c r="U51" s="98" t="str">
        <f t="shared" si="12"/>
        <v/>
      </c>
      <c r="V51" s="123"/>
      <c r="W51" s="139" t="str">
        <f t="shared" si="9"/>
        <v/>
      </c>
      <c r="X51" s="102" t="str">
        <f t="shared" si="10"/>
        <v/>
      </c>
      <c r="Y51" s="136" t="str">
        <f t="shared" si="11"/>
        <v/>
      </c>
    </row>
    <row r="52">
      <c r="A52" s="143"/>
      <c r="B52" s="144"/>
      <c r="C52" s="145"/>
      <c r="D52" s="146"/>
      <c r="E52" s="85"/>
      <c r="F52" s="108" t="str">
        <f>IF(OR(ISBLANK(A52), ISBLANK(B52), ISBLANK(C52), ISBLANK(D52)), , IFERROR(SWITCH(A52,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52" s="90" t="str">
        <f>IF(OR(ISBLANK(A52), ISBLANK(B52), ISBLANK(D52), ISBLANK(F52)), , IFERROR(SWITCH(A52,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52" s="90" t="str">
        <f t="shared" si="1"/>
        <v/>
      </c>
      <c r="I52" s="90" t="str">
        <f>IF(OR(ISBLANK(B52), ISBLANK(C52), ISBLANK(F52), ISBLANK(G52)), , IFERROR(SWITCH(A52,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52" s="109" t="str">
        <f t="shared" si="2"/>
        <v/>
      </c>
      <c r="K52" s="90"/>
      <c r="L52" s="110" t="str">
        <f t="shared" si="3"/>
        <v/>
      </c>
      <c r="M52" s="92"/>
      <c r="N52" s="111" t="str">
        <f t="shared" si="4"/>
        <v/>
      </c>
      <c r="O52" s="97" t="str">
        <f t="shared" si="5"/>
        <v/>
      </c>
      <c r="P52" s="97" t="str">
        <f t="shared" si="6"/>
        <v/>
      </c>
      <c r="Q52" s="112" t="str">
        <f t="shared" si="7"/>
        <v/>
      </c>
      <c r="R52" s="97"/>
      <c r="S52" s="125" t="str">
        <f t="shared" si="8"/>
        <v/>
      </c>
      <c r="T52" s="122"/>
      <c r="U52" s="113" t="str">
        <f t="shared" si="12"/>
        <v/>
      </c>
      <c r="V52" s="123"/>
      <c r="W52" s="139" t="str">
        <f t="shared" si="9"/>
        <v/>
      </c>
      <c r="X52" s="102" t="str">
        <f t="shared" si="10"/>
        <v/>
      </c>
      <c r="Y52" s="136" t="str">
        <f t="shared" si="11"/>
        <v/>
      </c>
    </row>
    <row r="53">
      <c r="A53" s="147"/>
      <c r="B53" s="151"/>
      <c r="C53" s="152"/>
      <c r="D53" s="153"/>
      <c r="E53" s="85"/>
      <c r="F53" s="118" t="str">
        <f>IF(OR(ISBLANK(A53), ISBLANK(B53), ISBLANK(C53), ISBLANK(D53)), , IFERROR(SWITCH(A53,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53" s="119" t="str">
        <f>IF(OR(ISBLANK(A53), ISBLANK(B53), ISBLANK(D53), ISBLANK(F53)), , IFERROR(SWITCH(A53,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53" s="119" t="str">
        <f t="shared" si="1"/>
        <v/>
      </c>
      <c r="I53" s="119" t="str">
        <f>IF(OR(ISBLANK(B53), ISBLANK(C53), ISBLANK(F53), ISBLANK(G53)), , IFERROR(SWITCH(A53,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53" s="120" t="str">
        <f t="shared" si="2"/>
        <v/>
      </c>
      <c r="K53" s="90"/>
      <c r="L53" s="91" t="str">
        <f t="shared" si="3"/>
        <v/>
      </c>
      <c r="M53" s="92"/>
      <c r="N53" s="93" t="str">
        <f t="shared" si="4"/>
        <v/>
      </c>
      <c r="O53" s="94" t="str">
        <f t="shared" si="5"/>
        <v/>
      </c>
      <c r="P53" s="94" t="str">
        <f t="shared" si="6"/>
        <v/>
      </c>
      <c r="Q53" s="96" t="str">
        <f t="shared" si="7"/>
        <v/>
      </c>
      <c r="R53" s="97"/>
      <c r="S53" s="121" t="str">
        <f t="shared" si="8"/>
        <v/>
      </c>
      <c r="T53" s="122"/>
      <c r="U53" s="98" t="str">
        <f t="shared" si="12"/>
        <v/>
      </c>
      <c r="V53" s="123"/>
      <c r="W53" s="101" t="str">
        <f t="shared" si="9"/>
        <v/>
      </c>
      <c r="X53" s="102" t="str">
        <f t="shared" si="10"/>
        <v/>
      </c>
      <c r="Y53" s="136" t="str">
        <f t="shared" si="11"/>
        <v/>
      </c>
    </row>
    <row r="54">
      <c r="A54" s="143"/>
      <c r="B54" s="144"/>
      <c r="C54" s="145"/>
      <c r="D54" s="146"/>
      <c r="E54" s="85"/>
      <c r="F54" s="108" t="str">
        <f>IF(OR(ISBLANK(A54), ISBLANK(B54), ISBLANK(C54), ISBLANK(D54)), , IFERROR(SWITCH(A54,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54" s="90" t="str">
        <f>IF(OR(ISBLANK(A54), ISBLANK(B54), ISBLANK(D54), ISBLANK(F54)), , IFERROR(SWITCH(A54,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54" s="90" t="str">
        <f t="shared" si="1"/>
        <v/>
      </c>
      <c r="I54" s="90" t="str">
        <f>IF(OR(ISBLANK(B54), ISBLANK(C54), ISBLANK(F54), ISBLANK(G54)), , IFERROR(SWITCH(A54,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54" s="109" t="str">
        <f t="shared" si="2"/>
        <v/>
      </c>
      <c r="K54" s="90"/>
      <c r="L54" s="110" t="str">
        <f t="shared" si="3"/>
        <v/>
      </c>
      <c r="M54" s="92"/>
      <c r="N54" s="111" t="str">
        <f t="shared" si="4"/>
        <v/>
      </c>
      <c r="O54" s="97" t="str">
        <f t="shared" si="5"/>
        <v/>
      </c>
      <c r="P54" s="97" t="str">
        <f t="shared" si="6"/>
        <v/>
      </c>
      <c r="Q54" s="112" t="str">
        <f t="shared" si="7"/>
        <v/>
      </c>
      <c r="R54" s="97"/>
      <c r="S54" s="125" t="str">
        <f t="shared" si="8"/>
        <v/>
      </c>
      <c r="T54" s="122"/>
      <c r="U54" s="113" t="str">
        <f t="shared" si="12"/>
        <v/>
      </c>
      <c r="V54" s="123"/>
      <c r="W54" s="139" t="str">
        <f t="shared" si="9"/>
        <v/>
      </c>
      <c r="X54" s="102" t="str">
        <f t="shared" si="10"/>
        <v/>
      </c>
      <c r="Y54" s="136" t="str">
        <f t="shared" si="11"/>
        <v/>
      </c>
    </row>
    <row r="55">
      <c r="A55" s="147"/>
      <c r="B55" s="148"/>
      <c r="C55" s="149"/>
      <c r="D55" s="150"/>
      <c r="E55" s="85"/>
      <c r="F55" s="118" t="str">
        <f>IF(OR(ISBLANK(A55), ISBLANK(B55), ISBLANK(C55), ISBLANK(D55)), , IFERROR(SWITCH(A55,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55" s="119" t="str">
        <f>IF(OR(ISBLANK(A55), ISBLANK(B55), ISBLANK(D55), ISBLANK(F55)), , IFERROR(SWITCH(A55,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55" s="119" t="str">
        <f t="shared" si="1"/>
        <v/>
      </c>
      <c r="I55" s="119" t="str">
        <f>IF(OR(ISBLANK(B55), ISBLANK(C55), ISBLANK(F55), ISBLANK(G55)), , IFERROR(SWITCH(A55,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55" s="120" t="str">
        <f t="shared" si="2"/>
        <v/>
      </c>
      <c r="K55" s="90"/>
      <c r="L55" s="91" t="str">
        <f t="shared" si="3"/>
        <v/>
      </c>
      <c r="M55" s="92"/>
      <c r="N55" s="93" t="str">
        <f t="shared" si="4"/>
        <v/>
      </c>
      <c r="O55" s="94" t="str">
        <f t="shared" si="5"/>
        <v/>
      </c>
      <c r="P55" s="94" t="str">
        <f t="shared" si="6"/>
        <v/>
      </c>
      <c r="Q55" s="96" t="str">
        <f t="shared" si="7"/>
        <v/>
      </c>
      <c r="R55" s="97"/>
      <c r="S55" s="121" t="str">
        <f t="shared" si="8"/>
        <v/>
      </c>
      <c r="T55" s="122"/>
      <c r="U55" s="98" t="str">
        <f t="shared" si="12"/>
        <v/>
      </c>
      <c r="V55" s="123"/>
      <c r="W55" s="139" t="str">
        <f t="shared" si="9"/>
        <v/>
      </c>
      <c r="X55" s="102" t="str">
        <f t="shared" si="10"/>
        <v/>
      </c>
      <c r="Y55" s="136" t="str">
        <f t="shared" si="11"/>
        <v/>
      </c>
    </row>
    <row r="56">
      <c r="A56" s="143"/>
      <c r="B56" s="144"/>
      <c r="C56" s="145"/>
      <c r="D56" s="146"/>
      <c r="E56" s="85"/>
      <c r="F56" s="108" t="str">
        <f>IF(OR(ISBLANK(A56), ISBLANK(B56), ISBLANK(C56), ISBLANK(D56)), , IFERROR(SWITCH(A56,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56" s="90" t="str">
        <f>IF(OR(ISBLANK(A56), ISBLANK(B56), ISBLANK(D56), ISBLANK(F56)), , IFERROR(SWITCH(A56,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56" s="90" t="str">
        <f t="shared" si="1"/>
        <v/>
      </c>
      <c r="I56" s="90" t="str">
        <f>IF(OR(ISBLANK(B56), ISBLANK(C56), ISBLANK(F56), ISBLANK(G56)), , IFERROR(SWITCH(A56,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56" s="109" t="str">
        <f t="shared" si="2"/>
        <v/>
      </c>
      <c r="K56" s="90"/>
      <c r="L56" s="110" t="str">
        <f t="shared" si="3"/>
        <v/>
      </c>
      <c r="M56" s="92"/>
      <c r="N56" s="111" t="str">
        <f t="shared" si="4"/>
        <v/>
      </c>
      <c r="O56" s="97" t="str">
        <f t="shared" si="5"/>
        <v/>
      </c>
      <c r="P56" s="97" t="str">
        <f t="shared" si="6"/>
        <v/>
      </c>
      <c r="Q56" s="112" t="str">
        <f t="shared" si="7"/>
        <v/>
      </c>
      <c r="R56" s="97"/>
      <c r="S56" s="125" t="str">
        <f t="shared" si="8"/>
        <v/>
      </c>
      <c r="T56" s="122"/>
      <c r="U56" s="113" t="str">
        <f t="shared" si="12"/>
        <v/>
      </c>
      <c r="V56" s="123"/>
      <c r="W56" s="139" t="str">
        <f t="shared" si="9"/>
        <v/>
      </c>
      <c r="X56" s="102" t="str">
        <f t="shared" si="10"/>
        <v/>
      </c>
      <c r="Y56" s="136" t="str">
        <f t="shared" si="11"/>
        <v/>
      </c>
    </row>
    <row r="57">
      <c r="A57" s="147"/>
      <c r="B57" s="148"/>
      <c r="C57" s="149"/>
      <c r="D57" s="150"/>
      <c r="E57" s="85"/>
      <c r="F57" s="118" t="str">
        <f>IF(OR(ISBLANK(A57), ISBLANK(B57), ISBLANK(C57), ISBLANK(D57)), , IFERROR(SWITCH(A57,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57" s="119" t="str">
        <f>IF(OR(ISBLANK(A57), ISBLANK(B57), ISBLANK(D57), ISBLANK(F57)), , IFERROR(SWITCH(A57,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57" s="119" t="str">
        <f t="shared" si="1"/>
        <v/>
      </c>
      <c r="I57" s="119" t="str">
        <f>IF(OR(ISBLANK(B57), ISBLANK(C57), ISBLANK(F57), ISBLANK(G57)), , IFERROR(SWITCH(A57,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57" s="120" t="str">
        <f t="shared" si="2"/>
        <v/>
      </c>
      <c r="K57" s="90"/>
      <c r="L57" s="91" t="str">
        <f t="shared" si="3"/>
        <v/>
      </c>
      <c r="M57" s="92"/>
      <c r="N57" s="93" t="str">
        <f t="shared" si="4"/>
        <v/>
      </c>
      <c r="O57" s="94" t="str">
        <f t="shared" si="5"/>
        <v/>
      </c>
      <c r="P57" s="94" t="str">
        <f t="shared" si="6"/>
        <v/>
      </c>
      <c r="Q57" s="96" t="str">
        <f t="shared" si="7"/>
        <v/>
      </c>
      <c r="R57" s="97"/>
      <c r="S57" s="121" t="str">
        <f t="shared" si="8"/>
        <v/>
      </c>
      <c r="T57" s="122"/>
      <c r="U57" s="98" t="str">
        <f t="shared" si="12"/>
        <v/>
      </c>
      <c r="V57" s="123"/>
      <c r="W57" s="139" t="str">
        <f t="shared" si="9"/>
        <v/>
      </c>
      <c r="X57" s="102" t="str">
        <f t="shared" si="10"/>
        <v/>
      </c>
      <c r="Y57" s="136" t="str">
        <f t="shared" si="11"/>
        <v/>
      </c>
    </row>
    <row r="58">
      <c r="A58" s="143"/>
      <c r="B58" s="144"/>
      <c r="C58" s="145"/>
      <c r="D58" s="146"/>
      <c r="E58" s="85"/>
      <c r="F58" s="108" t="str">
        <f>IF(OR(ISBLANK(A58), ISBLANK(B58), ISBLANK(C58), ISBLANK(D58)), , IFERROR(SWITCH(A58,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58" s="90" t="str">
        <f>IF(OR(ISBLANK(A58), ISBLANK(B58), ISBLANK(D58), ISBLANK(F58)), , IFERROR(SWITCH(A58,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58" s="90" t="str">
        <f t="shared" si="1"/>
        <v/>
      </c>
      <c r="I58" s="90" t="str">
        <f>IF(OR(ISBLANK(B58), ISBLANK(C58), ISBLANK(F58), ISBLANK(G58)), , IFERROR(SWITCH(A58,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58" s="109" t="str">
        <f t="shared" si="2"/>
        <v/>
      </c>
      <c r="K58" s="90"/>
      <c r="L58" s="110" t="str">
        <f t="shared" si="3"/>
        <v/>
      </c>
      <c r="M58" s="92"/>
      <c r="N58" s="111" t="str">
        <f t="shared" si="4"/>
        <v/>
      </c>
      <c r="O58" s="97" t="str">
        <f t="shared" si="5"/>
        <v/>
      </c>
      <c r="P58" s="97" t="str">
        <f t="shared" si="6"/>
        <v/>
      </c>
      <c r="Q58" s="112" t="str">
        <f t="shared" si="7"/>
        <v/>
      </c>
      <c r="R58" s="97"/>
      <c r="S58" s="125" t="str">
        <f t="shared" si="8"/>
        <v/>
      </c>
      <c r="T58" s="122"/>
      <c r="U58" s="113" t="str">
        <f t="shared" si="12"/>
        <v/>
      </c>
      <c r="V58" s="123"/>
      <c r="W58" s="139" t="str">
        <f t="shared" si="9"/>
        <v/>
      </c>
      <c r="X58" s="102" t="str">
        <f t="shared" si="10"/>
        <v/>
      </c>
      <c r="Y58" s="136" t="str">
        <f t="shared" si="11"/>
        <v/>
      </c>
    </row>
    <row r="59">
      <c r="A59" s="147"/>
      <c r="B59" s="148"/>
      <c r="C59" s="149"/>
      <c r="D59" s="150"/>
      <c r="E59" s="85"/>
      <c r="F59" s="118" t="str">
        <f>IF(OR(ISBLANK(A59), ISBLANK(B59), ISBLANK(C59), ISBLANK(D59)), , IFERROR(SWITCH(A59,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59" s="119" t="str">
        <f>IF(OR(ISBLANK(A59), ISBLANK(B59), ISBLANK(D59), ISBLANK(F59)), , IFERROR(SWITCH(A59,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59" s="119" t="str">
        <f t="shared" si="1"/>
        <v/>
      </c>
      <c r="I59" s="119" t="str">
        <f>IF(OR(ISBLANK(B59), ISBLANK(C59), ISBLANK(F59), ISBLANK(G59)), , IFERROR(SWITCH(A59,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59" s="120" t="str">
        <f t="shared" si="2"/>
        <v/>
      </c>
      <c r="K59" s="90"/>
      <c r="L59" s="91" t="str">
        <f t="shared" si="3"/>
        <v/>
      </c>
      <c r="M59" s="92"/>
      <c r="N59" s="93" t="str">
        <f t="shared" si="4"/>
        <v/>
      </c>
      <c r="O59" s="94" t="str">
        <f t="shared" si="5"/>
        <v/>
      </c>
      <c r="P59" s="94" t="str">
        <f t="shared" si="6"/>
        <v/>
      </c>
      <c r="Q59" s="96" t="str">
        <f t="shared" si="7"/>
        <v/>
      </c>
      <c r="R59" s="97"/>
      <c r="S59" s="121" t="str">
        <f t="shared" si="8"/>
        <v/>
      </c>
      <c r="T59" s="122"/>
      <c r="U59" s="98" t="str">
        <f t="shared" si="12"/>
        <v/>
      </c>
      <c r="V59" s="123"/>
      <c r="W59" s="139" t="str">
        <f t="shared" si="9"/>
        <v/>
      </c>
      <c r="X59" s="102" t="str">
        <f t="shared" si="10"/>
        <v/>
      </c>
      <c r="Y59" s="136" t="str">
        <f t="shared" si="11"/>
        <v/>
      </c>
    </row>
    <row r="60">
      <c r="A60" s="143"/>
      <c r="B60" s="144"/>
      <c r="C60" s="145"/>
      <c r="D60" s="146"/>
      <c r="E60" s="85"/>
      <c r="F60" s="108" t="str">
        <f>IF(OR(ISBLANK(A60), ISBLANK(B60), ISBLANK(C60), ISBLANK(D60)), , IFERROR(SWITCH(A60,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60" s="90" t="str">
        <f>IF(OR(ISBLANK(A60), ISBLANK(B60), ISBLANK(D60), ISBLANK(F60)), , IFERROR(SWITCH(A60,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60" s="90" t="str">
        <f t="shared" si="1"/>
        <v/>
      </c>
      <c r="I60" s="90" t="str">
        <f>IF(OR(ISBLANK(B60), ISBLANK(C60), ISBLANK(F60), ISBLANK(G60)), , IFERROR(SWITCH(A60,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60" s="109" t="str">
        <f t="shared" si="2"/>
        <v/>
      </c>
      <c r="K60" s="90"/>
      <c r="L60" s="110" t="str">
        <f t="shared" si="3"/>
        <v/>
      </c>
      <c r="M60" s="92"/>
      <c r="N60" s="111" t="str">
        <f t="shared" si="4"/>
        <v/>
      </c>
      <c r="O60" s="97" t="str">
        <f t="shared" si="5"/>
        <v/>
      </c>
      <c r="P60" s="97" t="str">
        <f t="shared" si="6"/>
        <v/>
      </c>
      <c r="Q60" s="112" t="str">
        <f t="shared" si="7"/>
        <v/>
      </c>
      <c r="R60" s="97"/>
      <c r="S60" s="125" t="str">
        <f t="shared" si="8"/>
        <v/>
      </c>
      <c r="T60" s="122"/>
      <c r="U60" s="113" t="str">
        <f t="shared" si="12"/>
        <v/>
      </c>
      <c r="V60" s="123"/>
      <c r="W60" s="139" t="str">
        <f t="shared" si="9"/>
        <v/>
      </c>
      <c r="X60" s="102" t="str">
        <f t="shared" si="10"/>
        <v/>
      </c>
      <c r="Y60" s="136" t="str">
        <f t="shared" si="11"/>
        <v/>
      </c>
    </row>
    <row r="61">
      <c r="A61" s="147"/>
      <c r="B61" s="148"/>
      <c r="C61" s="149"/>
      <c r="D61" s="150"/>
      <c r="E61" s="85"/>
      <c r="F61" s="118" t="str">
        <f>IF(OR(ISBLANK(A61), ISBLANK(B61), ISBLANK(C61), ISBLANK(D61)), , IFERROR(SWITCH(A61,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61" s="119" t="str">
        <f>IF(OR(ISBLANK(A61), ISBLANK(B61), ISBLANK(D61), ISBLANK(F61)), , IFERROR(SWITCH(A61,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61" s="119" t="str">
        <f t="shared" si="1"/>
        <v/>
      </c>
      <c r="I61" s="119" t="str">
        <f>IF(OR(ISBLANK(B61), ISBLANK(C61), ISBLANK(F61), ISBLANK(G61)), , IFERROR(SWITCH(A61,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61" s="120" t="str">
        <f t="shared" si="2"/>
        <v/>
      </c>
      <c r="K61" s="90"/>
      <c r="L61" s="91" t="str">
        <f t="shared" si="3"/>
        <v/>
      </c>
      <c r="M61" s="92"/>
      <c r="N61" s="93" t="str">
        <f t="shared" si="4"/>
        <v/>
      </c>
      <c r="O61" s="94" t="str">
        <f t="shared" si="5"/>
        <v/>
      </c>
      <c r="P61" s="94" t="str">
        <f t="shared" si="6"/>
        <v/>
      </c>
      <c r="Q61" s="96" t="str">
        <f t="shared" si="7"/>
        <v/>
      </c>
      <c r="R61" s="97"/>
      <c r="S61" s="121" t="str">
        <f t="shared" si="8"/>
        <v/>
      </c>
      <c r="T61" s="122"/>
      <c r="U61" s="98" t="str">
        <f t="shared" si="12"/>
        <v/>
      </c>
      <c r="V61" s="123"/>
      <c r="W61" s="139" t="str">
        <f t="shared" si="9"/>
        <v/>
      </c>
      <c r="X61" s="102" t="str">
        <f t="shared" si="10"/>
        <v/>
      </c>
      <c r="Y61" s="136" t="str">
        <f t="shared" si="11"/>
        <v/>
      </c>
    </row>
    <row r="62">
      <c r="A62" s="143"/>
      <c r="B62" s="144"/>
      <c r="C62" s="145"/>
      <c r="D62" s="146"/>
      <c r="E62" s="85"/>
      <c r="F62" s="108" t="str">
        <f>IF(OR(ISBLANK(A62), ISBLANK(B62), ISBLANK(C62), ISBLANK(D62)), , IFERROR(SWITCH(A62,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62" s="90" t="str">
        <f>IF(OR(ISBLANK(A62), ISBLANK(B62), ISBLANK(D62), ISBLANK(F62)), , IFERROR(SWITCH(A62,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62" s="90" t="str">
        <f t="shared" si="1"/>
        <v/>
      </c>
      <c r="I62" s="90" t="str">
        <f>IF(OR(ISBLANK(B62), ISBLANK(C62), ISBLANK(F62), ISBLANK(G62)), , IFERROR(SWITCH(A62,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62" s="109" t="str">
        <f t="shared" si="2"/>
        <v/>
      </c>
      <c r="K62" s="90"/>
      <c r="L62" s="110" t="str">
        <f t="shared" si="3"/>
        <v/>
      </c>
      <c r="M62" s="92"/>
      <c r="N62" s="111" t="str">
        <f t="shared" si="4"/>
        <v/>
      </c>
      <c r="O62" s="97" t="str">
        <f t="shared" si="5"/>
        <v/>
      </c>
      <c r="P62" s="97" t="str">
        <f t="shared" si="6"/>
        <v/>
      </c>
      <c r="Q62" s="112" t="str">
        <f t="shared" si="7"/>
        <v/>
      </c>
      <c r="R62" s="97"/>
      <c r="S62" s="125" t="str">
        <f t="shared" si="8"/>
        <v/>
      </c>
      <c r="T62" s="122"/>
      <c r="U62" s="113" t="str">
        <f t="shared" si="12"/>
        <v/>
      </c>
      <c r="V62" s="123"/>
      <c r="W62" s="139" t="str">
        <f t="shared" si="9"/>
        <v/>
      </c>
      <c r="X62" s="102" t="str">
        <f t="shared" si="10"/>
        <v/>
      </c>
      <c r="Y62" s="136" t="str">
        <f t="shared" si="11"/>
        <v/>
      </c>
    </row>
    <row r="63">
      <c r="A63" s="147"/>
      <c r="B63" s="148"/>
      <c r="C63" s="149"/>
      <c r="D63" s="150"/>
      <c r="E63" s="85"/>
      <c r="F63" s="118" t="str">
        <f>IF(OR(ISBLANK(A63), ISBLANK(B63), ISBLANK(C63), ISBLANK(D63)), , IFERROR(SWITCH(A63,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63" s="119" t="str">
        <f>IF(OR(ISBLANK(A63), ISBLANK(B63), ISBLANK(D63), ISBLANK(F63)), , IFERROR(SWITCH(A63,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63" s="119" t="str">
        <f t="shared" si="1"/>
        <v/>
      </c>
      <c r="I63" s="119" t="str">
        <f>IF(OR(ISBLANK(B63), ISBLANK(C63), ISBLANK(F63), ISBLANK(G63)), , IFERROR(SWITCH(A63,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63" s="120" t="str">
        <f t="shared" si="2"/>
        <v/>
      </c>
      <c r="K63" s="90"/>
      <c r="L63" s="91" t="str">
        <f t="shared" si="3"/>
        <v/>
      </c>
      <c r="M63" s="92"/>
      <c r="N63" s="93" t="str">
        <f t="shared" si="4"/>
        <v/>
      </c>
      <c r="O63" s="94" t="str">
        <f t="shared" si="5"/>
        <v/>
      </c>
      <c r="P63" s="94" t="str">
        <f t="shared" si="6"/>
        <v/>
      </c>
      <c r="Q63" s="96" t="str">
        <f t="shared" si="7"/>
        <v/>
      </c>
      <c r="R63" s="97"/>
      <c r="S63" s="121" t="str">
        <f t="shared" si="8"/>
        <v/>
      </c>
      <c r="T63" s="122"/>
      <c r="U63" s="98" t="str">
        <f t="shared" si="12"/>
        <v/>
      </c>
      <c r="V63" s="123"/>
      <c r="W63" s="139" t="str">
        <f t="shared" si="9"/>
        <v/>
      </c>
      <c r="X63" s="102" t="str">
        <f t="shared" si="10"/>
        <v/>
      </c>
      <c r="Y63" s="136" t="str">
        <f t="shared" si="11"/>
        <v/>
      </c>
    </row>
    <row r="64">
      <c r="A64" s="143"/>
      <c r="B64" s="144"/>
      <c r="C64" s="145"/>
      <c r="D64" s="146"/>
      <c r="E64" s="85"/>
      <c r="F64" s="108" t="str">
        <f>IF(OR(ISBLANK(A64), ISBLANK(B64), ISBLANK(C64), ISBLANK(D64)), , IFERROR(SWITCH(A64,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64" s="90" t="str">
        <f>IF(OR(ISBLANK(A64), ISBLANK(B64), ISBLANK(D64), ISBLANK(F64)), , IFERROR(SWITCH(A64,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64" s="90" t="str">
        <f t="shared" si="1"/>
        <v/>
      </c>
      <c r="I64" s="90" t="str">
        <f>IF(OR(ISBLANK(B64), ISBLANK(C64), ISBLANK(F64), ISBLANK(G64)), , IFERROR(SWITCH(A64,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64" s="109" t="str">
        <f t="shared" si="2"/>
        <v/>
      </c>
      <c r="K64" s="90"/>
      <c r="L64" s="110" t="str">
        <f t="shared" si="3"/>
        <v/>
      </c>
      <c r="M64" s="92"/>
      <c r="N64" s="111" t="str">
        <f t="shared" si="4"/>
        <v/>
      </c>
      <c r="O64" s="97" t="str">
        <f t="shared" si="5"/>
        <v/>
      </c>
      <c r="P64" s="97" t="str">
        <f t="shared" si="6"/>
        <v/>
      </c>
      <c r="Q64" s="112" t="str">
        <f t="shared" si="7"/>
        <v/>
      </c>
      <c r="R64" s="97"/>
      <c r="S64" s="125" t="str">
        <f t="shared" si="8"/>
        <v/>
      </c>
      <c r="T64" s="122"/>
      <c r="U64" s="113" t="str">
        <f t="shared" si="12"/>
        <v/>
      </c>
      <c r="V64" s="123"/>
      <c r="W64" s="139" t="str">
        <f t="shared" si="9"/>
        <v/>
      </c>
      <c r="X64" s="102" t="str">
        <f t="shared" si="10"/>
        <v/>
      </c>
      <c r="Y64" s="136" t="str">
        <f t="shared" si="11"/>
        <v/>
      </c>
    </row>
    <row r="65">
      <c r="A65" s="147"/>
      <c r="B65" s="148"/>
      <c r="C65" s="149"/>
      <c r="D65" s="150"/>
      <c r="E65" s="85"/>
      <c r="F65" s="118" t="str">
        <f>IF(OR(ISBLANK(A65), ISBLANK(B65), ISBLANK(C65), ISBLANK(D65)), , IFERROR(SWITCH(A65,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65" s="119" t="str">
        <f>IF(OR(ISBLANK(A65), ISBLANK(B65), ISBLANK(D65), ISBLANK(F65)), , IFERROR(SWITCH(A65,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65" s="119" t="str">
        <f t="shared" si="1"/>
        <v/>
      </c>
      <c r="I65" s="119" t="str">
        <f>IF(OR(ISBLANK(B65), ISBLANK(C65), ISBLANK(F65), ISBLANK(G65)), , IFERROR(SWITCH(A65,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65" s="120" t="str">
        <f t="shared" si="2"/>
        <v/>
      </c>
      <c r="K65" s="90"/>
      <c r="L65" s="91" t="str">
        <f t="shared" si="3"/>
        <v/>
      </c>
      <c r="M65" s="92"/>
      <c r="N65" s="93" t="str">
        <f t="shared" si="4"/>
        <v/>
      </c>
      <c r="O65" s="94" t="str">
        <f t="shared" si="5"/>
        <v/>
      </c>
      <c r="P65" s="94" t="str">
        <f t="shared" si="6"/>
        <v/>
      </c>
      <c r="Q65" s="96" t="str">
        <f t="shared" si="7"/>
        <v/>
      </c>
      <c r="R65" s="97"/>
      <c r="S65" s="121" t="str">
        <f t="shared" si="8"/>
        <v/>
      </c>
      <c r="T65" s="122"/>
      <c r="U65" s="98" t="str">
        <f t="shared" si="12"/>
        <v/>
      </c>
      <c r="V65" s="123"/>
      <c r="W65" s="139" t="str">
        <f t="shared" si="9"/>
        <v/>
      </c>
      <c r="X65" s="102" t="str">
        <f t="shared" si="10"/>
        <v/>
      </c>
      <c r="Y65" s="136" t="str">
        <f t="shared" si="11"/>
        <v/>
      </c>
    </row>
    <row r="66">
      <c r="A66" s="143"/>
      <c r="B66" s="144"/>
      <c r="C66" s="145"/>
      <c r="D66" s="146"/>
      <c r="E66" s="85"/>
      <c r="F66" s="108" t="str">
        <f>IF(OR(ISBLANK(A66), ISBLANK(B66), ISBLANK(C66), ISBLANK(D66)), , IFERROR(SWITCH(A66,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66" s="90" t="str">
        <f>IF(OR(ISBLANK(A66), ISBLANK(B66), ISBLANK(D66), ISBLANK(F66)), , IFERROR(SWITCH(A66,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66" s="90" t="str">
        <f t="shared" si="1"/>
        <v/>
      </c>
      <c r="I66" s="90" t="str">
        <f>IF(OR(ISBLANK(B66), ISBLANK(C66), ISBLANK(F66), ISBLANK(G66)), , IFERROR(SWITCH(A66,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66" s="109" t="str">
        <f t="shared" si="2"/>
        <v/>
      </c>
      <c r="K66" s="90"/>
      <c r="L66" s="110" t="str">
        <f t="shared" si="3"/>
        <v/>
      </c>
      <c r="M66" s="92"/>
      <c r="N66" s="111" t="str">
        <f t="shared" si="4"/>
        <v/>
      </c>
      <c r="O66" s="97" t="str">
        <f t="shared" si="5"/>
        <v/>
      </c>
      <c r="P66" s="97" t="str">
        <f t="shared" si="6"/>
        <v/>
      </c>
      <c r="Q66" s="112" t="str">
        <f t="shared" si="7"/>
        <v/>
      </c>
      <c r="R66" s="97"/>
      <c r="S66" s="125" t="str">
        <f t="shared" si="8"/>
        <v/>
      </c>
      <c r="T66" s="122"/>
      <c r="U66" s="113" t="str">
        <f t="shared" si="12"/>
        <v/>
      </c>
      <c r="V66" s="123"/>
      <c r="W66" s="139" t="str">
        <f t="shared" si="9"/>
        <v/>
      </c>
      <c r="X66" s="102" t="str">
        <f t="shared" si="10"/>
        <v/>
      </c>
      <c r="Y66" s="136" t="str">
        <f t="shared" si="11"/>
        <v/>
      </c>
    </row>
    <row r="67">
      <c r="A67" s="147"/>
      <c r="B67" s="148"/>
      <c r="C67" s="149"/>
      <c r="D67" s="150"/>
      <c r="E67" s="85"/>
      <c r="F67" s="118" t="str">
        <f>IF(OR(ISBLANK(A67), ISBLANK(B67), ISBLANK(C67), ISBLANK(D67)), , IFERROR(SWITCH(A67,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67" s="119" t="str">
        <f>IF(OR(ISBLANK(A67), ISBLANK(B67), ISBLANK(D67), ISBLANK(F67)), , IFERROR(SWITCH(A67,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67" s="119" t="str">
        <f t="shared" si="1"/>
        <v/>
      </c>
      <c r="I67" s="119" t="str">
        <f>IF(OR(ISBLANK(B67), ISBLANK(C67), ISBLANK(F67), ISBLANK(G67)), , IFERROR(SWITCH(A67,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67" s="120" t="str">
        <f t="shared" si="2"/>
        <v/>
      </c>
      <c r="K67" s="90"/>
      <c r="L67" s="91" t="str">
        <f t="shared" si="3"/>
        <v/>
      </c>
      <c r="M67" s="92"/>
      <c r="N67" s="93" t="str">
        <f t="shared" si="4"/>
        <v/>
      </c>
      <c r="O67" s="94" t="str">
        <f t="shared" si="5"/>
        <v/>
      </c>
      <c r="P67" s="94" t="str">
        <f t="shared" si="6"/>
        <v/>
      </c>
      <c r="Q67" s="96" t="str">
        <f t="shared" si="7"/>
        <v/>
      </c>
      <c r="R67" s="97"/>
      <c r="S67" s="121" t="str">
        <f t="shared" si="8"/>
        <v/>
      </c>
      <c r="T67" s="122"/>
      <c r="U67" s="98" t="str">
        <f t="shared" si="12"/>
        <v/>
      </c>
      <c r="V67" s="123"/>
      <c r="W67" s="139" t="str">
        <f t="shared" si="9"/>
        <v/>
      </c>
      <c r="X67" s="102" t="str">
        <f t="shared" si="10"/>
        <v/>
      </c>
      <c r="Y67" s="136" t="str">
        <f t="shared" si="11"/>
        <v/>
      </c>
    </row>
    <row r="68">
      <c r="A68" s="143"/>
      <c r="B68" s="144"/>
      <c r="C68" s="145"/>
      <c r="D68" s="146"/>
      <c r="E68" s="85"/>
      <c r="F68" s="108" t="str">
        <f>IF(OR(ISBLANK(A68), ISBLANK(B68), ISBLANK(C68), ISBLANK(D68)), , IFERROR(SWITCH(A68,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68" s="90" t="str">
        <f>IF(OR(ISBLANK(A68), ISBLANK(B68), ISBLANK(D68), ISBLANK(F68)), , IFERROR(SWITCH(A68,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68" s="90" t="str">
        <f t="shared" si="1"/>
        <v/>
      </c>
      <c r="I68" s="90" t="str">
        <f>IF(OR(ISBLANK(B68), ISBLANK(C68), ISBLANK(F68), ISBLANK(G68)), , IFERROR(SWITCH(A68,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68" s="109" t="str">
        <f t="shared" si="2"/>
        <v/>
      </c>
      <c r="K68" s="90"/>
      <c r="L68" s="110" t="str">
        <f t="shared" si="3"/>
        <v/>
      </c>
      <c r="M68" s="92"/>
      <c r="N68" s="111" t="str">
        <f t="shared" si="4"/>
        <v/>
      </c>
      <c r="O68" s="97" t="str">
        <f t="shared" si="5"/>
        <v/>
      </c>
      <c r="P68" s="97" t="str">
        <f t="shared" si="6"/>
        <v/>
      </c>
      <c r="Q68" s="112" t="str">
        <f t="shared" si="7"/>
        <v/>
      </c>
      <c r="R68" s="97"/>
      <c r="S68" s="125" t="str">
        <f t="shared" si="8"/>
        <v/>
      </c>
      <c r="T68" s="122"/>
      <c r="U68" s="113" t="str">
        <f t="shared" si="12"/>
        <v/>
      </c>
      <c r="V68" s="123"/>
      <c r="W68" s="139" t="str">
        <f t="shared" si="9"/>
        <v/>
      </c>
      <c r="X68" s="102" t="str">
        <f t="shared" si="10"/>
        <v/>
      </c>
      <c r="Y68" s="136" t="str">
        <f t="shared" si="11"/>
        <v/>
      </c>
    </row>
    <row r="69">
      <c r="A69" s="147"/>
      <c r="B69" s="148"/>
      <c r="C69" s="149"/>
      <c r="D69" s="150"/>
      <c r="E69" s="85"/>
      <c r="F69" s="118" t="str">
        <f>IF(OR(ISBLANK(A69), ISBLANK(B69), ISBLANK(C69), ISBLANK(D69)), , IFERROR(SWITCH(A69,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69" s="119" t="str">
        <f>IF(OR(ISBLANK(A69), ISBLANK(B69), ISBLANK(D69), ISBLANK(F69)), , IFERROR(SWITCH(A69, "Arugula", Key!C10, "Banana Peppers", Key!H10, "Basil", Key!M30, "Black Cherry Tomatoes", Key!H19, "Bok Choi", Key!C11, "Borage", Key!H27, "Breen", Key!C12, "Bulls Blood Beets", Key!C13, "Buttercrunch", Key!C14, "Butterhead", Key!C15, "Campanula", Key!H36, "Cape Gooseberry", Key!H11, "Cardinale", Key!C16, "Catnip", Key!M29, "Celery", Key!C17, "Chamomille", Key!H35, "Cherry Tomatoes", Key!H12, "Chervil", Key!M12, "Chives", Key!M28, "Cilantro", Key!M27, "Cucumbers", Key!H13, "Dill", Key!M26, "Endive Lettuce", Key!C18, "Fiesta Gitana", Key!H34, "Flashy Trout Back", Key!C19, "Green Mustard", Key!C20, "Italian Parsley", Key!M21, "Jalapeños", Key!H14, "Jubilee Tomatoes", Key!H20, "Kale", Key!C21, "Kale Lacinato", Key!C22, "Lavender", Key!M30, "Lemon Balm", Key!M10, "Lemongrass", Key!M25, "Lollo Rossa", Key!C23, "Matilda", Key!C24, "Mexican Tarragon", Key!M24, "Mini Eggplant", Key!H15, "Mini Strawberries", Key!H16, "Mint", Key!M23, "Monte Carlo", Key!C25, "Night-Scented Stock", Key!H26, "Oopsy Daisy", Key!H32, "Oregano", Key!M22, "Petunia", Key!H31, "Purple Basil", Key!M14, "Purslane", Key!C26, "Radio Calendula", Key!H30, "Red Amaranth", Key!C27, "Red Marietta Gold", Key!H29, "Red Mustard", Key!C28, "Red Sail", Key!C29, "Red Salad Bowl", Key!C30, "Red Sorrel", Key!C31, "Rio Grande Tomatoes", Key!H23, "Roma Tomatoes", Key!H21, "Romaine", Key!C32, "Rosemary", Key!M20, "Rouge d'hiver", Key!C33, "Sage", Key!M19, "San Marzano Tomatoes", Key!H22, "Savory", Key!M11, "Shiso", Key!M18, "Sorrel", Key!C34, "Stevia", Key!M17, "Sugar Snap Peas", Key!H17, "Sweet Peppers", Key!H18, "Swiss Chard", Key!C35, "Tatsoi", Key!C36, "Thai Basil", Key!M16, "Thyme", Key!M15, "Torenia", Key!H28, "Wasabi Greens", Key!C37, "Watercress", Key!C38, "Wheatgrass", Key!C39, "Zaatar", Key!M13),""))</f>
        <v/>
      </c>
      <c r="H69" s="119" t="str">
        <f t="shared" si="1"/>
        <v/>
      </c>
      <c r="I69" s="119" t="str">
        <f>IF(OR(ISBLANK(B69), ISBLANK(C69), ISBLANK(F69), ISBLANK(G69)), , IFERROR(SWITCH(A69,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69" s="120" t="str">
        <f t="shared" si="2"/>
        <v/>
      </c>
      <c r="K69" s="90"/>
      <c r="L69" s="91" t="str">
        <f t="shared" si="3"/>
        <v/>
      </c>
      <c r="M69" s="92"/>
      <c r="N69" s="93" t="str">
        <f t="shared" si="4"/>
        <v/>
      </c>
      <c r="O69" s="94" t="str">
        <f t="shared" si="5"/>
        <v/>
      </c>
      <c r="P69" s="94" t="str">
        <f t="shared" si="6"/>
        <v/>
      </c>
      <c r="Q69" s="96" t="str">
        <f t="shared" si="7"/>
        <v/>
      </c>
      <c r="R69" s="97"/>
      <c r="S69" s="121" t="str">
        <f t="shared" si="8"/>
        <v/>
      </c>
      <c r="T69" s="122"/>
      <c r="U69" s="98" t="str">
        <f t="shared" si="12"/>
        <v/>
      </c>
      <c r="V69" s="123"/>
      <c r="W69" s="139" t="str">
        <f t="shared" si="9"/>
        <v/>
      </c>
      <c r="X69" s="102" t="str">
        <f t="shared" si="10"/>
        <v/>
      </c>
      <c r="Y69" s="136" t="str">
        <f t="shared" si="11"/>
        <v/>
      </c>
    </row>
    <row r="70">
      <c r="A70" s="143"/>
      <c r="B70" s="144"/>
      <c r="C70" s="145"/>
      <c r="D70" s="146"/>
      <c r="E70" s="85"/>
      <c r="F70" s="108" t="str">
        <f>IF(OR(ISBLANK(A70), ISBLANK(B70), ISBLANK(C70), ISBLANK(D70)), , IFERROR(SWITCH(A70,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70" s="90" t="str">
        <f t="shared" ref="G70:G73" si="13">IF(OR(ISBLANK(A70), ISBLANK(B70), ISBLANK(D70), ISBLANK(F70)), , IFERROR(SWITCH(A70, "Arugula"),""))</f>
        <v/>
      </c>
      <c r="H70" s="90" t="str">
        <f t="shared" si="1"/>
        <v/>
      </c>
      <c r="I70" s="90" t="str">
        <f>IF(OR(ISBLANK(B70), ISBLANK(C70), ISBLANK(F70), ISBLANK(G70)), , IFERROR(SWITCH(A70,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70" s="109" t="str">
        <f t="shared" si="2"/>
        <v/>
      </c>
      <c r="K70" s="90"/>
      <c r="L70" s="110" t="str">
        <f t="shared" si="3"/>
        <v/>
      </c>
      <c r="M70" s="92"/>
      <c r="N70" s="111" t="str">
        <f t="shared" si="4"/>
        <v/>
      </c>
      <c r="O70" s="97" t="str">
        <f t="shared" si="5"/>
        <v/>
      </c>
      <c r="P70" s="97" t="str">
        <f t="shared" si="6"/>
        <v/>
      </c>
      <c r="Q70" s="112" t="str">
        <f t="shared" si="7"/>
        <v/>
      </c>
      <c r="R70" s="97"/>
      <c r="S70" s="125" t="str">
        <f t="shared" si="8"/>
        <v/>
      </c>
      <c r="T70" s="122"/>
      <c r="U70" s="113" t="str">
        <f t="shared" si="12"/>
        <v/>
      </c>
      <c r="V70" s="123"/>
      <c r="W70" s="139" t="str">
        <f t="shared" si="9"/>
        <v/>
      </c>
      <c r="X70" s="102" t="str">
        <f t="shared" si="10"/>
        <v/>
      </c>
      <c r="Y70" s="136" t="str">
        <f t="shared" si="11"/>
        <v/>
      </c>
    </row>
    <row r="71">
      <c r="A71" s="147"/>
      <c r="B71" s="148"/>
      <c r="C71" s="149"/>
      <c r="D71" s="150"/>
      <c r="E71" s="85"/>
      <c r="F71" s="118" t="str">
        <f>IF(OR(ISBLANK(A71), ISBLANK(B71), ISBLANK(C71), ISBLANK(D71)), , IFERROR(SWITCH(A71,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71" s="119" t="str">
        <f t="shared" si="13"/>
        <v/>
      </c>
      <c r="H71" s="119" t="str">
        <f t="shared" si="1"/>
        <v/>
      </c>
      <c r="I71" s="119" t="str">
        <f>IF(OR(ISBLANK(B71), ISBLANK(C71), ISBLANK(F71), ISBLANK(G71)), , IFERROR(SWITCH(A71,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71" s="120" t="str">
        <f t="shared" si="2"/>
        <v/>
      </c>
      <c r="K71" s="90"/>
      <c r="L71" s="91" t="str">
        <f t="shared" si="3"/>
        <v/>
      </c>
      <c r="M71" s="92"/>
      <c r="N71" s="93" t="str">
        <f t="shared" si="4"/>
        <v/>
      </c>
      <c r="O71" s="94" t="str">
        <f t="shared" si="5"/>
        <v/>
      </c>
      <c r="P71" s="94" t="str">
        <f t="shared" si="6"/>
        <v/>
      </c>
      <c r="Q71" s="96" t="str">
        <f t="shared" si="7"/>
        <v/>
      </c>
      <c r="R71" s="97"/>
      <c r="S71" s="121" t="str">
        <f t="shared" si="8"/>
        <v/>
      </c>
      <c r="T71" s="122"/>
      <c r="U71" s="98" t="str">
        <f t="shared" si="12"/>
        <v/>
      </c>
      <c r="V71" s="123"/>
      <c r="W71" s="139" t="str">
        <f t="shared" si="9"/>
        <v/>
      </c>
      <c r="X71" s="102" t="str">
        <f t="shared" si="10"/>
        <v/>
      </c>
      <c r="Y71" s="136" t="str">
        <f t="shared" si="11"/>
        <v/>
      </c>
    </row>
    <row r="72">
      <c r="A72" s="143"/>
      <c r="B72" s="144"/>
      <c r="C72" s="145"/>
      <c r="D72" s="146"/>
      <c r="E72" s="85"/>
      <c r="F72" s="108" t="str">
        <f>IF(OR(ISBLANK(A72), ISBLANK(B72), ISBLANK(C72), ISBLANK(D72)), , IFERROR(SWITCH(A72,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72" s="90" t="str">
        <f t="shared" si="13"/>
        <v/>
      </c>
      <c r="H72" s="90" t="str">
        <f t="shared" si="1"/>
        <v/>
      </c>
      <c r="I72" s="90" t="str">
        <f>IF(OR(ISBLANK(B72), ISBLANK(C72), ISBLANK(F72), ISBLANK(G72)), , IFERROR(SWITCH(A72,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72" s="109" t="str">
        <f t="shared" si="2"/>
        <v/>
      </c>
      <c r="K72" s="90"/>
      <c r="L72" s="110" t="str">
        <f t="shared" si="3"/>
        <v/>
      </c>
      <c r="M72" s="92"/>
      <c r="N72" s="111" t="str">
        <f t="shared" si="4"/>
        <v/>
      </c>
      <c r="O72" s="97" t="str">
        <f t="shared" si="5"/>
        <v/>
      </c>
      <c r="P72" s="97" t="str">
        <f t="shared" si="6"/>
        <v/>
      </c>
      <c r="Q72" s="112" t="str">
        <f t="shared" si="7"/>
        <v/>
      </c>
      <c r="R72" s="97"/>
      <c r="S72" s="125" t="str">
        <f t="shared" si="8"/>
        <v/>
      </c>
      <c r="T72" s="122"/>
      <c r="U72" s="113" t="str">
        <f t="shared" si="12"/>
        <v/>
      </c>
      <c r="V72" s="123"/>
      <c r="W72" s="139" t="str">
        <f t="shared" si="9"/>
        <v/>
      </c>
      <c r="X72" s="102" t="str">
        <f t="shared" si="10"/>
        <v/>
      </c>
      <c r="Y72" s="136" t="str">
        <f t="shared" si="11"/>
        <v/>
      </c>
    </row>
    <row r="73">
      <c r="A73" s="154"/>
      <c r="B73" s="155"/>
      <c r="C73" s="156"/>
      <c r="D73" s="157"/>
      <c r="E73" s="85"/>
      <c r="F73" s="158" t="str">
        <f>IF(OR(ISBLANK(A73), ISBLANK(B73), ISBLANK(C73), ISBLANK(D73)), , IFERROR(SWITCH(A73, "Arugula", Key!B10, "Banana Peppers", Key!G10, "Basil", Key!L30, "Black Cherry Tomatoes", Key!G19, "Bok Choi", Key!B11, "Borage", Key!G27, "Breen", Key!B12, "Bulls Blood Beets", Key!B13, "Buttercrunch", Key!B14, "Butterhead", Key!B15, "Campanula", Key!G36, "Cape Gooseberry", Key!G11, "Cardinale", Key!B16, "Catnip", Key!L29, "Celery", Key!B17, "Chamomille", Key!G35, "Cherry Tomatoes", Key!G12, "Chervil", Key!L12, "Chives", Key!L28, "Cilantro", Key!L27, "Cucumbers", Key!G13, "Dill", Key!L26, "Endive Lettuce", Key!B18, "Fiesta Gitana", Key!G34, "Flashy Trout Back", Key!B19, "Green Mustard", Key!B20, "Italian Parsley", Key!L21, "Jalapeños", Key!G14, "Jubilee Tomatoes", Key!G20, "Kale", Key!B21, "Kale Lacinato", Key!B22, "Lavender", Key!L30, "Lemon Balm", Key!L10, "Lemongrass", Key!L25, "Lollo Rossa", Key!B23, "Matilda", Key!B24, "Mexican Tarragon", Key!L24, "Mini Eggplant", Key!G15, "Mini Strawberries", Key!G16, "Mint", Key!L23, "Monte Carlo", Key!B25, "Night-Scented Stock", Key!G26, "Oopsy Daisy", Key!G32, "Oregano", Key!L22, "Petunia", Key!G31, "Purple Basil", Key!L14, "Purslane", Key!B26, "Radio Calendula", Key!G30, "Red Amaranth", Key!B27, "Red Marietta Gold", Key!G29, "Red Mustard", Key!B28, "Red Sail", Key!B29, "Red Salad Bowl", Key!B30, "Red Sorrel", Key!B31, "Rio Grande Tomatoes", Key!G23, "Roma Tomatoes", Key!F21, "Romaine", Key!B32, "Rosemary", Key!L20, "Rouge d'hiver", Key!B33, "Sage", Key!L19, "San Marzano Tomatoes", Key!G22, "Savory", Key!L11, "Shiso", Key!L18, "Sorrel", Key!B34, "Stevia", Key!L17, "Sugar Snap Peas", Key!G17, "Sweet Peppers", Key!G18, "Swiss Chard", Key!B35, "Tatsoi", Key!B36, "Thai Basil", Key!L16, "Thyme", Key!L15, "Torenia", Key!G28, "Wasabi Greens", Key!B37, "Watercress", Key!B38, "Wheatgrass", Key!B39, "Zaatar", Key!L13),""))</f>
        <v/>
      </c>
      <c r="G73" s="159" t="str">
        <f t="shared" si="13"/>
        <v/>
      </c>
      <c r="H73" s="159" t="str">
        <f t="shared" si="1"/>
        <v/>
      </c>
      <c r="I73" s="159" t="str">
        <f>IF(OR(ISBLANK(B73), ISBLANK(C73), ISBLANK(F73), ISBLANK(G73)), , IFERROR(SWITCH(A73, "Arugula", Key!D10, "Banana Peppers", Key!I10, "Basil", Key!N30, "Black Cherry Tomatoes", Key!I19, "Bok Choi", Key!D11, "Borage", Key!I27, "Breen", Key!D12, "Bulls Blood Beets", Key!D13, "Buttercrunch", Key!D14, "Butterhead", Key!D15, "Campanula", Key!I36, "Cape Gooseberry", Key!I11, "Cardinale", Key!D16, "Catnip", Key!N29, "Celery", Key!D17, "Chamomille", Key!I35, "Cherry Tomatoes", Key!I12, "Chervil", Key!N12, "Chives", Key!N28, "Cilantro", Key!N27, "Cucumbers", Key!I13, "Dill", Key!N26, "Endive Lettuce", Key!D18, "Fiesta Gitana", Key!I34, "Flashy Trout Back", Key!D19, "Green Mustard", Key!D20, "Italian Parsley", Key!N21, "Jalapeños", Key!I14, "Jubilee Tomatoes", Key!I20, "Kale", Key!D21, "Kale Lacinato", Key!D22, "Lavender", Key!N30, "Lemon Balm", Key!N10, "Lemongrass", Key!N25, "Lollo Rossa", Key!D23, "Matilda", Key!D24, "Mexican Tarragon", Key!N24, "Mini Eggplant", Key!I15, "Mini Strawberries", Key!I16, "Mint", Key!N23, "Monte Carlo", Key!D25, "Night-Scented Stock", Key!I26, "Oopsy Daisy", Key!I32, "Oregano", Key!N22, "Petunia", Key!I31, "Purple Basil", Key!N14, "Purslane", Key!D26, "Radio Calendula", Key!I30, "Red Amaranth", Key!D27, "Red Marietta Gold", Key!I29, "Red Mustard", Key!D28, "Red Sail", Key!D29, "Red Salad Bowl", Key!D30, "Red Sorrel", Key!D31, "Rio Grande Tomatoes", Key!I23, "Roma Tomatoes", Key!I21, "Romaine", Key!D32, "Rosemary", Key!N20, "Rouge d'hiver", Key!D33, "Sage", Key!N19, "San Marzano Tomatoes", Key!I22, "Savory", Key!N11, "Shiso", Key!N18, "Sorrel", Key!D34, "Stevia", Key!N17, "Sugar Snap Peas", Key!I17, "Sweet Peppers", Key!I18, "Swiss Chard", Key!D35, "Tatsoi", Key!D36, "Thai Basil", Key!N16, "Thyme", Key!N15, "Torenia", Key!I28, "Wasabi Greens", Key!D37, "Watercress", Key!D38, "Wheatgrass", Key!D39, "Zaatar", Key!N13),""))</f>
        <v/>
      </c>
      <c r="J73" s="160" t="str">
        <f t="shared" si="2"/>
        <v/>
      </c>
      <c r="K73" s="90"/>
      <c r="L73" s="161" t="str">
        <f t="shared" si="3"/>
        <v/>
      </c>
      <c r="M73" s="92"/>
      <c r="N73" s="162" t="str">
        <f t="shared" si="4"/>
        <v/>
      </c>
      <c r="O73" s="163" t="str">
        <f t="shared" si="5"/>
        <v/>
      </c>
      <c r="P73" s="163" t="str">
        <f t="shared" si="6"/>
        <v/>
      </c>
      <c r="Q73" s="164" t="str">
        <f t="shared" si="7"/>
        <v/>
      </c>
      <c r="R73" s="97"/>
      <c r="S73" s="165" t="str">
        <f t="shared" si="8"/>
        <v/>
      </c>
      <c r="T73" s="122"/>
      <c r="U73" s="166" t="str">
        <f t="shared" si="12"/>
        <v/>
      </c>
      <c r="V73" s="167"/>
      <c r="W73" s="168" t="str">
        <f t="shared" si="9"/>
        <v/>
      </c>
      <c r="X73" s="169" t="str">
        <f t="shared" si="10"/>
        <v/>
      </c>
      <c r="Y73" s="170" t="str">
        <f t="shared" si="11"/>
        <v/>
      </c>
    </row>
    <row r="74">
      <c r="A74" s="171"/>
      <c r="B74" s="172"/>
      <c r="C74" s="173"/>
      <c r="D74" s="123"/>
      <c r="E74" s="174"/>
      <c r="F74" s="174"/>
      <c r="G74" s="174"/>
      <c r="H74" s="174"/>
      <c r="I74" s="174"/>
      <c r="J74" s="174"/>
      <c r="K74" s="174"/>
      <c r="L74" s="123"/>
      <c r="M74" s="123"/>
      <c r="N74" s="175"/>
      <c r="O74" s="175"/>
      <c r="P74" s="175"/>
      <c r="Q74" s="175"/>
      <c r="R74" s="175"/>
      <c r="S74" s="176"/>
      <c r="T74" s="176"/>
      <c r="U74" s="176"/>
      <c r="V74" s="176"/>
    </row>
  </sheetData>
  <mergeCells count="21">
    <mergeCell ref="J9:J10"/>
    <mergeCell ref="L9:L10"/>
    <mergeCell ref="N9:N10"/>
    <mergeCell ref="O9:O10"/>
    <mergeCell ref="P9:P10"/>
    <mergeCell ref="Q9:Q10"/>
    <mergeCell ref="S9:S10"/>
    <mergeCell ref="U9:U10"/>
    <mergeCell ref="Z11:Z30"/>
    <mergeCell ref="Z31:Z39"/>
    <mergeCell ref="Z40:Z42"/>
    <mergeCell ref="Z43:Z44"/>
    <mergeCell ref="Z45:Z46"/>
    <mergeCell ref="A2:Z5"/>
    <mergeCell ref="A7:Z8"/>
    <mergeCell ref="A9:D9"/>
    <mergeCell ref="F9:F10"/>
    <mergeCell ref="G9:G10"/>
    <mergeCell ref="H9:H10"/>
    <mergeCell ref="I9:I10"/>
    <mergeCell ref="W9:Z10"/>
  </mergeCells>
  <conditionalFormatting sqref="L11:N73">
    <cfRule type="cellIs" dxfId="0" priority="1" operator="equal">
      <formula>"if("</formula>
    </cfRule>
  </conditionalFormatting>
  <conditionalFormatting sqref="L11:M73">
    <cfRule type="beginsWith" dxfId="1" priority="2" operator="beginsWith" text="C">
      <formula>LEFT((L11),LEN("C"))=("C")</formula>
    </cfRule>
  </conditionalFormatting>
  <conditionalFormatting sqref="L11:M73">
    <cfRule type="beginsWith" dxfId="2" priority="3" operator="beginsWith" text="T">
      <formula>LEFT((L11),LEN("T"))=("T")</formula>
    </cfRule>
  </conditionalFormatting>
  <conditionalFormatting sqref="L11:M73">
    <cfRule type="beginsWith" dxfId="3" priority="4" operator="beginsWith" text="R">
      <formula>LEFT((L11),LEN("R"))=("R")</formula>
    </cfRule>
  </conditionalFormatting>
  <conditionalFormatting sqref="W11:W73">
    <cfRule type="cellIs" dxfId="4" priority="5" operator="equal">
      <formula>"Minimum"</formula>
    </cfRule>
  </conditionalFormatting>
  <conditionalFormatting sqref="X11:X73">
    <cfRule type="cellIs" dxfId="5" priority="6" operator="equal">
      <formula>"Moderate"</formula>
    </cfRule>
  </conditionalFormatting>
  <conditionalFormatting sqref="Y11:Y73">
    <cfRule type="cellIs" dxfId="6" priority="7" operator="equal">
      <formula>"Maximum"</formula>
    </cfRule>
  </conditionalFormatting>
  <conditionalFormatting sqref="W11:W73">
    <cfRule type="cellIs" dxfId="4" priority="8" operator="equal">
      <formula>"Minimum - Maximum"</formula>
    </cfRule>
  </conditionalFormatting>
  <conditionalFormatting sqref="X11:X73">
    <cfRule type="cellIs" dxfId="5" priority="9" operator="equal">
      <formula>"Minimum - Maximum"</formula>
    </cfRule>
  </conditionalFormatting>
  <conditionalFormatting sqref="Y11:Y73">
    <cfRule type="cellIs" dxfId="6" priority="10" operator="equal">
      <formula>"Minimum - Maximum"</formula>
    </cfRule>
  </conditionalFormatting>
  <conditionalFormatting sqref="Y11:Y73">
    <cfRule type="cellIs" dxfId="6" priority="11" operator="equal">
      <formula>"Moderate - Maximum"</formula>
    </cfRule>
  </conditionalFormatting>
  <conditionalFormatting sqref="X11:X73">
    <cfRule type="cellIs" dxfId="5" priority="12" operator="equal">
      <formula>"Moderate - Maximum"</formula>
    </cfRule>
  </conditionalFormatting>
  <conditionalFormatting sqref="X11:X73">
    <cfRule type="cellIs" dxfId="5" priority="13" operator="equal">
      <formula>"Minimum - Moderate"</formula>
    </cfRule>
  </conditionalFormatting>
  <conditionalFormatting sqref="W11:W73">
    <cfRule type="cellIs" dxfId="4" priority="14" operator="equal">
      <formula>"Minimum - Moderate"</formula>
    </cfRule>
  </conditionalFormatting>
  <conditionalFormatting sqref="W11:Y73">
    <cfRule type="cellIs" dxfId="7" priority="15" operator="equal">
      <formula>"Not Listed"</formula>
    </cfRule>
  </conditionalFormatting>
  <conditionalFormatting sqref="W11:W73">
    <cfRule type="cellIs" dxfId="7" priority="16" operator="equal">
      <formula>"Moderate - Maximum"</formula>
    </cfRule>
  </conditionalFormatting>
  <conditionalFormatting sqref="Y11:Y73">
    <cfRule type="cellIs" dxfId="7" priority="17" operator="equal">
      <formula>"Minimum - Moderate"</formula>
    </cfRule>
  </conditionalFormatting>
  <conditionalFormatting sqref="U11:U73">
    <cfRule type="beginsWith" dxfId="8" priority="18" operator="beginsWith" text="V">
      <formula>LEFT((U11),LEN("V"))=("V")</formula>
    </cfRule>
  </conditionalFormatting>
  <conditionalFormatting sqref="X11:Y73">
    <cfRule type="cellIs" dxfId="7" priority="19" operator="equal">
      <formula>"Minimum"</formula>
    </cfRule>
  </conditionalFormatting>
  <conditionalFormatting sqref="W11:W73">
    <cfRule type="cellIs" dxfId="7" priority="20" operator="equal">
      <formula>"Moderate"</formula>
    </cfRule>
  </conditionalFormatting>
  <conditionalFormatting sqref="Y11:Y73">
    <cfRule type="cellIs" dxfId="9" priority="21" operator="equal">
      <formula>"Moderate"</formula>
    </cfRule>
  </conditionalFormatting>
  <conditionalFormatting sqref="W11:X73">
    <cfRule type="cellIs" dxfId="7" priority="22" operator="equal">
      <formula>"Maximum"</formula>
    </cfRule>
  </conditionalFormatting>
  <dataValidations>
    <dataValidation type="decimal" operator="greaterThan" allowBlank="1" showDropDown="1" sqref="F11:I73">
      <formula1>0.0</formula1>
    </dataValidation>
    <dataValidation type="list" allowBlank="1" showInputMessage="1" showErrorMessage="1" prompt="Click and enter a value from the list of items" sqref="A11:A73">
      <formula1>"Arugula,Banana Peppers,Basil,Black Cherry Tomatoes,Bok Choi,Borage,Breen,Bulls Blood Beets,Buttercrunch,Butterhead,Campanula,Cape Gooseberry,Cardinale,Catnip,Celery,Chamomille,Cherry Tomatoes,Chervil,Chives,Cilantro,Cucumbers,Dill,Endive Lettuce,Fiesta Gi"&amp;"tana,Flashy Trout Back,Green Mustard,Italian Parsley,Jalapeños,Jubilee Tomatoes,Kale,Kale Lacinato,Lavender,Lemon Balm,Lemongrass,Lollo Rossa,Matilda,Mexican Tarragon,Mini Eggplant,Mini Strawberries,Mint,Monte Carlo,Night-Scented Stock,Oopsy Daisy,Oregano"&amp;",Petunia,Purple Basil,Purslane,Radio Calendula,Red Amaranth,Red Marietta Gold,Red Mustard,Red Sail,Red Salad Bowl,Red Sorrel,Rio Grande Tomatoes,Roma Tomatoes,Romaine,Rosemary,Rouge d'hiver,Sage,San Marzano Tomatoes,Savory,Shiso,Sorrel,Stevia,Sugar Snap P"&amp;"eas,Sweet Peppers,Swiss Chard,Tatsoi,Thai Basil,Thyme,Torenia,Wasabi Greens,Watercress,Wheatgrass,Zaatar"</formula1>
    </dataValidation>
    <dataValidation type="decimal" operator="greaterThan" allowBlank="1" showDropDown="1" showInputMessage="1" showErrorMessage="1" prompt="Enter a number greater than 0" sqref="C11:C73">
      <formula1>0.0</formula1>
    </dataValidation>
    <dataValidation type="list" allowBlank="1" showInputMessage="1" showErrorMessage="1" prompt="Click and enter a value from the list of items" sqref="D11:D73">
      <formula1>"Yes,No"</formula1>
    </dataValidation>
    <dataValidation type="decimal" operator="greaterThan" allowBlank="1" showDropDown="1" showErrorMessage="1" sqref="J11:J38">
      <formula1>0.0</formula1>
    </dataValidation>
    <dataValidation type="custom" allowBlank="1" showDropDown="1" showErrorMessage="1" sqref="B11:B73">
      <formula1>OR(NOT(ISERROR(DATEVALUE(B11))), AND(ISNUMBER(B11), LEFT(CELL("format", B11))="D"))</formula1>
    </dataValidation>
  </dataValidations>
  <hyperlinks>
    <hyperlink display="Instructions: Only fill-in columns A, B, C, D. The rest of the columns will auto-populate. If you find that the values in columns F - J aren't accurate, you can change these in the Key Sheet. Please do not change them here. (See More Instructions)" location="Key!A1" ref="A2"/>
    <hyperlink r:id="rId1" ref="S9"/>
    <hyperlink r:id="rId2" ref="W9"/>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1.88"/>
    <col customWidth="1" min="5" max="5" width="3.88"/>
    <col customWidth="1" min="6" max="6" width="1.13"/>
    <col customWidth="1" min="7" max="7" width="12.25"/>
    <col customWidth="1" min="8" max="8" width="11.88"/>
    <col customWidth="1" min="9" max="9" width="1.38"/>
    <col customWidth="1" min="10" max="10" width="0.38"/>
    <col customWidth="1" min="12" max="12" width="0.38"/>
    <col customWidth="1" min="14" max="14" width="0.38"/>
    <col customWidth="1" min="16" max="16" width="0.38"/>
    <col customWidth="1" min="17" max="17" width="12.75"/>
    <col customWidth="1" min="18" max="18" width="0.38"/>
    <col customWidth="1" min="20" max="20" width="0.38"/>
    <col customWidth="1" min="22" max="22" width="0.38"/>
    <col customWidth="1" min="24" max="24" width="0.38"/>
    <col customWidth="1" min="26" max="26" width="0.38"/>
    <col customWidth="1" min="28" max="28" width="0.38"/>
    <col customWidth="1" min="30" max="30" width="0.38"/>
    <col customWidth="1" min="32" max="32" width="0.38"/>
    <col customWidth="1" min="34" max="34" width="0.38"/>
    <col customWidth="1" min="36" max="36" width="0.38"/>
    <col customWidth="1" min="38" max="38" width="0.38"/>
    <col customWidth="1" min="40" max="40" width="0.38"/>
    <col customWidth="1" min="41" max="41" width="14.63"/>
    <col customWidth="1" min="42" max="42" width="0.38"/>
    <col customWidth="1" min="44" max="44" width="0.38"/>
    <col customWidth="1" min="46" max="46" width="0.38"/>
    <col customWidth="1" min="48" max="48" width="0.38"/>
    <col customWidth="1" min="50" max="50" width="0.38"/>
    <col customWidth="1" min="51" max="51" width="14.88"/>
    <col customWidth="1" min="52" max="52" width="0.38"/>
    <col customWidth="1" min="53" max="53" width="15.0"/>
    <col customWidth="1" min="54" max="54" width="0.38"/>
    <col customWidth="1" min="55" max="55" width="14.13"/>
    <col customWidth="1" min="56" max="56" width="0.38"/>
    <col customWidth="1" min="57" max="57" width="14.38"/>
    <col customWidth="1" min="58" max="58" width="0.38"/>
    <col customWidth="1" min="60" max="60" width="0.38"/>
    <col customWidth="1" min="61" max="61" width="14.0"/>
    <col customWidth="1" min="62" max="62" width="0.38"/>
    <col customWidth="1" min="63" max="63" width="14.88"/>
    <col customWidth="1" min="64" max="64" width="0.38"/>
    <col customWidth="1" min="65" max="65" width="15.0"/>
    <col customWidth="1" min="66" max="66" width="0.38"/>
    <col customWidth="1" min="67" max="67" width="14.0"/>
    <col customWidth="1" min="68" max="68" width="0.38"/>
    <col customWidth="1" min="69" max="69" width="15.88"/>
    <col customWidth="1" min="70" max="70" width="0.38"/>
    <col customWidth="1" min="71" max="71" width="14.75"/>
    <col customWidth="1" min="72" max="72" width="0.38"/>
    <col customWidth="1" min="73" max="73" width="14.0"/>
    <col customWidth="1" min="74" max="74" width="0.38"/>
    <col customWidth="1" min="75" max="75" width="14.0"/>
    <col customWidth="1" min="76" max="76" width="0.38"/>
    <col customWidth="1" min="77" max="77" width="14.0"/>
    <col customWidth="1" min="78" max="78" width="0.38"/>
    <col customWidth="1" min="79" max="79" width="14.0"/>
    <col customWidth="1" min="80" max="80" width="0.38"/>
    <col customWidth="1" min="81" max="81" width="14.0"/>
    <col customWidth="1" min="82" max="82" width="0.38"/>
    <col customWidth="1" min="83" max="83" width="14.0"/>
    <col customWidth="1" min="84" max="84" width="0.38"/>
    <col customWidth="1" min="85" max="85" width="14.0"/>
    <col customWidth="1" min="86" max="86" width="0.38"/>
    <col customWidth="1" min="87" max="87" width="14.0"/>
    <col customWidth="1" min="88" max="88" width="0.38"/>
    <col customWidth="1" min="89" max="89" width="14.0"/>
    <col customWidth="1" min="90" max="90" width="0.38"/>
    <col customWidth="1" min="91" max="91" width="14.0"/>
    <col customWidth="1" min="92" max="92" width="0.38"/>
    <col customWidth="1" min="93" max="93" width="14.0"/>
    <col customWidth="1" min="94" max="94" width="0.38"/>
    <col customWidth="1" min="95" max="95" width="14.0"/>
    <col customWidth="1" min="96" max="96" width="0.38"/>
    <col customWidth="1" min="97" max="97" width="14.0"/>
    <col customWidth="1" min="98" max="98" width="0.38"/>
    <col customWidth="1" min="99" max="99" width="14.0"/>
    <col customWidth="1" min="100" max="100" width="0.38"/>
    <col customWidth="1" min="101" max="101" width="14.0"/>
    <col customWidth="1" min="102" max="102" width="0.38"/>
    <col customWidth="1" min="103" max="103" width="14.0"/>
    <col customWidth="1" min="104" max="104" width="0.38"/>
    <col customWidth="1" min="105" max="105" width="14.0"/>
    <col customWidth="1" min="106" max="106" width="0.38"/>
    <col customWidth="1" min="107" max="107" width="14.0"/>
    <col customWidth="1" min="108" max="108" width="0.38"/>
    <col customWidth="1" min="109" max="109" width="14.0"/>
    <col customWidth="1" min="110" max="110" width="0.38"/>
    <col customWidth="1" min="111" max="111" width="14.0"/>
    <col customWidth="1" min="112" max="112" width="0.38"/>
    <col customWidth="1" min="113" max="113" width="14.0"/>
    <col customWidth="1" min="114" max="114" width="0.38"/>
    <col customWidth="1" min="115" max="115" width="14.0"/>
    <col customWidth="1" min="116" max="116" width="0.38"/>
    <col customWidth="1" min="117" max="117" width="14.0"/>
    <col customWidth="1" min="118" max="118" width="0.38"/>
    <col customWidth="1" min="119" max="119" width="14.0"/>
    <col customWidth="1" min="120" max="120" width="0.38"/>
    <col customWidth="1" min="121" max="121" width="14.0"/>
    <col customWidth="1" min="122" max="122" width="0.38"/>
    <col customWidth="1" min="123" max="123" width="14.0"/>
    <col customWidth="1" min="124" max="124" width="0.63"/>
    <col customWidth="1" min="125" max="125" width="14.0"/>
    <col customWidth="1" min="126" max="126" width="0.38"/>
    <col customWidth="1" min="127" max="127" width="14.0"/>
    <col customWidth="1" min="128" max="128" width="0.38"/>
    <col customWidth="1" min="129" max="129" width="14.0"/>
    <col customWidth="1" min="130" max="130" width="0.38"/>
    <col customWidth="1" min="131" max="131" width="14.0"/>
    <col customWidth="1" min="132" max="132" width="0.38"/>
    <col customWidth="1" min="133" max="133" width="14.0"/>
    <col customWidth="1" min="134" max="134" width="0.38"/>
    <col customWidth="1" min="135" max="135" width="14.0"/>
    <col customWidth="1" min="136" max="136" width="0.38"/>
  </cols>
  <sheetData>
    <row r="1">
      <c r="A1" s="177"/>
      <c r="K1" s="178"/>
      <c r="L1" s="178"/>
      <c r="M1" s="178"/>
      <c r="N1" s="178"/>
      <c r="O1" s="178"/>
      <c r="P1" s="178"/>
      <c r="Q1" s="178"/>
      <c r="R1" s="178"/>
      <c r="S1" s="178"/>
      <c r="T1" s="178"/>
      <c r="U1" s="178"/>
      <c r="V1" s="178"/>
      <c r="W1" s="178"/>
      <c r="X1" s="178"/>
      <c r="Y1" s="178"/>
      <c r="Z1" s="178"/>
      <c r="AA1" s="178"/>
      <c r="AB1" s="178"/>
      <c r="AC1" s="178"/>
      <c r="AD1" s="178"/>
      <c r="AE1" s="178"/>
      <c r="AF1" s="178"/>
      <c r="AG1" s="179"/>
      <c r="AI1" s="178"/>
      <c r="AJ1" s="178"/>
      <c r="AK1" s="178"/>
      <c r="AL1" s="178"/>
      <c r="AM1" s="178"/>
      <c r="AN1" s="178"/>
      <c r="AO1" s="178"/>
      <c r="AP1" s="178"/>
      <c r="AQ1" s="178"/>
      <c r="AR1" s="178"/>
      <c r="AS1" s="178"/>
      <c r="AT1" s="178"/>
      <c r="AU1" s="178"/>
      <c r="AV1" s="178"/>
      <c r="AW1" s="178"/>
      <c r="AX1" s="178"/>
      <c r="AY1" s="178"/>
      <c r="AZ1" s="178"/>
      <c r="BA1" s="178"/>
      <c r="BB1" s="178"/>
      <c r="BC1" s="178"/>
      <c r="BD1" s="178"/>
      <c r="BE1" s="178"/>
      <c r="BF1" s="178"/>
      <c r="BG1" s="178"/>
      <c r="BH1" s="178"/>
      <c r="BI1" s="178"/>
      <c r="BJ1" s="178"/>
      <c r="BK1" s="178"/>
      <c r="BL1" s="178"/>
      <c r="BM1" s="178"/>
      <c r="BN1" s="178"/>
      <c r="BO1" s="178"/>
      <c r="BP1" s="178"/>
      <c r="BQ1" s="178"/>
      <c r="BR1" s="178"/>
      <c r="BS1" s="178"/>
      <c r="BT1" s="178"/>
      <c r="BU1" s="178"/>
      <c r="BV1" s="178"/>
      <c r="BW1" s="178"/>
      <c r="BX1" s="178"/>
      <c r="BY1" s="178"/>
      <c r="BZ1" s="178"/>
      <c r="CA1" s="178"/>
      <c r="CB1" s="178"/>
      <c r="CC1" s="178"/>
      <c r="CD1" s="178"/>
      <c r="CE1" s="178"/>
      <c r="CF1" s="178"/>
      <c r="CG1" s="178"/>
      <c r="CH1" s="178"/>
      <c r="CI1" s="178"/>
      <c r="CJ1" s="178"/>
      <c r="CK1" s="178"/>
      <c r="CL1" s="178"/>
      <c r="CM1" s="178"/>
      <c r="CN1" s="178"/>
      <c r="CO1" s="178"/>
      <c r="CP1" s="178"/>
      <c r="CQ1" s="178"/>
      <c r="CR1" s="178"/>
      <c r="CS1" s="178"/>
      <c r="CT1" s="178"/>
      <c r="CU1" s="178"/>
      <c r="CV1" s="178"/>
      <c r="CW1" s="178"/>
      <c r="CX1" s="178"/>
      <c r="CY1" s="178"/>
      <c r="CZ1" s="178"/>
      <c r="DA1" s="178"/>
      <c r="DB1" s="178"/>
      <c r="DC1" s="178"/>
      <c r="DD1" s="178"/>
      <c r="DE1" s="178"/>
      <c r="DF1" s="178"/>
      <c r="DG1" s="178"/>
      <c r="DH1" s="178"/>
      <c r="DI1" s="178"/>
      <c r="DJ1" s="178"/>
      <c r="DK1" s="178"/>
      <c r="DL1" s="178"/>
      <c r="DM1" s="178"/>
      <c r="DN1" s="178"/>
      <c r="DO1" s="178"/>
      <c r="DP1" s="178"/>
      <c r="DQ1" s="178"/>
      <c r="DR1" s="178"/>
      <c r="DS1" s="178"/>
      <c r="DT1" s="178"/>
      <c r="DU1" s="178"/>
      <c r="DV1" s="178"/>
      <c r="DW1" s="178"/>
      <c r="DX1" s="178"/>
      <c r="DY1" s="178"/>
      <c r="DZ1" s="178"/>
      <c r="EA1" s="178"/>
      <c r="EB1" s="178"/>
      <c r="EC1" s="178"/>
      <c r="ED1" s="178"/>
      <c r="EE1" s="178"/>
      <c r="EF1" s="178"/>
    </row>
    <row r="2">
      <c r="A2" s="56" t="s">
        <v>80</v>
      </c>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4"/>
      <c r="AR2" s="178"/>
      <c r="AS2" s="178"/>
      <c r="AT2" s="178"/>
      <c r="AU2" s="178"/>
      <c r="AV2" s="178"/>
      <c r="AW2" s="178"/>
      <c r="AX2" s="178"/>
      <c r="AY2" s="178"/>
      <c r="AZ2" s="178"/>
      <c r="BA2" s="178"/>
      <c r="BB2" s="178"/>
      <c r="BC2" s="178"/>
      <c r="BD2" s="178"/>
      <c r="BE2" s="178"/>
      <c r="BF2" s="178"/>
      <c r="BG2" s="178"/>
      <c r="BH2" s="178"/>
      <c r="BI2" s="178"/>
      <c r="BJ2" s="178"/>
      <c r="BK2" s="178"/>
      <c r="BL2" s="178"/>
      <c r="BM2" s="178"/>
      <c r="BN2" s="178"/>
      <c r="BO2" s="178"/>
      <c r="BP2" s="178"/>
      <c r="BQ2" s="178"/>
      <c r="BR2" s="178"/>
      <c r="BS2" s="178"/>
      <c r="BT2" s="178"/>
      <c r="BU2" s="178"/>
      <c r="BV2" s="178"/>
      <c r="BW2" s="178"/>
      <c r="BX2" s="178"/>
      <c r="BY2" s="178"/>
      <c r="BZ2" s="178"/>
      <c r="CA2" s="178"/>
      <c r="CB2" s="178"/>
      <c r="CC2" s="178"/>
      <c r="CD2" s="178"/>
      <c r="CE2" s="178"/>
      <c r="CF2" s="178"/>
      <c r="CG2" s="178"/>
      <c r="CH2" s="178"/>
      <c r="CI2" s="178"/>
      <c r="CJ2" s="178"/>
      <c r="CK2" s="178"/>
      <c r="CL2" s="178"/>
      <c r="CM2" s="178"/>
      <c r="CN2" s="178"/>
      <c r="CO2" s="178"/>
      <c r="CP2" s="178"/>
      <c r="CQ2" s="178"/>
      <c r="CR2" s="178"/>
      <c r="CS2" s="178"/>
      <c r="CT2" s="178"/>
      <c r="CU2" s="178"/>
      <c r="CV2" s="178"/>
      <c r="CW2" s="178"/>
      <c r="CX2" s="178"/>
      <c r="CY2" s="178"/>
      <c r="CZ2" s="178"/>
      <c r="DA2" s="178"/>
      <c r="DB2" s="178"/>
      <c r="DC2" s="178"/>
      <c r="DD2" s="178"/>
      <c r="DE2" s="178"/>
      <c r="DF2" s="178"/>
      <c r="DG2" s="178"/>
      <c r="DH2" s="178"/>
      <c r="DI2" s="178"/>
      <c r="DJ2" s="178"/>
      <c r="DK2" s="178"/>
      <c r="DL2" s="178"/>
      <c r="DM2" s="178"/>
      <c r="DN2" s="178"/>
      <c r="DO2" s="178"/>
      <c r="DP2" s="178"/>
      <c r="DQ2" s="178"/>
      <c r="DR2" s="178"/>
      <c r="DS2" s="178"/>
      <c r="DT2" s="178"/>
      <c r="DU2" s="178"/>
      <c r="DV2" s="178"/>
      <c r="DW2" s="178"/>
      <c r="DX2" s="178"/>
      <c r="DY2" s="178"/>
      <c r="DZ2" s="178"/>
      <c r="EA2" s="178"/>
      <c r="EB2" s="178"/>
      <c r="EC2" s="178"/>
      <c r="ED2" s="178"/>
      <c r="EE2" s="178"/>
      <c r="EF2" s="178"/>
    </row>
    <row r="3">
      <c r="A3" s="36"/>
      <c r="AQ3" s="37"/>
      <c r="AR3" s="178"/>
      <c r="AS3" s="178"/>
      <c r="AT3" s="178"/>
      <c r="AU3" s="178"/>
      <c r="AV3" s="178"/>
      <c r="AW3" s="178"/>
      <c r="AX3" s="178"/>
      <c r="AY3" s="178"/>
      <c r="AZ3" s="178"/>
      <c r="BA3" s="178"/>
      <c r="BB3" s="178"/>
      <c r="BC3" s="178"/>
      <c r="BD3" s="178"/>
      <c r="BE3" s="178"/>
      <c r="BF3" s="178"/>
      <c r="BG3" s="178"/>
      <c r="BH3" s="178"/>
      <c r="BI3" s="178"/>
      <c r="BJ3" s="178"/>
      <c r="BK3" s="178"/>
      <c r="BL3" s="178"/>
      <c r="BM3" s="178"/>
      <c r="BN3" s="178"/>
      <c r="BO3" s="178"/>
      <c r="BP3" s="178"/>
      <c r="BQ3" s="178"/>
      <c r="BR3" s="178"/>
      <c r="BS3" s="178"/>
      <c r="BT3" s="178"/>
      <c r="BU3" s="178"/>
      <c r="BV3" s="178"/>
      <c r="BW3" s="178"/>
      <c r="BX3" s="178"/>
      <c r="BY3" s="178"/>
      <c r="BZ3" s="178"/>
      <c r="CA3" s="178"/>
      <c r="CB3" s="178"/>
      <c r="CC3" s="178"/>
      <c r="CD3" s="178"/>
      <c r="CE3" s="178"/>
      <c r="CF3" s="178"/>
      <c r="CG3" s="178"/>
      <c r="CH3" s="178"/>
      <c r="CI3" s="178"/>
      <c r="CJ3" s="178"/>
      <c r="CK3" s="178"/>
      <c r="CL3" s="178"/>
      <c r="CM3" s="178"/>
      <c r="CN3" s="178"/>
      <c r="CO3" s="178"/>
      <c r="CP3" s="178"/>
      <c r="CQ3" s="178"/>
      <c r="CR3" s="178"/>
      <c r="CS3" s="178"/>
      <c r="CT3" s="178"/>
      <c r="CU3" s="178"/>
      <c r="CV3" s="178"/>
      <c r="CW3" s="178"/>
      <c r="CX3" s="178"/>
      <c r="CY3" s="178"/>
      <c r="CZ3" s="178"/>
      <c r="DA3" s="178"/>
      <c r="DB3" s="178"/>
      <c r="DC3" s="178"/>
      <c r="DD3" s="178"/>
      <c r="DE3" s="178"/>
      <c r="DF3" s="178"/>
      <c r="DG3" s="178"/>
      <c r="DH3" s="178"/>
      <c r="DI3" s="178"/>
      <c r="DJ3" s="178"/>
      <c r="DK3" s="178"/>
      <c r="DL3" s="178"/>
      <c r="DM3" s="178"/>
      <c r="DN3" s="178"/>
      <c r="DO3" s="178"/>
      <c r="DP3" s="178"/>
      <c r="DQ3" s="178"/>
      <c r="DR3" s="178"/>
      <c r="DS3" s="178"/>
      <c r="DT3" s="178"/>
      <c r="DU3" s="178"/>
      <c r="DV3" s="178"/>
      <c r="DW3" s="178"/>
      <c r="DX3" s="178"/>
      <c r="DY3" s="178"/>
      <c r="DZ3" s="178"/>
      <c r="EA3" s="178"/>
      <c r="EB3" s="178"/>
      <c r="EC3" s="178"/>
      <c r="ED3" s="178"/>
      <c r="EE3" s="178"/>
      <c r="EF3" s="178"/>
    </row>
    <row r="4">
      <c r="A4" s="36"/>
      <c r="AQ4" s="37"/>
      <c r="AR4" s="178"/>
      <c r="AS4" s="178"/>
      <c r="AT4" s="178"/>
      <c r="AU4" s="178"/>
      <c r="AV4" s="178"/>
      <c r="AW4" s="178"/>
      <c r="AX4" s="178"/>
      <c r="AY4" s="178"/>
      <c r="AZ4" s="178"/>
      <c r="BA4" s="178"/>
      <c r="BB4" s="178"/>
      <c r="BC4" s="178"/>
      <c r="BD4" s="178"/>
      <c r="BE4" s="178"/>
      <c r="BF4" s="178"/>
      <c r="BG4" s="178"/>
      <c r="BH4" s="178"/>
      <c r="BI4" s="178"/>
      <c r="BJ4" s="178"/>
      <c r="BK4" s="178"/>
      <c r="BL4" s="178"/>
      <c r="BM4" s="178"/>
      <c r="BN4" s="178"/>
      <c r="BO4" s="178"/>
      <c r="BP4" s="178"/>
      <c r="BQ4" s="178"/>
      <c r="BR4" s="178"/>
      <c r="BS4" s="178"/>
      <c r="BT4" s="178"/>
      <c r="BU4" s="178"/>
      <c r="BV4" s="178"/>
      <c r="BW4" s="178"/>
      <c r="BX4" s="178"/>
      <c r="BY4" s="178"/>
      <c r="BZ4" s="178"/>
      <c r="CA4" s="178"/>
      <c r="CB4" s="178"/>
      <c r="CC4" s="178"/>
      <c r="CD4" s="178"/>
      <c r="CE4" s="178"/>
      <c r="CF4" s="178"/>
      <c r="CG4" s="178"/>
      <c r="CH4" s="178"/>
      <c r="CI4" s="178"/>
      <c r="CJ4" s="178"/>
      <c r="CK4" s="178"/>
      <c r="CL4" s="178"/>
      <c r="CM4" s="178"/>
      <c r="CN4" s="178"/>
      <c r="CO4" s="178"/>
      <c r="CP4" s="178"/>
      <c r="CQ4" s="178"/>
      <c r="CR4" s="178"/>
      <c r="CS4" s="178"/>
      <c r="CT4" s="178"/>
      <c r="CU4" s="178"/>
      <c r="CV4" s="178"/>
      <c r="CW4" s="178"/>
      <c r="CX4" s="178"/>
      <c r="CY4" s="178"/>
      <c r="CZ4" s="178"/>
      <c r="DA4" s="178"/>
      <c r="DB4" s="178"/>
      <c r="DC4" s="178"/>
      <c r="DD4" s="178"/>
      <c r="DE4" s="178"/>
      <c r="DF4" s="178"/>
      <c r="DG4" s="178"/>
      <c r="DH4" s="178"/>
      <c r="DI4" s="178"/>
      <c r="DJ4" s="178"/>
      <c r="DK4" s="178"/>
      <c r="DL4" s="178"/>
      <c r="DM4" s="178"/>
      <c r="DN4" s="178"/>
      <c r="DO4" s="178"/>
      <c r="DP4" s="178"/>
      <c r="DQ4" s="178"/>
      <c r="DR4" s="178"/>
      <c r="DS4" s="178"/>
      <c r="DT4" s="178"/>
      <c r="DU4" s="178"/>
      <c r="DV4" s="178"/>
      <c r="DW4" s="178"/>
      <c r="DX4" s="178"/>
      <c r="DY4" s="178"/>
      <c r="DZ4" s="178"/>
      <c r="EA4" s="178"/>
      <c r="EB4" s="178"/>
      <c r="EC4" s="178"/>
      <c r="ED4" s="178"/>
      <c r="EE4" s="178"/>
      <c r="EF4" s="178"/>
    </row>
    <row r="5">
      <c r="A5" s="57"/>
      <c r="B5" s="58"/>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9"/>
      <c r="AR5" s="178"/>
      <c r="AS5" s="178"/>
      <c r="AT5" s="178"/>
      <c r="AU5" s="178"/>
      <c r="AV5" s="178"/>
      <c r="AW5" s="178"/>
      <c r="AX5" s="178"/>
      <c r="AY5" s="178"/>
      <c r="AZ5" s="178"/>
      <c r="BA5" s="178"/>
      <c r="BB5" s="178"/>
      <c r="BC5" s="178"/>
      <c r="BD5" s="178"/>
      <c r="BE5" s="178"/>
      <c r="BF5" s="178"/>
      <c r="BG5" s="178"/>
      <c r="BH5" s="178"/>
      <c r="BI5" s="178"/>
      <c r="BJ5" s="178"/>
      <c r="BK5" s="178"/>
      <c r="BL5" s="178"/>
      <c r="BM5" s="178"/>
      <c r="BN5" s="178"/>
      <c r="BO5" s="178"/>
      <c r="BP5" s="178"/>
      <c r="BQ5" s="178"/>
      <c r="BR5" s="178"/>
      <c r="BS5" s="178"/>
      <c r="BT5" s="178"/>
      <c r="BU5" s="178"/>
      <c r="BV5" s="178"/>
      <c r="BW5" s="178"/>
      <c r="BX5" s="178"/>
      <c r="BY5" s="178"/>
      <c r="BZ5" s="178"/>
      <c r="CA5" s="178"/>
      <c r="CB5" s="178"/>
      <c r="CC5" s="178"/>
      <c r="CD5" s="178"/>
      <c r="CE5" s="178"/>
      <c r="CF5" s="178"/>
      <c r="CG5" s="178"/>
      <c r="CH5" s="178"/>
      <c r="CI5" s="178"/>
      <c r="CJ5" s="178"/>
      <c r="CK5" s="178"/>
      <c r="CL5" s="178"/>
      <c r="CM5" s="178"/>
      <c r="CN5" s="178"/>
      <c r="CO5" s="178"/>
      <c r="CP5" s="178"/>
      <c r="CQ5" s="178"/>
      <c r="CR5" s="178"/>
      <c r="CS5" s="178"/>
      <c r="CT5" s="178"/>
      <c r="CU5" s="178"/>
      <c r="CV5" s="178"/>
      <c r="CW5" s="178"/>
      <c r="CX5" s="178"/>
      <c r="CY5" s="178"/>
      <c r="CZ5" s="178"/>
      <c r="DA5" s="178"/>
      <c r="DB5" s="178"/>
      <c r="DC5" s="178"/>
      <c r="DD5" s="178"/>
      <c r="DE5" s="178"/>
      <c r="DF5" s="178"/>
      <c r="DG5" s="178"/>
      <c r="DH5" s="178"/>
      <c r="DI5" s="178"/>
      <c r="DJ5" s="178"/>
      <c r="DK5" s="178"/>
      <c r="DL5" s="178"/>
      <c r="DM5" s="178"/>
      <c r="DN5" s="178"/>
      <c r="DO5" s="178"/>
      <c r="DP5" s="178"/>
      <c r="DQ5" s="178"/>
      <c r="DR5" s="178"/>
      <c r="DS5" s="178"/>
      <c r="DT5" s="178"/>
      <c r="DU5" s="178"/>
      <c r="DV5" s="178"/>
      <c r="DW5" s="178"/>
      <c r="DX5" s="178"/>
      <c r="DY5" s="178"/>
      <c r="DZ5" s="178"/>
      <c r="EA5" s="178"/>
      <c r="EB5" s="178"/>
      <c r="EC5" s="178"/>
      <c r="ED5" s="178"/>
      <c r="EE5" s="178"/>
      <c r="EF5" s="178"/>
    </row>
    <row r="6">
      <c r="K6" s="178"/>
      <c r="L6" s="178"/>
      <c r="M6" s="178"/>
      <c r="N6" s="178"/>
      <c r="O6" s="178"/>
      <c r="P6" s="178"/>
      <c r="Q6" s="178"/>
      <c r="R6" s="178"/>
      <c r="S6" s="178"/>
      <c r="T6" s="178"/>
      <c r="U6" s="178"/>
      <c r="V6" s="178"/>
      <c r="W6" s="178"/>
      <c r="X6" s="178"/>
      <c r="Y6" s="178"/>
      <c r="Z6" s="178"/>
      <c r="AA6" s="178"/>
      <c r="AB6" s="178"/>
      <c r="AC6" s="178"/>
      <c r="AD6" s="178"/>
      <c r="AE6" s="178"/>
      <c r="AF6" s="178"/>
      <c r="AG6" s="179"/>
      <c r="AI6" s="178"/>
      <c r="AJ6" s="178"/>
      <c r="AK6" s="178"/>
      <c r="AL6" s="178"/>
      <c r="AM6" s="178"/>
      <c r="AN6" s="178"/>
      <c r="AO6" s="178"/>
      <c r="AP6" s="178"/>
      <c r="AQ6" s="178"/>
      <c r="AR6" s="178"/>
      <c r="AS6" s="178"/>
      <c r="AT6" s="178"/>
      <c r="AU6" s="178"/>
      <c r="AV6" s="178"/>
      <c r="AW6" s="178"/>
      <c r="AX6" s="178"/>
      <c r="AY6" s="178"/>
      <c r="AZ6" s="178"/>
      <c r="BA6" s="178"/>
      <c r="BB6" s="178"/>
      <c r="BC6" s="178"/>
      <c r="BD6" s="178"/>
      <c r="BE6" s="178"/>
      <c r="BF6" s="178"/>
      <c r="BG6" s="178"/>
      <c r="BH6" s="178"/>
      <c r="BI6" s="178"/>
      <c r="BJ6" s="178"/>
      <c r="BK6" s="178"/>
      <c r="BL6" s="178"/>
      <c r="BM6" s="178"/>
      <c r="BN6" s="178"/>
      <c r="BO6" s="178"/>
      <c r="BP6" s="178"/>
      <c r="BQ6" s="178"/>
      <c r="BR6" s="178"/>
      <c r="BS6" s="178"/>
      <c r="BT6" s="178"/>
      <c r="BU6" s="178"/>
      <c r="BV6" s="178"/>
      <c r="BW6" s="178"/>
      <c r="BX6" s="178"/>
      <c r="BY6" s="178"/>
      <c r="BZ6" s="178"/>
      <c r="CA6" s="178"/>
      <c r="CB6" s="178"/>
      <c r="CC6" s="178"/>
      <c r="CD6" s="178"/>
      <c r="CE6" s="178"/>
      <c r="CF6" s="178"/>
      <c r="CG6" s="178"/>
      <c r="CH6" s="178"/>
      <c r="CI6" s="178"/>
      <c r="CJ6" s="178"/>
      <c r="CK6" s="178"/>
      <c r="CL6" s="178"/>
      <c r="CM6" s="178"/>
      <c r="CN6" s="178"/>
      <c r="CO6" s="178"/>
      <c r="CP6" s="178"/>
      <c r="CQ6" s="178"/>
      <c r="CR6" s="178"/>
      <c r="CS6" s="178"/>
      <c r="CT6" s="178"/>
      <c r="CU6" s="178"/>
      <c r="CV6" s="178"/>
      <c r="CW6" s="178"/>
      <c r="CX6" s="178"/>
      <c r="CY6" s="178"/>
      <c r="CZ6" s="178"/>
      <c r="DA6" s="178"/>
      <c r="DB6" s="178"/>
      <c r="DC6" s="178"/>
      <c r="DD6" s="178"/>
      <c r="DE6" s="178"/>
      <c r="DF6" s="178"/>
      <c r="DG6" s="178"/>
      <c r="DH6" s="178"/>
      <c r="DI6" s="178"/>
      <c r="DJ6" s="178"/>
      <c r="DK6" s="178"/>
      <c r="DL6" s="178"/>
      <c r="DM6" s="178"/>
      <c r="DN6" s="178"/>
      <c r="DO6" s="178"/>
      <c r="DP6" s="178"/>
      <c r="DQ6" s="178"/>
      <c r="DR6" s="178"/>
      <c r="DS6" s="178"/>
      <c r="DT6" s="178"/>
      <c r="DU6" s="178"/>
      <c r="DV6" s="178"/>
      <c r="DW6" s="178"/>
      <c r="DX6" s="178"/>
      <c r="DY6" s="178"/>
      <c r="DZ6" s="178"/>
      <c r="EA6" s="178"/>
      <c r="EB6" s="178"/>
      <c r="EC6" s="178"/>
      <c r="ED6" s="178"/>
      <c r="EE6" s="178"/>
      <c r="EF6" s="178"/>
    </row>
    <row r="7">
      <c r="K7" s="178"/>
      <c r="L7" s="178"/>
      <c r="M7" s="178"/>
      <c r="N7" s="178"/>
      <c r="O7" s="178"/>
      <c r="P7" s="178"/>
      <c r="Q7" s="178"/>
      <c r="R7" s="178"/>
      <c r="S7" s="178"/>
      <c r="T7" s="178"/>
      <c r="U7" s="178"/>
      <c r="V7" s="178"/>
      <c r="W7" s="178"/>
      <c r="X7" s="178"/>
      <c r="Y7" s="178"/>
      <c r="Z7" s="178"/>
      <c r="AA7" s="178"/>
      <c r="AB7" s="178"/>
      <c r="AC7" s="178"/>
      <c r="AD7" s="178"/>
      <c r="AE7" s="178"/>
      <c r="AF7" s="178"/>
      <c r="AG7" s="179"/>
      <c r="AI7" s="178"/>
      <c r="AJ7" s="178"/>
      <c r="AK7" s="178"/>
      <c r="AL7" s="178"/>
      <c r="AM7" s="178"/>
      <c r="AN7" s="178"/>
      <c r="AO7" s="178"/>
      <c r="AP7" s="178"/>
      <c r="AQ7" s="178"/>
      <c r="AR7" s="178"/>
      <c r="AS7" s="178"/>
      <c r="AT7" s="178"/>
      <c r="AU7" s="178"/>
      <c r="AV7" s="178"/>
      <c r="AW7" s="178"/>
      <c r="AX7" s="178"/>
      <c r="AY7" s="178"/>
      <c r="AZ7" s="178"/>
      <c r="BA7" s="178"/>
      <c r="BB7" s="178"/>
      <c r="BC7" s="178"/>
      <c r="BD7" s="178"/>
      <c r="BE7" s="178"/>
      <c r="BF7" s="178"/>
      <c r="BG7" s="178"/>
      <c r="BH7" s="178"/>
      <c r="BI7" s="178"/>
      <c r="BJ7" s="178"/>
      <c r="BK7" s="178"/>
      <c r="BL7" s="178"/>
      <c r="BM7" s="178"/>
      <c r="BN7" s="178"/>
      <c r="BO7" s="178"/>
      <c r="BP7" s="178"/>
      <c r="BQ7" s="178"/>
      <c r="BR7" s="178"/>
      <c r="BS7" s="178"/>
      <c r="BT7" s="178"/>
      <c r="BU7" s="178"/>
      <c r="BV7" s="178"/>
      <c r="BW7" s="178"/>
      <c r="BX7" s="178"/>
      <c r="BY7" s="178"/>
      <c r="BZ7" s="178"/>
      <c r="CA7" s="178"/>
      <c r="CB7" s="178"/>
      <c r="CC7" s="178"/>
      <c r="CD7" s="178"/>
      <c r="CE7" s="178"/>
      <c r="CF7" s="178"/>
      <c r="CG7" s="178"/>
      <c r="CH7" s="178"/>
      <c r="CI7" s="178"/>
      <c r="CJ7" s="178"/>
      <c r="CK7" s="178"/>
      <c r="CL7" s="178"/>
      <c r="CM7" s="178"/>
      <c r="CN7" s="178"/>
      <c r="CO7" s="178"/>
      <c r="CP7" s="178"/>
      <c r="CQ7" s="178"/>
      <c r="CR7" s="178"/>
      <c r="CS7" s="178"/>
      <c r="CT7" s="178"/>
      <c r="CU7" s="178"/>
      <c r="CV7" s="178"/>
      <c r="CW7" s="178"/>
      <c r="CX7" s="178"/>
      <c r="CY7" s="178"/>
      <c r="CZ7" s="178"/>
      <c r="DA7" s="178"/>
      <c r="DB7" s="178"/>
      <c r="DC7" s="178"/>
      <c r="DD7" s="178"/>
      <c r="DE7" s="178"/>
      <c r="DF7" s="178"/>
      <c r="DG7" s="178"/>
      <c r="DH7" s="178"/>
      <c r="DI7" s="178"/>
      <c r="DJ7" s="178"/>
      <c r="DK7" s="178"/>
      <c r="DL7" s="178"/>
      <c r="DM7" s="178"/>
      <c r="DN7" s="178"/>
      <c r="DO7" s="178"/>
      <c r="DP7" s="178"/>
      <c r="DQ7" s="178"/>
      <c r="DR7" s="178"/>
      <c r="DS7" s="178"/>
      <c r="DT7" s="178"/>
      <c r="DU7" s="178"/>
      <c r="DV7" s="178"/>
      <c r="DW7" s="178"/>
      <c r="DX7" s="178"/>
      <c r="DY7" s="178"/>
      <c r="DZ7" s="178"/>
      <c r="EA7" s="178"/>
      <c r="EB7" s="178"/>
      <c r="EC7" s="178"/>
      <c r="ED7" s="178"/>
      <c r="EE7" s="178"/>
      <c r="EF7" s="178"/>
    </row>
    <row r="8">
      <c r="A8" s="180" t="s">
        <v>81</v>
      </c>
      <c r="B8" s="61"/>
      <c r="C8" s="61"/>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c r="BO8" s="61"/>
      <c r="BP8" s="181"/>
      <c r="BQ8" s="61"/>
      <c r="BR8" s="61"/>
      <c r="BS8" s="61"/>
      <c r="BT8" s="61"/>
      <c r="BU8" s="61"/>
      <c r="BV8" s="61"/>
      <c r="BW8" s="61"/>
      <c r="BX8" s="61"/>
      <c r="BY8" s="61"/>
      <c r="BZ8" s="61"/>
      <c r="CA8" s="61"/>
      <c r="CB8" s="61"/>
      <c r="CC8" s="61"/>
      <c r="CD8" s="61"/>
      <c r="CE8" s="61"/>
      <c r="CF8" s="61"/>
      <c r="CG8" s="61"/>
      <c r="CH8" s="61"/>
      <c r="CI8" s="61"/>
      <c r="CJ8" s="61"/>
      <c r="CK8" s="61"/>
      <c r="CL8" s="61"/>
      <c r="CM8" s="61"/>
      <c r="CN8" s="61"/>
      <c r="CO8" s="61"/>
      <c r="CP8" s="61"/>
      <c r="CQ8" s="61"/>
      <c r="CR8" s="61"/>
      <c r="CS8" s="61"/>
      <c r="CT8" s="61"/>
      <c r="CU8" s="61"/>
      <c r="CV8" s="61"/>
      <c r="CW8" s="61"/>
      <c r="CX8" s="61"/>
      <c r="CY8" s="61"/>
      <c r="CZ8" s="61"/>
      <c r="DA8" s="61"/>
      <c r="DB8" s="61"/>
      <c r="DC8" s="61"/>
      <c r="DD8" s="61"/>
      <c r="DE8" s="61"/>
      <c r="DF8" s="61"/>
      <c r="DG8" s="61"/>
      <c r="DH8" s="61"/>
      <c r="DI8" s="61"/>
      <c r="DJ8" s="61"/>
      <c r="DK8" s="61"/>
      <c r="DL8" s="61"/>
      <c r="DM8" s="61"/>
      <c r="DN8" s="61"/>
      <c r="DO8" s="61"/>
      <c r="DP8" s="61"/>
      <c r="DQ8" s="61"/>
      <c r="DR8" s="61"/>
      <c r="DS8" s="61"/>
      <c r="DT8" s="61"/>
      <c r="DU8" s="61"/>
      <c r="DV8" s="61"/>
      <c r="DW8" s="61"/>
      <c r="DX8" s="61"/>
      <c r="DY8" s="61"/>
      <c r="DZ8" s="61"/>
      <c r="EA8" s="61"/>
      <c r="EB8" s="61"/>
      <c r="EC8" s="61"/>
      <c r="ED8" s="61"/>
      <c r="EE8" s="61"/>
      <c r="EF8" s="182"/>
    </row>
    <row r="9">
      <c r="A9" s="28"/>
      <c r="B9" s="29"/>
      <c r="C9" s="29"/>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183"/>
    </row>
    <row r="10">
      <c r="A10" s="184" t="s">
        <v>20</v>
      </c>
      <c r="B10" s="185"/>
      <c r="C10" s="185"/>
      <c r="D10" s="185"/>
      <c r="E10" s="185"/>
      <c r="F10" s="185"/>
      <c r="G10" s="185"/>
      <c r="H10" s="186"/>
      <c r="I10" s="187"/>
      <c r="J10" s="188"/>
      <c r="K10" s="189" t="str">
        <f>'Crop Table'!A11</f>
        <v>Bok Choi</v>
      </c>
      <c r="L10" s="189"/>
      <c r="M10" s="189" t="str">
        <f>'Crop Table'!A12</f>
        <v>Arugula</v>
      </c>
      <c r="N10" s="189"/>
      <c r="O10" s="189" t="str">
        <f>'Crop Table'!A13</f>
        <v>Bulls Blood Beets</v>
      </c>
      <c r="P10" s="189"/>
      <c r="Q10" s="189" t="str">
        <f>'Crop Table'!A14</f>
        <v>Bok Choi</v>
      </c>
      <c r="R10" s="189"/>
      <c r="S10" s="189" t="str">
        <f>'Crop Table'!A15</f>
        <v>Bok Choi</v>
      </c>
      <c r="T10" s="189"/>
      <c r="U10" s="189" t="str">
        <f>'Crop Table'!A16</f>
        <v>Lavender</v>
      </c>
      <c r="V10" s="189"/>
      <c r="W10" s="189" t="str">
        <f>'Crop Table'!A17</f>
        <v>Cardinale</v>
      </c>
      <c r="X10" s="189"/>
      <c r="Y10" s="189" t="str">
        <f>'Crop Table'!A18</f>
        <v>Dill</v>
      </c>
      <c r="Z10" s="189"/>
      <c r="AA10" s="189" t="str">
        <f>'Crop Table'!A19</f>
        <v>Butterhead</v>
      </c>
      <c r="AB10" s="189"/>
      <c r="AC10" s="189" t="str">
        <f>'Crop Table'!A20</f>
        <v>Arugula</v>
      </c>
      <c r="AD10" s="189"/>
      <c r="AE10" s="189" t="str">
        <f>'Crop Table'!A21</f>
        <v>Cherry Tomatoes</v>
      </c>
      <c r="AF10" s="189"/>
      <c r="AG10" s="189" t="str">
        <f>'Crop Table'!A22</f>
        <v>Cherry Tomatoes</v>
      </c>
      <c r="AH10" s="190"/>
      <c r="AI10" s="189" t="str">
        <f>'Crop Table'!A23</f>
        <v>Mini Strawberries</v>
      </c>
      <c r="AJ10" s="189"/>
      <c r="AK10" s="189" t="str">
        <f>'Crop Table'!A24</f>
        <v>Thyme</v>
      </c>
      <c r="AL10" s="189"/>
      <c r="AM10" s="189" t="str">
        <f>'Crop Table'!A25</f>
        <v>Mini Eggplant</v>
      </c>
      <c r="AN10" s="189"/>
      <c r="AO10" s="189" t="str">
        <f>'Crop Table'!A26</f>
        <v/>
      </c>
      <c r="AP10" s="189"/>
      <c r="AQ10" s="189" t="str">
        <f>'Crop Table'!A27</f>
        <v/>
      </c>
      <c r="AR10" s="191" t="str">
        <f>'Crop Table'!B27</f>
        <v/>
      </c>
      <c r="AS10" s="189" t="str">
        <f>'Crop Table'!A28</f>
        <v/>
      </c>
      <c r="AT10" s="189"/>
      <c r="AU10" s="189" t="str">
        <f>'Crop Table'!A29</f>
        <v/>
      </c>
      <c r="AV10" s="189"/>
      <c r="AW10" s="189" t="str">
        <f>'Crop Table'!A30</f>
        <v/>
      </c>
      <c r="AX10" s="189"/>
      <c r="AY10" s="189" t="str">
        <f>'Crop Table'!A31</f>
        <v/>
      </c>
      <c r="AZ10" s="189"/>
      <c r="BA10" s="189" t="str">
        <f>'Crop Table'!A32</f>
        <v/>
      </c>
      <c r="BB10" s="189"/>
      <c r="BC10" s="189" t="str">
        <f>'Crop Table'!A33</f>
        <v/>
      </c>
      <c r="BD10" s="189"/>
      <c r="BE10" s="189" t="str">
        <f>'Crop Table'!A34</f>
        <v/>
      </c>
      <c r="BF10" s="189"/>
      <c r="BG10" s="189" t="str">
        <f>'Crop Table'!A35</f>
        <v/>
      </c>
      <c r="BH10" s="189" t="str">
        <f>'Crop Table'!A35</f>
        <v/>
      </c>
      <c r="BI10" s="189" t="str">
        <f>'Crop Table'!A36</f>
        <v/>
      </c>
      <c r="BJ10" s="189"/>
      <c r="BK10" s="189" t="str">
        <f>'Crop Table'!A37</f>
        <v/>
      </c>
      <c r="BL10" s="189"/>
      <c r="BM10" s="189" t="str">
        <f>'Crop Table'!A38</f>
        <v/>
      </c>
      <c r="BN10" s="189"/>
      <c r="BO10" s="189" t="str">
        <f>'Crop Table'!A39</f>
        <v/>
      </c>
      <c r="BP10" s="189"/>
      <c r="BQ10" s="189" t="str">
        <f>'Crop Table'!A40</f>
        <v/>
      </c>
      <c r="BR10" s="189"/>
      <c r="BS10" s="189" t="str">
        <f>'Crop Table'!A41</f>
        <v/>
      </c>
      <c r="BT10" s="189"/>
      <c r="BU10" s="189" t="str">
        <f>'Crop Table'!A42</f>
        <v/>
      </c>
      <c r="BV10" s="189"/>
      <c r="BW10" s="189" t="str">
        <f>'Crop Table'!A43</f>
        <v/>
      </c>
      <c r="BX10" s="189"/>
      <c r="BY10" s="189" t="str">
        <f>'Crop Table'!A44</f>
        <v/>
      </c>
      <c r="BZ10" s="189"/>
      <c r="CA10" s="189" t="str">
        <f>'Crop Table'!A45</f>
        <v/>
      </c>
      <c r="CB10" s="189"/>
      <c r="CC10" s="189" t="str">
        <f>'Crop Table'!A46</f>
        <v/>
      </c>
      <c r="CD10" s="189"/>
      <c r="CE10" s="189" t="str">
        <f>'Crop Table'!A47</f>
        <v/>
      </c>
      <c r="CF10" s="189"/>
      <c r="CG10" s="189" t="str">
        <f>'Crop Table'!A48</f>
        <v/>
      </c>
      <c r="CH10" s="189"/>
      <c r="CI10" s="189" t="str">
        <f>'Crop Table'!A49</f>
        <v/>
      </c>
      <c r="CJ10" s="189"/>
      <c r="CK10" s="189" t="str">
        <f>'Crop Table'!A50</f>
        <v/>
      </c>
      <c r="CL10" s="189"/>
      <c r="CM10" s="189" t="str">
        <f>'Crop Table'!A51</f>
        <v/>
      </c>
      <c r="CN10" s="189"/>
      <c r="CO10" s="189" t="str">
        <f>'Crop Table'!A52</f>
        <v/>
      </c>
      <c r="CP10" s="189"/>
      <c r="CQ10" s="189" t="str">
        <f>'Crop Table'!A53</f>
        <v/>
      </c>
      <c r="CR10" s="189"/>
      <c r="CS10" s="189" t="str">
        <f>'Crop Table'!A54</f>
        <v/>
      </c>
      <c r="CT10" s="189"/>
      <c r="CU10" s="189" t="str">
        <f>'Crop Table'!A55</f>
        <v/>
      </c>
      <c r="CV10" s="189"/>
      <c r="CW10" s="189" t="str">
        <f>'Crop Table'!A56</f>
        <v/>
      </c>
      <c r="CX10" s="189"/>
      <c r="CY10" s="189" t="str">
        <f>'Crop Table'!A57</f>
        <v/>
      </c>
      <c r="CZ10" s="189"/>
      <c r="DA10" s="189" t="str">
        <f>'Crop Table'!A58</f>
        <v/>
      </c>
      <c r="DB10" s="189"/>
      <c r="DC10" s="189" t="str">
        <f>'Crop Table'!A59</f>
        <v/>
      </c>
      <c r="DD10" s="189"/>
      <c r="DE10" s="189" t="str">
        <f>'Crop Table'!A60</f>
        <v/>
      </c>
      <c r="DF10" s="189"/>
      <c r="DG10" s="189" t="str">
        <f>'Crop Table'!A61</f>
        <v/>
      </c>
      <c r="DH10" s="189"/>
      <c r="DI10" s="189" t="str">
        <f>'Crop Table'!A62</f>
        <v/>
      </c>
      <c r="DJ10" s="189"/>
      <c r="DK10" s="189" t="str">
        <f>'Crop Table'!A63</f>
        <v/>
      </c>
      <c r="DL10" s="189"/>
      <c r="DM10" s="189" t="str">
        <f>'Crop Table'!A64</f>
        <v/>
      </c>
      <c r="DN10" s="189"/>
      <c r="DO10" s="189" t="str">
        <f>'Crop Table'!A65</f>
        <v/>
      </c>
      <c r="DP10" s="189"/>
      <c r="DQ10" s="189" t="str">
        <f>'Crop Table'!A66</f>
        <v/>
      </c>
      <c r="DR10" s="189"/>
      <c r="DS10" s="189" t="str">
        <f>'Crop Table'!A67</f>
        <v/>
      </c>
      <c r="DT10" s="189"/>
      <c r="DU10" s="189" t="str">
        <f>'Crop Table'!A68</f>
        <v/>
      </c>
      <c r="DV10" s="189"/>
      <c r="DW10" s="189" t="str">
        <f>'Crop Table'!A69</f>
        <v/>
      </c>
      <c r="DX10" s="189"/>
      <c r="DY10" s="189" t="str">
        <f>'Crop Table'!A70</f>
        <v/>
      </c>
      <c r="DZ10" s="189"/>
      <c r="EA10" s="189" t="str">
        <f>'Crop Table'!A71</f>
        <v/>
      </c>
      <c r="EB10" s="189"/>
      <c r="EC10" s="189" t="str">
        <f>'Crop Table'!A72</f>
        <v/>
      </c>
      <c r="ED10" s="189"/>
      <c r="EE10" s="189" t="str">
        <f>'Crop Table'!A73</f>
        <v/>
      </c>
      <c r="EF10" s="192" t="str">
        <f>'Crop Table'!U39</f>
        <v/>
      </c>
    </row>
    <row r="11">
      <c r="A11" s="193"/>
      <c r="B11" s="193"/>
      <c r="C11" s="193"/>
      <c r="D11" s="193"/>
      <c r="E11" s="194" t="s">
        <v>82</v>
      </c>
      <c r="F11" s="195"/>
      <c r="G11" s="196" t="s">
        <v>83</v>
      </c>
      <c r="H11" s="197"/>
      <c r="I11" s="198"/>
      <c r="J11" s="199"/>
      <c r="K11" s="200"/>
      <c r="L11" s="200"/>
      <c r="M11" s="201"/>
      <c r="N11" s="201"/>
      <c r="O11" s="202"/>
      <c r="P11" s="202"/>
      <c r="Q11" s="202"/>
      <c r="R11" s="202"/>
      <c r="S11" s="202"/>
      <c r="T11" s="202"/>
      <c r="U11" s="202"/>
      <c r="V11" s="202"/>
      <c r="W11" s="202"/>
      <c r="X11" s="202"/>
      <c r="Y11" s="202"/>
      <c r="Z11" s="202"/>
      <c r="AA11" s="202"/>
      <c r="AB11" s="202"/>
      <c r="AC11" s="202"/>
      <c r="AD11" s="202"/>
      <c r="AE11" s="202"/>
      <c r="AF11" s="202"/>
      <c r="AG11" s="202"/>
      <c r="AH11" s="202"/>
      <c r="AI11" s="202"/>
      <c r="AJ11" s="202"/>
      <c r="AK11" s="202"/>
      <c r="AL11" s="202"/>
      <c r="AM11" s="202"/>
      <c r="AN11" s="202"/>
      <c r="AO11" s="202"/>
      <c r="AP11" s="202"/>
      <c r="AQ11" s="202"/>
      <c r="AR11" s="202"/>
      <c r="AS11" s="202"/>
      <c r="AT11" s="202"/>
      <c r="AU11" s="202"/>
      <c r="AV11" s="202"/>
      <c r="AW11" s="202"/>
      <c r="AX11" s="202"/>
      <c r="AY11" s="202"/>
      <c r="AZ11" s="202"/>
      <c r="BA11" s="202"/>
      <c r="BB11" s="202"/>
      <c r="BC11" s="202"/>
      <c r="BD11" s="202"/>
      <c r="BE11" s="202"/>
      <c r="BF11" s="202"/>
      <c r="BG11" s="202"/>
      <c r="BH11" s="202"/>
      <c r="BI11" s="202"/>
      <c r="BJ11" s="202"/>
      <c r="BK11" s="202"/>
      <c r="BL11" s="202"/>
      <c r="BM11" s="202"/>
      <c r="BN11" s="202"/>
      <c r="BO11" s="202"/>
      <c r="BP11" s="202"/>
      <c r="BQ11" s="202"/>
      <c r="BR11" s="202"/>
      <c r="BS11" s="202"/>
      <c r="BT11" s="202"/>
      <c r="BU11" s="202"/>
      <c r="BV11" s="202"/>
      <c r="BW11" s="202"/>
      <c r="BX11" s="202"/>
      <c r="BY11" s="202"/>
      <c r="BZ11" s="202"/>
      <c r="CA11" s="202"/>
      <c r="CB11" s="202"/>
      <c r="CC11" s="202"/>
      <c r="CD11" s="202"/>
      <c r="CE11" s="202"/>
      <c r="CF11" s="202"/>
      <c r="CG11" s="202"/>
      <c r="CH11" s="202"/>
      <c r="CI11" s="202"/>
      <c r="CJ11" s="202"/>
      <c r="CK11" s="202"/>
      <c r="CL11" s="202"/>
      <c r="CM11" s="202"/>
      <c r="CN11" s="202"/>
      <c r="CO11" s="202"/>
      <c r="CP11" s="202"/>
      <c r="CQ11" s="202"/>
      <c r="CR11" s="202"/>
      <c r="CS11" s="202"/>
      <c r="CT11" s="202"/>
      <c r="CU11" s="202"/>
      <c r="CV11" s="202"/>
      <c r="CW11" s="202"/>
      <c r="CX11" s="202"/>
      <c r="CY11" s="202"/>
      <c r="CZ11" s="202"/>
      <c r="DA11" s="202"/>
      <c r="DB11" s="202"/>
      <c r="DC11" s="202"/>
      <c r="DD11" s="202"/>
      <c r="DE11" s="202"/>
      <c r="DF11" s="202"/>
      <c r="DG11" s="202"/>
      <c r="DH11" s="202"/>
      <c r="DI11" s="202"/>
      <c r="DJ11" s="202"/>
      <c r="DK11" s="202"/>
      <c r="DL11" s="202"/>
      <c r="DM11" s="202"/>
      <c r="DN11" s="202"/>
      <c r="DO11" s="202"/>
      <c r="DP11" s="202"/>
      <c r="DQ11" s="202"/>
      <c r="DR11" s="202"/>
      <c r="DS11" s="202"/>
      <c r="DT11" s="202"/>
      <c r="DU11" s="202"/>
      <c r="DV11" s="202"/>
      <c r="DW11" s="202"/>
      <c r="DX11" s="202"/>
      <c r="DY11" s="202"/>
      <c r="DZ11" s="202"/>
      <c r="EA11" s="202"/>
      <c r="EB11" s="202"/>
      <c r="EC11" s="202"/>
      <c r="ED11" s="202"/>
      <c r="EE11" s="202"/>
      <c r="EF11" s="203"/>
    </row>
    <row r="12">
      <c r="A12" s="204"/>
      <c r="B12" s="193"/>
      <c r="C12" s="193"/>
      <c r="D12" s="193"/>
      <c r="E12" s="205">
        <f>IF(COUNTA('Crop Table'!O11:O73)=0, ,SUM(K12:EE12))</f>
        <v>0</v>
      </c>
      <c r="F12" s="195"/>
      <c r="G12" s="206" t="str">
        <f>IF(LEFT(H12, 2)=LEFT(H10, 2), , SWITCH(LEFT(H12, 2), "1/", "January","2/", "February","3/", "March","4/", "April","5/", "May","6/", "June","7/", "July","8/", "August","9/", "September","10", "October","11", "November","12", "December"))</f>
        <v>November</v>
      </c>
      <c r="H12" s="197">
        <f>IF(COUNTA('Crop Table'!O11:O73)=0, ,H13-7)</f>
        <v>44880</v>
      </c>
      <c r="I12" s="198"/>
      <c r="J12" s="199"/>
      <c r="K12" s="200"/>
      <c r="L12" s="200"/>
      <c r="M12" s="201"/>
      <c r="N12" s="201"/>
      <c r="O12" s="202"/>
      <c r="P12" s="202"/>
      <c r="Q12" s="202"/>
      <c r="R12" s="202"/>
      <c r="S12" s="202"/>
      <c r="T12" s="202"/>
      <c r="U12" s="202"/>
      <c r="V12" s="202"/>
      <c r="W12" s="202"/>
      <c r="X12" s="202"/>
      <c r="Y12" s="202"/>
      <c r="Z12" s="202"/>
      <c r="AA12" s="202"/>
      <c r="AB12" s="202"/>
      <c r="AC12" s="202"/>
      <c r="AD12" s="202"/>
      <c r="AE12" s="202"/>
      <c r="AF12" s="202"/>
      <c r="AG12" s="202"/>
      <c r="AH12" s="202"/>
      <c r="AI12" s="202"/>
      <c r="AJ12" s="202"/>
      <c r="AK12" s="202"/>
      <c r="AL12" s="202"/>
      <c r="AM12" s="202"/>
      <c r="AN12" s="202"/>
      <c r="AO12" s="202"/>
      <c r="AP12" s="202"/>
      <c r="AQ12" s="202"/>
      <c r="AR12" s="202"/>
      <c r="AS12" s="202" t="str">
        <f>IF(IF(H12&lt;'Crop Table'!O28, 
                        DATEDIF(H12, 'Crop Table'!O28, "D"), 
                        DATEDIF('Crop Table'!O28, H12, "D")
                )
&gt; 3,
        IF(
                IF(H12&lt;'Crop Table'!P28, 
                        DATEDIF(H12, 'Crop Table'!P28, "D"), 
                        DATEDIF('Crop Table'!P28, H12, "D")
                ) 
        &gt; 3, 
        IF(AND(H12&gt;'Crop Table'!O28, H12&lt;'Crop Table'!P28),
                1*'Crop Table'!C28,
        ), 
        1*'Crop Table'!C28
        ),
1*'Crop Table'!C28 
)</f>
        <v/>
      </c>
      <c r="AT12" s="202"/>
      <c r="AU12" s="202" t="str">
        <f>IF(IF(H12&lt;'Crop Table'!O29, 
                        DATEDIF(H12, 'Crop Table'!O29, "D"), 
                        DATEDIF('Crop Table'!O29, H12, "D")
                )
&gt; 3,
        IF(
                IF(H12&lt;'Crop Table'!P29, 
                        DATEDIF(H12, 'Crop Table'!P29, "D"), 
                        DATEDIF('Crop Table'!P29, H12, "D")
                ) 
        &gt; 3, 
        IF(AND(H12&gt;'Crop Table'!O29, H12&lt;'Crop Table'!P29),
                1*'Crop Table'!C29,
        ), 
        1*'Crop Table'!C29
        ),
1*'Crop Table'!C29 
)</f>
        <v/>
      </c>
      <c r="AV12" s="202"/>
      <c r="AW12" s="202" t="str">
        <f>IF(IF(H12&lt;'Crop Table'!O30, 
                        DATEDIF(H12, 'Crop Table'!O30, "D"), 
                        DATEDIF('Crop Table'!O30, H12, "D")
                )
&gt; 3,
        IF(
                IF(H12&lt;'Crop Table'!P30, 
                        DATEDIF(H12, 'Crop Table'!P30, "D"), 
                        DATEDIF('Crop Table'!P30, H12, "D")
                ) 
        &gt; 3, 
        IF(AND(H12&gt;'Crop Table'!O30, H12&lt;'Crop Table'!P30),
                1*'Crop Table'!C30,
        ), 
        1*'Crop Table'!C30
        ),
1*'Crop Table'!C30 
)</f>
        <v/>
      </c>
      <c r="AX12" s="202"/>
      <c r="AY12" s="202" t="str">
        <f>IF(IF(H12&lt;'Crop Table'!O31, 
                        DATEDIF(H12, 'Crop Table'!O31, "D"), 
                        DATEDIF('Crop Table'!O31, H12, "D")
                )
&gt; 3,
        IF(
                IF(H12&lt;'Crop Table'!P31, 
                        DATEDIF(H12, 'Crop Table'!P31, "D"), 
                        DATEDIF('Crop Table'!P31, H12, "D")
                ) 
        &gt; 3, 
        IF(AND(H12&gt;'Crop Table'!O31, H12&lt;'Crop Table'!P31),
                1*'Crop Table'!C31,
        ), 
        1*'Crop Table'!C31
        ),
1*'Crop Table'!C31 
)</f>
        <v/>
      </c>
      <c r="AZ12" s="202"/>
      <c r="BA12" s="202" t="str">
        <f>IF(IF(H12&lt;'Crop Table'!O32, 
                        DATEDIF(H12, 'Crop Table'!O32, "D"), 
                        DATEDIF('Crop Table'!O32, H12, "D")
                )
&gt; 3,
        IF(
                IF(H12&lt;'Crop Table'!P32, 
                        DATEDIF(H12, 'Crop Table'!P32, "D"), 
                        DATEDIF('Crop Table'!P32, H12, "D")
                ) 
        &gt; 3, 
        IF(AND(H12&gt;'Crop Table'!O32, H12&lt;'Crop Table'!P32),
                1*'Crop Table'!C32,
        ), 
        1*'Crop Table'!C32
        ),
1*'Crop Table'!C32 
)</f>
        <v/>
      </c>
      <c r="BB12" s="202"/>
      <c r="BC12" s="202" t="str">
        <f>IF(IF(H12&lt;'Crop Table'!O33, 
                        DATEDIF(H12, 'Crop Table'!O33, "D"), 
                        DATEDIF('Crop Table'!O33, H12, "D")
                )
&gt; 3,
        IF(
                IF(H12&lt;'Crop Table'!P33, 
                        DATEDIF(H12, 'Crop Table'!P33, "D"), 
                        DATEDIF('Crop Table'!P33, H12, "D")
                ) 
        &gt; 3, 
        IF(AND(H12&gt;'Crop Table'!O33, H12&lt;'Crop Table'!P33),
                1*'Crop Table'!C33,
        ), 
        1*'Crop Table'!C33
        ),
1*'Crop Table'!C33 
)</f>
        <v/>
      </c>
      <c r="BD12" s="202"/>
      <c r="BE12" s="202" t="str">
        <f>IF(IF(H12&lt;'Crop Table'!O34, 
                        DATEDIF(H12, 'Crop Table'!O34, "D"), 
                        DATEDIF('Crop Table'!O34, H12, "D")
                )
&gt; 3,
        IF(
                IF(H12&lt;'Crop Table'!P34, 
                        DATEDIF(H12, 'Crop Table'!P34, "D"), 
                        DATEDIF('Crop Table'!P34, H12, "D")
                ) 
        &gt; 3, 
        IF(AND(H12&gt;'Crop Table'!O34, H12&lt;'Crop Table'!P34),
                1*'Crop Table'!C34,
        ), 
        1*'Crop Table'!C34
        ),
1*'Crop Table'!C34 
)</f>
        <v/>
      </c>
      <c r="BF12" s="202"/>
      <c r="BG12" s="202" t="str">
        <f>IF(IF(H12&lt;'Crop Table'!O35, 
                        DATEDIF(H12, 'Crop Table'!O35, "D"), 
                        DATEDIF('Crop Table'!O35, H12, "D")
                )
&gt; 3,
        IF(
                IF(H12&lt;'Crop Table'!P35, 
                        DATEDIF(H12, 'Crop Table'!P35, "D"), 
                        DATEDIF('Crop Table'!P35, H12, "D")
                ) 
        &gt; 3, 
        IF(AND(H12&gt;'Crop Table'!O35, H12&lt;'Crop Table'!P35),
                1*'Crop Table'!C35,
        ), 
        1*'Crop Table'!C35
        ),
1*'Crop Table'!C35 
)</f>
        <v/>
      </c>
      <c r="BH12" s="202"/>
      <c r="BI12" s="202" t="str">
        <f>IF(IF(H12&lt;'Crop Table'!O36, 
                        DATEDIF(H12, 'Crop Table'!O36, "D"), 
                        DATEDIF('Crop Table'!O36, H12, "D")
                )
&gt; 3,
        IF(
                IF(H12&lt;'Crop Table'!P36, 
                        DATEDIF(H12, 'Crop Table'!P36, "D"), 
                        DATEDIF('Crop Table'!P36, H12, "D")
                ) 
        &gt; 3, 
        IF(AND(H12&gt;'Crop Table'!O36, H12&lt;'Crop Table'!P36),
                1*'Crop Table'!C36,
        ), 
        1*'Crop Table'!C36
        ),
1*'Crop Table'!C36 
)</f>
        <v/>
      </c>
      <c r="BJ12" s="202"/>
      <c r="BK12" s="202" t="str">
        <f>IF(IF(H12&lt;'Crop Table'!O37, 
                        DATEDIF(H12, 'Crop Table'!O37, "D"), 
                        DATEDIF('Crop Table'!O37, H12, "D")
                )
&gt; 3,
        IF(
                IF(H12&lt;'Crop Table'!P37, 
                        DATEDIF(H12, 'Crop Table'!P37, "D"), 
                        DATEDIF('Crop Table'!P37, H12, "D")
                ) 
        &gt; 3, 
        IF(AND(H12&gt;'Crop Table'!O37, H12&lt;'Crop Table'!P37),
                1*'Crop Table'!C37,
        ), 
        1*'Crop Table'!C37
        ),
1*'Crop Table'!C37 
)</f>
        <v/>
      </c>
      <c r="BL12" s="202"/>
      <c r="BM12" s="202" t="str">
        <f>IF(IF(H12&lt;'Crop Table'!O38, 
                        DATEDIF(H12, 'Crop Table'!O38, "D"), 
                        DATEDIF('Crop Table'!O38, H12, "D")
                )
&gt; 3,
        IF(
                IF(H12&lt;'Crop Table'!P38, 
                        DATEDIF(H12, 'Crop Table'!P38, "D"), 
                        DATEDIF('Crop Table'!P38, H12, "D")
                ) 
        &gt; 3, 
        IF(AND(H12&gt;'Crop Table'!O38, H12&lt;'Crop Table'!P38),
                1*'Crop Table'!C38,
        ), 
        1*'Crop Table'!C38
        ),
1*'Crop Table'!C38 
)</f>
        <v/>
      </c>
      <c r="BN12" s="202"/>
      <c r="BO12" s="202" t="str">
        <f>IF(IF(H12&lt;'Crop Table'!O39, 
                        DATEDIF(H12, 'Crop Table'!O39, "D"), 
                        DATEDIF('Crop Table'!O39, H12, "D")
                )
&gt; 3,
        IF(
                IF(H12&lt;'Crop Table'!P39, 
                        DATEDIF(H12, 'Crop Table'!P39, "D"), 
                        DATEDIF('Crop Table'!P39, H12, "D")
                ) 
        &gt; 3, 
        IF(AND(H12&gt;'Crop Table'!O39, H12&lt;'Crop Table'!P39),
                1*'Crop Table'!C39,
        ), 
        1*'Crop Table'!C39
        ),
1*'Crop Table'!C39 
)</f>
        <v/>
      </c>
      <c r="BP12" s="202"/>
      <c r="BQ12" s="202"/>
      <c r="BR12" s="202"/>
      <c r="BS12" s="202"/>
      <c r="BT12" s="202"/>
      <c r="BU12" s="202"/>
      <c r="BV12" s="202"/>
      <c r="BW12" s="202"/>
      <c r="BX12" s="202"/>
      <c r="BY12" s="202"/>
      <c r="BZ12" s="202"/>
      <c r="CA12" s="202"/>
      <c r="CB12" s="202"/>
      <c r="CC12" s="202"/>
      <c r="CD12" s="202"/>
      <c r="CE12" s="202"/>
      <c r="CF12" s="202"/>
      <c r="CG12" s="202"/>
      <c r="CH12" s="202"/>
      <c r="CI12" s="202"/>
      <c r="CJ12" s="202"/>
      <c r="CK12" s="202"/>
      <c r="CL12" s="202"/>
      <c r="CM12" s="202"/>
      <c r="CN12" s="202"/>
      <c r="CO12" s="202"/>
      <c r="CP12" s="202"/>
      <c r="CQ12" s="202"/>
      <c r="CR12" s="202"/>
      <c r="CS12" s="202"/>
      <c r="CT12" s="202"/>
      <c r="CU12" s="202"/>
      <c r="CV12" s="202"/>
      <c r="CW12" s="202"/>
      <c r="CX12" s="202"/>
      <c r="CY12" s="202"/>
      <c r="CZ12" s="202"/>
      <c r="DA12" s="202"/>
      <c r="DB12" s="202"/>
      <c r="DC12" s="202"/>
      <c r="DD12" s="202"/>
      <c r="DE12" s="202"/>
      <c r="DF12" s="202"/>
      <c r="DG12" s="202"/>
      <c r="DH12" s="202"/>
      <c r="DI12" s="202"/>
      <c r="DJ12" s="202"/>
      <c r="DK12" s="202"/>
      <c r="DL12" s="202"/>
      <c r="DM12" s="202"/>
      <c r="DN12" s="202"/>
      <c r="DO12" s="202"/>
      <c r="DP12" s="202"/>
      <c r="DQ12" s="202"/>
      <c r="DR12" s="202"/>
      <c r="DS12" s="202"/>
      <c r="DT12" s="202"/>
      <c r="DU12" s="202"/>
      <c r="DV12" s="202"/>
      <c r="DW12" s="202"/>
      <c r="DX12" s="202"/>
      <c r="DY12" s="202"/>
      <c r="DZ12" s="202"/>
      <c r="EA12" s="202"/>
      <c r="EB12" s="202"/>
      <c r="EC12" s="202"/>
      <c r="ED12" s="202"/>
      <c r="EE12" s="202"/>
      <c r="EF12" s="203"/>
    </row>
    <row r="13">
      <c r="A13" s="204"/>
      <c r="B13" s="193"/>
      <c r="C13" s="193"/>
      <c r="D13" s="193"/>
      <c r="E13" s="205">
        <f>IF(COUNTA('Crop Table'!O11:O73)=0, ,SUM(K13:EE13))</f>
        <v>1</v>
      </c>
      <c r="F13" s="195"/>
      <c r="G13" s="206" t="str">
        <f>IF(COUNTA('Crop Table'!O11:O73)=0, ,(IF(LEFT(H13, 2)=LEFT(H12, 2), , SWITCH(LEFT(H13, 2), "1/", "January","2/", "February","3/", "March","4/", "April","5/", "May","6/", "June","7/", "July","8/", "August","9/", "September","10", "October","11", "November","12", "December"))))</f>
        <v/>
      </c>
      <c r="H13" s="197">
        <f>IF(COUNTA('Crop Table'!O11:O73)=0, , MIN('Crop Table'!O11:O73))</f>
        <v>44887</v>
      </c>
      <c r="I13" s="198"/>
      <c r="J13" s="199"/>
      <c r="K13" s="200" t="str">
        <f>IF(IF(H13&lt;'Crop Table'!O11, 
                        DATEDIF(H13, 'Crop Table'!O11, "D"), 
                        DATEDIF('Crop Table'!O11, H13, "D")
                )
&gt; 3,
        IF(
                IF(H13&lt;'Crop Table'!P11, 
                        DATEDIF(H13, 'Crop Table'!P11, "D"), 
                        DATEDIF('Crop Table'!P11, H13, "D")
                ) 
        &gt; 3, 
        IF(AND(H13&gt;'Crop Table'!O11, H13&lt;'Crop Table'!P11),
                1*'Crop Table'!C11,
        ), 
        1*'Crop Table'!C11
        ),
1*'Crop Table'!C11
)</f>
        <v/>
      </c>
      <c r="L13" s="200"/>
      <c r="M13" s="201" t="str">
        <f>IF(IF(H13&lt;'Crop Table'!O12, 
                        DATEDIF(H13, 'Crop Table'!O12, "D"), 
                        DATEDIF('Crop Table'!O12, H13, "D")
                )
&gt; 3,
        IF(
                IF(H13&lt;'Crop Table'!P12, 
                        DATEDIF(H13, 'Crop Table'!P12, "D"), 
                        DATEDIF('Crop Table'!P12, H13, "D")
                ) 
        &gt; 3, 
        IF(AND(H13&gt;'Crop Table'!O12, H13&lt;'Crop Table'!P12),
                1*'Crop Table'!C12,
        ), 
        1*'Crop Table'!C12
        ),
1*'Crop Table'!C12
)</f>
        <v/>
      </c>
      <c r="N13" s="201"/>
      <c r="O13" s="202">
        <f>IF(IF(H13&lt;'Crop Table'!O13, 
                        DATEDIF(H13, 'Crop Table'!O13, "D"), 
                        DATEDIF('Crop Table'!O13, H13, "D")
                )
&gt; 3,
        IF(
                IF(H13&lt;'Crop Table'!P13, 
                        DATEDIF(H13, 'Crop Table'!P13, "D"), 
                        DATEDIF('Crop Table'!P13, H13, "D")
                ) 
        &gt; 3, 
        IF(AND(H13&gt;'Crop Table'!O13, H13&lt;'Crop Table'!P13),
                1*'Crop Table'!C13,
        ), 
        1*'Crop Table'!C13
        ),
1*'Crop Table'!C13
)</f>
        <v>1</v>
      </c>
      <c r="P13" s="202"/>
      <c r="Q13" s="202" t="str">
        <f>IF(IF(H13&lt;'Crop Table'!O14, 
                        DATEDIF(H13, 'Crop Table'!O14, "D"), 
                        DATEDIF('Crop Table'!O14, H13, "D")
                )
&gt; 3,
        IF(
                IF(H13&lt;'Crop Table'!P14, 
                        DATEDIF(H13, 'Crop Table'!P14, "D"), 
                        DATEDIF('Crop Table'!P14, H13, "D")
                ) 
        &gt; 3, 
        IF(AND(H13&gt;'Crop Table'!O14, H13&lt;'Crop Table'!P14),
                1*'Crop Table'!C14,
        ), 
        1*'Crop Table'!C14
        ),
1*'Crop Table'!C14 
)</f>
        <v/>
      </c>
      <c r="R13" s="202"/>
      <c r="S13" s="202" t="str">
        <f>IF(IF(H13&lt;'Crop Table'!O15, 
                        DATEDIF(H13, 'Crop Table'!O15, "D"), 
                        DATEDIF('Crop Table'!O15, H13, "D")
                )
&gt; 3,
        IF(
                IF(H13&lt;'Crop Table'!P15, 
                        DATEDIF(H13, 'Crop Table'!P15, "D"), 
                        DATEDIF('Crop Table'!P15, H13, "D")
                ) 
        &gt; 3, 
        IF(AND(H13&gt;'Crop Table'!O15, H13&lt;'Crop Table'!P15),
                1*'Crop Table'!C15,
        ), 
        1*'Crop Table'!C15
        ),
1*'Crop Table'!C15
)</f>
        <v/>
      </c>
      <c r="T13" s="202"/>
      <c r="U13" s="202" t="str">
        <f>IF(IF(H13&lt;'Crop Table'!O16, 
                        DATEDIF(H13, 'Crop Table'!O16, "D"), 
                        DATEDIF('Crop Table'!O16, H13, "D")
                )
&gt; 3,
        IF(
                IF(H13&lt;'Crop Table'!P16, 
                        DATEDIF(H13, 'Crop Table'!P16, "D"), 
                        DATEDIF('Crop Table'!P16, H13, "D")
                ) 
        &gt; 3, 
        IF(AND(H13&gt;'Crop Table'!O16, H13&lt;'Crop Table'!P16),
                1*'Crop Table'!C16,
        ), 
        1*'Crop Table'!C16
        ),
1*'Crop Table'!C16 
)</f>
        <v/>
      </c>
      <c r="V13" s="202"/>
      <c r="W13" s="202" t="str">
        <f>IF(IF(H13&lt;'Crop Table'!O17, 
                        DATEDIF(H13, 'Crop Table'!O17, "D"), 
                        DATEDIF('Crop Table'!O17, H13, "D")
                )
&gt; 3,
        IF(
                IF(H13&lt;'Crop Table'!P17, 
                        DATEDIF(H13, 'Crop Table'!P17, "D"), 
                        DATEDIF('Crop Table'!P17, H13, "D")
                ) 
        &gt; 3, 
        IF(AND(H13&gt;'Crop Table'!O17, H13&lt;'Crop Table'!P17),
                1*'Crop Table'!C17,
        ), 
        1*'Crop Table'!C17
        ),
1*'Crop Table'!C17 
)</f>
        <v/>
      </c>
      <c r="X13" s="202"/>
      <c r="Y13" s="202" t="str">
        <f>IF(IF(H13&lt;'Crop Table'!O17, 
                        DATEDIF(H13, 'Crop Table'!O17, "D"), 
                        DATEDIF('Crop Table'!O17, H13, "D")
                )
&gt; 3,
        IF(
                IF(H13&lt;'Crop Table'!P17, 
                        DATEDIF(H13, 'Crop Table'!P17, "D"), 
                        DATEDIF('Crop Table'!P17, H13, "D")
                ) 
        &gt; 3, 
        IF(AND(H13&gt;'Crop Table'!O17, H13&lt;'Crop Table'!P17),
                1*'Crop Table'!C18,
        ), 
        1*'Crop Table'!C18
        ),
1*'Crop Table'!C18 
)</f>
        <v/>
      </c>
      <c r="Z13" s="202"/>
      <c r="AA13" s="202" t="str">
        <f>IF(IF(H13&lt;'Crop Table'!O19, 
                        DATEDIF(H13, 'Crop Table'!O19, "D"), 
                        DATEDIF('Crop Table'!O19, H13, "D")
                )
&gt; 3,
        IF(
                IF(H13&lt;'Crop Table'!P19, 
                        DATEDIF(H13, 'Crop Table'!P19, "D"), 
                        DATEDIF('Crop Table'!P19, H13, "D")
                ) 
        &gt; 3, 
        IF(AND(H13&gt;'Crop Table'!O19, H13&lt;'Crop Table'!P19),
                1*'Crop Table'!C19,
        ), 
        1*'Crop Table'!C19
        ),
1*'Crop Table'!C19 
)</f>
        <v/>
      </c>
      <c r="AB13" s="202"/>
      <c r="AC13" s="202" t="str">
        <f>IF(IF(H13&lt;'Crop Table'!O20, 
                        DATEDIF(H13, 'Crop Table'!O20, "D"), 
                        DATEDIF('Crop Table'!O20, H13, "D")
                )
&gt; 3,
        IF(
                IF(H13&lt;'Crop Table'!P20, 
                        DATEDIF(H13, 'Crop Table'!P20, "D"), 
                        DATEDIF('Crop Table'!P20, H13, "D")
                ) 
        &gt; 3, 
        IF(AND(H13&gt;'Crop Table'!O20, H13&lt;'Crop Table'!P20),
                1*'Crop Table'!C20,
        ), 
        1*'Crop Table'!C20
        ),
1*'Crop Table'!C20 
)</f>
        <v/>
      </c>
      <c r="AD13" s="202"/>
      <c r="AE13" s="202" t="str">
        <f>IF(IF(H13&lt;'Crop Table'!O21, 
                        DATEDIF(H13, 'Crop Table'!O21, "D"), 
                        DATEDIF('Crop Table'!O21, H13, "D")
                )
&gt; 3,
        IF(
                IF(H13&lt;'Crop Table'!P21, 
                        DATEDIF(H13, 'Crop Table'!P21, "D"), 
                        DATEDIF('Crop Table'!P21, H13, "D")
                ) 
        &gt; 3, 
        IF(AND(H13&gt;'Crop Table'!O21, H13&lt;'Crop Table'!P21),
                1*'Crop Table'!C21,
        ), 
        1*'Crop Table'!C21
        ),
1*'Crop Table'!C21 
)</f>
        <v/>
      </c>
      <c r="AF13" s="202"/>
      <c r="AG13" s="202" t="str">
        <f>IF(IF(H13&lt;'Crop Table'!O22, 
                        DATEDIF(H13, 'Crop Table'!O22, "D"), 
                        DATEDIF('Crop Table'!O22, H13, "D")
                )
&gt; 3,
        IF(
                IF(H13&lt;'Crop Table'!P22, 
                        DATEDIF(H13, 'Crop Table'!P22, "D"), 
                        DATEDIF('Crop Table'!P22, H13, "D")
                ) 
        &gt; 3, 
        IF(AND(H13&gt;'Crop Table'!O22, H13&lt;'Crop Table'!P22),
                1*'Crop Table'!C22,
        ), 
        1*'Crop Table'!C22
        ),
1*'Crop Table'!C22 
)</f>
        <v/>
      </c>
      <c r="AH13" s="202"/>
      <c r="AI13" s="202" t="str">
        <f>IF(IF(H13&lt;'Crop Table'!O23, 
                        DATEDIF(H13, 'Crop Table'!O23, "D"), 
                        DATEDIF('Crop Table'!O23, H13, "D")
                )
&gt; 3,
        IF(
                IF(H13&lt;'Crop Table'!P23, 
                        DATEDIF(H13, 'Crop Table'!P23, "D"), 
                        DATEDIF('Crop Table'!P23, H13, "D")
                ) 
        &gt; 3, 
        IF(AND(H13&gt;'Crop Table'!O23, H13&lt;'Crop Table'!P23),
                1*'Crop Table'!C23,
        ), 
        1*'Crop Table'!C23
        ),
1*'Crop Table'!C23 
)</f>
        <v/>
      </c>
      <c r="AJ13" s="202"/>
      <c r="AK13" s="202" t="str">
        <f>IF(IF(H13&lt;'Crop Table'!O24, 
                        DATEDIF(H13, 'Crop Table'!O24, "D"), 
                        DATEDIF('Crop Table'!O24, H13, "D")
                )
&gt; 3,
        IF(
                IF(H13&lt;'Crop Table'!P24, 
                        DATEDIF(H13, 'Crop Table'!P24, "D"), 
                        DATEDIF('Crop Table'!P24, H13, "D")
                ) 
        &gt; 3, 
        IF(AND(H13&gt;'Crop Table'!O24, H13&lt;'Crop Table'!P24),
                1*'Crop Table'!C24,
        ), 
        1*'Crop Table'!C24
        ),
1*'Crop Table'!C24 
)</f>
        <v/>
      </c>
      <c r="AL13" s="202"/>
      <c r="AM13" s="202" t="str">
        <f>IF(IF(H13&lt;'Crop Table'!O25, 
                        DATEDIF(H13, 'Crop Table'!O25, "D"), 
                        DATEDIF('Crop Table'!O25, H13, "D")
                )
&gt; 3,
        IF(
                IF(H13&lt;'Crop Table'!P25, 
                        DATEDIF(H13, 'Crop Table'!P25, "D"), 
                        DATEDIF('Crop Table'!P25, H13, "D")
                ) 
        &gt; 3, 
        IF(AND(H13&gt;'Crop Table'!O25, H13&lt;'Crop Table'!P25),
                1*'Crop Table'!C25,
        ), 
        1*'Crop Table'!C25
        ),
1*'Crop Table'!C25 
)</f>
        <v/>
      </c>
      <c r="AN13" s="202"/>
      <c r="AO13" s="202" t="str">
        <f>IF(IF(H13&lt;'Crop Table'!O26, 
                        DATEDIF(H13, 'Crop Table'!O26, "D"), 
                        DATEDIF('Crop Table'!O26, H13, "D")
                )
&gt; 3,
        IF(
                IF(H13&lt;'Crop Table'!P26, 
                        DATEDIF(H13, 'Crop Table'!P26, "D"), 
                        DATEDIF('Crop Table'!P26, H13, "D")
                ) 
        &gt; 3, 
        IF(AND(H13&gt;'Crop Table'!O26, H13&lt;'Crop Table'!P26),
                1*'Crop Table'!C26,
        ), 
        1*'Crop Table'!C26
        ),
1*'Crop Table'!C26 
)</f>
        <v/>
      </c>
      <c r="AP13" s="202"/>
      <c r="AQ13" s="202" t="str">
        <f>IF(IF(H13&lt;'Crop Table'!O27, 
                        DATEDIF(H13, 'Crop Table'!O27, "D"), 
                        DATEDIF('Crop Table'!O27, H13, "D")
                )
&gt; 3,
        IF(
                IF(H13&lt;'Crop Table'!P27, 
                        DATEDIF(H13, 'Crop Table'!P27, "D"), 
                        DATEDIF('Crop Table'!P27, H13, "D")
                ) 
        &gt; 3, 
        IF(AND(H13&gt;'Crop Table'!O27, H13&lt;'Crop Table'!P27),
                1*'Crop Table'!C27,
        ), 
        1*'Crop Table'!C27
        ),
1*'Crop Table'!C27 
)</f>
        <v/>
      </c>
      <c r="AR13" s="202"/>
      <c r="AS13" s="202" t="str">
        <f>IF(IF(H13&lt;'Crop Table'!O28, 
                        DATEDIF(H13, 'Crop Table'!O28, "D"), 
                        DATEDIF('Crop Table'!O28, H13, "D")
                )
&gt; 3,
        IF(
                IF(H13&lt;'Crop Table'!P28, 
                        DATEDIF(H13, 'Crop Table'!P28, "D"), 
                        DATEDIF('Crop Table'!P28, H13, "D")
                ) 
        &gt; 3, 
        IF(AND(H13&gt;'Crop Table'!O28, H13&lt;'Crop Table'!P28),
                1*'Crop Table'!C28,
        ), 
        1*'Crop Table'!C28
        ),
1*'Crop Table'!C28 
)</f>
        <v/>
      </c>
      <c r="AT13" s="202"/>
      <c r="AU13" s="202" t="str">
        <f>IF(IF(H13&lt;'Crop Table'!O29, 
                        DATEDIF(H13, 'Crop Table'!O29, "D"), 
                        DATEDIF('Crop Table'!O29, H13, "D")
                )
&gt; 3,
        IF(
                IF(H13&lt;'Crop Table'!P29, 
                        DATEDIF(H13, 'Crop Table'!P29, "D"), 
                        DATEDIF('Crop Table'!P29, H13, "D")
                ) 
        &gt; 3, 
        IF(AND(H13&gt;'Crop Table'!O29, H13&lt;'Crop Table'!P29),
                1*'Crop Table'!C29,
        ), 
        1*'Crop Table'!C29
        ),
1*'Crop Table'!C29 
)</f>
        <v/>
      </c>
      <c r="AV13" s="202"/>
      <c r="AW13" s="202" t="str">
        <f>IF(IF(H13&lt;'Crop Table'!O30, 
                        DATEDIF(H13, 'Crop Table'!O30, "D"), 
                        DATEDIF('Crop Table'!O30, H13, "D")
                )
&gt; 3,
        IF(
                IF(H13&lt;'Crop Table'!P30, 
                        DATEDIF(H13, 'Crop Table'!P30, "D"), 
                        DATEDIF('Crop Table'!P30, H13, "D")
                ) 
        &gt; 3, 
        IF(AND(H13&gt;'Crop Table'!O30, H13&lt;'Crop Table'!P30),
                1*'Crop Table'!C30,
        ), 
        1*'Crop Table'!C30
        ),
1*'Crop Table'!C30 
)</f>
        <v/>
      </c>
      <c r="AX13" s="202"/>
      <c r="AY13" s="202" t="str">
        <f>IF(IF(H13&lt;'Crop Table'!O31, 
                        DATEDIF(H13, 'Crop Table'!O31, "D"), 
                        DATEDIF('Crop Table'!O31, H13, "D")
                )
&gt; 3,
        IF(
                IF(H13&lt;'Crop Table'!P31, 
                        DATEDIF(H13, 'Crop Table'!P31, "D"), 
                        DATEDIF('Crop Table'!P31, H13, "D")
                ) 
        &gt; 3, 
        IF(AND(H13&gt;'Crop Table'!O31, H13&lt;'Crop Table'!P31),
                1*'Crop Table'!C31,
        ), 
        1*'Crop Table'!C31
        ),
1*'Crop Table'!C31 
)</f>
        <v/>
      </c>
      <c r="AZ13" s="202"/>
      <c r="BA13" s="202" t="str">
        <f>IF(IF(H13&lt;'Crop Table'!O32, 
                        DATEDIF(H13, 'Crop Table'!O32, "D"), 
                        DATEDIF('Crop Table'!O32, H13, "D")
                )
&gt; 3,
        IF(
                IF(H13&lt;'Crop Table'!P32, 
                        DATEDIF(H13, 'Crop Table'!P32, "D"), 
                        DATEDIF('Crop Table'!P32, H13, "D")
                ) 
        &gt; 3, 
        IF(AND(H13&gt;'Crop Table'!O32, H13&lt;'Crop Table'!P32),
                1*'Crop Table'!C32,
        ), 
        1*'Crop Table'!C32
        ),
1*'Crop Table'!C32 
)</f>
        <v/>
      </c>
      <c r="BB13" s="202"/>
      <c r="BC13" s="202" t="str">
        <f>IF(IF(H13&lt;'Crop Table'!O33, 
                        DATEDIF(H13, 'Crop Table'!O33, "D"), 
                        DATEDIF('Crop Table'!O33, H13, "D")
                )
&gt; 3,
        IF(
                IF(H13&lt;'Crop Table'!P33, 
                        DATEDIF(H13, 'Crop Table'!P33, "D"), 
                        DATEDIF('Crop Table'!P33, H13, "D")
                ) 
        &gt; 3, 
        IF(AND(H13&gt;'Crop Table'!O33, H13&lt;'Crop Table'!P33),
                1*'Crop Table'!C33,
        ), 
        1*'Crop Table'!C33
        ),
1*'Crop Table'!C33 
)</f>
        <v/>
      </c>
      <c r="BD13" s="202"/>
      <c r="BE13" s="202" t="str">
        <f>IF(IF(H13&lt;'Crop Table'!O34, 
                        DATEDIF(H13, 'Crop Table'!O34, "D"), 
                        DATEDIF('Crop Table'!O34, H13, "D")
                )
&gt; 3,
        IF(
                IF(H13&lt;'Crop Table'!P34, 
                        DATEDIF(H13, 'Crop Table'!P34, "D"), 
                        DATEDIF('Crop Table'!P34, H13, "D")
                ) 
        &gt; 3, 
        IF(AND(H13&gt;'Crop Table'!O34, H13&lt;'Crop Table'!P34),
                1*'Crop Table'!C34,
        ), 
        1*'Crop Table'!C34
        ),
1*'Crop Table'!C34 
)</f>
        <v/>
      </c>
      <c r="BF13" s="202"/>
      <c r="BG13" s="202" t="str">
        <f>IF(IF(H13&lt;'Crop Table'!O35, 
                        DATEDIF(H13, 'Crop Table'!O35, "D"), 
                        DATEDIF('Crop Table'!O35, H13, "D")
                )
&gt; 3,
        IF(
                IF(H13&lt;'Crop Table'!P35, 
                        DATEDIF(H13, 'Crop Table'!P35, "D"), 
                        DATEDIF('Crop Table'!P35, H13, "D")
                ) 
        &gt; 3, 
        IF(AND(H13&gt;'Crop Table'!O35, H13&lt;'Crop Table'!P35),
                1*'Crop Table'!C35,
        ), 
        1*'Crop Table'!C35
        ),
1*'Crop Table'!C35 
)</f>
        <v/>
      </c>
      <c r="BH13" s="202"/>
      <c r="BI13" s="202" t="str">
        <f>IF(IF(H13&lt;'Crop Table'!O36, 
                        DATEDIF(H13, 'Crop Table'!O36, "D"), 
                        DATEDIF('Crop Table'!O36, H13, "D")
                )
&gt; 3,
        IF(
                IF(H13&lt;'Crop Table'!P36, 
                        DATEDIF(H13, 'Crop Table'!P36, "D"), 
                        DATEDIF('Crop Table'!P36, H13, "D")
                ) 
        &gt; 3, 
        IF(AND(H13&gt;'Crop Table'!O36, H13&lt;'Crop Table'!P36),
                1*'Crop Table'!C36,
        ), 
        1*'Crop Table'!C36
        ),
1*'Crop Table'!C36 
)</f>
        <v/>
      </c>
      <c r="BJ13" s="202"/>
      <c r="BK13" s="202" t="str">
        <f>IF(IF(H13&lt;'Crop Table'!O37, 
                        DATEDIF(H13, 'Crop Table'!O37, "D"), 
                        DATEDIF('Crop Table'!O37, H13, "D")
                )
&gt; 3,
        IF(
                IF(H13&lt;'Crop Table'!P37, 
                        DATEDIF(H13, 'Crop Table'!P37, "D"), 
                        DATEDIF('Crop Table'!P37, H13, "D")
                ) 
        &gt; 3, 
        IF(AND(H13&gt;'Crop Table'!O37, H13&lt;'Crop Table'!P37),
                1*'Crop Table'!C37,
        ), 
        1*'Crop Table'!C37
        ),
1*'Crop Table'!C37 
)</f>
        <v/>
      </c>
      <c r="BL13" s="202"/>
      <c r="BM13" s="202" t="str">
        <f>IF(IF(H13&lt;'Crop Table'!O38, 
                        DATEDIF(H13, 'Crop Table'!O38, "D"), 
                        DATEDIF('Crop Table'!O38, H13, "D")
                )
&gt; 3,
        IF(
                IF(H13&lt;'Crop Table'!P38, 
                        DATEDIF(H13, 'Crop Table'!P38, "D"), 
                        DATEDIF('Crop Table'!P38, H13, "D")
                ) 
        &gt; 3, 
        IF(AND(H13&gt;'Crop Table'!O38, H13&lt;'Crop Table'!P38),
                1*'Crop Table'!C38,
        ), 
        1*'Crop Table'!C38
        ),
1*'Crop Table'!C38 
)</f>
        <v/>
      </c>
      <c r="BN13" s="202"/>
      <c r="BO13" s="202" t="str">
        <f>IF(IF(H13&lt;'Crop Table'!O39, 
                        DATEDIF(H13, 'Crop Table'!O39, "D"), 
                        DATEDIF('Crop Table'!O39, H13, "D")
                )
&gt; 3,
        IF(
                IF(H13&lt;'Crop Table'!P39, 
                        DATEDIF(H13, 'Crop Table'!P39, "D"), 
                        DATEDIF('Crop Table'!P39, H13, "D")
                ) 
        &gt; 3, 
        IF(AND(H13&gt;'Crop Table'!O39, H13&lt;'Crop Table'!P39),
                1*'Crop Table'!C39,
        ), 
        1*'Crop Table'!C39
        ),
1*'Crop Table'!C39 
)</f>
        <v/>
      </c>
      <c r="BP13" s="202"/>
      <c r="BQ13" s="202" t="str">
        <f>IF(IF(H13&lt;'Crop Table'!O40, 
                        DATEDIF(H13, 'Crop Table'!O40, "D"), 
                        DATEDIF('Crop Table'!O40, H13, "D")
                )
&gt; 3,
        IF(
                IF(H13&lt;'Crop Table'!P40, 
                        DATEDIF(H13, 'Crop Table'!P40, "D"), 
                        DATEDIF('Crop Table'!P40, H13, "D")
                ) 
        &gt; 3, 
        IF(AND(H13&gt;'Crop Table'!O40, H13&lt;'Crop Table'!P40),
                1*'Crop Table'!C40,
        ), 
        1*'Crop Table'!C40
        ),
1*'Crop Table'!C40
)</f>
        <v/>
      </c>
      <c r="BR13" s="202"/>
      <c r="BS13" s="202" t="str">
        <f>IF(IF(H13&lt;'Crop Table'!O41, 
                        DATEDIF(H13, 'Crop Table'!O41, "D"), 
                        DATEDIF('Crop Table'!O41, H13, "D")
                )
&gt; 3,
        IF(
                IF(H13&lt;'Crop Table'!P41, 
                        DATEDIF(H13, 'Crop Table'!P41, "D"), 
                        DATEDIF('Crop Table'!P41, H13, "D")
                ) 
        &gt; 3, 
        IF(AND(H13&gt;'Crop Table'!O41, H13&lt;'Crop Table'!P41),
                1*'Crop Table'!C41,
        ), 
        1*'Crop Table'!C41
        ),
1*'Crop Table'!C41
)</f>
        <v/>
      </c>
      <c r="BT13" s="202"/>
      <c r="BU13" s="202" t="str">
        <f>IF(IF(H13&lt;'Crop Table'!O42, 
                        DATEDIF(H13, 'Crop Table'!O42, "D"), 
                        DATEDIF('Crop Table'!O42, H13, "D")
                )
&gt; 3,
        IF(
                IF(H13&lt;'Crop Table'!P42, 
                        DATEDIF(H13, 'Crop Table'!P42, "D"), 
                        DATEDIF('Crop Table'!P42, H13, "D")
                ) 
        &gt; 3, 
        IF(AND(H13&gt;'Crop Table'!O42, H13&lt;'Crop Table'!P42),
                1*'Crop Table'!C42,
        ), 
        1*'Crop Table'!C42
        ),
1*'Crop Table'!C42
)</f>
        <v/>
      </c>
      <c r="BV13" s="202"/>
      <c r="BW13" s="202" t="str">
        <f>IF(IF(H13&lt;'Crop Table'!O43, 
                        DATEDIF(H13, 'Crop Table'!O43, "D"), 
                        DATEDIF('Crop Table'!O43, H13, "D")
                )
&gt; 3,
        IF(
                IF(H13&lt;'Crop Table'!P43, 
                        DATEDIF(H13, 'Crop Table'!P43, "D"), 
                        DATEDIF('Crop Table'!P43, H13, "D")
                ) 
        &gt; 3, 
        IF(AND(H13&gt;'Crop Table'!O43, H13&lt;'Crop Table'!P43),
                1*'Crop Table'!C43,
        ), 
        1*'Crop Table'!C43
        ),
1*'Crop Table'!C43
)</f>
        <v/>
      </c>
      <c r="BX13" s="202"/>
      <c r="BY13" s="202" t="str">
        <f>IF(IF(H13&lt;'Crop Table'!O44, 
                        DATEDIF(H13, 'Crop Table'!O44, "D"), 
                        DATEDIF('Crop Table'!O44, H13, "D")
                )
&gt; 3,
        IF(
                IF(H13&lt;'Crop Table'!P44, 
                        DATEDIF(H13, 'Crop Table'!P44, "D"), 
                        DATEDIF('Crop Table'!P44, H13, "D")
                ) 
        &gt; 3, 
        IF(AND(H13&gt;'Crop Table'!O44, H13&lt;'Crop Table'!P44),
                1*'Crop Table'!C44,
        ), 
        1*'Crop Table'!C44
        ),
1*'Crop Table'!C44
)</f>
        <v/>
      </c>
      <c r="BZ13" s="202"/>
      <c r="CA13" s="202" t="str">
        <f>IF(IF(H13&lt;'Crop Table'!O45, 
                        DATEDIF(H13, 'Crop Table'!O45, "D"), 
                        DATEDIF('Crop Table'!O45, H13, "D")
                )
&gt; 3,
        IF(
                IF(H13&lt;'Crop Table'!P45, 
                        DATEDIF(H13, 'Crop Table'!P45, "D"), 
                        DATEDIF('Crop Table'!P45, H13, "D")
                ) 
        &gt; 3, 
        IF(AND(H13&gt;'Crop Table'!O45, H13&lt;'Crop Table'!P45),
                1*'Crop Table'!C45,
        ), 
        1*'Crop Table'!C45
        ),
1*'Crop Table'!C45
)</f>
        <v/>
      </c>
      <c r="CB13" s="202"/>
      <c r="CC13" s="202" t="str">
        <f>IF(IF(H13&lt;'Crop Table'!O46, 
                        DATEDIF(H13, 'Crop Table'!O46, "D"), 
                        DATEDIF('Crop Table'!O46, H13, "D")
                )
&gt; 3,
        IF(
                IF(H13&lt;'Crop Table'!P46, 
                        DATEDIF(H13, 'Crop Table'!P46, "D"), 
                        DATEDIF('Crop Table'!P46, H13, "D")
                ) 
        &gt; 3, 
        IF(AND(H13&gt;'Crop Table'!O46, H13&lt;'Crop Table'!P46),
                1*'Crop Table'!C46,
        ), 
        1*'Crop Table'!C46
        ),
1*'Crop Table'!C46
)</f>
        <v/>
      </c>
      <c r="CD13" s="202"/>
      <c r="CE13" s="202" t="str">
        <f>IF(IF(H13&lt;'Crop Table'!O47, 
                        DATEDIF(H13, 'Crop Table'!O47, "D"), 
                        DATEDIF('Crop Table'!O47, H13, "D")
                )
&gt; 3,
        IF(
                IF(H13&lt;'Crop Table'!P47, 
                        DATEDIF(H13, 'Crop Table'!P47, "D"), 
                        DATEDIF('Crop Table'!P47, H13, "D")
                ) 
        &gt; 3, 
        IF(AND(H13&gt;'Crop Table'!O47, H13&lt;'Crop Table'!P47),
                1*'Crop Table'!C47,
        ), 
        1*'Crop Table'!C47
        ),
1*'Crop Table'!C47
)</f>
        <v/>
      </c>
      <c r="CF13" s="202"/>
      <c r="CG13" s="202" t="str">
        <f>IF(IF(H13&lt;'Crop Table'!O48, 
                        DATEDIF(H13, 'Crop Table'!O48, "D"), 
                        DATEDIF('Crop Table'!O48, H13, "D")
                )
&gt; 3,
        IF(
                IF(H13&lt;'Crop Table'!P48, 
                        DATEDIF(H13, 'Crop Table'!P48, "D"), 
                        DATEDIF('Crop Table'!P48, H13, "D")
                ) 
        &gt; 3, 
        IF(AND(H13&gt;'Crop Table'!O48, H13&lt;'Crop Table'!P48),
                1*'Crop Table'!C48,
        ), 
        1*'Crop Table'!C48
        ),
1*'Crop Table'!C48
)</f>
        <v/>
      </c>
      <c r="CH13" s="202"/>
      <c r="CI13" s="202" t="str">
        <f>IF(IF(H13&lt;'Crop Table'!O49, 
                        DATEDIF(H13, 'Crop Table'!O49, "D"), 
                        DATEDIF('Crop Table'!O49, H13, "D")
                )
&gt; 3,
        IF(
                IF(H13&lt;'Crop Table'!P49, 
                        DATEDIF(H13, 'Crop Table'!P49, "D"), 
                        DATEDIF('Crop Table'!P49, H13, "D")
                ) 
        &gt; 3, 
        IF(AND(H13&gt;'Crop Table'!O49, H13&lt;'Crop Table'!P49),
                1*'Crop Table'!C49,
        ), 
        1*'Crop Table'!C49
        ),
1*'Crop Table'!C49
)</f>
        <v/>
      </c>
      <c r="CJ13" s="202"/>
      <c r="CK13" s="202" t="str">
        <f>IF(IF(H13&lt;'Crop Table'!O50, 
                        DATEDIF(H13, 'Crop Table'!O50, "D"), 
                        DATEDIF('Crop Table'!O50, H13, "D")
                )
&gt; 3,
        IF(
                IF(H13&lt;'Crop Table'!P50, 
                        DATEDIF(H13, 'Crop Table'!P50, "D"), 
                        DATEDIF('Crop Table'!P50, H13, "D")
                ) 
        &gt; 3, 
        IF(AND(H13&gt;'Crop Table'!O50, H13&lt;'Crop Table'!P50),
                1*'Crop Table'!C50,
        ), 
        1*'Crop Table'!C50
        ),
1*'Crop Table'!C50
)</f>
        <v/>
      </c>
      <c r="CL13" s="202"/>
      <c r="CM13" s="202" t="str">
        <f>IF(IF(H13&lt;'Crop Table'!O51, 
                        DATEDIF(H13, 'Crop Table'!O51, "D"), 
                        DATEDIF('Crop Table'!O51, H13, "D")
                )
&gt; 3,
        IF(
                IF(H13&lt;'Crop Table'!P51, 
                        DATEDIF(H13, 'Crop Table'!P51, "D"), 
                        DATEDIF('Crop Table'!P51, H13, "D")
                ) 
        &gt; 3, 
        IF(AND(H13&gt;'Crop Table'!O51, H13&lt;'Crop Table'!P51),
                1*'Crop Table'!C51,
        ), 
        1*'Crop Table'!C51
        ),
1*'Crop Table'!C51
)</f>
        <v/>
      </c>
      <c r="CN13" s="202"/>
      <c r="CO13" s="202" t="str">
        <f>IF(IF(H13&lt;'Crop Table'!O52, 
                        DATEDIF(H13, 'Crop Table'!O52, "D"), 
                        DATEDIF('Crop Table'!O52, H13, "D")
                )
&gt; 3,
        IF(
                IF(H13&lt;'Crop Table'!P52, 
                        DATEDIF(H13, 'Crop Table'!P52, "D"), 
                        DATEDIF('Crop Table'!P52, H13, "D")
                ) 
        &gt; 3, 
        IF(AND(H13&gt;'Crop Table'!O52, H13&lt;'Crop Table'!P52),
                1*'Crop Table'!C52,
        ), 
        1*'Crop Table'!C52
        ),
1*'Crop Table'!C52
)</f>
        <v/>
      </c>
      <c r="CP13" s="202"/>
      <c r="CQ13" s="202" t="str">
        <f>IF(IF(H13&lt;'Crop Table'!O53, 
                        DATEDIF(H13, 'Crop Table'!O53, "D"), 
                        DATEDIF('Crop Table'!O53, H13, "D")
                )
&gt; 3,
        IF(
                IF(H13&lt;'Crop Table'!P53, 
                        DATEDIF(H13, 'Crop Table'!P53, "D"), 
                        DATEDIF('Crop Table'!P53, H13, "D")
                ) 
        &gt; 3, 
        IF(AND(H13&gt;'Crop Table'!O53, H13&lt;'Crop Table'!P53),
                1*'Crop Table'!C53,
        ), 
        1*'Crop Table'!C53
        ),
1*'Crop Table'!C53
)</f>
        <v/>
      </c>
      <c r="CR13" s="202"/>
      <c r="CS13" s="202" t="str">
        <f>IF(IF(H13&lt;'Crop Table'!O54, 
                        DATEDIF(H13, 'Crop Table'!O54, "D"), 
                        DATEDIF('Crop Table'!O54, H13, "D")
                )
&gt; 3,
        IF(
                IF(H13&lt;'Crop Table'!P54, 
                        DATEDIF(H13, 'Crop Table'!P54, "D"), 
                        DATEDIF('Crop Table'!P54, H13, "D")
                ) 
        &gt; 3, 
        IF(AND(H13&gt;'Crop Table'!O54, H13&lt;'Crop Table'!P54),
                1*'Crop Table'!C54,
        ), 
        1*'Crop Table'!C54
        ),
1*'Crop Table'!C54
)</f>
        <v/>
      </c>
      <c r="CT13" s="202"/>
      <c r="CU13" s="202" t="str">
        <f>IF(IF(H13&lt;'Crop Table'!O55, 
                        DATEDIF(H13, 'Crop Table'!O55, "D"), 
                        DATEDIF('Crop Table'!O55, H13, "D")
                )
&gt; 3,
        IF(
                IF(H13&lt;'Crop Table'!P55, 
                        DATEDIF(H13, 'Crop Table'!P55, "D"), 
                        DATEDIF('Crop Table'!P55, H13, "D")
                ) 
        &gt; 3, 
        IF(AND(H13&gt;'Crop Table'!O55, H13&lt;'Crop Table'!P55),
                1*'Crop Table'!C55,
        ), 
        1*'Crop Table'!C55
        ),
1*'Crop Table'!C55
)</f>
        <v/>
      </c>
      <c r="CV13" s="202"/>
      <c r="CW13" s="202" t="str">
        <f>IF(IF(H13&lt;'Crop Table'!O56, 
                        DATEDIF(H13, 'Crop Table'!O56, "D"), 
                        DATEDIF('Crop Table'!O56, H13, "D")
                )
&gt; 3,
        IF(
                IF(H13&lt;'Crop Table'!P56, 
                        DATEDIF(H13, 'Crop Table'!P56, "D"), 
                        DATEDIF('Crop Table'!P56, H13, "D")
                ) 
        &gt; 3, 
        IF(AND(H13&gt;'Crop Table'!O56, H13&lt;'Crop Table'!P56),
                1*'Crop Table'!C56,
        ), 
        1*'Crop Table'!C56
        ),
1*'Crop Table'!C56
)</f>
        <v/>
      </c>
      <c r="CX13" s="202"/>
      <c r="CY13" s="202" t="str">
        <f>IF(IF(H13&lt;'Crop Table'!O57, 
                        DATEDIF(H13, 'Crop Table'!O57, "D"), 
                        DATEDIF('Crop Table'!O57, H13, "D")
                )
&gt; 3,
        IF(
                IF(H13&lt;'Crop Table'!P57, 
                        DATEDIF(H13, 'Crop Table'!P57, "D"), 
                        DATEDIF('Crop Table'!P57, H13, "D")
                ) 
        &gt; 3, 
        IF(AND(H13&gt;'Crop Table'!O57, H13&lt;'Crop Table'!P57),
                1*'Crop Table'!C57,
        ), 
        1*'Crop Table'!C57
        ),
1*'Crop Table'!C57
)</f>
        <v/>
      </c>
      <c r="CZ13" s="202"/>
      <c r="DA13" s="202" t="str">
        <f>IF(IF(H13&lt;'Crop Table'!O58, 
                        DATEDIF(H13, 'Crop Table'!O58, "D"), 
                        DATEDIF('Crop Table'!O58, H13, "D")
                )
&gt; 3,
        IF(
                IF(H13&lt;'Crop Table'!P58, 
                        DATEDIF(H13, 'Crop Table'!P58, "D"), 
                        DATEDIF('Crop Table'!P58, H13, "D")
                ) 
        &gt; 3, 
        IF(AND(H13&gt;'Crop Table'!O58, H13&lt;'Crop Table'!P58),
                1*'Crop Table'!C58,
        ), 
        1*'Crop Table'!C58
        ),
1*'Crop Table'!C58
)</f>
        <v/>
      </c>
      <c r="DB13" s="202"/>
      <c r="DC13" s="202" t="str">
        <f>IF(IF(H13&lt;'Crop Table'!O59, 
                        DATEDIF(H13, 'Crop Table'!O59, "D"), 
                        DATEDIF('Crop Table'!O59, H13, "D")
                )
&gt; 3,
        IF(
                IF(H13&lt;'Crop Table'!P59, 
                        DATEDIF(H13, 'Crop Table'!P59, "D"), 
                        DATEDIF('Crop Table'!P59, H13, "D")
                ) 
        &gt; 3, 
        IF(AND(H13&gt;'Crop Table'!O59, H13&lt;'Crop Table'!P59),
                1*'Crop Table'!C59,
        ), 
        1*'Crop Table'!C59
        ),
1*'Crop Table'!C59
)</f>
        <v/>
      </c>
      <c r="DD13" s="202"/>
      <c r="DE13" s="202" t="str">
        <f>IF(IF(H13&lt;'Crop Table'!O60, 
                        DATEDIF(H13, 'Crop Table'!O60, "D"), 
                        DATEDIF('Crop Table'!O60, H13, "D")
                )
&gt; 3,
        IF(
                IF(H13&lt;'Crop Table'!P60, 
                        DATEDIF(H13, 'Crop Table'!P60, "D"), 
                        DATEDIF('Crop Table'!P60, H13, "D")
                ) 
        &gt; 3, 
        IF(AND(H13&gt;'Crop Table'!O60, H13&lt;'Crop Table'!P60),
                1*'Crop Table'!C60,
        ), 
        1*'Crop Table'!C60
        ),
1*'Crop Table'!C60
)</f>
        <v/>
      </c>
      <c r="DF13" s="202"/>
      <c r="DG13" s="202" t="str">
        <f>IF(IF(H13&lt;'Crop Table'!O61, 
                        DATEDIF(H13, 'Crop Table'!O61, "D"), 
                        DATEDIF('Crop Table'!O61, H13, "D")
                )
&gt; 3,
        IF(
                IF(H13&lt;'Crop Table'!P61, 
                        DATEDIF(H13, 'Crop Table'!P61, "D"), 
                        DATEDIF('Crop Table'!P61, H13, "D")
                ) 
        &gt; 3, 
        IF(AND(H13&gt;'Crop Table'!O61, H13&lt;'Crop Table'!P61),
                1*'Crop Table'!C61,
        ), 
        1*'Crop Table'!C61
        ),
1*'Crop Table'!C61
)</f>
        <v/>
      </c>
      <c r="DH13" s="202"/>
      <c r="DI13" s="202" t="str">
        <f>IF(IF(H13&lt;'Crop Table'!O62, 
                        DATEDIF(H13, 'Crop Table'!O62, "D"), 
                        DATEDIF('Crop Table'!O62, H13, "D")
                )
&gt; 3,
        IF(
                IF(H13&lt;'Crop Table'!P62, 
                        DATEDIF(H13, 'Crop Table'!P62, "D"), 
                        DATEDIF('Crop Table'!P62, H13, "D")
                ) 
        &gt; 3, 
        IF(AND(H13&gt;'Crop Table'!O62, H13&lt;'Crop Table'!P62),
                1*'Crop Table'!C62,
        ), 
        1*'Crop Table'!C62
        ),
1*'Crop Table'!C62
)</f>
        <v/>
      </c>
      <c r="DJ13" s="202"/>
      <c r="DK13" s="202" t="str">
        <f>IF(IF(H13&lt;'Crop Table'!O63, 
                        DATEDIF(H13, 'Crop Table'!O63, "D"), 
                        DATEDIF('Crop Table'!O63, H13, "D")
                )
&gt; 3,
        IF(
                IF(H13&lt;'Crop Table'!P63, 
                        DATEDIF(H13, 'Crop Table'!P63, "D"), 
                        DATEDIF('Crop Table'!P63, H13, "D")
                ) 
        &gt; 3, 
        IF(AND(H13&gt;'Crop Table'!O63, H13&lt;'Crop Table'!P63),
                1*'Crop Table'!C63,
        ), 
        1*'Crop Table'!C63
        ),
1*'Crop Table'!C63
)</f>
        <v/>
      </c>
      <c r="DL13" s="202"/>
      <c r="DM13" s="202" t="str">
        <f>IF(IF(H13&lt;'Crop Table'!O64, 
                        DATEDIF(H13, 'Crop Table'!O64, "D"), 
                        DATEDIF('Crop Table'!O64, H13, "D")
                )
&gt; 3,
        IF(
                IF(H13&lt;'Crop Table'!P64, 
                        DATEDIF(H13, 'Crop Table'!P64, "D"), 
                        DATEDIF('Crop Table'!P64, H13, "D")
                ) 
        &gt; 3, 
        IF(AND(H13&gt;'Crop Table'!O64, H13&lt;'Crop Table'!P64),
                1*'Crop Table'!C64,
        ), 
        1*'Crop Table'!C64
        ),
1*'Crop Table'!C64
)</f>
        <v/>
      </c>
      <c r="DN13" s="202"/>
      <c r="DO13" s="202" t="str">
        <f>IF(IF(H13&lt;'Crop Table'!O65, 
                        DATEDIF(H13, 'Crop Table'!O65, "D"), 
                        DATEDIF('Crop Table'!O65, H13, "D")
                )
&gt; 3,
        IF(
                IF(H13&lt;'Crop Table'!P65, 
                        DATEDIF(H13, 'Crop Table'!P65, "D"), 
                        DATEDIF('Crop Table'!P65, H13, "D")
                ) 
        &gt; 3, 
        IF(AND(H13&gt;'Crop Table'!O65, H13&lt;'Crop Table'!P65),
                1*'Crop Table'!C65,
        ), 
        1*'Crop Table'!C65
        ),
1*'Crop Table'!C65
)</f>
        <v/>
      </c>
      <c r="DP13" s="202"/>
      <c r="DQ13" s="202" t="str">
        <f>IF(IF(H13&lt;'Crop Table'!O66, 
                        DATEDIF(H13, 'Crop Table'!O66, "D"), 
                        DATEDIF('Crop Table'!O66, H13, "D")
                )
&gt; 3,
        IF(
                IF(H13&lt;'Crop Table'!P66, 
                        DATEDIF(H13, 'Crop Table'!P66, "D"), 
                        DATEDIF('Crop Table'!P66, H13, "D")
                ) 
        &gt; 3, 
        IF(AND(H13&gt;'Crop Table'!O66, H13&lt;'Crop Table'!P66),
                1*'Crop Table'!C66,
        ), 
        1*'Crop Table'!C66
        ),
1*'Crop Table'!C66
)</f>
        <v/>
      </c>
      <c r="DR13" s="202"/>
      <c r="DS13" s="202" t="str">
        <f>IF(IF(H13&lt;'Crop Table'!O67, 
                        DATEDIF(H13, 'Crop Table'!O67, "D"), 
                        DATEDIF('Crop Table'!O67, H13, "D")
                )
&gt; 3,
        IF(
                IF(H13&lt;'Crop Table'!P67, 
                        DATEDIF(H13, 'Crop Table'!P67, "D"), 
                        DATEDIF('Crop Table'!P67, H13, "D")
                ) 
        &gt; 3, 
        IF(AND(H13&gt;'Crop Table'!O67, H13&lt;'Crop Table'!P67),
                1*'Crop Table'!C67,
        ), 
        1*'Crop Table'!C67
        ),
1*'Crop Table'!C67
)</f>
        <v/>
      </c>
      <c r="DT13" s="202"/>
      <c r="DU13" s="202" t="str">
        <f>IF(IF(H13&lt;'Crop Table'!O68, 
                        DATEDIF(H13, 'Crop Table'!O68, "D"), 
                        DATEDIF('Crop Table'!O68, H13, "D")
                )
&gt; 3,
        IF(
                IF(H13&lt;'Crop Table'!P68, 
                        DATEDIF(H13, 'Crop Table'!P68, "D"), 
                        DATEDIF('Crop Table'!P68, H13, "D")
                ) 
        &gt; 3, 
        IF(AND(H13&gt;'Crop Table'!O68, H13&lt;'Crop Table'!P68),
                1*'Crop Table'!C68,
        ), 
        1*'Crop Table'!C68
        ),
1*'Crop Table'!C68
)</f>
        <v/>
      </c>
      <c r="DV13" s="202"/>
      <c r="DW13" s="202" t="str">
        <f>IF(IF(H13&lt;'Crop Table'!O69, 
                        DATEDIF(H13, 'Crop Table'!O69, "D"), 
                        DATEDIF('Crop Table'!O69, H13, "D")
                )
&gt; 3,
        IF(
                IF(H13&lt;'Crop Table'!P69, 
                        DATEDIF(H13, 'Crop Table'!P69, "D"), 
                        DATEDIF('Crop Table'!P69, H13, "D")
                ) 
        &gt; 3, 
        IF(AND(H13&gt;'Crop Table'!O69, H13&lt;'Crop Table'!P69),
                1*'Crop Table'!C69,
        ), 
        1*'Crop Table'!C69
        ),
1*'Crop Table'!C69
)</f>
        <v/>
      </c>
      <c r="DX13" s="202"/>
      <c r="DY13" s="202" t="str">
        <f>IF(IF(H13&lt;'Crop Table'!O70, 
                        DATEDIF(H13, 'Crop Table'!O70, "D"), 
                        DATEDIF('Crop Table'!O70, H13, "D")
                )
&gt; 3,
        IF(
                IF(H13&lt;'Crop Table'!P70, 
                        DATEDIF(H13, 'Crop Table'!P70, "D"), 
                        DATEDIF('Crop Table'!P70, H13, "D")
                ) 
        &gt; 3, 
        IF(AND(H13&gt;'Crop Table'!O70, H13&lt;'Crop Table'!P70),
                1*'Crop Table'!C70,
        ), 
        1*'Crop Table'!C70
        ),
1*'Crop Table'!C70
)</f>
        <v/>
      </c>
      <c r="DZ13" s="202"/>
      <c r="EA13" s="202" t="str">
        <f>IF(IF(H13&lt;'Crop Table'!O71, 
                        DATEDIF(H13, 'Crop Table'!O71, "D"), 
                        DATEDIF('Crop Table'!O71, H13, "D")
                )
&gt; 3,
        IF(
                IF(H13&lt;'Crop Table'!P71, 
                        DATEDIF(H13, 'Crop Table'!P71, "D"), 
                        DATEDIF('Crop Table'!P71, H13, "D")
                ) 
        &gt; 3, 
        IF(AND(H13&gt;'Crop Table'!O71, H13&lt;'Crop Table'!P71),
                1*'Crop Table'!C71,
        ), 
        1*'Crop Table'!C71
        ),
1*'Crop Table'!C71
)</f>
        <v/>
      </c>
      <c r="EB13" s="202"/>
      <c r="EC13" s="202" t="str">
        <f>IF(IF(H13&lt;'Crop Table'!O72, 
                        DATEDIF(H13, 'Crop Table'!O72, "D"), 
                        DATEDIF('Crop Table'!O72, H13, "D")
                )
&gt; 3,
        IF(
                IF(H13&lt;'Crop Table'!P72, 
                        DATEDIF(H13, 'Crop Table'!P72, "D"), 
                        DATEDIF('Crop Table'!P72, H13, "D")
                ) 
        &gt; 3, 
        IF(AND(H13&gt;'Crop Table'!O72, H13&lt;'Crop Table'!P72),
                1*'Crop Table'!C72,
        ), 
        1*'Crop Table'!C72
        ),
1*'Crop Table'!C72
)</f>
        <v/>
      </c>
      <c r="ED13" s="202"/>
      <c r="EE13" s="202" t="str">
        <f>IF(IF(H13&lt;'Crop Table'!O73, 
                        DATEDIF(H13, 'Crop Table'!O73, "D"), 
                        DATEDIF('Crop Table'!O73, H13, "D")
                )
&gt; 3,
        IF(
                IF(H13&lt;'Crop Table'!P73, 
                        DATEDIF(H13, 'Crop Table'!P73, "D"), 
                        DATEDIF('Crop Table'!P73, H13, "D")
                ) 
        &gt; 3, 
        IF(AND(H13&gt;'Crop Table'!O73, H13&lt;'Crop Table'!P73),
                1*'Crop Table'!C73,
        ), 
        1*'Crop Table'!C73
        ),
1*'Crop Table'!C73
)</f>
        <v/>
      </c>
      <c r="EF13" s="203"/>
    </row>
    <row r="14">
      <c r="A14" s="204"/>
      <c r="B14" s="193"/>
      <c r="C14" s="193"/>
      <c r="D14" s="193"/>
      <c r="E14" s="205">
        <f>IF(COUNTA('Crop Table'!O11:O73)=0, ,SUM(K14:EE14))</f>
        <v>1</v>
      </c>
      <c r="F14" s="195"/>
      <c r="G14" s="206" t="str">
        <f>IF(COUNTA('Crop Table'!O11:O73)=0, ,(IF(LEFT(H14, 2)=LEFT(H13, 2), , SWITCH(LEFT(H14, 2), "1/", "January","2/", "February","3/", "March","4/", "April","5/", "May","6/", "June","7/", "July","8/", "August","9/", "September","10", "October","11", "November","12", "December"))))</f>
        <v>December</v>
      </c>
      <c r="H14" s="197">
        <f>IF(COUNTA('Crop Table'!O11:O73)=0, ,H13+(DATEDIF(H13, H53, "D")/39)-((DATEDIF(H13, H53, "D")/39)/39))</f>
        <v>44900.09139</v>
      </c>
      <c r="I14" s="207"/>
      <c r="J14" s="208"/>
      <c r="K14" s="200" t="str">
        <f>IF(IF(H13&lt;'Crop Table'!O11, 
                        DATEDIF(H13, 'Crop Table'!O11, "D"), 
                        DATEDIF('Crop Table'!O11, H13, "D")
                )
&gt; 3,
        IF(
                IF(H13&lt;'Crop Table'!P11, 
                        DATEDIF(H13, 'Crop Table'!P11, "D"), 
                        DATEDIF('Crop Table'!P11, H13, "D")
                ) 
        &gt; 3, 
        IF(AND(H13&gt;'Crop Table'!O11, H13&lt;'Crop Table'!P11),
                1*'Crop Table'!C11,
        ), 
        1*'Crop Table'!C11
        ),
1*'Crop Table'!C11
)</f>
        <v/>
      </c>
      <c r="L14" s="200"/>
      <c r="M14" s="201" t="str">
        <f>IF(IF(H13&lt;'Crop Table'!O12, 
                        DATEDIF(H13, 'Crop Table'!O12, "D"), 
                        DATEDIF('Crop Table'!O12, H13, "D")
                )
&gt; 3,
        IF(
                IF(H13&lt;'Crop Table'!P12, 
                        DATEDIF(H13, 'Crop Table'!P12, "D"), 
                        DATEDIF('Crop Table'!P12, H13, "D")
                ) 
        &gt; 3, 
        IF(AND(H13&gt;'Crop Table'!O12, H13&lt;'Crop Table'!P12),
                1*'Crop Table'!C12,
        ), 
        1*'Crop Table'!C12
        ),
1*'Crop Table'!C12
)</f>
        <v/>
      </c>
      <c r="N14" s="201"/>
      <c r="O14" s="202">
        <f>IF(IF(H13&lt;'Crop Table'!O13, 
                        DATEDIF(H13, 'Crop Table'!O13, "D"), 
                        DATEDIF('Crop Table'!O13, H13, "D")
                )
&gt; 3,
        IF(
                IF(H13&lt;'Crop Table'!P13, 
                        DATEDIF(H13, 'Crop Table'!P13, "D"), 
                        DATEDIF('Crop Table'!P13, H13, "D")
                ) 
        &gt; 3, 
        IF(AND(H13&gt;'Crop Table'!O13, H13&lt;'Crop Table'!P13),
                1*'Crop Table'!C13,
        ), 
        1*'Crop Table'!C13
        ),
1*'Crop Table'!C13
)</f>
        <v>1</v>
      </c>
      <c r="P14" s="202"/>
      <c r="Q14" s="202" t="str">
        <f>IF(IF(H13&lt;'Crop Table'!O14, 
                        DATEDIF(H13, 'Crop Table'!O14, "D"), 
                        DATEDIF('Crop Table'!O14, H13, "D")
                )
&gt; 3,
        IF(
                IF(H13&lt;'Crop Table'!P14, 
                        DATEDIF(H13, 'Crop Table'!P14, "D"), 
                        DATEDIF('Crop Table'!P14, H13, "D")
                ) 
        &gt; 3, 
        IF(AND(H13&gt;'Crop Table'!O14, H13&lt;'Crop Table'!P14),
                1*'Crop Table'!C14,
        ), 
        1*'Crop Table'!C14
        ),
1*'Crop Table'!C14 
)</f>
        <v/>
      </c>
      <c r="R14" s="202"/>
      <c r="S14" s="202" t="str">
        <f>IF(IF(H13&lt;'Crop Table'!O15, 
                        DATEDIF(H13, 'Crop Table'!O15, "D"), 
                        DATEDIF('Crop Table'!O15, H13, "D")
                )
&gt; 3,
        IF(
                IF(H13&lt;'Crop Table'!P15, 
                        DATEDIF(H13, 'Crop Table'!P15, "D"), 
                        DATEDIF('Crop Table'!P15, H13, "D")
                ) 
        &gt; 3, 
        IF(AND(H13&gt;'Crop Table'!O15, H13&lt;'Crop Table'!P15),
                1*'Crop Table'!C15,
        ), 
        1*'Crop Table'!C15
        ),
1*'Crop Table'!C15
)</f>
        <v/>
      </c>
      <c r="T14" s="202"/>
      <c r="U14" s="202" t="str">
        <f>IF(IF(H14&lt;'Crop Table'!O16, 
                        DATEDIF(H14, 'Crop Table'!O16, "D"), 
                        DATEDIF('Crop Table'!O16, H14, "D")
                )
&gt; 3,
        IF(
                IF(H14&lt;'Crop Table'!P16, 
                        DATEDIF(H14, 'Crop Table'!P16, "D"), 
                        DATEDIF('Crop Table'!P16, H14, "D")
                ) 
        &gt; 3, 
        IF(AND(H14&gt;'Crop Table'!O16, H14&lt;'Crop Table'!P16),
                1*'Crop Table'!C16,
        ), 
        1*'Crop Table'!C16
        ),
1*'Crop Table'!C16 
)</f>
        <v/>
      </c>
      <c r="V14" s="202"/>
      <c r="W14" s="202" t="str">
        <f>IF(IF(H14&lt;'Crop Table'!O17, 
                        DATEDIF(H14, 'Crop Table'!O17, "D"), 
                        DATEDIF('Crop Table'!O17, H14, "D")
                )
&gt; 3,
        IF(
                IF(H14&lt;'Crop Table'!P17, 
                        DATEDIF(H14, 'Crop Table'!P17, "D"), 
                        DATEDIF('Crop Table'!P17, H14, "D")
                ) 
        &gt; 3, 
        IF(AND(H14&gt;'Crop Table'!O17, H14&lt;'Crop Table'!P17),
                1*'Crop Table'!C17,
        ), 
        1*'Crop Table'!C17
        ),
1*'Crop Table'!C17 
)</f>
        <v/>
      </c>
      <c r="X14" s="202"/>
      <c r="Y14" s="202" t="str">
        <f>IF(IF(H14&lt;'Crop Table'!O17, 
                        DATEDIF(H14, 'Crop Table'!O17, "D"), 
                        DATEDIF('Crop Table'!O17, H14, "D")
                )
&gt; 3,
        IF(
                IF(H14&lt;'Crop Table'!P17, 
                        DATEDIF(H14, 'Crop Table'!P17, "D"), 
                        DATEDIF('Crop Table'!P17, H14, "D")
                ) 
        &gt; 3, 
        IF(AND(H14&gt;'Crop Table'!O17, H14&lt;'Crop Table'!P17),
                1*'Crop Table'!C18,
        ), 
        1*'Crop Table'!C18
        ),
1*'Crop Table'!C18 
)</f>
        <v/>
      </c>
      <c r="Z14" s="202"/>
      <c r="AA14" s="202" t="str">
        <f>IF(IF(H14&lt;'Crop Table'!O19, 
                        DATEDIF(H14, 'Crop Table'!O19, "D"), 
                        DATEDIF('Crop Table'!O19, H14, "D")
                )
&gt; 3,
        IF(
                IF(H14&lt;'Crop Table'!P19, 
                        DATEDIF(H14, 'Crop Table'!P19, "D"), 
                        DATEDIF('Crop Table'!P19, H14, "D")
                ) 
        &gt; 3, 
        IF(AND(H14&gt;'Crop Table'!O19, H14&lt;'Crop Table'!P19),
                1*'Crop Table'!C19,
        ), 
        1*'Crop Table'!C19
        ),
1*'Crop Table'!C19 
)</f>
        <v/>
      </c>
      <c r="AB14" s="202"/>
      <c r="AC14" s="202" t="str">
        <f>IF(IF(H14&lt;'Crop Table'!O20, 
                        DATEDIF(H14, 'Crop Table'!O20, "D"), 
                        DATEDIF('Crop Table'!O20, H14, "D")
                )
&gt; 3,
        IF(
                IF(H14&lt;'Crop Table'!P20, 
                        DATEDIF(H14, 'Crop Table'!P20, "D"), 
                        DATEDIF('Crop Table'!P20, H14, "D")
                ) 
        &gt; 3, 
        IF(AND(H14&gt;'Crop Table'!O20, H14&lt;'Crop Table'!P20),
                1*'Crop Table'!C20,
        ), 
        1*'Crop Table'!C20
        ),
1*'Crop Table'!C20 
)</f>
        <v/>
      </c>
      <c r="AD14" s="202"/>
      <c r="AE14" s="202" t="str">
        <f>IF(IF(H14&lt;'Crop Table'!O21, 
                        DATEDIF(H14, 'Crop Table'!O21, "D"), 
                        DATEDIF('Crop Table'!O21, H14, "D")
                )
&gt; 3,
        IF(
                IF(H14&lt;'Crop Table'!P21, 
                        DATEDIF(H14, 'Crop Table'!P21, "D"), 
                        DATEDIF('Crop Table'!P21, H14, "D")
                ) 
        &gt; 3, 
        IF(AND(H14&gt;'Crop Table'!O21, H14&lt;'Crop Table'!P21),
                1*'Crop Table'!C21,
        ), 
        1*'Crop Table'!C21
        ),
1*'Crop Table'!C21 
)</f>
        <v/>
      </c>
      <c r="AF14" s="202"/>
      <c r="AG14" s="202" t="str">
        <f>IF(IF(H14&lt;'Crop Table'!O22, 
                        DATEDIF(H14, 'Crop Table'!O22, "D"), 
                        DATEDIF('Crop Table'!O22, H14, "D")
                )
&gt; 3,
        IF(
                IF(H14&lt;'Crop Table'!P22, 
                        DATEDIF(H14, 'Crop Table'!P22, "D"), 
                        DATEDIF('Crop Table'!P22, H14, "D")
                ) 
        &gt; 3, 
        IF(AND(H14&gt;'Crop Table'!O22, H14&lt;'Crop Table'!P22),
                1*'Crop Table'!C22,
        ), 
        1*'Crop Table'!C22
        ),
1*'Crop Table'!C22 
)</f>
        <v/>
      </c>
      <c r="AH14" s="202"/>
      <c r="AI14" s="202" t="str">
        <f>IF(IF(H14&lt;'Crop Table'!O23, 
                        DATEDIF(H14, 'Crop Table'!O23, "D"), 
                        DATEDIF('Crop Table'!O23, H14, "D")
                )
&gt; 3,
        IF(
                IF(H14&lt;'Crop Table'!P23, 
                        DATEDIF(H14, 'Crop Table'!P23, "D"), 
                        DATEDIF('Crop Table'!P23, H14, "D")
                ) 
        &gt; 3, 
        IF(AND(H14&gt;'Crop Table'!O23, H14&lt;'Crop Table'!P23),
                1*'Crop Table'!C23,
        ), 
        1*'Crop Table'!C23
        ),
1*'Crop Table'!C23 
)</f>
        <v/>
      </c>
      <c r="AJ14" s="202"/>
      <c r="AK14" s="202" t="str">
        <f>IF(IF(H14&lt;'Crop Table'!O24, 
                        DATEDIF(H14, 'Crop Table'!O24, "D"), 
                        DATEDIF('Crop Table'!O24, H14, "D")
                )
&gt; 3,
        IF(
                IF(H14&lt;'Crop Table'!P24, 
                        DATEDIF(H14, 'Crop Table'!P24, "D"), 
                        DATEDIF('Crop Table'!P24, H14, "D")
                ) 
        &gt; 3, 
        IF(AND(H14&gt;'Crop Table'!O24, H14&lt;'Crop Table'!P24),
                1*'Crop Table'!C24,
        ), 
        1*'Crop Table'!C24
        ),
1*'Crop Table'!C24 
)</f>
        <v/>
      </c>
      <c r="AL14" s="202"/>
      <c r="AM14" s="202" t="str">
        <f>IF(IF(H14&lt;'Crop Table'!O25, 
                        DATEDIF(H14, 'Crop Table'!O25, "D"), 
                        DATEDIF('Crop Table'!O25, H14, "D")
                )
&gt; 3,
        IF(
                IF(H14&lt;'Crop Table'!P25, 
                        DATEDIF(H14, 'Crop Table'!P25, "D"), 
                        DATEDIF('Crop Table'!P25, H14, "D")
                ) 
        &gt; 3, 
        IF(AND(H14&gt;'Crop Table'!O25, H14&lt;'Crop Table'!P25),
                1*'Crop Table'!C25,
        ), 
        1*'Crop Table'!C25
        ),
1*'Crop Table'!C25 
)</f>
        <v/>
      </c>
      <c r="AN14" s="202"/>
      <c r="AO14" s="202" t="str">
        <f>IF(IF(H14&lt;'Crop Table'!O26, 
                        DATEDIF(H14, 'Crop Table'!O26, "D"), 
                        DATEDIF('Crop Table'!O26, H14, "D")
                )
&gt; 3,
        IF(
                IF(H14&lt;'Crop Table'!P26, 
                        DATEDIF(H14, 'Crop Table'!P26, "D"), 
                        DATEDIF('Crop Table'!P26, H14, "D")
                ) 
        &gt; 3, 
        IF(AND(H14&gt;'Crop Table'!O26, H14&lt;'Crop Table'!P26),
                1*'Crop Table'!C26,
        ), 
        1*'Crop Table'!C26
        ),
1*'Crop Table'!C26 
)</f>
        <v/>
      </c>
      <c r="AP14" s="202"/>
      <c r="AQ14" s="202" t="str">
        <f>IF(IF(H14&lt;'Crop Table'!O27, 
                        DATEDIF(H14, 'Crop Table'!O27, "D"), 
                        DATEDIF('Crop Table'!O27, H14, "D")
                )
&gt; 3,
        IF(
                IF(H14&lt;'Crop Table'!P27, 
                        DATEDIF(H14, 'Crop Table'!P27, "D"), 
                        DATEDIF('Crop Table'!P27, H14, "D")
                ) 
        &gt; 3, 
        IF(AND(H14&gt;'Crop Table'!O27, H14&lt;'Crop Table'!P27),
                1*'Crop Table'!C27,
        ), 
        1*'Crop Table'!C27
        ),
1*'Crop Table'!C27 
)</f>
        <v/>
      </c>
      <c r="AR14" s="202"/>
      <c r="AS14" s="202" t="str">
        <f>IF(IF(H14&lt;'Crop Table'!O28, 
                        DATEDIF(H14, 'Crop Table'!O28, "D"), 
                        DATEDIF('Crop Table'!O28, H14, "D")
                )
&gt; 3,
        IF(
                IF(H14&lt;'Crop Table'!P28, 
                        DATEDIF(H14, 'Crop Table'!P28, "D"), 
                        DATEDIF('Crop Table'!P28, H14, "D")
                ) 
        &gt; 3, 
        IF(AND(H14&gt;'Crop Table'!O28, H14&lt;'Crop Table'!P28),
                1*'Crop Table'!C28,
        ), 
        1*'Crop Table'!C28
        ),
1*'Crop Table'!C28 
)</f>
        <v/>
      </c>
      <c r="AT14" s="202"/>
      <c r="AU14" s="202" t="str">
        <f>IF(IF(H14&lt;'Crop Table'!O29, 
                        DATEDIF(H14, 'Crop Table'!O29, "D"), 
                        DATEDIF('Crop Table'!O29, H14, "D")
                )
&gt; 3,
        IF(
                IF(H14&lt;'Crop Table'!P29, 
                        DATEDIF(H14, 'Crop Table'!P29, "D"), 
                        DATEDIF('Crop Table'!P29, H14, "D")
                ) 
        &gt; 3, 
        IF(AND(H14&gt;'Crop Table'!O29, H14&lt;'Crop Table'!P29),
                1*'Crop Table'!C29,
        ), 
        1*'Crop Table'!C29
        ),
1*'Crop Table'!C29 
)</f>
        <v/>
      </c>
      <c r="AV14" s="202"/>
      <c r="AW14" s="202" t="str">
        <f>IF(IF(H14&lt;'Crop Table'!O30, 
                        DATEDIF(H14, 'Crop Table'!O30, "D"), 
                        DATEDIF('Crop Table'!O30, H14, "D")
                )
&gt; 3,
        IF(
                IF(H14&lt;'Crop Table'!P30, 
                        DATEDIF(H14, 'Crop Table'!P30, "D"), 
                        DATEDIF('Crop Table'!P30, H14, "D")
                ) 
        &gt; 3, 
        IF(AND(H14&gt;'Crop Table'!O30, H14&lt;'Crop Table'!P30),
                1*'Crop Table'!C30,
        ), 
        1*'Crop Table'!C30
        ),
1*'Crop Table'!C30 
)</f>
        <v/>
      </c>
      <c r="AX14" s="202"/>
      <c r="AY14" s="202" t="str">
        <f>IF(IF(H14&lt;'Crop Table'!O31, 
                        DATEDIF(H14, 'Crop Table'!O31, "D"), 
                        DATEDIF('Crop Table'!O31, H14, "D")
                )
&gt; 3,
        IF(
                IF(H14&lt;'Crop Table'!P31, 
                        DATEDIF(H14, 'Crop Table'!P31, "D"), 
                        DATEDIF('Crop Table'!P31, H14, "D")
                ) 
        &gt; 3, 
        IF(AND(H14&gt;'Crop Table'!O31, H14&lt;'Crop Table'!P31),
                1*'Crop Table'!C31,
        ), 
        1*'Crop Table'!C31
        ),
1*'Crop Table'!C31 
)</f>
        <v/>
      </c>
      <c r="AZ14" s="202"/>
      <c r="BA14" s="202" t="str">
        <f>IF(IF(H14&lt;'Crop Table'!O32, 
                        DATEDIF(H14, 'Crop Table'!O32, "D"), 
                        DATEDIF('Crop Table'!O32, H14, "D")
                )
&gt; 3,
        IF(
                IF(H14&lt;'Crop Table'!P32, 
                        DATEDIF(H14, 'Crop Table'!P32, "D"), 
                        DATEDIF('Crop Table'!P32, H14, "D")
                ) 
        &gt; 3, 
        IF(AND(H14&gt;'Crop Table'!O32, H14&lt;'Crop Table'!P32),
                1*'Crop Table'!C32,
        ), 
        1*'Crop Table'!C32
        ),
1*'Crop Table'!C32 
)</f>
        <v/>
      </c>
      <c r="BB14" s="202"/>
      <c r="BC14" s="202" t="str">
        <f>IF(IF(H14&lt;'Crop Table'!O33, 
                        DATEDIF(H14, 'Crop Table'!O33, "D"), 
                        DATEDIF('Crop Table'!O33, H14, "D")
                )
&gt; 3,
        IF(
                IF(H14&lt;'Crop Table'!P33, 
                        DATEDIF(H14, 'Crop Table'!P33, "D"), 
                        DATEDIF('Crop Table'!P33, H14, "D")
                ) 
        &gt; 3, 
        IF(AND(H14&gt;'Crop Table'!O33, H14&lt;'Crop Table'!P33),
                1*'Crop Table'!C33,
        ), 
        1*'Crop Table'!C33
        ),
1*'Crop Table'!C33 
)</f>
        <v/>
      </c>
      <c r="BD14" s="202"/>
      <c r="BE14" s="202" t="str">
        <f>IF(IF(H14&lt;'Crop Table'!O34, 
                        DATEDIF(H14, 'Crop Table'!O34, "D"), 
                        DATEDIF('Crop Table'!O34, H14, "D")
                )
&gt; 3,
        IF(
                IF(H14&lt;'Crop Table'!P34, 
                        DATEDIF(H14, 'Crop Table'!P34, "D"), 
                        DATEDIF('Crop Table'!P34, H14, "D")
                ) 
        &gt; 3, 
        IF(AND(H14&gt;'Crop Table'!O34, H14&lt;'Crop Table'!P34),
                1*'Crop Table'!C34,
        ), 
        1*'Crop Table'!C34
        ),
1*'Crop Table'!C34 
)</f>
        <v/>
      </c>
      <c r="BF14" s="202"/>
      <c r="BG14" s="202" t="str">
        <f>IF(IF(H14&lt;'Crop Table'!O35, 
                        DATEDIF(H14, 'Crop Table'!O35, "D"), 
                        DATEDIF('Crop Table'!O35, H14, "D")
                )
&gt; 3,
        IF(
                IF(H14&lt;'Crop Table'!P35, 
                        DATEDIF(H14, 'Crop Table'!P35, "D"), 
                        DATEDIF('Crop Table'!P35, H14, "D")
                ) 
        &gt; 3, 
        IF(AND(H14&gt;'Crop Table'!O35, H14&lt;'Crop Table'!P35),
                1*'Crop Table'!C35,
        ), 
        1*'Crop Table'!C35
        ),
1*'Crop Table'!C35 
)</f>
        <v/>
      </c>
      <c r="BH14" s="202"/>
      <c r="BI14" s="202" t="str">
        <f>IF(IF(H14&lt;'Crop Table'!O36, 
                        DATEDIF(H14, 'Crop Table'!O36, "D"), 
                        DATEDIF('Crop Table'!O36, H14, "D")
                )
&gt; 3,
        IF(
                IF(H14&lt;'Crop Table'!P36, 
                        DATEDIF(H14, 'Crop Table'!P36, "D"), 
                        DATEDIF('Crop Table'!P36, H14, "D")
                ) 
        &gt; 3, 
        IF(AND(H14&gt;'Crop Table'!O36, H14&lt;'Crop Table'!P36),
                1*'Crop Table'!C36,
        ), 
        1*'Crop Table'!C36
        ),
1*'Crop Table'!C36 
)</f>
        <v/>
      </c>
      <c r="BJ14" s="202"/>
      <c r="BK14" s="202" t="str">
        <f>IF(IF(H14&lt;'Crop Table'!O37, 
                        DATEDIF(H14, 'Crop Table'!O37, "D"), 
                        DATEDIF('Crop Table'!O37, H14, "D")
                )
&gt; 3,
        IF(
                IF(H14&lt;'Crop Table'!P37, 
                        DATEDIF(H14, 'Crop Table'!P37, "D"), 
                        DATEDIF('Crop Table'!P37, H14, "D")
                ) 
        &gt; 3, 
        IF(AND(H14&gt;'Crop Table'!O37, H14&lt;'Crop Table'!P37),
                1*'Crop Table'!C37,
        ), 
        1*'Crop Table'!C37
        ),
1*'Crop Table'!C37 
)</f>
        <v/>
      </c>
      <c r="BL14" s="202"/>
      <c r="BM14" s="202" t="str">
        <f>IF(IF(H14&lt;'Crop Table'!O38, 
                        DATEDIF(H14, 'Crop Table'!O38, "D"), 
                        DATEDIF('Crop Table'!O38, H14, "D")
                )
&gt; 3,
        IF(
                IF(H14&lt;'Crop Table'!P38, 
                        DATEDIF(H14, 'Crop Table'!P38, "D"), 
                        DATEDIF('Crop Table'!P38, H14, "D")
                ) 
        &gt; 3, 
        IF(AND(H14&gt;'Crop Table'!O38, H14&lt;'Crop Table'!P38),
                1*'Crop Table'!C38,
        ), 
        1*'Crop Table'!C38
        ),
1*'Crop Table'!C38 
)</f>
        <v/>
      </c>
      <c r="BN14" s="202"/>
      <c r="BO14" s="202" t="str">
        <f>IF(IF(H14&lt;'Crop Table'!O39, 
                        DATEDIF(H14, 'Crop Table'!O39, "D"), 
                        DATEDIF('Crop Table'!O39, H14, "D")
                )
&gt; 3,
        IF(
                IF(H14&lt;'Crop Table'!P39, 
                        DATEDIF(H14, 'Crop Table'!P39, "D"), 
                        DATEDIF('Crop Table'!P39, H14, "D")
                ) 
        &gt; 3, 
        IF(AND(H14&gt;'Crop Table'!O39, H14&lt;'Crop Table'!P39),
                1*'Crop Table'!C39,
        ), 
        1*'Crop Table'!C39
        ),
1*'Crop Table'!C39 
)</f>
        <v/>
      </c>
      <c r="BP14" s="202"/>
      <c r="BQ14" s="202" t="str">
        <f>IF(IF(H14&lt;'Crop Table'!O40, 
                        DATEDIF(H14, 'Crop Table'!O40, "D"), 
                        DATEDIF('Crop Table'!O40, H14, "D")
                )
&gt; 3,
        IF(
                IF(H14&lt;'Crop Table'!P40, 
                        DATEDIF(H14, 'Crop Table'!P40, "D"), 
                        DATEDIF('Crop Table'!P40, H14, "D")
                ) 
        &gt; 3, 
        IF(AND(H14&gt;'Crop Table'!O40, H14&lt;'Crop Table'!P40),
                1*'Crop Table'!C40,
        ), 
        1*'Crop Table'!C40
        ),
1*'Crop Table'!C40
)</f>
        <v/>
      </c>
      <c r="BR14" s="202"/>
      <c r="BS14" s="202" t="str">
        <f>IF(IF(H14&lt;'Crop Table'!O41, 
                        DATEDIF(H14, 'Crop Table'!O41, "D"), 
                        DATEDIF('Crop Table'!O41, H14, "D")
                )
&gt; 3,
        IF(
                IF(H14&lt;'Crop Table'!P41, 
                        DATEDIF(H14, 'Crop Table'!P41, "D"), 
                        DATEDIF('Crop Table'!P41, H14, "D")
                ) 
        &gt; 3, 
        IF(AND(H14&gt;'Crop Table'!O41, H14&lt;'Crop Table'!P41),
                1*'Crop Table'!C41,
        ), 
        1*'Crop Table'!C41
        ),
1*'Crop Table'!C41
)</f>
        <v/>
      </c>
      <c r="BT14" s="202"/>
      <c r="BU14" s="202" t="str">
        <f>IF(IF(H13&lt;'Crop Table'!O42, 
                        DATEDIF(H13, 'Crop Table'!O42, "D"), 
                        DATEDIF('Crop Table'!O42, H13, "D")
                )
&gt; 3,
        IF(
                IF(H13&lt;'Crop Table'!P42, 
                        DATEDIF(H13, 'Crop Table'!P42, "D"), 
                        DATEDIF('Crop Table'!P42, H13, "D")
                ) 
        &gt; 3, 
        IF(AND(H13&gt;'Crop Table'!O42, H13&lt;'Crop Table'!P42),
                1*'Crop Table'!C42,
        ), 
        1*'Crop Table'!C42
        ),
1*'Crop Table'!C42
)</f>
        <v/>
      </c>
      <c r="BV14" s="202"/>
      <c r="BW14" s="202" t="str">
        <f>IF(IF(H14&lt;'Crop Table'!O43, 
                        DATEDIF(H14, 'Crop Table'!O43, "D"), 
                        DATEDIF('Crop Table'!O43, H14, "D")
                )
&gt; 3,
        IF(
                IF(H14&lt;'Crop Table'!P43, 
                        DATEDIF(H14, 'Crop Table'!P43, "D"), 
                        DATEDIF('Crop Table'!P43, H14, "D")
                ) 
        &gt; 3, 
        IF(AND(H14&gt;'Crop Table'!O43, H14&lt;'Crop Table'!P43),
                1*'Crop Table'!C43,
        ), 
        1*'Crop Table'!C43
        ),
1*'Crop Table'!C43
)</f>
        <v/>
      </c>
      <c r="BX14" s="202"/>
      <c r="BY14" s="202" t="str">
        <f>IF(IF(H14&lt;'Crop Table'!O44, 
                        DATEDIF(H14, 'Crop Table'!O44, "D"), 
                        DATEDIF('Crop Table'!O44, H14, "D")
                )
&gt; 3,
        IF(
                IF(H14&lt;'Crop Table'!P44, 
                        DATEDIF(H14, 'Crop Table'!P44, "D"), 
                        DATEDIF('Crop Table'!P44, H14, "D")
                ) 
        &gt; 3, 
        IF(AND(H14&gt;'Crop Table'!O44, H14&lt;'Crop Table'!P44),
                1*'Crop Table'!C44,
        ), 
        1*'Crop Table'!C44
        ),
1*'Crop Table'!C44
)</f>
        <v/>
      </c>
      <c r="BZ14" s="202"/>
      <c r="CA14" s="202" t="str">
        <f>IF(IF(H14&lt;'Crop Table'!O45, 
                        DATEDIF(H14, 'Crop Table'!O45, "D"), 
                        DATEDIF('Crop Table'!O45, H14, "D")
                )
&gt; 3,
        IF(
                IF(H14&lt;'Crop Table'!P45, 
                        DATEDIF(H14, 'Crop Table'!P45, "D"), 
                        DATEDIF('Crop Table'!P45, H14, "D")
                ) 
        &gt; 3, 
        IF(AND(H14&gt;'Crop Table'!O45, H14&lt;'Crop Table'!P45),
                1*'Crop Table'!C45,
        ), 
        1*'Crop Table'!C45
        ),
1*'Crop Table'!C45
)</f>
        <v/>
      </c>
      <c r="CB14" s="202"/>
      <c r="CC14" s="202" t="str">
        <f>IF(IF(H14&lt;'Crop Table'!O46, 
                        DATEDIF(H14, 'Crop Table'!O46, "D"), 
                        DATEDIF('Crop Table'!O46, H14, "D")
                )
&gt; 3,
        IF(
                IF(H14&lt;'Crop Table'!P46, 
                        DATEDIF(H14, 'Crop Table'!P46, "D"), 
                        DATEDIF('Crop Table'!P46, H14, "D")
                ) 
        &gt; 3, 
        IF(AND(H14&gt;'Crop Table'!O46, H14&lt;'Crop Table'!P46),
                1*'Crop Table'!C46,
        ), 
        1*'Crop Table'!C46
        ),
1*'Crop Table'!C46
)</f>
        <v/>
      </c>
      <c r="CD14" s="202"/>
      <c r="CE14" s="202" t="str">
        <f>IF(IF(H14&lt;'Crop Table'!O47, 
                        DATEDIF(H14, 'Crop Table'!O47, "D"), 
                        DATEDIF('Crop Table'!O47, H14, "D")
                )
&gt; 3,
        IF(
                IF(H14&lt;'Crop Table'!P47, 
                        DATEDIF(H14, 'Crop Table'!P47, "D"), 
                        DATEDIF('Crop Table'!P47, H14, "D")
                ) 
        &gt; 3, 
        IF(AND(H14&gt;'Crop Table'!O47, H14&lt;'Crop Table'!P47),
                1*'Crop Table'!C47,
        ), 
        1*'Crop Table'!C47
        ),
1*'Crop Table'!C47
)</f>
        <v/>
      </c>
      <c r="CF14" s="202"/>
      <c r="CG14" s="202" t="str">
        <f>IF(IF(H14&lt;'Crop Table'!O48, 
                        DATEDIF(H14, 'Crop Table'!O48, "D"), 
                        DATEDIF('Crop Table'!O48, H14, "D")
                )
&gt; 3,
        IF(
                IF(H14&lt;'Crop Table'!P48, 
                        DATEDIF(H14, 'Crop Table'!P48, "D"), 
                        DATEDIF('Crop Table'!P48, H14, "D")
                ) 
        &gt; 3, 
        IF(AND(H14&gt;'Crop Table'!O48, H14&lt;'Crop Table'!P48),
                1*'Crop Table'!C48,
        ), 
        1*'Crop Table'!C48
        ),
1*'Crop Table'!C48
)</f>
        <v/>
      </c>
      <c r="CH14" s="202"/>
      <c r="CI14" s="202" t="str">
        <f>IF(IF(H14&lt;'Crop Table'!O49, 
                        DATEDIF(H14, 'Crop Table'!O49, "D"), 
                        DATEDIF('Crop Table'!O49, H14, "D")
                )
&gt; 3,
        IF(
                IF(H14&lt;'Crop Table'!P49, 
                        DATEDIF(H14, 'Crop Table'!P49, "D"), 
                        DATEDIF('Crop Table'!P49, H14, "D")
                ) 
        &gt; 3, 
        IF(AND(H14&gt;'Crop Table'!O49, H14&lt;'Crop Table'!P49),
                1*'Crop Table'!C49,
        ), 
        1*'Crop Table'!C49
        ),
1*'Crop Table'!C49
)</f>
        <v/>
      </c>
      <c r="CJ14" s="202"/>
      <c r="CK14" s="202" t="str">
        <f>IF(IF(H14&lt;'Crop Table'!O50, 
                        DATEDIF(H14, 'Crop Table'!O50, "D"), 
                        DATEDIF('Crop Table'!O50, H14, "D")
                )
&gt; 3,
        IF(
                IF(H14&lt;'Crop Table'!P50, 
                        DATEDIF(H14, 'Crop Table'!P50, "D"), 
                        DATEDIF('Crop Table'!P50, H14, "D")
                ) 
        &gt; 3, 
        IF(AND(H14&gt;'Crop Table'!O50, H14&lt;'Crop Table'!P50),
                1*'Crop Table'!C50,
        ), 
        1*'Crop Table'!C50
        ),
1*'Crop Table'!C50
)</f>
        <v/>
      </c>
      <c r="CL14" s="202"/>
      <c r="CM14" s="202" t="str">
        <f>IF(IF(H14&lt;'Crop Table'!O51, 
                        DATEDIF(H14, 'Crop Table'!O51, "D"), 
                        DATEDIF('Crop Table'!O51, H14, "D")
                )
&gt; 3,
        IF(
                IF(H14&lt;'Crop Table'!P51, 
                        DATEDIF(H14, 'Crop Table'!P51, "D"), 
                        DATEDIF('Crop Table'!P51, H14, "D")
                ) 
        &gt; 3, 
        IF(AND(H14&gt;'Crop Table'!O51, H14&lt;'Crop Table'!P51),
                1*'Crop Table'!C51,
        ), 
        1*'Crop Table'!C51
        ),
1*'Crop Table'!C51
)</f>
        <v/>
      </c>
      <c r="CN14" s="202"/>
      <c r="CO14" s="202" t="str">
        <f>IF(IF(H14&lt;'Crop Table'!O52, 
                        DATEDIF(H14, 'Crop Table'!O52, "D"), 
                        DATEDIF('Crop Table'!O52, H14, "D")
                )
&gt; 3,
        IF(
                IF(H14&lt;'Crop Table'!P52, 
                        DATEDIF(H14, 'Crop Table'!P52, "D"), 
                        DATEDIF('Crop Table'!P52, H14, "D")
                ) 
        &gt; 3, 
        IF(AND(H14&gt;'Crop Table'!O52, H14&lt;'Crop Table'!P52),
                1*'Crop Table'!C52,
        ), 
        1*'Crop Table'!C52
        ),
1*'Crop Table'!C52
)</f>
        <v/>
      </c>
      <c r="CP14" s="202"/>
      <c r="CQ14" s="202" t="str">
        <f>IF(IF(H14&lt;'Crop Table'!O53, 
                        DATEDIF(H14, 'Crop Table'!O53, "D"), 
                        DATEDIF('Crop Table'!O53, H14, "D")
                )
&gt; 3,
        IF(
                IF(H14&lt;'Crop Table'!P53, 
                        DATEDIF(H14, 'Crop Table'!P53, "D"), 
                        DATEDIF('Crop Table'!P53, H14, "D")
                ) 
        &gt; 3, 
        IF(AND(H14&gt;'Crop Table'!O53, H14&lt;'Crop Table'!P53),
                1*'Crop Table'!C53,
        ), 
        1*'Crop Table'!C53
        ),
1*'Crop Table'!C53
)</f>
        <v/>
      </c>
      <c r="CR14" s="202"/>
      <c r="CS14" s="202" t="str">
        <f>IF(IF(H13&lt;'Crop Table'!O54, 
                        DATEDIF(H13, 'Crop Table'!O54, "D"), 
                        DATEDIF('Crop Table'!O54, H13, "D")
                )
&gt; 3,
        IF(
                IF(H13&lt;'Crop Table'!P54, 
                        DATEDIF(H13, 'Crop Table'!P54, "D"), 
                        DATEDIF('Crop Table'!P54, H13, "D")
                ) 
        &gt; 3, 
        IF(AND(H13&gt;'Crop Table'!O54, H13&lt;'Crop Table'!P54),
                1*'Crop Table'!C54,
        ), 
        1*'Crop Table'!C54
        ),
1*'Crop Table'!C54
)</f>
        <v/>
      </c>
      <c r="CT14" s="202"/>
      <c r="CU14" s="202" t="str">
        <f>IF(IF(H14&lt;'Crop Table'!O55, 
                        DATEDIF(H14, 'Crop Table'!O55, "D"), 
                        DATEDIF('Crop Table'!O55, H14, "D")
                )
&gt; 3,
        IF(
                IF(H14&lt;'Crop Table'!P55, 
                        DATEDIF(H14, 'Crop Table'!P55, "D"), 
                        DATEDIF('Crop Table'!P55, H14, "D")
                ) 
        &gt; 3, 
        IF(AND(H14&gt;'Crop Table'!O55, H14&lt;'Crop Table'!P55),
                1*'Crop Table'!C55,
        ), 
        1*'Crop Table'!C55
        ),
1*'Crop Table'!C55
)</f>
        <v/>
      </c>
      <c r="CV14" s="202"/>
      <c r="CW14" s="202" t="str">
        <f>IF(IF(H13&lt;'Crop Table'!O56, 
                        DATEDIF(H13, 'Crop Table'!O56, "D"), 
                        DATEDIF('Crop Table'!O56, H13, "D")
                )
&gt; 3,
        IF(
                IF(H13&lt;'Crop Table'!P56, 
                        DATEDIF(H13, 'Crop Table'!P56, "D"), 
                        DATEDIF('Crop Table'!P56, H13, "D")
                ) 
        &gt; 3, 
        IF(AND(H13&gt;'Crop Table'!O56, H13&lt;'Crop Table'!P56),
                1*'Crop Table'!C56,
        ), 
        1*'Crop Table'!C56
        ),
1*'Crop Table'!C56
)</f>
        <v/>
      </c>
      <c r="CX14" s="202"/>
      <c r="CY14" s="202" t="str">
        <f>IF(IF(H14&lt;'Crop Table'!O57, 
                        DATEDIF(H14, 'Crop Table'!O57, "D"), 
                        DATEDIF('Crop Table'!O57, H14, "D")
                )
&gt; 3,
        IF(
                IF(H14&lt;'Crop Table'!P57, 
                        DATEDIF(H14, 'Crop Table'!P57, "D"), 
                        DATEDIF('Crop Table'!P57, H14, "D")
                ) 
        &gt; 3, 
        IF(AND(H14&gt;'Crop Table'!O57, H14&lt;'Crop Table'!P57),
                1*'Crop Table'!C57,
        ), 
        1*'Crop Table'!C57
        ),
1*'Crop Table'!C57
)</f>
        <v/>
      </c>
      <c r="CZ14" s="202"/>
      <c r="DA14" s="202" t="str">
        <f>IF(IF(H13&lt;'Crop Table'!O58, 
                        DATEDIF(H13, 'Crop Table'!O58, "D"), 
                        DATEDIF('Crop Table'!O58, H13, "D")
                )
&gt; 3,
        IF(
                IF(H13&lt;'Crop Table'!P58, 
                        DATEDIF(H13, 'Crop Table'!P58, "D"), 
                        DATEDIF('Crop Table'!P58, H13, "D")
                ) 
        &gt; 3, 
        IF(AND(H13&gt;'Crop Table'!O58, H13&lt;'Crop Table'!P58),
                1*'Crop Table'!C58,
        ), 
        1*'Crop Table'!C58
        ),
1*'Crop Table'!C58
)</f>
        <v/>
      </c>
      <c r="DB14" s="202"/>
      <c r="DC14" s="202" t="str">
        <f>IF(IF(H13&lt;'Crop Table'!O59, 
                        DATEDIF(H13, 'Crop Table'!O59, "D"), 
                        DATEDIF('Crop Table'!O59, H13, "D")
                )
&gt; 3,
        IF(
                IF(H13&lt;'Crop Table'!P59, 
                        DATEDIF(H13, 'Crop Table'!P59, "D"), 
                        DATEDIF('Crop Table'!P59, H13, "D")
                ) 
        &gt; 3, 
        IF(AND(H13&gt;'Crop Table'!O59, H13&lt;'Crop Table'!P59),
                1*'Crop Table'!C59,
        ), 
        1*'Crop Table'!C59
        ),
1*'Crop Table'!C59
)</f>
        <v/>
      </c>
      <c r="DD14" s="202"/>
      <c r="DE14" s="202" t="str">
        <f>IF(IF(H14&lt;'Crop Table'!O60, 
                        DATEDIF(H14, 'Crop Table'!O60, "D"), 
                        DATEDIF('Crop Table'!O60, H14, "D")
                )
&gt; 3,
        IF(
                IF(H14&lt;'Crop Table'!P60, 
                        DATEDIF(H14, 'Crop Table'!P60, "D"), 
                        DATEDIF('Crop Table'!P60, H14, "D")
                ) 
        &gt; 3, 
        IF(AND(H14&gt;'Crop Table'!O60, H14&lt;'Crop Table'!P60),
                1*'Crop Table'!C60,
        ), 
        1*'Crop Table'!C60
        ),
1*'Crop Table'!C60
)</f>
        <v/>
      </c>
      <c r="DF14" s="202"/>
      <c r="DG14" s="202" t="str">
        <f>IF(IF(H14&lt;'Crop Table'!O61, 
                        DATEDIF(H14, 'Crop Table'!O61, "D"), 
                        DATEDIF('Crop Table'!O61, H14, "D")
                )
&gt; 3,
        IF(
                IF(H14&lt;'Crop Table'!P61, 
                        DATEDIF(H14, 'Crop Table'!P61, "D"), 
                        DATEDIF('Crop Table'!P61, H14, "D")
                ) 
        &gt; 3, 
        IF(AND(H14&gt;'Crop Table'!O61, H14&lt;'Crop Table'!P61),
                1*'Crop Table'!C61,
        ), 
        1*'Crop Table'!C61
        ),
1*'Crop Table'!C61
)</f>
        <v/>
      </c>
      <c r="DH14" s="202"/>
      <c r="DI14" s="202" t="str">
        <f>IF(IF(H14&lt;'Crop Table'!O62, 
                        DATEDIF(H14, 'Crop Table'!O62, "D"), 
                        DATEDIF('Crop Table'!O62, H14, "D")
                )
&gt; 3,
        IF(
                IF(H14&lt;'Crop Table'!P62, 
                        DATEDIF(H14, 'Crop Table'!P62, "D"), 
                        DATEDIF('Crop Table'!P62, H14, "D")
                ) 
        &gt; 3, 
        IF(AND(H14&gt;'Crop Table'!O62, H14&lt;'Crop Table'!P62),
                1*'Crop Table'!C62,
        ), 
        1*'Crop Table'!C62
        ),
1*'Crop Table'!C62
)</f>
        <v/>
      </c>
      <c r="DJ14" s="202"/>
      <c r="DK14" s="202" t="str">
        <f>IF(IF(H14&lt;'Crop Table'!O63, 
                        DATEDIF(H14, 'Crop Table'!O63, "D"), 
                        DATEDIF('Crop Table'!O63, H14, "D")
                )
&gt; 3,
        IF(
                IF(H14&lt;'Crop Table'!P63, 
                        DATEDIF(H14, 'Crop Table'!P63, "D"), 
                        DATEDIF('Crop Table'!P63, H14, "D")
                ) 
        &gt; 3, 
        IF(AND(H14&gt;'Crop Table'!O63, H14&lt;'Crop Table'!P63),
                1*'Crop Table'!C63,
        ), 
        1*'Crop Table'!C63
        ),
1*'Crop Table'!C63
)</f>
        <v/>
      </c>
      <c r="DL14" s="202"/>
      <c r="DM14" s="202" t="str">
        <f>IF(IF(H14&lt;'Crop Table'!O64, 
                        DATEDIF(H14, 'Crop Table'!O64, "D"), 
                        DATEDIF('Crop Table'!O64, H14, "D")
                )
&gt; 3,
        IF(
                IF(H14&lt;'Crop Table'!P64, 
                        DATEDIF(H14, 'Crop Table'!P64, "D"), 
                        DATEDIF('Crop Table'!P64, H14, "D")
                ) 
        &gt; 3, 
        IF(AND(H14&gt;'Crop Table'!O64, H14&lt;'Crop Table'!P64),
                1*'Crop Table'!C64,
        ), 
        1*'Crop Table'!C64
        ),
1*'Crop Table'!C64
)</f>
        <v/>
      </c>
      <c r="DN14" s="202"/>
      <c r="DO14" s="202" t="str">
        <f>IF(IF(H13&lt;'Crop Table'!O65, 
                        DATEDIF(H13, 'Crop Table'!O65, "D"), 
                        DATEDIF('Crop Table'!O65, H13, "D")
                )
&gt; 3,
        IF(
                IF(H13&lt;'Crop Table'!P65, 
                        DATEDIF(H13, 'Crop Table'!P65, "D"), 
                        DATEDIF('Crop Table'!P65, H13, "D")
                ) 
        &gt; 3, 
        IF(AND(H13&gt;'Crop Table'!O65, H13&lt;'Crop Table'!P65),
                1*'Crop Table'!C65,
        ), 
        1*'Crop Table'!C65
        ),
1*'Crop Table'!C65
)</f>
        <v/>
      </c>
      <c r="DP14" s="202"/>
      <c r="DQ14" s="202" t="str">
        <f>IF(IF(H14&lt;'Crop Table'!O66, 
                        DATEDIF(H14, 'Crop Table'!O66, "D"), 
                        DATEDIF('Crop Table'!O66, H14, "D")
                )
&gt; 3,
        IF(
                IF(H14&lt;'Crop Table'!P66, 
                        DATEDIF(H14, 'Crop Table'!P66, "D"), 
                        DATEDIF('Crop Table'!P66, H14, "D")
                ) 
        &gt; 3, 
        IF(AND(H14&gt;'Crop Table'!O66, H14&lt;'Crop Table'!P66),
                1*'Crop Table'!C66,
        ), 
        1*'Crop Table'!C66
        ),
1*'Crop Table'!C66
)</f>
        <v/>
      </c>
      <c r="DR14" s="202"/>
      <c r="DS14" s="202" t="str">
        <f>IF(IF(H13&lt;'Crop Table'!O67, 
                        DATEDIF(H13, 'Crop Table'!O67, "D"), 
                        DATEDIF('Crop Table'!O67, H13, "D")
                )
&gt; 3,
        IF(
                IF(H13&lt;'Crop Table'!P67, 
                        DATEDIF(H13, 'Crop Table'!P67, "D"), 
                        DATEDIF('Crop Table'!P67, H13, "D")
                ) 
        &gt; 3, 
        IF(AND(H13&gt;'Crop Table'!O67, H13&lt;'Crop Table'!P67),
                1*'Crop Table'!C67,
        ), 
        1*'Crop Table'!C67
        ),
1*'Crop Table'!C67
)</f>
        <v/>
      </c>
      <c r="DT14" s="202"/>
      <c r="DU14" s="202" t="str">
        <f>IF(IF(H13&lt;'Crop Table'!O68, 
                        DATEDIF(H13, 'Crop Table'!O68, "D"), 
                        DATEDIF('Crop Table'!O68, H13, "D")
                )
&gt; 3,
        IF(
                IF(H13&lt;'Crop Table'!P68, 
                        DATEDIF(H13, 'Crop Table'!P68, "D"), 
                        DATEDIF('Crop Table'!P68, H13, "D")
                ) 
        &gt; 3, 
        IF(AND(H13&gt;'Crop Table'!O68, H13&lt;'Crop Table'!P68),
                1*'Crop Table'!C68,
        ), 
        1*'Crop Table'!C68
        ),
1*'Crop Table'!C68
)</f>
        <v/>
      </c>
      <c r="DV14" s="202"/>
      <c r="DW14" s="202" t="str">
        <f>IF(IF(H14&lt;'Crop Table'!O69, 
                        DATEDIF(H14, 'Crop Table'!O69, "D"), 
                        DATEDIF('Crop Table'!O69, H14, "D")
                )
&gt; 3,
        IF(
                IF(H14&lt;'Crop Table'!P69, 
                        DATEDIF(H14, 'Crop Table'!P69, "D"), 
                        DATEDIF('Crop Table'!P69, H14, "D")
                ) 
        &gt; 3, 
        IF(AND(H14&gt;'Crop Table'!O69, H14&lt;'Crop Table'!P69),
                1*'Crop Table'!C69,
        ), 
        1*'Crop Table'!C69
        ),
1*'Crop Table'!C69
)</f>
        <v/>
      </c>
      <c r="DX14" s="202"/>
      <c r="DY14" s="202" t="str">
        <f>IF(IF(H14&lt;'Crop Table'!O70, 
                        DATEDIF(H14, 'Crop Table'!O70, "D"), 
                        DATEDIF('Crop Table'!O70, H14, "D")
                )
&gt; 3,
        IF(
                IF(H14&lt;'Crop Table'!P70, 
                        DATEDIF(H14, 'Crop Table'!P70, "D"), 
                        DATEDIF('Crop Table'!P70, H14, "D")
                ) 
        &gt; 3, 
        IF(AND(H14&gt;'Crop Table'!O70, H14&lt;'Crop Table'!P70),
                1*'Crop Table'!C70,
        ), 
        1*'Crop Table'!C70
        ),
1*'Crop Table'!C70
)</f>
        <v/>
      </c>
      <c r="DZ14" s="202"/>
      <c r="EA14" s="202" t="str">
        <f>IF(IF(H14&lt;'Crop Table'!O71, 
                        DATEDIF(H14, 'Crop Table'!O71, "D"), 
                        DATEDIF('Crop Table'!O71, H14, "D")
                )
&gt; 3,
        IF(
                IF(H14&lt;'Crop Table'!P71, 
                        DATEDIF(H14, 'Crop Table'!P71, "D"), 
                        DATEDIF('Crop Table'!P71, H14, "D")
                ) 
        &gt; 3, 
        IF(AND(H14&gt;'Crop Table'!O71, H14&lt;'Crop Table'!P71),
                1*'Crop Table'!C71,
        ), 
        1*'Crop Table'!C71
        ),
1*'Crop Table'!C71
)</f>
        <v/>
      </c>
      <c r="EB14" s="202"/>
      <c r="EC14" s="202" t="str">
        <f>IF(IF(H13&lt;'Crop Table'!O72, 
                        DATEDIF(H13, 'Crop Table'!O72, "D"), 
                        DATEDIF('Crop Table'!O72, H13, "D")
                )
&gt; 3,
        IF(
                IF(H13&lt;'Crop Table'!P72, 
                        DATEDIF(H13, 'Crop Table'!P72, "D"), 
                        DATEDIF('Crop Table'!P72, H13, "D")
                ) 
        &gt; 3, 
        IF(AND(H13&gt;'Crop Table'!O72, H13&lt;'Crop Table'!P72),
                1*'Crop Table'!C72,
        ), 
        1*'Crop Table'!C72
        ),
1*'Crop Table'!C72
)</f>
        <v/>
      </c>
      <c r="ED14" s="202"/>
      <c r="EE14" s="202" t="str">
        <f>IF(IF(H13&lt;'Crop Table'!O73, 
                        DATEDIF(H13, 'Crop Table'!O73, "D"), 
                        DATEDIF('Crop Table'!O73, H13, "D")
                )
&gt; 3,
        IF(
                IF(H13&lt;'Crop Table'!P73, 
                        DATEDIF(H13, 'Crop Table'!P73, "D"), 
                        DATEDIF('Crop Table'!P73, H13, "D")
                ) 
        &gt; 3, 
        IF(AND(H13&gt;'Crop Table'!O73, H13&lt;'Crop Table'!P73),
                1*'Crop Table'!C73,
        ), 
        1*'Crop Table'!C73
        ),
1*'Crop Table'!C73
)</f>
        <v/>
      </c>
      <c r="EF14" s="203"/>
    </row>
    <row r="15">
      <c r="A15" s="204"/>
      <c r="B15" s="193"/>
      <c r="C15" s="193"/>
      <c r="D15" s="193"/>
      <c r="E15" s="205">
        <f>IF(COUNTA('Crop Table'!O11:O73)=0, ,SUM(K15:EE15))</f>
        <v>1</v>
      </c>
      <c r="F15" s="195"/>
      <c r="G15" s="206" t="str">
        <f>IF(COUNTA('Crop Table'!O11:O73)=0, ,(IF(LEFT(H15, 2)=LEFT(H14, 2), , SWITCH(LEFT(H15, 2), "1/", "January","2/", "February","3/", "March","4/", "April","5/", "May","6/", "June","7/", "July","8/", "August","9/", "September","10", "October","11", "November","12", "December"))))</f>
        <v/>
      </c>
      <c r="H15" s="197">
        <f>IF(COUNTA('Crop Table'!O11:O73)=0, ,H14+(DATEDIF(H13, H53, "D")/39)-((DATEDIF(H13, H53, "D")/39)/39))</f>
        <v>44913.18277</v>
      </c>
      <c r="I15" s="207"/>
      <c r="J15" s="208"/>
      <c r="K15" s="200" t="str">
        <f>IF(IF(H13&lt;'Crop Table'!O11, 
                        DATEDIF(H13, 'Crop Table'!O11, "D"), 
                        DATEDIF('Crop Table'!O11, H13, "D")
                )
&gt; 3,
        IF(
                IF(H13&lt;'Crop Table'!P11, 
                        DATEDIF(H13, 'Crop Table'!P11, "D"), 
                        DATEDIF('Crop Table'!P11, H13, "D")
                ) 
        &gt; 3, 
        IF(AND(H13&gt;'Crop Table'!O11, H13&lt;'Crop Table'!P11),
                1*'Crop Table'!C11,
        ), 
        1*'Crop Table'!C11
        ),
1*'Crop Table'!C11
)</f>
        <v/>
      </c>
      <c r="L15" s="200"/>
      <c r="M15" s="201" t="str">
        <f>IF(IF(H15&lt;'Crop Table'!O12, 
                        DATEDIF(H15, 'Crop Table'!O12, "D"), 
                        DATEDIF('Crop Table'!O12, H15, "D")
                )
&gt; 3,
        IF(
                IF(H15&lt;'Crop Table'!P12, 
                        DATEDIF(H15, 'Crop Table'!P12, "D"), 
                        DATEDIF('Crop Table'!P12, H15, "D")
                ) 
        &gt; 3, 
        IF(AND(H15&gt;'Crop Table'!O12, H15&lt;'Crop Table'!P12),
                1*'Crop Table'!C12,
        ), 
        1*'Crop Table'!C12
        ),
1*'Crop Table'!C12
)</f>
        <v/>
      </c>
      <c r="N15" s="201"/>
      <c r="O15" s="202">
        <f>IF(IF(H13&lt;'Crop Table'!O13, 
                        DATEDIF(H13, 'Crop Table'!O13, "D"), 
                        DATEDIF('Crop Table'!O13, H13, "D")
                )
&gt; 3,
        IF(
                IF(H13&lt;'Crop Table'!P13, 
                        DATEDIF(H13, 'Crop Table'!P13, "D"), 
                        DATEDIF('Crop Table'!P13, H13, "D")
                ) 
        &gt; 3, 
        IF(AND(H13&gt;'Crop Table'!O13, H13&lt;'Crop Table'!P13),
                1*'Crop Table'!C13,
        ), 
        1*'Crop Table'!C13
        ),
1*'Crop Table'!C13
)</f>
        <v>1</v>
      </c>
      <c r="P15" s="202"/>
      <c r="Q15" s="202" t="str">
        <f>IF(IF(H15&lt;'Crop Table'!O14, 
                        DATEDIF(H15, 'Crop Table'!O14, "D"), 
                        DATEDIF('Crop Table'!O14, H15, "D")
                )
&gt; 3,
        IF(
                IF(H15&lt;'Crop Table'!P14, 
                        DATEDIF(H15, 'Crop Table'!P14, "D"), 
                        DATEDIF('Crop Table'!P14, H15, "D")
                ) 
        &gt; 3, 
        IF(AND(H15&gt;'Crop Table'!O14, H15&lt;'Crop Table'!P14),
                1*'Crop Table'!C14,
        ), 
        1*'Crop Table'!C14
        ),
1*'Crop Table'!C14 
)</f>
        <v/>
      </c>
      <c r="R15" s="202"/>
      <c r="S15" s="202" t="str">
        <f>IF(IF(H15&lt;'Crop Table'!O15, 
                        DATEDIF(H15, 'Crop Table'!O15, "D"), 
                        DATEDIF('Crop Table'!O15, H15, "D")
                )
&gt; 3,
        IF(
                IF(H15&lt;'Crop Table'!P15, 
                        DATEDIF(H15, 'Crop Table'!P15, "D"), 
                        DATEDIF('Crop Table'!P15, H15, "D")
                ) 
        &gt; 3, 
        IF(AND(H15&gt;'Crop Table'!O15, H15&lt;'Crop Table'!P15),
                1*'Crop Table'!C15,
        ), 
        1*'Crop Table'!C15
        ),
1*'Crop Table'!C15
)</f>
        <v/>
      </c>
      <c r="T15" s="202"/>
      <c r="U15" s="202" t="str">
        <f>IF(IF(H15&lt;'Crop Table'!O16, 
                        DATEDIF(H15, 'Crop Table'!O16, "D"), 
                        DATEDIF('Crop Table'!O16, H15, "D")
                )
&gt; 3,
        IF(
                IF(H15&lt;'Crop Table'!P16, 
                        DATEDIF(H15, 'Crop Table'!P16, "D"), 
                        DATEDIF('Crop Table'!P16, H15, "D")
                ) 
        &gt; 3, 
        IF(AND(H15&gt;'Crop Table'!O16, H15&lt;'Crop Table'!P16),
                1*'Crop Table'!C16,
        ), 
        1*'Crop Table'!C16
        ),
1*'Crop Table'!C16 
)</f>
        <v/>
      </c>
      <c r="V15" s="202"/>
      <c r="W15" s="202" t="str">
        <f>IF(IF(H15&lt;'Crop Table'!O17, 
                        DATEDIF(H15, 'Crop Table'!O17, "D"), 
                        DATEDIF('Crop Table'!O17, H15, "D")
                )
&gt; 3,
        IF(
                IF(H15&lt;'Crop Table'!P17, 
                        DATEDIF(H15, 'Crop Table'!P17, "D"), 
                        DATEDIF('Crop Table'!P17, H15, "D")
                ) 
        &gt; 3, 
        IF(AND(H15&gt;'Crop Table'!O17, H15&lt;'Crop Table'!P17),
                1*'Crop Table'!C17,
        ), 
        1*'Crop Table'!C17
        ),
1*'Crop Table'!C17 
)</f>
        <v/>
      </c>
      <c r="X15" s="202"/>
      <c r="Y15" s="202" t="str">
        <f>IF(IF(H15&lt;'Crop Table'!O18, 
                        DATEDIF(H15, 'Crop Table'!O18, "D"), 
                        DATEDIF('Crop Table'!O18, H15, "D")
                )
&gt; 3,
        IF(
                IF(H15&lt;'Crop Table'!P18, 
                        DATEDIF(H15, 'Crop Table'!P18, "D"), 
                        DATEDIF('Crop Table'!P18, H15, "D")
                ) 
        &gt; 3, 
        IF(AND(H15&gt;'Crop Table'!O18, H15&lt;'Crop Table'!P18),
                1*'Crop Table'!C18,
        ), 
        1*'Crop Table'!C18
        ),
1*'Crop Table'!C18 
)</f>
        <v/>
      </c>
      <c r="Z15" s="202"/>
      <c r="AA15" s="202" t="str">
        <f>IF(IF(H15&lt;'Crop Table'!O19, 
                        DATEDIF(H15, 'Crop Table'!O19, "D"), 
                        DATEDIF('Crop Table'!O19, H15, "D")
                )
&gt; 3,
        IF(
                IF(H15&lt;'Crop Table'!P19, 
                        DATEDIF(H15, 'Crop Table'!P19, "D"), 
                        DATEDIF('Crop Table'!P19, H15, "D")
                ) 
        &gt; 3, 
        IF(AND(H15&gt;'Crop Table'!O19, H15&lt;'Crop Table'!P19),
                1*'Crop Table'!C19,
        ), 
        1*'Crop Table'!C19
        ),
1*'Crop Table'!C19 
)</f>
        <v/>
      </c>
      <c r="AB15" s="202"/>
      <c r="AC15" s="202" t="str">
        <f>IF(IF(H15&lt;'Crop Table'!O20, 
                        DATEDIF(H15, 'Crop Table'!O20, "D"), 
                        DATEDIF('Crop Table'!O20, H15, "D")
                )
&gt; 3,
        IF(
                IF(H15&lt;'Crop Table'!P20, 
                        DATEDIF(H15, 'Crop Table'!P20, "D"), 
                        DATEDIF('Crop Table'!P20, H15, "D")
                ) 
        &gt; 3, 
        IF(AND(H15&gt;'Crop Table'!O20, H15&lt;'Crop Table'!P20),
                1*'Crop Table'!C20,
        ), 
        1*'Crop Table'!C20
        ),
1*'Crop Table'!C20 
)</f>
        <v/>
      </c>
      <c r="AD15" s="202"/>
      <c r="AE15" s="202" t="str">
        <f>IF(IF(H15&lt;'Crop Table'!O21, 
                        DATEDIF(H15, 'Crop Table'!O21, "D"), 
                        DATEDIF('Crop Table'!O21, H15, "D")
                )
&gt; 3,
        IF(
                IF(H15&lt;'Crop Table'!P21, 
                        DATEDIF(H15, 'Crop Table'!P21, "D"), 
                        DATEDIF('Crop Table'!P21, H15, "D")
                ) 
        &gt; 3, 
        IF(AND(H15&gt;'Crop Table'!O21, H15&lt;'Crop Table'!P21),
                1*'Crop Table'!C21,
        ), 
        1*'Crop Table'!C21
        ),
1*'Crop Table'!C21 
)</f>
        <v/>
      </c>
      <c r="AF15" s="202"/>
      <c r="AG15" s="202" t="str">
        <f>IF(IF(H15&lt;'Crop Table'!O22, 
                        DATEDIF(H15, 'Crop Table'!O22, "D"), 
                        DATEDIF('Crop Table'!O22, H15, "D")
                )
&gt; 3,
        IF(
                IF(H15&lt;'Crop Table'!P22, 
                        DATEDIF(H15, 'Crop Table'!P22, "D"), 
                        DATEDIF('Crop Table'!P22, H15, "D")
                ) 
        &gt; 3, 
        IF(AND(H15&gt;'Crop Table'!O22, H15&lt;'Crop Table'!P22),
                1*'Crop Table'!C22,
        ), 
        1*'Crop Table'!C22
        ),
1*'Crop Table'!C22 
)</f>
        <v/>
      </c>
      <c r="AH15" s="202"/>
      <c r="AI15" s="202" t="str">
        <f>IF(IF(H15&lt;'Crop Table'!O23, 
                        DATEDIF(H15, 'Crop Table'!O23, "D"), 
                        DATEDIF('Crop Table'!O23, H15, "D")
                )
&gt; 3,
        IF(
                IF(H15&lt;'Crop Table'!P23, 
                        DATEDIF(H15, 'Crop Table'!P23, "D"), 
                        DATEDIF('Crop Table'!P23, H15, "D")
                ) 
        &gt; 3, 
        IF(AND(H15&gt;'Crop Table'!O23, H15&lt;'Crop Table'!P23),
                1*'Crop Table'!C23,
        ), 
        1*'Crop Table'!C23
        ),
1*'Crop Table'!C23 
)</f>
        <v/>
      </c>
      <c r="AJ15" s="202"/>
      <c r="AK15" s="202" t="str">
        <f>IF(IF(H15&lt;'Crop Table'!O24, 
                        DATEDIF(H15, 'Crop Table'!O24, "D"), 
                        DATEDIF('Crop Table'!O24, H15, "D")
                )
&gt; 3,
        IF(
                IF(H15&lt;'Crop Table'!P24, 
                        DATEDIF(H15, 'Crop Table'!P24, "D"), 
                        DATEDIF('Crop Table'!P24, H15, "D")
                ) 
        &gt; 3, 
        IF(AND(H15&gt;'Crop Table'!O24, H15&lt;'Crop Table'!P24),
                1*'Crop Table'!C24,
        ), 
        1*'Crop Table'!C24
        ),
1*'Crop Table'!C24 
)</f>
        <v/>
      </c>
      <c r="AL15" s="202"/>
      <c r="AM15" s="202" t="str">
        <f>IF(IF(H15&lt;'Crop Table'!O25, 
                        DATEDIF(H15, 'Crop Table'!O25, "D"), 
                        DATEDIF('Crop Table'!O25, H15, "D")
                )
&gt; 3,
        IF(
                IF(H15&lt;'Crop Table'!P25, 
                        DATEDIF(H15, 'Crop Table'!P25, "D"), 
                        DATEDIF('Crop Table'!P25, H15, "D")
                ) 
        &gt; 3, 
        IF(AND(H15&gt;'Crop Table'!O25, H15&lt;'Crop Table'!P25),
                1*'Crop Table'!C25,
        ), 
        1*'Crop Table'!C25
        ),
1*'Crop Table'!C25 
)</f>
        <v/>
      </c>
      <c r="AN15" s="202"/>
      <c r="AO15" s="202" t="str">
        <f>IF(IF(H15&lt;'Crop Table'!O26, 
                        DATEDIF(H15, 'Crop Table'!O26, "D"), 
                        DATEDIF('Crop Table'!O26, H15, "D")
                )
&gt; 3,
        IF(
                IF(H15&lt;'Crop Table'!P26, 
                        DATEDIF(H15, 'Crop Table'!P26, "D"), 
                        DATEDIF('Crop Table'!P26, H15, "D")
                ) 
        &gt; 3, 
        IF(AND(H15&gt;'Crop Table'!O26, H15&lt;'Crop Table'!P26),
                1*'Crop Table'!C26,
        ), 
        1*'Crop Table'!C26
        ),
1*'Crop Table'!C26 
)</f>
        <v/>
      </c>
      <c r="AP15" s="202"/>
      <c r="AQ15" s="202" t="str">
        <f>IF(IF(H15&lt;'Crop Table'!O27, 
                        DATEDIF(H15, 'Crop Table'!O27, "D"), 
                        DATEDIF('Crop Table'!O27, H15, "D")
                )
&gt; 3,
        IF(
                IF(H15&lt;'Crop Table'!P27, 
                        DATEDIF(H15, 'Crop Table'!P27, "D"), 
                        DATEDIF('Crop Table'!P27, H15, "D")
                ) 
        &gt; 3, 
        IF(AND(H15&gt;'Crop Table'!O27, H15&lt;'Crop Table'!P27),
                1*'Crop Table'!C27,
        ), 
        1*'Crop Table'!C27
        ),
1*'Crop Table'!C27 
)</f>
        <v/>
      </c>
      <c r="AR15" s="202"/>
      <c r="AS15" s="202" t="str">
        <f>IF(IF(H15&lt;'Crop Table'!O28, 
                        DATEDIF(H15, 'Crop Table'!O28, "D"), 
                        DATEDIF('Crop Table'!O28, H15, "D")
                )
&gt; 3,
        IF(
                IF(H15&lt;'Crop Table'!P28, 
                        DATEDIF(H15, 'Crop Table'!P28, "D"), 
                        DATEDIF('Crop Table'!P28, H15, "D")
                ) 
        &gt; 3, 
        IF(AND(H15&gt;'Crop Table'!O28, H15&lt;'Crop Table'!P28),
                1*'Crop Table'!C28,
        ), 
        1*'Crop Table'!C28
        ),
1*'Crop Table'!C28 
)</f>
        <v/>
      </c>
      <c r="AT15" s="202"/>
      <c r="AU15" s="202" t="str">
        <f>IF(IF(H15&lt;'Crop Table'!O29, 
                        DATEDIF(H15, 'Crop Table'!O29, "D"), 
                        DATEDIF('Crop Table'!O29, H15, "D")
                )
&gt; 3,
        IF(
                IF(H15&lt;'Crop Table'!P29, 
                        DATEDIF(H15, 'Crop Table'!P29, "D"), 
                        DATEDIF('Crop Table'!P29, H15, "D")
                ) 
        &gt; 3, 
        IF(AND(H15&gt;'Crop Table'!O29, H15&lt;'Crop Table'!P29),
                1*'Crop Table'!C29,
        ), 
        1*'Crop Table'!C29
        ),
1*'Crop Table'!C29 
)</f>
        <v/>
      </c>
      <c r="AV15" s="202"/>
      <c r="AW15" s="202" t="str">
        <f>IF(IF(H15&lt;'Crop Table'!O30, 
                        DATEDIF(H15, 'Crop Table'!O30, "D"), 
                        DATEDIF('Crop Table'!O30, H15, "D")
                )
&gt; 3,
        IF(
                IF(H15&lt;'Crop Table'!P30, 
                        DATEDIF(H15, 'Crop Table'!P30, "D"), 
                        DATEDIF('Crop Table'!P30, H15, "D")
                ) 
        &gt; 3, 
        IF(AND(H15&gt;'Crop Table'!O30, H15&lt;'Crop Table'!P30),
                1*'Crop Table'!C30,
        ), 
        1*'Crop Table'!C30
        ),
1*'Crop Table'!C30 
)</f>
        <v/>
      </c>
      <c r="AX15" s="202"/>
      <c r="AY15" s="202" t="str">
        <f>IF(IF(H15&lt;'Crop Table'!O31, 
                        DATEDIF(H15, 'Crop Table'!O31, "D"), 
                        DATEDIF('Crop Table'!O31, H15, "D")
                )
&gt; 3,
        IF(
                IF(H15&lt;'Crop Table'!P31, 
                        DATEDIF(H15, 'Crop Table'!P31, "D"), 
                        DATEDIF('Crop Table'!P31, H15, "D")
                ) 
        &gt; 3, 
        IF(AND(H15&gt;'Crop Table'!O31, H15&lt;'Crop Table'!P31),
                1*'Crop Table'!C31,
        ), 
        1*'Crop Table'!C31
        ),
1*'Crop Table'!C31 
)</f>
        <v/>
      </c>
      <c r="AZ15" s="202"/>
      <c r="BA15" s="202" t="str">
        <f>IF(IF(H15&lt;'Crop Table'!O32, 
                        DATEDIF(H15, 'Crop Table'!O32, "D"), 
                        DATEDIF('Crop Table'!O32, H15, "D")
                )
&gt; 3,
        IF(
                IF(H15&lt;'Crop Table'!P32, 
                        DATEDIF(H15, 'Crop Table'!P32, "D"), 
                        DATEDIF('Crop Table'!P32, H15, "D")
                ) 
        &gt; 3, 
        IF(AND(H15&gt;'Crop Table'!O32, H15&lt;'Crop Table'!P32),
                1*'Crop Table'!C32,
        ), 
        1*'Crop Table'!C32
        ),
1*'Crop Table'!C32 
)</f>
        <v/>
      </c>
      <c r="BB15" s="202"/>
      <c r="BC15" s="202" t="str">
        <f>IF(IF(H15&lt;'Crop Table'!O33, 
                        DATEDIF(H15, 'Crop Table'!O33, "D"), 
                        DATEDIF('Crop Table'!O33, H15, "D")
                )
&gt; 3,
        IF(
                IF(H15&lt;'Crop Table'!P33, 
                        DATEDIF(H15, 'Crop Table'!P33, "D"), 
                        DATEDIF('Crop Table'!P33, H15, "D")
                ) 
        &gt; 3, 
        IF(AND(H15&gt;'Crop Table'!O33, H15&lt;'Crop Table'!P33),
                1*'Crop Table'!C33,
        ), 
        1*'Crop Table'!C33
        ),
1*'Crop Table'!C33 
)</f>
        <v/>
      </c>
      <c r="BD15" s="202"/>
      <c r="BE15" s="202" t="str">
        <f>IF(IF(H15&lt;'Crop Table'!O34, 
                        DATEDIF(H15, 'Crop Table'!O34, "D"), 
                        DATEDIF('Crop Table'!O34, H15, "D")
                )
&gt; 3,
        IF(
                IF(H15&lt;'Crop Table'!P34, 
                        DATEDIF(H15, 'Crop Table'!P34, "D"), 
                        DATEDIF('Crop Table'!P34, H15, "D")
                ) 
        &gt; 3, 
        IF(AND(H15&gt;'Crop Table'!O34, H15&lt;'Crop Table'!P34),
                1*'Crop Table'!C34,
        ), 
        1*'Crop Table'!C34
        ),
1*'Crop Table'!C34 
)</f>
        <v/>
      </c>
      <c r="BF15" s="202"/>
      <c r="BG15" s="202" t="str">
        <f>IF(IF(H15&lt;'Crop Table'!O35, 
                        DATEDIF(H15, 'Crop Table'!O35, "D"), 
                        DATEDIF('Crop Table'!O35, H15, "D")
                )
&gt; 3,
        IF(
                IF(H15&lt;'Crop Table'!P35, 
                        DATEDIF(H15, 'Crop Table'!P35, "D"), 
                        DATEDIF('Crop Table'!P35, H15, "D")
                ) 
        &gt; 3, 
        IF(AND(H15&gt;'Crop Table'!O35, H15&lt;'Crop Table'!P35),
                1*'Crop Table'!C35,
        ), 
        1*'Crop Table'!C35
        ),
1*'Crop Table'!C35 
)</f>
        <v/>
      </c>
      <c r="BH15" s="202"/>
      <c r="BI15" s="202" t="str">
        <f>IF(IF(H15&lt;'Crop Table'!O36, 
                        DATEDIF(H15, 'Crop Table'!O36, "D"), 
                        DATEDIF('Crop Table'!O36, H15, "D")
                )
&gt; 3,
        IF(
                IF(H15&lt;'Crop Table'!P36, 
                        DATEDIF(H15, 'Crop Table'!P36, "D"), 
                        DATEDIF('Crop Table'!P36, H15, "D")
                ) 
        &gt; 3, 
        IF(AND(H15&gt;'Crop Table'!O36, H15&lt;'Crop Table'!P36),
                1*'Crop Table'!C36,
        ), 
        1*'Crop Table'!C36
        ),
1*'Crop Table'!C36 
)</f>
        <v/>
      </c>
      <c r="BJ15" s="202"/>
      <c r="BK15" s="202" t="str">
        <f>IF(IF(H15&lt;'Crop Table'!O37, 
                        DATEDIF(H15, 'Crop Table'!O37, "D"), 
                        DATEDIF('Crop Table'!O37, H15, "D")
                )
&gt; 3,
        IF(
                IF(H15&lt;'Crop Table'!P37, 
                        DATEDIF(H15, 'Crop Table'!P37, "D"), 
                        DATEDIF('Crop Table'!P37, H15, "D")
                ) 
        &gt; 3, 
        IF(AND(H15&gt;'Crop Table'!O37, H15&lt;'Crop Table'!P37),
                1*'Crop Table'!C37,
        ), 
        1*'Crop Table'!C37
        ),
1*'Crop Table'!C37 
)</f>
        <v/>
      </c>
      <c r="BL15" s="202"/>
      <c r="BM15" s="202" t="str">
        <f>IF(IF(H15&lt;'Crop Table'!O38, 
                        DATEDIF(H15, 'Crop Table'!O38, "D"), 
                        DATEDIF('Crop Table'!O38, H15, "D")
                )
&gt; 3,
        IF(
                IF(H15&lt;'Crop Table'!P38, 
                        DATEDIF(H15, 'Crop Table'!P38, "D"), 
                        DATEDIF('Crop Table'!P38, H15, "D")
                ) 
        &gt; 3, 
        IF(AND(H15&gt;'Crop Table'!O38, H15&lt;'Crop Table'!P38),
                1*'Crop Table'!C38,
        ), 
        1*'Crop Table'!C38
        ),
1*'Crop Table'!C38 
)</f>
        <v/>
      </c>
      <c r="BN15" s="202"/>
      <c r="BO15" s="202" t="str">
        <f>IF(IF(H15&lt;'Crop Table'!O39, 
                        DATEDIF(H15, 'Crop Table'!O39, "D"), 
                        DATEDIF('Crop Table'!O39, H15, "D")
                )
&gt; 3,
        IF(
                IF(H15&lt;'Crop Table'!P39, 
                        DATEDIF(H15, 'Crop Table'!P39, "D"), 
                        DATEDIF('Crop Table'!P39, H15, "D")
                ) 
        &gt; 3, 
        IF(AND(H15&gt;'Crop Table'!O39, H15&lt;'Crop Table'!P39),
                1*'Crop Table'!C39,
        ), 
        1*'Crop Table'!C39
        ),
1*'Crop Table'!C39 
)</f>
        <v/>
      </c>
      <c r="BP15" s="202"/>
      <c r="BQ15" s="202" t="str">
        <f>IF(IF(H15&lt;'Crop Table'!O40, 
                        DATEDIF(H15, 'Crop Table'!O40, "D"), 
                        DATEDIF('Crop Table'!O40, H15, "D")
                )
&gt; 3,
        IF(
                IF(H15&lt;'Crop Table'!P40, 
                        DATEDIF(H15, 'Crop Table'!P40, "D"), 
                        DATEDIF('Crop Table'!P40, H15, "D")
                ) 
        &gt; 3, 
        IF(AND(H15&gt;'Crop Table'!O40, H15&lt;'Crop Table'!P40),
                1*'Crop Table'!C40,
        ), 
        1*'Crop Table'!C40
        ),
1*'Crop Table'!C40
)</f>
        <v/>
      </c>
      <c r="BR15" s="202"/>
      <c r="BS15" s="202" t="str">
        <f>IF(IF(H15&lt;'Crop Table'!O41, 
                        DATEDIF(H15, 'Crop Table'!O41, "D"), 
                        DATEDIF('Crop Table'!O41, H15, "D")
                )
&gt; 3,
        IF(
                IF(H15&lt;'Crop Table'!P41, 
                        DATEDIF(H15, 'Crop Table'!P41, "D"), 
                        DATEDIF('Crop Table'!P41, H15, "D")
                ) 
        &gt; 3, 
        IF(AND(H15&gt;'Crop Table'!O41, H15&lt;'Crop Table'!P41),
                1*'Crop Table'!C41,
        ), 
        1*'Crop Table'!C41
        ),
1*'Crop Table'!C41
)</f>
        <v/>
      </c>
      <c r="BT15" s="202"/>
      <c r="BU15" s="202" t="str">
        <f>IF(IF(H15&lt;'Crop Table'!O42, 
                        DATEDIF(H15, 'Crop Table'!O42, "D"), 
                        DATEDIF('Crop Table'!O42, H15, "D")
                )
&gt; 3,
        IF(
                IF(H15&lt;'Crop Table'!P42, 
                        DATEDIF(H15, 'Crop Table'!P42, "D"), 
                        DATEDIF('Crop Table'!P42, H15, "D")
                ) 
        &gt; 3, 
        IF(AND(H15&gt;'Crop Table'!O42, H15&lt;'Crop Table'!P42),
                1*'Crop Table'!C42,
        ), 
        1*'Crop Table'!C42
        ),
1*'Crop Table'!C42
)</f>
        <v/>
      </c>
      <c r="BV15" s="202"/>
      <c r="BW15" s="202" t="str">
        <f>IF(IF(H14&lt;'Crop Table'!O43, 
                        DATEDIF(H14, 'Crop Table'!O43, "D"), 
                        DATEDIF('Crop Table'!O43, H14, "D")
                )
&gt; 3,
        IF(
                IF(H14&lt;'Crop Table'!P43, 
                        DATEDIF(H14, 'Crop Table'!P43, "D"), 
                        DATEDIF('Crop Table'!P43, H14, "D")
                ) 
        &gt; 3, 
        IF(AND(H14&gt;'Crop Table'!O43, H14&lt;'Crop Table'!P43),
                1*'Crop Table'!C43,
        ), 
        1*'Crop Table'!C43
        ),
1*'Crop Table'!C43
)</f>
        <v/>
      </c>
      <c r="BX15" s="202"/>
      <c r="BY15" s="202" t="str">
        <f>IF(IF(H15&lt;'Crop Table'!O44, 
                        DATEDIF(H15, 'Crop Table'!O44, "D"), 
                        DATEDIF('Crop Table'!O44, H15, "D")
                )
&gt; 3,
        IF(
                IF(H15&lt;'Crop Table'!P44, 
                        DATEDIF(H15, 'Crop Table'!P44, "D"), 
                        DATEDIF('Crop Table'!P44, H15, "D")
                ) 
        &gt; 3, 
        IF(AND(H15&gt;'Crop Table'!O44, H15&lt;'Crop Table'!P44),
                1*'Crop Table'!C44,
        ), 
        1*'Crop Table'!C44
        ),
1*'Crop Table'!C44
)</f>
        <v/>
      </c>
      <c r="BZ15" s="202"/>
      <c r="CA15" s="202" t="str">
        <f>IF(IF(H15&lt;'Crop Table'!O45, 
                        DATEDIF(H15, 'Crop Table'!O45, "D"), 
                        DATEDIF('Crop Table'!O45, H15, "D")
                )
&gt; 3,
        IF(
                IF(H15&lt;'Crop Table'!P45, 
                        DATEDIF(H15, 'Crop Table'!P45, "D"), 
                        DATEDIF('Crop Table'!P45, H15, "D")
                ) 
        &gt; 3, 
        IF(AND(H15&gt;'Crop Table'!O45, H15&lt;'Crop Table'!P45),
                1*'Crop Table'!C45,
        ), 
        1*'Crop Table'!C45
        ),
1*'Crop Table'!C45
)</f>
        <v/>
      </c>
      <c r="CB15" s="202"/>
      <c r="CC15" s="202" t="str">
        <f>IF(IF(H14&lt;'Crop Table'!O46, 
                        DATEDIF(H14, 'Crop Table'!O46, "D"), 
                        DATEDIF('Crop Table'!O46, H14, "D")
                )
&gt; 3,
        IF(
                IF(H14&lt;'Crop Table'!P46, 
                        DATEDIF(H14, 'Crop Table'!P46, "D"), 
                        DATEDIF('Crop Table'!P46, H14, "D")
                ) 
        &gt; 3, 
        IF(AND(H14&gt;'Crop Table'!O46, H14&lt;'Crop Table'!P46),
                1*'Crop Table'!C46,
        ), 
        1*'Crop Table'!C46
        ),
1*'Crop Table'!C46
)</f>
        <v/>
      </c>
      <c r="CD15" s="202"/>
      <c r="CE15" s="202" t="str">
        <f>IF(IF(H15&lt;'Crop Table'!O47, 
                        DATEDIF(H15, 'Crop Table'!O47, "D"), 
                        DATEDIF('Crop Table'!O47, H15, "D")
                )
&gt; 3,
        IF(
                IF(H15&lt;'Crop Table'!P47, 
                        DATEDIF(H15, 'Crop Table'!P47, "D"), 
                        DATEDIF('Crop Table'!P47, H15, "D")
                ) 
        &gt; 3, 
        IF(AND(H15&gt;'Crop Table'!O47, H15&lt;'Crop Table'!P47),
                1*'Crop Table'!C47,
        ), 
        1*'Crop Table'!C47
        ),
1*'Crop Table'!C47
)</f>
        <v/>
      </c>
      <c r="CF15" s="202"/>
      <c r="CG15" s="202" t="str">
        <f>IF(IF(H15&lt;'Crop Table'!O48, 
                        DATEDIF(H15, 'Crop Table'!O48, "D"), 
                        DATEDIF('Crop Table'!O48, H15, "D")
                )
&gt; 3,
        IF(
                IF(H15&lt;'Crop Table'!P48, 
                        DATEDIF(H15, 'Crop Table'!P48, "D"), 
                        DATEDIF('Crop Table'!P48, H15, "D")
                ) 
        &gt; 3, 
        IF(AND(H15&gt;'Crop Table'!O48, H15&lt;'Crop Table'!P48),
                1*'Crop Table'!C48,
        ), 
        1*'Crop Table'!C48
        ),
1*'Crop Table'!C48
)</f>
        <v/>
      </c>
      <c r="CH15" s="202"/>
      <c r="CI15" s="202" t="str">
        <f>IF(IF(H14&lt;'Crop Table'!O49, 
                        DATEDIF(H14, 'Crop Table'!O49, "D"), 
                        DATEDIF('Crop Table'!O49, H14, "D")
                )
&gt; 3,
        IF(
                IF(H14&lt;'Crop Table'!P49, 
                        DATEDIF(H14, 'Crop Table'!P49, "D"), 
                        DATEDIF('Crop Table'!P49, H14, "D")
                ) 
        &gt; 3, 
        IF(AND(H14&gt;'Crop Table'!O49, H14&lt;'Crop Table'!P49),
                1*'Crop Table'!C49,
        ), 
        1*'Crop Table'!C49
        ),
1*'Crop Table'!C49
)</f>
        <v/>
      </c>
      <c r="CJ15" s="202"/>
      <c r="CK15" s="202" t="str">
        <f>IF(IF(H14&lt;'Crop Table'!O50, 
                        DATEDIF(H14, 'Crop Table'!O50, "D"), 
                        DATEDIF('Crop Table'!O50, H14, "D")
                )
&gt; 3,
        IF(
                IF(H14&lt;'Crop Table'!P50, 
                        DATEDIF(H14, 'Crop Table'!P50, "D"), 
                        DATEDIF('Crop Table'!P50, H14, "D")
                ) 
        &gt; 3, 
        IF(AND(H14&gt;'Crop Table'!O50, H14&lt;'Crop Table'!P50),
                1*'Crop Table'!C50,
        ), 
        1*'Crop Table'!C50
        ),
1*'Crop Table'!C50
)</f>
        <v/>
      </c>
      <c r="CL15" s="202"/>
      <c r="CM15" s="202" t="str">
        <f>IF(IF(H15&lt;'Crop Table'!O51, 
                        DATEDIF(H15, 'Crop Table'!O51, "D"), 
                        DATEDIF('Crop Table'!O51, H15, "D")
                )
&gt; 3,
        IF(
                IF(H15&lt;'Crop Table'!P51, 
                        DATEDIF(H15, 'Crop Table'!P51, "D"), 
                        DATEDIF('Crop Table'!P51, H15, "D")
                ) 
        &gt; 3, 
        IF(AND(H15&gt;'Crop Table'!O51, H15&lt;'Crop Table'!P51),
                1*'Crop Table'!C51,
        ), 
        1*'Crop Table'!C51
        ),
1*'Crop Table'!C51
)</f>
        <v/>
      </c>
      <c r="CN15" s="202"/>
      <c r="CO15" s="202" t="str">
        <f>IF(IF(H15&lt;'Crop Table'!O52, 
                        DATEDIF(H15, 'Crop Table'!O52, "D"), 
                        DATEDIF('Crop Table'!O52, H15, "D")
                )
&gt; 3,
        IF(
                IF(H15&lt;'Crop Table'!P52, 
                        DATEDIF(H15, 'Crop Table'!P52, "D"), 
                        DATEDIF('Crop Table'!P52, H15, "D")
                ) 
        &gt; 3, 
        IF(AND(H15&gt;'Crop Table'!O52, H15&lt;'Crop Table'!P52),
                1*'Crop Table'!C52,
        ), 
        1*'Crop Table'!C52
        ),
1*'Crop Table'!C52
)</f>
        <v/>
      </c>
      <c r="CP15" s="202"/>
      <c r="CQ15" s="202" t="str">
        <f>IF(IF(H15&lt;'Crop Table'!O53, 
                        DATEDIF(H15, 'Crop Table'!O53, "D"), 
                        DATEDIF('Crop Table'!O53, H15, "D")
                )
&gt; 3,
        IF(
                IF(H15&lt;'Crop Table'!P53, 
                        DATEDIF(H15, 'Crop Table'!P53, "D"), 
                        DATEDIF('Crop Table'!P53, H15, "D")
                ) 
        &gt; 3, 
        IF(AND(H15&gt;'Crop Table'!O53, H15&lt;'Crop Table'!P53),
                1*'Crop Table'!C53,
        ), 
        1*'Crop Table'!C53
        ),
1*'Crop Table'!C53
)</f>
        <v/>
      </c>
      <c r="CR15" s="202"/>
      <c r="CS15" s="202" t="str">
        <f>IF(IF(H15&lt;'Crop Table'!O54, 
                        DATEDIF(H15, 'Crop Table'!O54, "D"), 
                        DATEDIF('Crop Table'!O54, H15, "D")
                )
&gt; 3,
        IF(
                IF(H15&lt;'Crop Table'!P54, 
                        DATEDIF(H15, 'Crop Table'!P54, "D"), 
                        DATEDIF('Crop Table'!P54, H15, "D")
                ) 
        &gt; 3, 
        IF(AND(H15&gt;'Crop Table'!O54, H15&lt;'Crop Table'!P54),
                1*'Crop Table'!C54,
        ), 
        1*'Crop Table'!C54
        ),
1*'Crop Table'!C54
)</f>
        <v/>
      </c>
      <c r="CT15" s="202"/>
      <c r="CU15" s="202" t="str">
        <f>IF(IF(H15&lt;'Crop Table'!O55, 
                        DATEDIF(H15, 'Crop Table'!O55, "D"), 
                        DATEDIF('Crop Table'!O55, H15, "D")
                )
&gt; 3,
        IF(
                IF(H15&lt;'Crop Table'!P55, 
                        DATEDIF(H15, 'Crop Table'!P55, "D"), 
                        DATEDIF('Crop Table'!P55, H15, "D")
                ) 
        &gt; 3, 
        IF(AND(H15&gt;'Crop Table'!O55, H15&lt;'Crop Table'!P55),
                1*'Crop Table'!C55,
        ), 
        1*'Crop Table'!C55
        ),
1*'Crop Table'!C55
)</f>
        <v/>
      </c>
      <c r="CV15" s="202"/>
      <c r="CW15" s="202" t="str">
        <f>IF(IF(H15&lt;'Crop Table'!O56, 
                        DATEDIF(H15, 'Crop Table'!O56, "D"), 
                        DATEDIF('Crop Table'!O56, H15, "D")
                )
&gt; 3,
        IF(
                IF(H15&lt;'Crop Table'!P56, 
                        DATEDIF(H15, 'Crop Table'!P56, "D"), 
                        DATEDIF('Crop Table'!P56, H15, "D")
                ) 
        &gt; 3, 
        IF(AND(H15&gt;'Crop Table'!O56, H15&lt;'Crop Table'!P56),
                1*'Crop Table'!C56,
        ), 
        1*'Crop Table'!C56
        ),
1*'Crop Table'!C56
)</f>
        <v/>
      </c>
      <c r="CX15" s="202"/>
      <c r="CY15" s="202" t="str">
        <f>IF(IF(H15&lt;'Crop Table'!O57, 
                        DATEDIF(H15, 'Crop Table'!O57, "D"), 
                        DATEDIF('Crop Table'!O57, H15, "D")
                )
&gt; 3,
        IF(
                IF(H15&lt;'Crop Table'!P57, 
                        DATEDIF(H15, 'Crop Table'!P57, "D"), 
                        DATEDIF('Crop Table'!P57, H15, "D")
                ) 
        &gt; 3, 
        IF(AND(H15&gt;'Crop Table'!O57, H15&lt;'Crop Table'!P57),
                1*'Crop Table'!C57,
        ), 
        1*'Crop Table'!C57
        ),
1*'Crop Table'!C57
)</f>
        <v/>
      </c>
      <c r="CZ15" s="202"/>
      <c r="DA15" s="202" t="str">
        <f>IF(IF(H15&lt;'Crop Table'!O58, 
                        DATEDIF(H15, 'Crop Table'!O58, "D"), 
                        DATEDIF('Crop Table'!O58, H15, "D")
                )
&gt; 3,
        IF(
                IF(H15&lt;'Crop Table'!P58, 
                        DATEDIF(H15, 'Crop Table'!P58, "D"), 
                        DATEDIF('Crop Table'!P58, H15, "D")
                ) 
        &gt; 3, 
        IF(AND(H15&gt;'Crop Table'!O58, H15&lt;'Crop Table'!P58),
                1*'Crop Table'!C58,
        ), 
        1*'Crop Table'!C58
        ),
1*'Crop Table'!C58
)</f>
        <v/>
      </c>
      <c r="DB15" s="202"/>
      <c r="DC15" s="202" t="str">
        <f>IF(IF(H15&lt;'Crop Table'!O59, 
                        DATEDIF(H15, 'Crop Table'!O59, "D"), 
                        DATEDIF('Crop Table'!O59, H15, "D")
                )
&gt; 3,
        IF(
                IF(H15&lt;'Crop Table'!P59, 
                        DATEDIF(H15, 'Crop Table'!P59, "D"), 
                        DATEDIF('Crop Table'!P59, H15, "D")
                ) 
        &gt; 3, 
        IF(AND(H15&gt;'Crop Table'!O59, H15&lt;'Crop Table'!P59),
                1*'Crop Table'!C59,
        ), 
        1*'Crop Table'!C59
        ),
1*'Crop Table'!C59
)</f>
        <v/>
      </c>
      <c r="DD15" s="202"/>
      <c r="DE15" s="202" t="str">
        <f>IF(IF(H15&lt;'Crop Table'!O60, 
                        DATEDIF(H15, 'Crop Table'!O60, "D"), 
                        DATEDIF('Crop Table'!O60, H15, "D")
                )
&gt; 3,
        IF(
                IF(H15&lt;'Crop Table'!P60, 
                        DATEDIF(H15, 'Crop Table'!P60, "D"), 
                        DATEDIF('Crop Table'!P60, H15, "D")
                ) 
        &gt; 3, 
        IF(AND(H15&gt;'Crop Table'!O60, H15&lt;'Crop Table'!P60),
                1*'Crop Table'!C60,
        ), 
        1*'Crop Table'!C60
        ),
1*'Crop Table'!C60
)</f>
        <v/>
      </c>
      <c r="DF15" s="202"/>
      <c r="DG15" s="202" t="str">
        <f>IF(IF(H15&lt;'Crop Table'!O61, 
                        DATEDIF(H15, 'Crop Table'!O61, "D"), 
                        DATEDIF('Crop Table'!O61, H15, "D")
                )
&gt; 3,
        IF(
                IF(H15&lt;'Crop Table'!P61, 
                        DATEDIF(H15, 'Crop Table'!P61, "D"), 
                        DATEDIF('Crop Table'!P61, H15, "D")
                ) 
        &gt; 3, 
        IF(AND(H15&gt;'Crop Table'!O61, H15&lt;'Crop Table'!P61),
                1*'Crop Table'!C61,
        ), 
        1*'Crop Table'!C61
        ),
1*'Crop Table'!C61
)</f>
        <v/>
      </c>
      <c r="DH15" s="202"/>
      <c r="DI15" s="202" t="str">
        <f>IF(IF(H14&lt;'Crop Table'!O62, 
                        DATEDIF(H14, 'Crop Table'!O62, "D"), 
                        DATEDIF('Crop Table'!O62, H14, "D")
                )
&gt; 3,
        IF(
                IF(H14&lt;'Crop Table'!P62, 
                        DATEDIF(H14, 'Crop Table'!P62, "D"), 
                        DATEDIF('Crop Table'!P62, H14, "D")
                ) 
        &gt; 3, 
        IF(AND(H14&gt;'Crop Table'!O62, H14&lt;'Crop Table'!P62),
                1*'Crop Table'!C62,
        ), 
        1*'Crop Table'!C62
        ),
1*'Crop Table'!C62
)</f>
        <v/>
      </c>
      <c r="DJ15" s="202"/>
      <c r="DK15" s="202" t="str">
        <f>IF(IF(H15&lt;'Crop Table'!O63, 
                        DATEDIF(H15, 'Crop Table'!O63, "D"), 
                        DATEDIF('Crop Table'!O63, H15, "D")
                )
&gt; 3,
        IF(
                IF(H15&lt;'Crop Table'!P63, 
                        DATEDIF(H15, 'Crop Table'!P63, "D"), 
                        DATEDIF('Crop Table'!P63, H15, "D")
                ) 
        &gt; 3, 
        IF(AND(H15&gt;'Crop Table'!O63, H15&lt;'Crop Table'!P63),
                1*'Crop Table'!C63,
        ), 
        1*'Crop Table'!C63
        ),
1*'Crop Table'!C63
)</f>
        <v/>
      </c>
      <c r="DL15" s="202"/>
      <c r="DM15" s="202" t="str">
        <f>IF(IF(H15&lt;'Crop Table'!O64, 
                        DATEDIF(H15, 'Crop Table'!O64, "D"), 
                        DATEDIF('Crop Table'!O64, H15, "D")
                )
&gt; 3,
        IF(
                IF(H15&lt;'Crop Table'!P64, 
                        DATEDIF(H15, 'Crop Table'!P64, "D"), 
                        DATEDIF('Crop Table'!P64, H15, "D")
                ) 
        &gt; 3, 
        IF(AND(H15&gt;'Crop Table'!O64, H15&lt;'Crop Table'!P64),
                1*'Crop Table'!C64,
        ), 
        1*'Crop Table'!C64
        ),
1*'Crop Table'!C64
)</f>
        <v/>
      </c>
      <c r="DN15" s="202"/>
      <c r="DO15" s="202" t="str">
        <f>IF(IF(H15&lt;'Crop Table'!O65, 
                        DATEDIF(H15, 'Crop Table'!O65, "D"), 
                        DATEDIF('Crop Table'!O65, H15, "D")
                )
&gt; 3,
        IF(
                IF(H15&lt;'Crop Table'!P65, 
                        DATEDIF(H15, 'Crop Table'!P65, "D"), 
                        DATEDIF('Crop Table'!P65, H15, "D")
                ) 
        &gt; 3, 
        IF(AND(H15&gt;'Crop Table'!O65, H15&lt;'Crop Table'!P65),
                1*'Crop Table'!C65,
        ), 
        1*'Crop Table'!C65
        ),
1*'Crop Table'!C65
)</f>
        <v/>
      </c>
      <c r="DP15" s="202"/>
      <c r="DQ15" s="202" t="str">
        <f>IF(IF(H14&lt;'Crop Table'!O66, 
                        DATEDIF(H14, 'Crop Table'!O66, "D"), 
                        DATEDIF('Crop Table'!O66, H14, "D")
                )
&gt; 3,
        IF(
                IF(H14&lt;'Crop Table'!P66, 
                        DATEDIF(H14, 'Crop Table'!P66, "D"), 
                        DATEDIF('Crop Table'!P66, H14, "D")
                ) 
        &gt; 3, 
        IF(AND(H14&gt;'Crop Table'!O66, H14&lt;'Crop Table'!P66),
                1*'Crop Table'!C66,
        ), 
        1*'Crop Table'!C66
        ),
1*'Crop Table'!C66
)</f>
        <v/>
      </c>
      <c r="DR15" s="202"/>
      <c r="DS15" s="202" t="str">
        <f>IF(IF(H15&lt;'Crop Table'!O67, 
                        DATEDIF(H15, 'Crop Table'!O67, "D"), 
                        DATEDIF('Crop Table'!O67, H15, "D")
                )
&gt; 3,
        IF(
                IF(H15&lt;'Crop Table'!P67, 
                        DATEDIF(H15, 'Crop Table'!P67, "D"), 
                        DATEDIF('Crop Table'!P67, H15, "D")
                ) 
        &gt; 3, 
        IF(AND(H15&gt;'Crop Table'!O67, H15&lt;'Crop Table'!P67),
                1*'Crop Table'!C67,
        ), 
        1*'Crop Table'!C67
        ),
1*'Crop Table'!C67
)</f>
        <v/>
      </c>
      <c r="DT15" s="202"/>
      <c r="DU15" s="202" t="str">
        <f>IF(IF(H15&lt;'Crop Table'!O68, 
                        DATEDIF(H15, 'Crop Table'!O68, "D"), 
                        DATEDIF('Crop Table'!O68, H15, "D")
                )
&gt; 3,
        IF(
                IF(H15&lt;'Crop Table'!P68, 
                        DATEDIF(H15, 'Crop Table'!P68, "D"), 
                        DATEDIF('Crop Table'!P68, H15, "D")
                ) 
        &gt; 3, 
        IF(AND(H15&gt;'Crop Table'!O68, H15&lt;'Crop Table'!P68),
                1*'Crop Table'!C68,
        ), 
        1*'Crop Table'!C68
        ),
1*'Crop Table'!C68
)</f>
        <v/>
      </c>
      <c r="DV15" s="202"/>
      <c r="DW15" s="202" t="str">
        <f>IF(IF(H15&lt;'Crop Table'!O69, 
                        DATEDIF(H15, 'Crop Table'!O69, "D"), 
                        DATEDIF('Crop Table'!O69, H15, "D")
                )
&gt; 3,
        IF(
                IF(H15&lt;'Crop Table'!P69, 
                        DATEDIF(H15, 'Crop Table'!P69, "D"), 
                        DATEDIF('Crop Table'!P69, H15, "D")
                ) 
        &gt; 3, 
        IF(AND(H15&gt;'Crop Table'!O69, H15&lt;'Crop Table'!P69),
                1*'Crop Table'!C69,
        ), 
        1*'Crop Table'!C69
        ),
1*'Crop Table'!C69
)</f>
        <v/>
      </c>
      <c r="DX15" s="202"/>
      <c r="DY15" s="202" t="str">
        <f>IF(IF(H15&lt;'Crop Table'!O70, 
                        DATEDIF(H15, 'Crop Table'!O70, "D"), 
                        DATEDIF('Crop Table'!O70, H15, "D")
                )
&gt; 3,
        IF(
                IF(H15&lt;'Crop Table'!P70, 
                        DATEDIF(H15, 'Crop Table'!P70, "D"), 
                        DATEDIF('Crop Table'!P70, H15, "D")
                ) 
        &gt; 3, 
        IF(AND(H15&gt;'Crop Table'!O70, H15&lt;'Crop Table'!P70),
                1*'Crop Table'!C70,
        ), 
        1*'Crop Table'!C70
        ),
1*'Crop Table'!C70
)</f>
        <v/>
      </c>
      <c r="DZ15" s="202"/>
      <c r="EA15" s="202" t="str">
        <f>IF(IF(H15&lt;'Crop Table'!O71, 
                        DATEDIF(H15, 'Crop Table'!O71, "D"), 
                        DATEDIF('Crop Table'!O71, H15, "D")
                )
&gt; 3,
        IF(
                IF(H15&lt;'Crop Table'!P71, 
                        DATEDIF(H15, 'Crop Table'!P71, "D"), 
                        DATEDIF('Crop Table'!P71, H15, "D")
                ) 
        &gt; 3, 
        IF(AND(H15&gt;'Crop Table'!O71, H15&lt;'Crop Table'!P71),
                1*'Crop Table'!C71,
        ), 
        1*'Crop Table'!C71
        ),
1*'Crop Table'!C71
)</f>
        <v/>
      </c>
      <c r="EB15" s="202"/>
      <c r="EC15" s="202" t="str">
        <f>IF(IF(H15&lt;'Crop Table'!O72, 
                        DATEDIF(H15, 'Crop Table'!O72, "D"), 
                        DATEDIF('Crop Table'!O72, H15, "D")
                )
&gt; 3,
        IF(
                IF(H15&lt;'Crop Table'!P72, 
                        DATEDIF(H15, 'Crop Table'!P72, "D"), 
                        DATEDIF('Crop Table'!P72, H15, "D")
                ) 
        &gt; 3, 
        IF(AND(H15&gt;'Crop Table'!O72, H15&lt;'Crop Table'!P72),
                1*'Crop Table'!C72,
        ), 
        1*'Crop Table'!C72
        ),
1*'Crop Table'!C72
)</f>
        <v/>
      </c>
      <c r="ED15" s="202"/>
      <c r="EE15" s="202" t="str">
        <f>IF(IF(H15&lt;'Crop Table'!O73, 
                        DATEDIF(H15, 'Crop Table'!O73, "D"), 
                        DATEDIF('Crop Table'!O73, H15, "D")
                )
&gt; 3,
        IF(
                IF(H15&lt;'Crop Table'!P73, 
                        DATEDIF(H15, 'Crop Table'!P73, "D"), 
                        DATEDIF('Crop Table'!P73, H15, "D")
                ) 
        &gt; 3, 
        IF(AND(H15&gt;'Crop Table'!O73, H15&lt;'Crop Table'!P73),
                1*'Crop Table'!C73,
        ), 
        1*'Crop Table'!C73
        ),
1*'Crop Table'!C73
)</f>
        <v/>
      </c>
      <c r="EF15" s="203"/>
    </row>
    <row r="16">
      <c r="A16" s="204"/>
      <c r="B16" s="193"/>
      <c r="C16" s="193"/>
      <c r="D16" s="193"/>
      <c r="E16" s="205">
        <f>IF(COUNTA('Crop Table'!O11:O73)=0, ,SUM(K16:EE16))</f>
        <v>3</v>
      </c>
      <c r="F16" s="195"/>
      <c r="G16" s="206" t="str">
        <f>IF(COUNTA('Crop Table'!O11:O73)=0, ,(IF(LEFT(H16, 2)=LEFT(H15, 2), , SWITCH(LEFT(H16, 2), "1/", "January","2/", "February","3/", "March","4/", "April","5/", "May","6/", "June","7/", "July","8/", "August","9/", "September","10", "October","11", "November","12", "December"))))</f>
        <v/>
      </c>
      <c r="H16" s="197">
        <f>IF(COUNTA('Crop Table'!O11:O73)=0, ,H15+(DATEDIF(H13, H53, "D")/39)-((DATEDIF(H13, H53, "D")/39)/39))</f>
        <v>44926.27416</v>
      </c>
      <c r="I16" s="207"/>
      <c r="J16" s="208"/>
      <c r="K16" s="200" t="str">
        <f>IF(IF(H13&lt;'Crop Table'!O11, 
                        DATEDIF(H13, 'Crop Table'!O11, "D"), 
                        DATEDIF('Crop Table'!O11, H13, "D")
                )
&gt; 3,
        IF(
                IF(H13&lt;'Crop Table'!P11, 
                        DATEDIF(H13, 'Crop Table'!P11, "D"), 
                        DATEDIF('Crop Table'!P11, H13, "D")
                ) 
        &gt; 3, 
        IF(AND(H13&gt;'Crop Table'!O11, H13&lt;'Crop Table'!P11),
                1*'Crop Table'!C11,
        ), 
        1*'Crop Table'!C11
        ),
1*'Crop Table'!C11
)</f>
        <v/>
      </c>
      <c r="L16" s="200"/>
      <c r="M16" s="201" t="str">
        <f>IF(IF(H16&lt;'Crop Table'!O12, 
                        DATEDIF(H16, 'Crop Table'!O12, "D"), 
                        DATEDIF('Crop Table'!O12, H16, "D")
                )
&gt; 3,
        IF(
                IF(H16&lt;'Crop Table'!P12, 
                        DATEDIF(H16, 'Crop Table'!P12, "D"), 
                        DATEDIF('Crop Table'!P12, H16, "D")
                ) 
        &gt; 3, 
        IF(AND(H16&gt;'Crop Table'!O12, H16&lt;'Crop Table'!P12),
                1*'Crop Table'!C12,
        ), 
        1*'Crop Table'!C12
        ),
1*'Crop Table'!C12
)</f>
        <v/>
      </c>
      <c r="N16" s="201"/>
      <c r="O16" s="202">
        <f>IF(IF(H13&lt;'Crop Table'!O13, 
                        DATEDIF(H13, 'Crop Table'!O13, "D"), 
                        DATEDIF('Crop Table'!O13, H13, "D")
                )
&gt; 3,
        IF(
                IF(H13&lt;'Crop Table'!P13, 
                        DATEDIF(H13, 'Crop Table'!P13, "D"), 
                        DATEDIF('Crop Table'!P13, H13, "D")
                ) 
        &gt; 3, 
        IF(AND(H13&gt;'Crop Table'!O13, H13&lt;'Crop Table'!P13),
                1*'Crop Table'!C13,
        ), 
        1*'Crop Table'!C13
        ),
1*'Crop Table'!C13
)</f>
        <v>1</v>
      </c>
      <c r="P16" s="202"/>
      <c r="Q16" s="202" t="str">
        <f>IF(IF(H16&lt;'Crop Table'!O14, 
                        DATEDIF(H16, 'Crop Table'!O14, "D"), 
                        DATEDIF('Crop Table'!O14, H16, "D")
                )
&gt; 3,
        IF(
                IF(H16&lt;'Crop Table'!P14, 
                        DATEDIF(H16, 'Crop Table'!P14, "D"), 
                        DATEDIF('Crop Table'!P14, H16, "D")
                ) 
        &gt; 3, 
        IF(AND(H16&gt;'Crop Table'!O14, H16&lt;'Crop Table'!P14),
                1*'Crop Table'!C14,
        ), 
        1*'Crop Table'!C14
        ),
1*'Crop Table'!C14 
)</f>
        <v/>
      </c>
      <c r="R16" s="202"/>
      <c r="S16" s="202" t="str">
        <f>IF(IF(H15&lt;'Crop Table'!O15, 
                        DATEDIF(H15, 'Crop Table'!O15, "D"), 
                        DATEDIF('Crop Table'!O15, H15, "D")
                )
&gt; 3,
        IF(
                IF(H15&lt;'Crop Table'!P15, 
                        DATEDIF(H15, 'Crop Table'!P15, "D"), 
                        DATEDIF('Crop Table'!P15, H15, "D")
                ) 
        &gt; 3, 
        IF(AND(H15&gt;'Crop Table'!O15, H15&lt;'Crop Table'!P15),
                1*'Crop Table'!C15,
        ), 
        1*'Crop Table'!C15
        ),
1*'Crop Table'!C15
)</f>
        <v/>
      </c>
      <c r="T16" s="202"/>
      <c r="U16" s="202" t="str">
        <f>IF(IF(H16&lt;'Crop Table'!O16, 
                        DATEDIF(H16, 'Crop Table'!O16, "D"), 
                        DATEDIF('Crop Table'!O16, H16, "D")
                )
&gt; 3,
        IF(
                IF(H16&lt;'Crop Table'!P16, 
                        DATEDIF(H16, 'Crop Table'!P16, "D"), 
                        DATEDIF('Crop Table'!P16, H16, "D")
                ) 
        &gt; 3, 
        IF(AND(H16&gt;'Crop Table'!O16, H16&lt;'Crop Table'!P16),
                1*'Crop Table'!C16,
        ), 
        1*'Crop Table'!C16
        ),
1*'Crop Table'!C16 
)</f>
        <v/>
      </c>
      <c r="V16" s="202"/>
      <c r="W16" s="202">
        <f>IF(IF(H16&lt;'Crop Table'!O17, 
                        DATEDIF(H16, 'Crop Table'!O17, "D"), 
                        DATEDIF('Crop Table'!O17, H16, "D")
                )
&gt; 3,
        IF(
                IF(H16&lt;'Crop Table'!P17, 
                        DATEDIF(H16, 'Crop Table'!P17, "D"), 
                        DATEDIF('Crop Table'!P17, H16, "D")
                ) 
        &gt; 3, 
        IF(AND(H16&gt;'Crop Table'!O17, H16&lt;'Crop Table'!P17),
                1*'Crop Table'!C17,
        ), 
        1*'Crop Table'!C17
        ),
1*'Crop Table'!C17 
)</f>
        <v>2</v>
      </c>
      <c r="X16" s="202"/>
      <c r="Y16" s="202" t="str">
        <f>IF(IF(H16&lt;'Crop Table'!O18, 
                        DATEDIF(H16, 'Crop Table'!O18, "D"), 
                        DATEDIF('Crop Table'!O18, H16, "D")
                )
&gt; 3,
        IF(
                IF(H16&lt;'Crop Table'!P18, 
                        DATEDIF(H16, 'Crop Table'!P18, "D"), 
                        DATEDIF('Crop Table'!P18, H16, "D")
                ) 
        &gt; 3, 
        IF(AND(H16&gt;'Crop Table'!O18, H16&lt;'Crop Table'!P18),
                1*'Crop Table'!C18,
        ), 
        1*'Crop Table'!C18
        ),
1*'Crop Table'!C18 
)</f>
        <v/>
      </c>
      <c r="Z16" s="202"/>
      <c r="AA16" s="202" t="str">
        <f>IF(IF(H16&lt;'Crop Table'!O19, 
                        DATEDIF(H16, 'Crop Table'!O19, "D"), 
                        DATEDIF('Crop Table'!O19, H16, "D")
                )
&gt; 3,
        IF(
                IF(H16&lt;'Crop Table'!P19, 
                        DATEDIF(H16, 'Crop Table'!P19, "D"), 
                        DATEDIF('Crop Table'!P19, H16, "D")
                ) 
        &gt; 3, 
        IF(AND(H16&gt;'Crop Table'!O19, H16&lt;'Crop Table'!P19),
                1*'Crop Table'!C19,
        ), 
        1*'Crop Table'!C19
        ),
1*'Crop Table'!C19 
)</f>
        <v/>
      </c>
      <c r="AB16" s="202"/>
      <c r="AC16" s="202" t="str">
        <f>IF(IF(H16&lt;'Crop Table'!O20, 
                        DATEDIF(H16, 'Crop Table'!O20, "D"), 
                        DATEDIF('Crop Table'!O20, H16, "D")
                )
&gt; 3,
        IF(
                IF(H16&lt;'Crop Table'!P20, 
                        DATEDIF(H16, 'Crop Table'!P20, "D"), 
                        DATEDIF('Crop Table'!P20, H16, "D")
                ) 
        &gt; 3, 
        IF(AND(H16&gt;'Crop Table'!O20, H16&lt;'Crop Table'!P20),
                1*'Crop Table'!C20,
        ), 
        1*'Crop Table'!C20
        ),
1*'Crop Table'!C20 
)</f>
        <v/>
      </c>
      <c r="AD16" s="202"/>
      <c r="AE16" s="202" t="str">
        <f>IF(IF(H16&lt;'Crop Table'!O21, 
                        DATEDIF(H16, 'Crop Table'!O21, "D"), 
                        DATEDIF('Crop Table'!O21, H16, "D")
                )
&gt; 3,
        IF(
                IF(H16&lt;'Crop Table'!P21, 
                        DATEDIF(H16, 'Crop Table'!P21, "D"), 
                        DATEDIF('Crop Table'!P21, H16, "D")
                ) 
        &gt; 3, 
        IF(AND(H16&gt;'Crop Table'!O21, H16&lt;'Crop Table'!P21),
                1*'Crop Table'!C21,
        ), 
        1*'Crop Table'!C21
        ),
1*'Crop Table'!C21 
)</f>
        <v/>
      </c>
      <c r="AF16" s="202"/>
      <c r="AG16" s="202" t="str">
        <f>IF(IF(H16&lt;'Crop Table'!O22, 
                        DATEDIF(H16, 'Crop Table'!O22, "D"), 
                        DATEDIF('Crop Table'!O22, H16, "D")
                )
&gt; 3,
        IF(
                IF(H16&lt;'Crop Table'!P22, 
                        DATEDIF(H16, 'Crop Table'!P22, "D"), 
                        DATEDIF('Crop Table'!P22, H16, "D")
                ) 
        &gt; 3, 
        IF(AND(H16&gt;'Crop Table'!O22, H16&lt;'Crop Table'!P22),
                1*'Crop Table'!C22,
        ), 
        1*'Crop Table'!C22
        ),
1*'Crop Table'!C22 
)</f>
        <v/>
      </c>
      <c r="AH16" s="202"/>
      <c r="AI16" s="202" t="str">
        <f>IF(IF(H16&lt;'Crop Table'!O23, 
                        DATEDIF(H16, 'Crop Table'!O23, "D"), 
                        DATEDIF('Crop Table'!O23, H16, "D")
                )
&gt; 3,
        IF(
                IF(H16&lt;'Crop Table'!P23, 
                        DATEDIF(H16, 'Crop Table'!P23, "D"), 
                        DATEDIF('Crop Table'!P23, H16, "D")
                ) 
        &gt; 3, 
        IF(AND(H16&gt;'Crop Table'!O23, H16&lt;'Crop Table'!P23),
                1*'Crop Table'!C23,
        ), 
        1*'Crop Table'!C23
        ),
1*'Crop Table'!C23 
)</f>
        <v/>
      </c>
      <c r="AJ16" s="202"/>
      <c r="AK16" s="202" t="str">
        <f>IF(IF(H16&lt;'Crop Table'!O24, 
                        DATEDIF(H16, 'Crop Table'!O24, "D"), 
                        DATEDIF('Crop Table'!O24, H16, "D")
                )
&gt; 3,
        IF(
                IF(H16&lt;'Crop Table'!P24, 
                        DATEDIF(H16, 'Crop Table'!P24, "D"), 
                        DATEDIF('Crop Table'!P24, H16, "D")
                ) 
        &gt; 3, 
        IF(AND(H16&gt;'Crop Table'!O24, H16&lt;'Crop Table'!P24),
                1*'Crop Table'!C24,
        ), 
        1*'Crop Table'!C24
        ),
1*'Crop Table'!C24 
)</f>
        <v/>
      </c>
      <c r="AL16" s="202"/>
      <c r="AM16" s="202" t="str">
        <f>IF(IF(H16&lt;'Crop Table'!O25, 
                        DATEDIF(H16, 'Crop Table'!O25, "D"), 
                        DATEDIF('Crop Table'!O25, H16, "D")
                )
&gt; 3,
        IF(
                IF(H16&lt;'Crop Table'!P25, 
                        DATEDIF(H16, 'Crop Table'!P25, "D"), 
                        DATEDIF('Crop Table'!P25, H16, "D")
                ) 
        &gt; 3, 
        IF(AND(H16&gt;'Crop Table'!O25, H16&lt;'Crop Table'!P25),
                1*'Crop Table'!C25,
        ), 
        1*'Crop Table'!C25
        ),
1*'Crop Table'!C25 
)</f>
        <v/>
      </c>
      <c r="AN16" s="202"/>
      <c r="AO16" s="202" t="str">
        <f>IF(IF(H16&lt;'Crop Table'!O26, 
                        DATEDIF(H16, 'Crop Table'!O26, "D"), 
                        DATEDIF('Crop Table'!O26, H16, "D")
                )
&gt; 3,
        IF(
                IF(H16&lt;'Crop Table'!P26, 
                        DATEDIF(H16, 'Crop Table'!P26, "D"), 
                        DATEDIF('Crop Table'!P26, H16, "D")
                ) 
        &gt; 3, 
        IF(AND(H16&gt;'Crop Table'!O26, H16&lt;'Crop Table'!P26),
                1*'Crop Table'!C26,
        ), 
        1*'Crop Table'!C26
        ),
1*'Crop Table'!C26 
)</f>
        <v/>
      </c>
      <c r="AP16" s="202"/>
      <c r="AQ16" s="202" t="str">
        <f>IF(IF(H16&lt;'Crop Table'!O27, 
                        DATEDIF(H16, 'Crop Table'!O27, "D"), 
                        DATEDIF('Crop Table'!O27, H16, "D")
                )
&gt; 3,
        IF(
                IF(H16&lt;'Crop Table'!P27, 
                        DATEDIF(H16, 'Crop Table'!P27, "D"), 
                        DATEDIF('Crop Table'!P27, H16, "D")
                ) 
        &gt; 3, 
        IF(AND(H16&gt;'Crop Table'!O27, H16&lt;'Crop Table'!P27),
                1*'Crop Table'!C27,
        ), 
        1*'Crop Table'!C27
        ),
1*'Crop Table'!C27 
)</f>
        <v/>
      </c>
      <c r="AR16" s="202"/>
      <c r="AS16" s="202" t="str">
        <f>IF(IF(H16&lt;'Crop Table'!O28, 
                        DATEDIF(H16, 'Crop Table'!O28, "D"), 
                        DATEDIF('Crop Table'!O28, H16, "D")
                )
&gt; 3,
        IF(
                IF(H16&lt;'Crop Table'!P28, 
                        DATEDIF(H16, 'Crop Table'!P28, "D"), 
                        DATEDIF('Crop Table'!P28, H16, "D")
                ) 
        &gt; 3, 
        IF(AND(H16&gt;'Crop Table'!O28, H16&lt;'Crop Table'!P28),
                1*'Crop Table'!C28,
        ), 
        1*'Crop Table'!C28
        ),
1*'Crop Table'!C28 
)</f>
        <v/>
      </c>
      <c r="AT16" s="202"/>
      <c r="AU16" s="202" t="str">
        <f>IF(IF(H16&lt;'Crop Table'!O29, 
                        DATEDIF(H16, 'Crop Table'!O29, "D"), 
                        DATEDIF('Crop Table'!O29, H16, "D")
                )
&gt; 3,
        IF(
                IF(H16&lt;'Crop Table'!P29, 
                        DATEDIF(H16, 'Crop Table'!P29, "D"), 
                        DATEDIF('Crop Table'!P29, H16, "D")
                ) 
        &gt; 3, 
        IF(AND(H16&gt;'Crop Table'!O29, H16&lt;'Crop Table'!P29),
                1*'Crop Table'!C29,
        ), 
        1*'Crop Table'!C29
        ),
1*'Crop Table'!C29 
)</f>
        <v/>
      </c>
      <c r="AV16" s="202"/>
      <c r="AW16" s="202" t="str">
        <f>IF(IF(H16&lt;'Crop Table'!O30, 
                        DATEDIF(H16, 'Crop Table'!O30, "D"), 
                        DATEDIF('Crop Table'!O30, H16, "D")
                )
&gt; 3,
        IF(
                IF(H16&lt;'Crop Table'!P30, 
                        DATEDIF(H16, 'Crop Table'!P30, "D"), 
                        DATEDIF('Crop Table'!P30, H16, "D")
                ) 
        &gt; 3, 
        IF(AND(H16&gt;'Crop Table'!O30, H16&lt;'Crop Table'!P30),
                1*'Crop Table'!C30,
        ), 
        1*'Crop Table'!C30
        ),
1*'Crop Table'!C30 
)</f>
        <v/>
      </c>
      <c r="AX16" s="202"/>
      <c r="AY16" s="202" t="str">
        <f>IF(IF(H16&lt;'Crop Table'!O31, 
                        DATEDIF(H16, 'Crop Table'!O31, "D"), 
                        DATEDIF('Crop Table'!O31, H16, "D")
                )
&gt; 3,
        IF(
                IF(H16&lt;'Crop Table'!P31, 
                        DATEDIF(H16, 'Crop Table'!P31, "D"), 
                        DATEDIF('Crop Table'!P31, H16, "D")
                ) 
        &gt; 3, 
        IF(AND(H16&gt;'Crop Table'!O31, H16&lt;'Crop Table'!P31),
                1*'Crop Table'!C31,
        ), 
        1*'Crop Table'!C31
        ),
1*'Crop Table'!C31 
)</f>
        <v/>
      </c>
      <c r="AZ16" s="202"/>
      <c r="BA16" s="202" t="str">
        <f>IF(IF(H16&lt;'Crop Table'!O32, 
                        DATEDIF(H16, 'Crop Table'!O32, "D"), 
                        DATEDIF('Crop Table'!O32, H16, "D")
                )
&gt; 3,
        IF(
                IF(H16&lt;'Crop Table'!P32, 
                        DATEDIF(H16, 'Crop Table'!P32, "D"), 
                        DATEDIF('Crop Table'!P32, H16, "D")
                ) 
        &gt; 3, 
        IF(AND(H16&gt;'Crop Table'!O32, H16&lt;'Crop Table'!P32),
                1*'Crop Table'!C32,
        ), 
        1*'Crop Table'!C32
        ),
1*'Crop Table'!C32 
)</f>
        <v/>
      </c>
      <c r="BB16" s="202"/>
      <c r="BC16" s="202" t="str">
        <f>IF(IF(H16&lt;'Crop Table'!O33, 
                        DATEDIF(H16, 'Crop Table'!O33, "D"), 
                        DATEDIF('Crop Table'!O33, H16, "D")
                )
&gt; 3,
        IF(
                IF(H16&lt;'Crop Table'!P33, 
                        DATEDIF(H16, 'Crop Table'!P33, "D"), 
                        DATEDIF('Crop Table'!P33, H16, "D")
                ) 
        &gt; 3, 
        IF(AND(H16&gt;'Crop Table'!O33, H16&lt;'Crop Table'!P33),
                1*'Crop Table'!C33,
        ), 
        1*'Crop Table'!C33
        ),
1*'Crop Table'!C33 
)</f>
        <v/>
      </c>
      <c r="BD16" s="202"/>
      <c r="BE16" s="202" t="str">
        <f>IF(IF(H15&lt;'Crop Table'!O34, 
                        DATEDIF(H15, 'Crop Table'!O34, "D"), 
                        DATEDIF('Crop Table'!O34, H15, "D")
                )
&gt; 3,
        IF(
                IF(H15&lt;'Crop Table'!P34, 
                        DATEDIF(H15, 'Crop Table'!P34, "D"), 
                        DATEDIF('Crop Table'!P34, H15, "D")
                ) 
        &gt; 3, 
        IF(AND(H15&gt;'Crop Table'!O34, H15&lt;'Crop Table'!P34),
                1*'Crop Table'!C34,
        ), 
        1*'Crop Table'!C34
        ),
1*'Crop Table'!C34 
)</f>
        <v/>
      </c>
      <c r="BF16" s="202"/>
      <c r="BG16" s="202" t="str">
        <f>IF(IF(H16&lt;'Crop Table'!O35, 
                        DATEDIF(H16, 'Crop Table'!O35, "D"), 
                        DATEDIF('Crop Table'!O35, H16, "D")
                )
&gt; 3,
        IF(
                IF(H16&lt;'Crop Table'!P35, 
                        DATEDIF(H16, 'Crop Table'!P35, "D"), 
                        DATEDIF('Crop Table'!P35, H16, "D")
                ) 
        &gt; 3, 
        IF(AND(H16&gt;'Crop Table'!O35, H16&lt;'Crop Table'!P35),
                1*'Crop Table'!C35,
        ), 
        1*'Crop Table'!C35
        ),
1*'Crop Table'!C35 
)</f>
        <v/>
      </c>
      <c r="BH16" s="202"/>
      <c r="BI16" s="202" t="str">
        <f>IF(IF(H16&lt;'Crop Table'!O36, 
                        DATEDIF(H16, 'Crop Table'!O36, "D"), 
                        DATEDIF('Crop Table'!O36, H16, "D")
                )
&gt; 3,
        IF(
                IF(H16&lt;'Crop Table'!P36, 
                        DATEDIF(H16, 'Crop Table'!P36, "D"), 
                        DATEDIF('Crop Table'!P36, H16, "D")
                ) 
        &gt; 3, 
        IF(AND(H16&gt;'Crop Table'!O36, H16&lt;'Crop Table'!P36),
                1*'Crop Table'!C36,
        ), 
        1*'Crop Table'!C36
        ),
1*'Crop Table'!C36 
)</f>
        <v/>
      </c>
      <c r="BJ16" s="202"/>
      <c r="BK16" s="202" t="str">
        <f>IF(IF(H16&lt;'Crop Table'!O37, 
                        DATEDIF(H16, 'Crop Table'!O37, "D"), 
                        DATEDIF('Crop Table'!O37, H16, "D")
                )
&gt; 3,
        IF(
                IF(H16&lt;'Crop Table'!P37, 
                        DATEDIF(H16, 'Crop Table'!P37, "D"), 
                        DATEDIF('Crop Table'!P37, H16, "D")
                ) 
        &gt; 3, 
        IF(AND(H16&gt;'Crop Table'!O37, H16&lt;'Crop Table'!P37),
                1*'Crop Table'!C37,
        ), 
        1*'Crop Table'!C37
        ),
1*'Crop Table'!C37 
)</f>
        <v/>
      </c>
      <c r="BL16" s="202"/>
      <c r="BM16" s="202" t="str">
        <f>IF(IF(H16&lt;'Crop Table'!O38, 
                        DATEDIF(H16, 'Crop Table'!O38, "D"), 
                        DATEDIF('Crop Table'!O38, H16, "D")
                )
&gt; 3,
        IF(
                IF(H16&lt;'Crop Table'!P38, 
                        DATEDIF(H16, 'Crop Table'!P38, "D"), 
                        DATEDIF('Crop Table'!P38, H16, "D")
                ) 
        &gt; 3, 
        IF(AND(H16&gt;'Crop Table'!O38, H16&lt;'Crop Table'!P38),
                1*'Crop Table'!C38,
        ), 
        1*'Crop Table'!C38
        ),
1*'Crop Table'!C38 
)</f>
        <v/>
      </c>
      <c r="BN16" s="202"/>
      <c r="BO16" s="202" t="str">
        <f>IF(IF(H16&lt;'Crop Table'!O39, 
                        DATEDIF(H16, 'Crop Table'!O39, "D"), 
                        DATEDIF('Crop Table'!O39, H16, "D")
                )
&gt; 3,
        IF(
                IF(H16&lt;'Crop Table'!P39, 
                        DATEDIF(H16, 'Crop Table'!P39, "D"), 
                        DATEDIF('Crop Table'!P39, H16, "D")
                ) 
        &gt; 3, 
        IF(AND(H16&gt;'Crop Table'!O39, H16&lt;'Crop Table'!P39),
                1*'Crop Table'!C39,
        ), 
        1*'Crop Table'!C39
        ),
1*'Crop Table'!C39 
)</f>
        <v/>
      </c>
      <c r="BP16" s="202"/>
      <c r="BQ16" s="202" t="str">
        <f>IF(IF(H16&lt;'Crop Table'!O40, 
                        DATEDIF(H16, 'Crop Table'!O40, "D"), 
                        DATEDIF('Crop Table'!O40, H16, "D")
                )
&gt; 3,
        IF(
                IF(H16&lt;'Crop Table'!P40, 
                        DATEDIF(H16, 'Crop Table'!P40, "D"), 
                        DATEDIF('Crop Table'!P40, H16, "D")
                ) 
        &gt; 3, 
        IF(AND(H16&gt;'Crop Table'!O40, H16&lt;'Crop Table'!P40),
                1*'Crop Table'!C40,
        ), 
        1*'Crop Table'!C40
        ),
1*'Crop Table'!C40
)</f>
        <v/>
      </c>
      <c r="BR16" s="202"/>
      <c r="BS16" s="202" t="str">
        <f>IF(IF(H16&lt;'Crop Table'!O41, 
                        DATEDIF(H16, 'Crop Table'!O41, "D"), 
                        DATEDIF('Crop Table'!O41, H16, "D")
                )
&gt; 3,
        IF(
                IF(H16&lt;'Crop Table'!P41, 
                        DATEDIF(H16, 'Crop Table'!P41, "D"), 
                        DATEDIF('Crop Table'!P41, H16, "D")
                ) 
        &gt; 3, 
        IF(AND(H16&gt;'Crop Table'!O41, H16&lt;'Crop Table'!P41),
                1*'Crop Table'!C41,
        ), 
        1*'Crop Table'!C41
        ),
1*'Crop Table'!C41
)</f>
        <v/>
      </c>
      <c r="BT16" s="202"/>
      <c r="BU16" s="202" t="str">
        <f>IF(IF(H16&lt;'Crop Table'!O42, 
                        DATEDIF(H16, 'Crop Table'!O42, "D"), 
                        DATEDIF('Crop Table'!O42, H16, "D")
                )
&gt; 3,
        IF(
                IF(H16&lt;'Crop Table'!P42, 
                        DATEDIF(H16, 'Crop Table'!P42, "D"), 
                        DATEDIF('Crop Table'!P42, H16, "D")
                ) 
        &gt; 3, 
        IF(AND(H16&gt;'Crop Table'!O42, H16&lt;'Crop Table'!P42),
                1*'Crop Table'!C42,
        ), 
        1*'Crop Table'!C42
        ),
1*'Crop Table'!C42
)</f>
        <v/>
      </c>
      <c r="BV16" s="202"/>
      <c r="BW16" s="202" t="str">
        <f>IF(IF(H16&lt;'Crop Table'!O43, 
                        DATEDIF(H16, 'Crop Table'!O43, "D"), 
                        DATEDIF('Crop Table'!O43, H16, "D")
                )
&gt; 3,
        IF(
                IF(H16&lt;'Crop Table'!P43, 
                        DATEDIF(H16, 'Crop Table'!P43, "D"), 
                        DATEDIF('Crop Table'!P43, H16, "D")
                ) 
        &gt; 3, 
        IF(AND(H16&gt;'Crop Table'!O43, H16&lt;'Crop Table'!P43),
                1*'Crop Table'!C43,
        ), 
        1*'Crop Table'!C43
        ),
1*'Crop Table'!C43
)</f>
        <v/>
      </c>
      <c r="BX16" s="202"/>
      <c r="BY16" s="202" t="str">
        <f>IF(IF(H16&lt;'Crop Table'!O44, 
                        DATEDIF(H16, 'Crop Table'!O44, "D"), 
                        DATEDIF('Crop Table'!O44, H16, "D")
                )
&gt; 3,
        IF(
                IF(H16&lt;'Crop Table'!P44, 
                        DATEDIF(H16, 'Crop Table'!P44, "D"), 
                        DATEDIF('Crop Table'!P44, H16, "D")
                ) 
        &gt; 3, 
        IF(AND(H16&gt;'Crop Table'!O44, H16&lt;'Crop Table'!P44),
                1*'Crop Table'!C44,
        ), 
        1*'Crop Table'!C44
        ),
1*'Crop Table'!C44
)</f>
        <v/>
      </c>
      <c r="BZ16" s="202"/>
      <c r="CA16" s="202" t="str">
        <f>IF(IF(H16&lt;'Crop Table'!O45, 
                        DATEDIF(H16, 'Crop Table'!O45, "D"), 
                        DATEDIF('Crop Table'!O45, H16, "D")
                )
&gt; 3,
        IF(
                IF(H16&lt;'Crop Table'!P45, 
                        DATEDIF(H16, 'Crop Table'!P45, "D"), 
                        DATEDIF('Crop Table'!P45, H16, "D")
                ) 
        &gt; 3, 
        IF(AND(H16&gt;'Crop Table'!O45, H16&lt;'Crop Table'!P45),
                1*'Crop Table'!C45,
        ), 
        1*'Crop Table'!C45
        ),
1*'Crop Table'!C45
)</f>
        <v/>
      </c>
      <c r="CB16" s="202"/>
      <c r="CC16" s="202" t="str">
        <f>IF(IF(H16&lt;'Crop Table'!O46, 
                        DATEDIF(H16, 'Crop Table'!O46, "D"), 
                        DATEDIF('Crop Table'!O46, H16, "D")
                )
&gt; 3,
        IF(
                IF(H16&lt;'Crop Table'!P46, 
                        DATEDIF(H16, 'Crop Table'!P46, "D"), 
                        DATEDIF('Crop Table'!P46, H16, "D")
                ) 
        &gt; 3, 
        IF(AND(H16&gt;'Crop Table'!O46, H16&lt;'Crop Table'!P46),
                1*'Crop Table'!C46,
        ), 
        1*'Crop Table'!C46
        ),
1*'Crop Table'!C46
)</f>
        <v/>
      </c>
      <c r="CD16" s="202"/>
      <c r="CE16" s="202" t="str">
        <f>IF(IF(H16&lt;'Crop Table'!O47, 
                        DATEDIF(H16, 'Crop Table'!O47, "D"), 
                        DATEDIF('Crop Table'!O47, H16, "D")
                )
&gt; 3,
        IF(
                IF(H16&lt;'Crop Table'!P47, 
                        DATEDIF(H16, 'Crop Table'!P47, "D"), 
                        DATEDIF('Crop Table'!P47, H16, "D")
                ) 
        &gt; 3, 
        IF(AND(H16&gt;'Crop Table'!O47, H16&lt;'Crop Table'!P47),
                1*'Crop Table'!C47,
        ), 
        1*'Crop Table'!C47
        ),
1*'Crop Table'!C47
)</f>
        <v/>
      </c>
      <c r="CF16" s="202"/>
      <c r="CG16" s="202" t="str">
        <f>IF(IF(H16&lt;'Crop Table'!O48, 
                        DATEDIF(H16, 'Crop Table'!O48, "D"), 
                        DATEDIF('Crop Table'!O48, H16, "D")
                )
&gt; 3,
        IF(
                IF(H16&lt;'Crop Table'!P48, 
                        DATEDIF(H16, 'Crop Table'!P48, "D"), 
                        DATEDIF('Crop Table'!P48, H16, "D")
                ) 
        &gt; 3, 
        IF(AND(H16&gt;'Crop Table'!O48, H16&lt;'Crop Table'!P48),
                1*'Crop Table'!C48,
        ), 
        1*'Crop Table'!C48
        ),
1*'Crop Table'!C48
)</f>
        <v/>
      </c>
      <c r="CH16" s="202"/>
      <c r="CI16" s="202" t="str">
        <f>IF(IF(H16&lt;'Crop Table'!O49, 
                        DATEDIF(H16, 'Crop Table'!O49, "D"), 
                        DATEDIF('Crop Table'!O49, H16, "D")
                )
&gt; 3,
        IF(
                IF(H16&lt;'Crop Table'!P49, 
                        DATEDIF(H16, 'Crop Table'!P49, "D"), 
                        DATEDIF('Crop Table'!P49, H16, "D")
                ) 
        &gt; 3, 
        IF(AND(H16&gt;'Crop Table'!O49, H16&lt;'Crop Table'!P49),
                1*'Crop Table'!C49,
        ), 
        1*'Crop Table'!C49
        ),
1*'Crop Table'!C49
)</f>
        <v/>
      </c>
      <c r="CJ16" s="202"/>
      <c r="CK16" s="202" t="str">
        <f>IF(IF(H16&lt;'Crop Table'!O50, 
                        DATEDIF(H16, 'Crop Table'!O50, "D"), 
                        DATEDIF('Crop Table'!O50, H16, "D")
                )
&gt; 3,
        IF(
                IF(H16&lt;'Crop Table'!P50, 
                        DATEDIF(H16, 'Crop Table'!P50, "D"), 
                        DATEDIF('Crop Table'!P50, H16, "D")
                ) 
        &gt; 3, 
        IF(AND(H16&gt;'Crop Table'!O50, H16&lt;'Crop Table'!P50),
                1*'Crop Table'!C50,
        ), 
        1*'Crop Table'!C50
        ),
1*'Crop Table'!C50
)</f>
        <v/>
      </c>
      <c r="CL16" s="202"/>
      <c r="CM16" s="202" t="str">
        <f>IF(IF(H16&lt;'Crop Table'!O51, 
                        DATEDIF(H16, 'Crop Table'!O51, "D"), 
                        DATEDIF('Crop Table'!O51, H16, "D")
                )
&gt; 3,
        IF(
                IF(H16&lt;'Crop Table'!P51, 
                        DATEDIF(H16, 'Crop Table'!P51, "D"), 
                        DATEDIF('Crop Table'!P51, H16, "D")
                ) 
        &gt; 3, 
        IF(AND(H16&gt;'Crop Table'!O51, H16&lt;'Crop Table'!P51),
                1*'Crop Table'!C51,
        ), 
        1*'Crop Table'!C51
        ),
1*'Crop Table'!C51
)</f>
        <v/>
      </c>
      <c r="CN16" s="202"/>
      <c r="CO16" s="202" t="str">
        <f>IF(IF(H16&lt;'Crop Table'!O52, 
                        DATEDIF(H16, 'Crop Table'!O52, "D"), 
                        DATEDIF('Crop Table'!O52, H16, "D")
                )
&gt; 3,
        IF(
                IF(H16&lt;'Crop Table'!P52, 
                        DATEDIF(H16, 'Crop Table'!P52, "D"), 
                        DATEDIF('Crop Table'!P52, H16, "D")
                ) 
        &gt; 3, 
        IF(AND(H16&gt;'Crop Table'!O52, H16&lt;'Crop Table'!P52),
                1*'Crop Table'!C52,
        ), 
        1*'Crop Table'!C52
        ),
1*'Crop Table'!C52
)</f>
        <v/>
      </c>
      <c r="CP16" s="202"/>
      <c r="CQ16" s="202" t="str">
        <f>IF(IF(H16&lt;'Crop Table'!O53, 
                        DATEDIF(H16, 'Crop Table'!O53, "D"), 
                        DATEDIF('Crop Table'!O53, H16, "D")
                )
&gt; 3,
        IF(
                IF(H16&lt;'Crop Table'!P53, 
                        DATEDIF(H16, 'Crop Table'!P53, "D"), 
                        DATEDIF('Crop Table'!P53, H16, "D")
                ) 
        &gt; 3, 
        IF(AND(H16&gt;'Crop Table'!O53, H16&lt;'Crop Table'!P53),
                1*'Crop Table'!C53,
        ), 
        1*'Crop Table'!C53
        ),
1*'Crop Table'!C53
)</f>
        <v/>
      </c>
      <c r="CR16" s="202"/>
      <c r="CS16" s="202" t="str">
        <f>IF(IF(H16&lt;'Crop Table'!O54, 
                        DATEDIF(H16, 'Crop Table'!O54, "D"), 
                        DATEDIF('Crop Table'!O54, H16, "D")
                )
&gt; 3,
        IF(
                IF(H16&lt;'Crop Table'!P54, 
                        DATEDIF(H16, 'Crop Table'!P54, "D"), 
                        DATEDIF('Crop Table'!P54, H16, "D")
                ) 
        &gt; 3, 
        IF(AND(H16&gt;'Crop Table'!O54, H16&lt;'Crop Table'!P54),
                1*'Crop Table'!C54,
        ), 
        1*'Crop Table'!C54
        ),
1*'Crop Table'!C54
)</f>
        <v/>
      </c>
      <c r="CT16" s="202"/>
      <c r="CU16" s="202" t="str">
        <f>IF(IF(H16&lt;'Crop Table'!O55, 
                        DATEDIF(H16, 'Crop Table'!O55, "D"), 
                        DATEDIF('Crop Table'!O55, H16, "D")
                )
&gt; 3,
        IF(
                IF(H16&lt;'Crop Table'!P55, 
                        DATEDIF(H16, 'Crop Table'!P55, "D"), 
                        DATEDIF('Crop Table'!P55, H16, "D")
                ) 
        &gt; 3, 
        IF(AND(H16&gt;'Crop Table'!O55, H16&lt;'Crop Table'!P55),
                1*'Crop Table'!C55,
        ), 
        1*'Crop Table'!C55
        ),
1*'Crop Table'!C55
)</f>
        <v/>
      </c>
      <c r="CV16" s="202"/>
      <c r="CW16" s="202" t="str">
        <f>IF(IF(H16&lt;'Crop Table'!O56, 
                        DATEDIF(H16, 'Crop Table'!O56, "D"), 
                        DATEDIF('Crop Table'!O56, H16, "D")
                )
&gt; 3,
        IF(
                IF(H16&lt;'Crop Table'!P56, 
                        DATEDIF(H16, 'Crop Table'!P56, "D"), 
                        DATEDIF('Crop Table'!P56, H16, "D")
                ) 
        &gt; 3, 
        IF(AND(H16&gt;'Crop Table'!O56, H16&lt;'Crop Table'!P56),
                1*'Crop Table'!C56,
        ), 
        1*'Crop Table'!C56
        ),
1*'Crop Table'!C56
)</f>
        <v/>
      </c>
      <c r="CX16" s="202"/>
      <c r="CY16" s="202" t="str">
        <f>IF(IF(H16&lt;'Crop Table'!O57, 
                        DATEDIF(H16, 'Crop Table'!O57, "D"), 
                        DATEDIF('Crop Table'!O57, H16, "D")
                )
&gt; 3,
        IF(
                IF(H16&lt;'Crop Table'!P57, 
                        DATEDIF(H16, 'Crop Table'!P57, "D"), 
                        DATEDIF('Crop Table'!P57, H16, "D")
                ) 
        &gt; 3, 
        IF(AND(H16&gt;'Crop Table'!O57, H16&lt;'Crop Table'!P57),
                1*'Crop Table'!C57,
        ), 
        1*'Crop Table'!C57
        ),
1*'Crop Table'!C57
)</f>
        <v/>
      </c>
      <c r="CZ16" s="202"/>
      <c r="DA16" s="202" t="str">
        <f>IF(IF(H16&lt;'Crop Table'!O58, 
                        DATEDIF(H16, 'Crop Table'!O58, "D"), 
                        DATEDIF('Crop Table'!O58, H16, "D")
                )
&gt; 3,
        IF(
                IF(H16&lt;'Crop Table'!P58, 
                        DATEDIF(H16, 'Crop Table'!P58, "D"), 
                        DATEDIF('Crop Table'!P58, H16, "D")
                ) 
        &gt; 3, 
        IF(AND(H16&gt;'Crop Table'!O58, H16&lt;'Crop Table'!P58),
                1*'Crop Table'!C58,
        ), 
        1*'Crop Table'!C58
        ),
1*'Crop Table'!C58
)</f>
        <v/>
      </c>
      <c r="DB16" s="202"/>
      <c r="DC16" s="202" t="str">
        <f>IF(IF(H16&lt;'Crop Table'!O59, 
                        DATEDIF(H16, 'Crop Table'!O59, "D"), 
                        DATEDIF('Crop Table'!O59, H16, "D")
                )
&gt; 3,
        IF(
                IF(H16&lt;'Crop Table'!P59, 
                        DATEDIF(H16, 'Crop Table'!P59, "D"), 
                        DATEDIF('Crop Table'!P59, H16, "D")
                ) 
        &gt; 3, 
        IF(AND(H16&gt;'Crop Table'!O59, H16&lt;'Crop Table'!P59),
                1*'Crop Table'!C59,
        ), 
        1*'Crop Table'!C59
        ),
1*'Crop Table'!C59
)</f>
        <v/>
      </c>
      <c r="DD16" s="202"/>
      <c r="DE16" s="202" t="str">
        <f>IF(IF(H16&lt;'Crop Table'!O60, 
                        DATEDIF(H16, 'Crop Table'!O60, "D"), 
                        DATEDIF('Crop Table'!O60, H16, "D")
                )
&gt; 3,
        IF(
                IF(H16&lt;'Crop Table'!P60, 
                        DATEDIF(H16, 'Crop Table'!P60, "D"), 
                        DATEDIF('Crop Table'!P60, H16, "D")
                ) 
        &gt; 3, 
        IF(AND(H16&gt;'Crop Table'!O60, H16&lt;'Crop Table'!P60),
                1*'Crop Table'!C60,
        ), 
        1*'Crop Table'!C60
        ),
1*'Crop Table'!C60
)</f>
        <v/>
      </c>
      <c r="DF16" s="202"/>
      <c r="DG16" s="202" t="str">
        <f>IF(IF(H16&lt;'Crop Table'!O61, 
                        DATEDIF(H16, 'Crop Table'!O61, "D"), 
                        DATEDIF('Crop Table'!O61, H16, "D")
                )
&gt; 3,
        IF(
                IF(H16&lt;'Crop Table'!P61, 
                        DATEDIF(H16, 'Crop Table'!P61, "D"), 
                        DATEDIF('Crop Table'!P61, H16, "D")
                ) 
        &gt; 3, 
        IF(AND(H16&gt;'Crop Table'!O61, H16&lt;'Crop Table'!P61),
                1*'Crop Table'!C61,
        ), 
        1*'Crop Table'!C61
        ),
1*'Crop Table'!C61
)</f>
        <v/>
      </c>
      <c r="DH16" s="202"/>
      <c r="DI16" s="202" t="str">
        <f>IF(IF(H16&lt;'Crop Table'!O62, 
                        DATEDIF(H16, 'Crop Table'!O62, "D"), 
                        DATEDIF('Crop Table'!O62, H16, "D")
                )
&gt; 3,
        IF(
                IF(H16&lt;'Crop Table'!P62, 
                        DATEDIF(H16, 'Crop Table'!P62, "D"), 
                        DATEDIF('Crop Table'!P62, H16, "D")
                ) 
        &gt; 3, 
        IF(AND(H16&gt;'Crop Table'!O62, H16&lt;'Crop Table'!P62),
                1*'Crop Table'!C62,
        ), 
        1*'Crop Table'!C62
        ),
1*'Crop Table'!C62
)</f>
        <v/>
      </c>
      <c r="DJ16" s="202"/>
      <c r="DK16" s="202" t="str">
        <f>IF(IF(H16&lt;'Crop Table'!O63, 
                        DATEDIF(H16, 'Crop Table'!O63, "D"), 
                        DATEDIF('Crop Table'!O63, H16, "D")
                )
&gt; 3,
        IF(
                IF(H16&lt;'Crop Table'!P63, 
                        DATEDIF(H16, 'Crop Table'!P63, "D"), 
                        DATEDIF('Crop Table'!P63, H16, "D")
                ) 
        &gt; 3, 
        IF(AND(H16&gt;'Crop Table'!O63, H16&lt;'Crop Table'!P63),
                1*'Crop Table'!C63,
        ), 
        1*'Crop Table'!C63
        ),
1*'Crop Table'!C63
)</f>
        <v/>
      </c>
      <c r="DL16" s="202"/>
      <c r="DM16" s="202" t="str">
        <f>IF(IF(H16&lt;'Crop Table'!O64, 
                        DATEDIF(H16, 'Crop Table'!O64, "D"), 
                        DATEDIF('Crop Table'!O64, H16, "D")
                )
&gt; 3,
        IF(
                IF(H16&lt;'Crop Table'!P64, 
                        DATEDIF(H16, 'Crop Table'!P64, "D"), 
                        DATEDIF('Crop Table'!P64, H16, "D")
                ) 
        &gt; 3, 
        IF(AND(H16&gt;'Crop Table'!O64, H16&lt;'Crop Table'!P64),
                1*'Crop Table'!C64,
        ), 
        1*'Crop Table'!C64
        ),
1*'Crop Table'!C64
)</f>
        <v/>
      </c>
      <c r="DN16" s="202"/>
      <c r="DO16" s="202" t="str">
        <f>IF(IF(H16&lt;'Crop Table'!O65, 
                        DATEDIF(H16, 'Crop Table'!O65, "D"), 
                        DATEDIF('Crop Table'!O65, H16, "D")
                )
&gt; 3,
        IF(
                IF(H16&lt;'Crop Table'!P65, 
                        DATEDIF(H16, 'Crop Table'!P65, "D"), 
                        DATEDIF('Crop Table'!P65, H16, "D")
                ) 
        &gt; 3, 
        IF(AND(H16&gt;'Crop Table'!O65, H16&lt;'Crop Table'!P65),
                1*'Crop Table'!C65,
        ), 
        1*'Crop Table'!C65
        ),
1*'Crop Table'!C65
)</f>
        <v/>
      </c>
      <c r="DP16" s="202"/>
      <c r="DQ16" s="202" t="str">
        <f>IF(IF(H16&lt;'Crop Table'!O66, 
                        DATEDIF(H16, 'Crop Table'!O66, "D"), 
                        DATEDIF('Crop Table'!O66, H16, "D")
                )
&gt; 3,
        IF(
                IF(H16&lt;'Crop Table'!P66, 
                        DATEDIF(H16, 'Crop Table'!P66, "D"), 
                        DATEDIF('Crop Table'!P66, H16, "D")
                ) 
        &gt; 3, 
        IF(AND(H16&gt;'Crop Table'!O66, H16&lt;'Crop Table'!P66),
                1*'Crop Table'!C66,
        ), 
        1*'Crop Table'!C66
        ),
1*'Crop Table'!C66
)</f>
        <v/>
      </c>
      <c r="DR16" s="202"/>
      <c r="DS16" s="202" t="str">
        <f>IF(IF(H15&lt;'Crop Table'!O67, 
                        DATEDIF(H15, 'Crop Table'!O67, "D"), 
                        DATEDIF('Crop Table'!O67, H15, "D")
                )
&gt; 3,
        IF(
                IF(H15&lt;'Crop Table'!P67, 
                        DATEDIF(H15, 'Crop Table'!P67, "D"), 
                        DATEDIF('Crop Table'!P67, H15, "D")
                ) 
        &gt; 3, 
        IF(AND(H15&gt;'Crop Table'!O67, H15&lt;'Crop Table'!P67),
                1*'Crop Table'!C67,
        ), 
        1*'Crop Table'!C67
        ),
1*'Crop Table'!C67
)</f>
        <v/>
      </c>
      <c r="DT16" s="202"/>
      <c r="DU16" s="202" t="str">
        <f>IF(IF(H16&lt;'Crop Table'!O68, 
                        DATEDIF(H16, 'Crop Table'!O68, "D"), 
                        DATEDIF('Crop Table'!O68, H16, "D")
                )
&gt; 3,
        IF(
                IF(H16&lt;'Crop Table'!P68, 
                        DATEDIF(H16, 'Crop Table'!P68, "D"), 
                        DATEDIF('Crop Table'!P68, H16, "D")
                ) 
        &gt; 3, 
        IF(AND(H16&gt;'Crop Table'!O68, H16&lt;'Crop Table'!P68),
                1*'Crop Table'!C68,
        ), 
        1*'Crop Table'!C68
        ),
1*'Crop Table'!C68
)</f>
        <v/>
      </c>
      <c r="DV16" s="202"/>
      <c r="DW16" s="202" t="str">
        <f>IF(IF(H16&lt;'Crop Table'!O69, 
                        DATEDIF(H16, 'Crop Table'!O69, "D"), 
                        DATEDIF('Crop Table'!O69, H16, "D")
                )
&gt; 3,
        IF(
                IF(H16&lt;'Crop Table'!P69, 
                        DATEDIF(H16, 'Crop Table'!P69, "D"), 
                        DATEDIF('Crop Table'!P69, H16, "D")
                ) 
        &gt; 3, 
        IF(AND(H16&gt;'Crop Table'!O69, H16&lt;'Crop Table'!P69),
                1*'Crop Table'!C69,
        ), 
        1*'Crop Table'!C69
        ),
1*'Crop Table'!C69
)</f>
        <v/>
      </c>
      <c r="DX16" s="202"/>
      <c r="DY16" s="202" t="str">
        <f>IF(IF(H16&lt;'Crop Table'!O70, 
                        DATEDIF(H16, 'Crop Table'!O70, "D"), 
                        DATEDIF('Crop Table'!O70, H16, "D")
                )
&gt; 3,
        IF(
                IF(H16&lt;'Crop Table'!P70, 
                        DATEDIF(H16, 'Crop Table'!P70, "D"), 
                        DATEDIF('Crop Table'!P70, H16, "D")
                ) 
        &gt; 3, 
        IF(AND(H16&gt;'Crop Table'!O70, H16&lt;'Crop Table'!P70),
                1*'Crop Table'!C70,
        ), 
        1*'Crop Table'!C70
        ),
1*'Crop Table'!C70
)</f>
        <v/>
      </c>
      <c r="DZ16" s="202"/>
      <c r="EA16" s="202" t="str">
        <f>IF(IF(H16&lt;'Crop Table'!O71, 
                        DATEDIF(H16, 'Crop Table'!O71, "D"), 
                        DATEDIF('Crop Table'!O71, H16, "D")
                )
&gt; 3,
        IF(
                IF(H16&lt;'Crop Table'!P71, 
                        DATEDIF(H16, 'Crop Table'!P71, "D"), 
                        DATEDIF('Crop Table'!P71, H16, "D")
                ) 
        &gt; 3, 
        IF(AND(H16&gt;'Crop Table'!O71, H16&lt;'Crop Table'!P71),
                1*'Crop Table'!C71,
        ), 
        1*'Crop Table'!C71
        ),
1*'Crop Table'!C71
)</f>
        <v/>
      </c>
      <c r="EB16" s="202"/>
      <c r="EC16" s="202" t="str">
        <f>IF(IF(H16&lt;'Crop Table'!O72, 
                        DATEDIF(H16, 'Crop Table'!O72, "D"), 
                        DATEDIF('Crop Table'!O72, H16, "D")
                )
&gt; 3,
        IF(
                IF(H16&lt;'Crop Table'!P72, 
                        DATEDIF(H16, 'Crop Table'!P72, "D"), 
                        DATEDIF('Crop Table'!P72, H16, "D")
                ) 
        &gt; 3, 
        IF(AND(H16&gt;'Crop Table'!O72, H16&lt;'Crop Table'!P72),
                1*'Crop Table'!C72,
        ), 
        1*'Crop Table'!C72
        ),
1*'Crop Table'!C72
)</f>
        <v/>
      </c>
      <c r="ED16" s="202"/>
      <c r="EE16" s="202" t="str">
        <f>IF(IF(H16&lt;'Crop Table'!O73, 
                        DATEDIF(H16, 'Crop Table'!O73, "D"), 
                        DATEDIF('Crop Table'!O73, H16, "D")
                )
&gt; 3,
        IF(
                IF(H16&lt;'Crop Table'!P73, 
                        DATEDIF(H16, 'Crop Table'!P73, "D"), 
                        DATEDIF('Crop Table'!P73, H16, "D")
                ) 
        &gt; 3, 
        IF(AND(H16&gt;'Crop Table'!O73, H16&lt;'Crop Table'!P73),
                1*'Crop Table'!C73,
        ), 
        1*'Crop Table'!C73
        ),
1*'Crop Table'!C73
)</f>
        <v/>
      </c>
      <c r="EF16" s="203"/>
    </row>
    <row r="17">
      <c r="A17" s="204"/>
      <c r="B17" s="193"/>
      <c r="C17" s="193"/>
      <c r="D17" s="193"/>
      <c r="E17" s="205">
        <f>IF(COUNTA('Crop Table'!O11:O73)=0, ,SUM(K17:EE17))</f>
        <v>5</v>
      </c>
      <c r="F17" s="195"/>
      <c r="G17" s="206" t="str">
        <f>IF(COUNTA('Crop Table'!O11:O73)=0, ,(IF(LEFT(H17, 2)=LEFT(H16, 2), , SWITCH(LEFT(H17, 2), "1/", "January","2/", "February","3/", "March","4/", "April","5/", "May","6/", "June","7/", "July","8/", "August","9/", "September","10", "October","11", "November","12", "December"))))</f>
        <v>January</v>
      </c>
      <c r="H17" s="197">
        <f>IF(COUNTA('Crop Table'!O11:O73)=0, ,H16+(DATEDIF(H13, H53, "D")/39)-((DATEDIF(H13, H53, "D")/39)/39))</f>
        <v>44939.36555</v>
      </c>
      <c r="I17" s="207"/>
      <c r="J17" s="208"/>
      <c r="K17" s="200">
        <f>IF(IF(H17&lt;'Crop Table'!O11, 
                        DATEDIF(H17, 'Crop Table'!O11, "D"), 
                        DATEDIF('Crop Table'!O11, H17, "D")
                )
&gt; 3,
        IF(
                IF(H17&lt;'Crop Table'!P11, 
                        DATEDIF(H17, 'Crop Table'!P11, "D"), 
                        DATEDIF('Crop Table'!P11, H17, "D")
                ) 
        &gt; 3, 
        IF(AND(H17&gt;'Crop Table'!O11, H17&lt;'Crop Table'!P11),
                1*'Crop Table'!C11,
        ), 
        1*'Crop Table'!C11
        ),
1*'Crop Table'!C11
)</f>
        <v>3</v>
      </c>
      <c r="L17" s="200"/>
      <c r="M17" s="201" t="str">
        <f>IF(IF(H17&lt;'Crop Table'!O12, 
                        DATEDIF(H17, 'Crop Table'!O12, "D"), 
                        DATEDIF('Crop Table'!O12, H17, "D")
                )
&gt; 3,
        IF(
                IF(H17&lt;'Crop Table'!P12, 
                        DATEDIF(H17, 'Crop Table'!P12, "D"), 
                        DATEDIF('Crop Table'!P12, H17, "D")
                ) 
        &gt; 3, 
        IF(AND(H17&gt;'Crop Table'!O12, H17&lt;'Crop Table'!P12),
                1*'Crop Table'!C12,
        ), 
        1*'Crop Table'!C12
        ),
1*'Crop Table'!C12
)</f>
        <v/>
      </c>
      <c r="N17" s="201"/>
      <c r="O17" s="202" t="str">
        <f>IF(IF(H17&lt;'Crop Table'!O13, 
                        DATEDIF(H17, 'Crop Table'!O13, "D"), 
                        DATEDIF('Crop Table'!O13, H17, "D")
                )
&gt; 3,
        IF(
                IF(H17&lt;'Crop Table'!P13, 
                        DATEDIF(H17, 'Crop Table'!P13, "D"), 
                        DATEDIF('Crop Table'!P13, H17, "D")
                ) 
        &gt; 3, 
        IF(AND(H17&gt;'Crop Table'!O13, H17&lt;'Crop Table'!P13),
                1*'Crop Table'!C13,
        ), 
        1*'Crop Table'!C13
        ),
1*'Crop Table'!C13
)</f>
        <v/>
      </c>
      <c r="P17" s="202"/>
      <c r="Q17" s="202" t="str">
        <f>IF(IF(H17&lt;'Crop Table'!O14, 
                        DATEDIF(H17, 'Crop Table'!O14, "D"), 
                        DATEDIF('Crop Table'!O14, H17, "D")
                )
&gt; 3,
        IF(
                IF(H17&lt;'Crop Table'!P14, 
                        DATEDIF(H17, 'Crop Table'!P14, "D"), 
                        DATEDIF('Crop Table'!P14, H17, "D")
                ) 
        &gt; 3, 
        IF(AND(H17&gt;'Crop Table'!O14, H17&lt;'Crop Table'!P14),
                1*'Crop Table'!C14,
        ), 
        1*'Crop Table'!C14
        ),
1*'Crop Table'!C14 
)</f>
        <v/>
      </c>
      <c r="R17" s="202"/>
      <c r="S17" s="202" t="str">
        <f>IF(IF(H17&lt;'Crop Table'!O15, 
                        DATEDIF(H17, 'Crop Table'!O15, "D"), 
                        DATEDIF('Crop Table'!O15, H17, "D")
                )
&gt; 3,
        IF(
                IF(H17&lt;'Crop Table'!P15, 
                        DATEDIF(H17, 'Crop Table'!P15, "D"), 
                        DATEDIF('Crop Table'!P15, H17, "D")
                ) 
        &gt; 3, 
        IF(AND(H17&gt;'Crop Table'!O15, H17&lt;'Crop Table'!P15),
                1*'Crop Table'!C15,
        ), 
        1*'Crop Table'!C15
        ),
1*'Crop Table'!C15
)</f>
        <v/>
      </c>
      <c r="T17" s="202"/>
      <c r="U17" s="202" t="str">
        <f>IF(IF(H17&lt;'Crop Table'!O16, 
                        DATEDIF(H17, 'Crop Table'!O16, "D"), 
                        DATEDIF('Crop Table'!O16, H17, "D")
                )
&gt; 3,
        IF(
                IF(H17&lt;'Crop Table'!P16, 
                        DATEDIF(H17, 'Crop Table'!P16, "D"), 
                        DATEDIF('Crop Table'!P16, H17, "D")
                ) 
        &gt; 3, 
        IF(AND(H17&gt;'Crop Table'!O16, H17&lt;'Crop Table'!P16),
                1*'Crop Table'!C16,
        ), 
        1*'Crop Table'!C16
        ),
1*'Crop Table'!C16 
)</f>
        <v/>
      </c>
      <c r="V17" s="202"/>
      <c r="W17" s="202">
        <f>IF(IF(H17&lt;'Crop Table'!O17, 
                        DATEDIF(H17, 'Crop Table'!O17, "D"), 
                        DATEDIF('Crop Table'!O17, H17, "D")
                )
&gt; 3,
        IF(
                IF(H17&lt;'Crop Table'!P17, 
                        DATEDIF(H17, 'Crop Table'!P17, "D"), 
                        DATEDIF('Crop Table'!P17, H17, "D")
                ) 
        &gt; 3, 
        IF(AND(H17&gt;'Crop Table'!O17, H17&lt;'Crop Table'!P17),
                1*'Crop Table'!C17,
        ), 
        1*'Crop Table'!C17
        ),
1*'Crop Table'!C17 
)</f>
        <v>2</v>
      </c>
      <c r="X17" s="202"/>
      <c r="Y17" s="202" t="str">
        <f>IF(IF(H17&lt;'Crop Table'!O18, 
                        DATEDIF(H17, 'Crop Table'!O18, "D"), 
                        DATEDIF('Crop Table'!O18, H17, "D")
                )
&gt; 3,
        IF(
                IF(H17&lt;'Crop Table'!P18, 
                        DATEDIF(H17, 'Crop Table'!P18, "D"), 
                        DATEDIF('Crop Table'!P18, H17, "D")
                ) 
        &gt; 3, 
        IF(AND(H17&gt;'Crop Table'!O18, H17&lt;'Crop Table'!P18),
                1*'Crop Table'!C18,
        ), 
        1*'Crop Table'!C18
        ),
1*'Crop Table'!C18 
)</f>
        <v/>
      </c>
      <c r="Z17" s="202"/>
      <c r="AA17" s="202" t="str">
        <f>IF(IF(H17&lt;'Crop Table'!O19, 
                        DATEDIF(H17, 'Crop Table'!O19, "D"), 
                        DATEDIF('Crop Table'!O19, H17, "D")
                )
&gt; 3,
        IF(
                IF(H17&lt;'Crop Table'!P19, 
                        DATEDIF(H17, 'Crop Table'!P19, "D"), 
                        DATEDIF('Crop Table'!P19, H17, "D")
                ) 
        &gt; 3, 
        IF(AND(H17&gt;'Crop Table'!O19, H17&lt;'Crop Table'!P19),
                1*'Crop Table'!C19,
        ), 
        1*'Crop Table'!C19
        ),
1*'Crop Table'!C19 
)</f>
        <v/>
      </c>
      <c r="AB17" s="202"/>
      <c r="AC17" s="202" t="str">
        <f>IF(IF(H17&lt;'Crop Table'!O20, 
                        DATEDIF(H17, 'Crop Table'!O20, "D"), 
                        DATEDIF('Crop Table'!O20, H17, "D")
                )
&gt; 3,
        IF(
                IF(H17&lt;'Crop Table'!P20, 
                        DATEDIF(H17, 'Crop Table'!P20, "D"), 
                        DATEDIF('Crop Table'!P20, H17, "D")
                ) 
        &gt; 3, 
        IF(AND(H17&gt;'Crop Table'!O20, H17&lt;'Crop Table'!P20),
                1*'Crop Table'!C20,
        ), 
        1*'Crop Table'!C20
        ),
1*'Crop Table'!C20 
)</f>
        <v/>
      </c>
      <c r="AD17" s="202"/>
      <c r="AE17" s="202" t="str">
        <f>IF(IF(H17&lt;'Crop Table'!O21, 
                        DATEDIF(H17, 'Crop Table'!O21, "D"), 
                        DATEDIF('Crop Table'!O21, H17, "D")
                )
&gt; 3,
        IF(
                IF(H17&lt;'Crop Table'!P21, 
                        DATEDIF(H17, 'Crop Table'!P21, "D"), 
                        DATEDIF('Crop Table'!P21, H17, "D")
                ) 
        &gt; 3, 
        IF(AND(H17&gt;'Crop Table'!O21, H17&lt;'Crop Table'!P21),
                1*'Crop Table'!C21,
        ), 
        1*'Crop Table'!C21
        ),
1*'Crop Table'!C21 
)</f>
        <v/>
      </c>
      <c r="AF17" s="202"/>
      <c r="AG17" s="202" t="str">
        <f>IF(IF(H17&lt;'Crop Table'!O22, 
                        DATEDIF(H17, 'Crop Table'!O22, "D"), 
                        DATEDIF('Crop Table'!O22, H17, "D")
                )
&gt; 3,
        IF(
                IF(H17&lt;'Crop Table'!P22, 
                        DATEDIF(H17, 'Crop Table'!P22, "D"), 
                        DATEDIF('Crop Table'!P22, H17, "D")
                ) 
        &gt; 3, 
        IF(AND(H17&gt;'Crop Table'!O22, H17&lt;'Crop Table'!P22),
                1*'Crop Table'!C22,
        ), 
        1*'Crop Table'!C22
        ),
1*'Crop Table'!C22 
)</f>
        <v/>
      </c>
      <c r="AH17" s="202"/>
      <c r="AI17" s="202" t="str">
        <f>IF(IF(H17&lt;'Crop Table'!O23, 
                        DATEDIF(H17, 'Crop Table'!O23, "D"), 
                        DATEDIF('Crop Table'!O23, H17, "D")
                )
&gt; 3,
        IF(
                IF(H17&lt;'Crop Table'!P23, 
                        DATEDIF(H17, 'Crop Table'!P23, "D"), 
                        DATEDIF('Crop Table'!P23, H17, "D")
                ) 
        &gt; 3, 
        IF(AND(H17&gt;'Crop Table'!O23, H17&lt;'Crop Table'!P23),
                1*'Crop Table'!C23,
        ), 
        1*'Crop Table'!C23
        ),
1*'Crop Table'!C23 
)</f>
        <v/>
      </c>
      <c r="AJ17" s="202"/>
      <c r="AK17" s="202" t="str">
        <f>IF(IF(H17&lt;'Crop Table'!O24, 
                        DATEDIF(H17, 'Crop Table'!O24, "D"), 
                        DATEDIF('Crop Table'!O24, H17, "D")
                )
&gt; 3,
        IF(
                IF(H17&lt;'Crop Table'!P24, 
                        DATEDIF(H17, 'Crop Table'!P24, "D"), 
                        DATEDIF('Crop Table'!P24, H17, "D")
                ) 
        &gt; 3, 
        IF(AND(H17&gt;'Crop Table'!O24, H17&lt;'Crop Table'!P24),
                1*'Crop Table'!C24,
        ), 
        1*'Crop Table'!C24
        ),
1*'Crop Table'!C24 
)</f>
        <v/>
      </c>
      <c r="AL17" s="202"/>
      <c r="AM17" s="202" t="str">
        <f>IF(IF(H17&lt;'Crop Table'!O25, 
                        DATEDIF(H17, 'Crop Table'!O25, "D"), 
                        DATEDIF('Crop Table'!O25, H17, "D")
                )
&gt; 3,
        IF(
                IF(H17&lt;'Crop Table'!P25, 
                        DATEDIF(H17, 'Crop Table'!P25, "D"), 
                        DATEDIF('Crop Table'!P25, H17, "D")
                ) 
        &gt; 3, 
        IF(AND(H17&gt;'Crop Table'!O25, H17&lt;'Crop Table'!P25),
                1*'Crop Table'!C25,
        ), 
        1*'Crop Table'!C25
        ),
1*'Crop Table'!C25 
)</f>
        <v/>
      </c>
      <c r="AN17" s="202"/>
      <c r="AO17" s="202" t="str">
        <f>IF(IF(H17&lt;'Crop Table'!O26, 
                        DATEDIF(H17, 'Crop Table'!O26, "D"), 
                        DATEDIF('Crop Table'!O26, H17, "D")
                )
&gt; 3,
        IF(
                IF(H17&lt;'Crop Table'!P26, 
                        DATEDIF(H17, 'Crop Table'!P26, "D"), 
                        DATEDIF('Crop Table'!P26, H17, "D")
                ) 
        &gt; 3, 
        IF(AND(H17&gt;'Crop Table'!O26, H17&lt;'Crop Table'!P26),
                1*'Crop Table'!C26,
        ), 
        1*'Crop Table'!C26
        ),
1*'Crop Table'!C26 
)</f>
        <v/>
      </c>
      <c r="AP17" s="202"/>
      <c r="AQ17" s="202" t="str">
        <f>IF(IF(H17&lt;'Crop Table'!O27, 
                        DATEDIF(H17, 'Crop Table'!O27, "D"), 
                        DATEDIF('Crop Table'!O27, H17, "D")
                )
&gt; 3,
        IF(
                IF(H17&lt;'Crop Table'!P27, 
                        DATEDIF(H17, 'Crop Table'!P27, "D"), 
                        DATEDIF('Crop Table'!P27, H17, "D")
                ) 
        &gt; 3, 
        IF(AND(H17&gt;'Crop Table'!O27, H17&lt;'Crop Table'!P27),
                1*'Crop Table'!C27,
        ), 
        1*'Crop Table'!C27
        ),
1*'Crop Table'!C27 
)</f>
        <v/>
      </c>
      <c r="AR17" s="202"/>
      <c r="AS17" s="202" t="str">
        <f>IF(IF(H17&lt;'Crop Table'!O28, 
                        DATEDIF(H17, 'Crop Table'!O28, "D"), 
                        DATEDIF('Crop Table'!O28, H17, "D")
                )
&gt; 3,
        IF(
                IF(H17&lt;'Crop Table'!P28, 
                        DATEDIF(H17, 'Crop Table'!P28, "D"), 
                        DATEDIF('Crop Table'!P28, H17, "D")
                ) 
        &gt; 3, 
        IF(AND(H17&gt;'Crop Table'!O28, H17&lt;'Crop Table'!P28),
                1*'Crop Table'!C28,
        ), 
        1*'Crop Table'!C28
        ),
1*'Crop Table'!C28 
)</f>
        <v/>
      </c>
      <c r="AT17" s="202"/>
      <c r="AU17" s="202" t="str">
        <f>IF(IF(H17&lt;'Crop Table'!O29, 
                        DATEDIF(H17, 'Crop Table'!O29, "D"), 
                        DATEDIF('Crop Table'!O29, H17, "D")
                )
&gt; 3,
        IF(
                IF(H17&lt;'Crop Table'!P29, 
                        DATEDIF(H17, 'Crop Table'!P29, "D"), 
                        DATEDIF('Crop Table'!P29, H17, "D")
                ) 
        &gt; 3, 
        IF(AND(H17&gt;'Crop Table'!O29, H17&lt;'Crop Table'!P29),
                1*'Crop Table'!C29,
        ), 
        1*'Crop Table'!C29
        ),
1*'Crop Table'!C29 
)</f>
        <v/>
      </c>
      <c r="AV17" s="202"/>
      <c r="AW17" s="202" t="str">
        <f>IF(IF(H17&lt;'Crop Table'!O30, 
                        DATEDIF(H17, 'Crop Table'!O30, "D"), 
                        DATEDIF('Crop Table'!O30, H17, "D")
                )
&gt; 3,
        IF(
                IF(H17&lt;'Crop Table'!P30, 
                        DATEDIF(H17, 'Crop Table'!P30, "D"), 
                        DATEDIF('Crop Table'!P30, H17, "D")
                ) 
        &gt; 3, 
        IF(AND(H17&gt;'Crop Table'!O30, H17&lt;'Crop Table'!P30),
                1*'Crop Table'!C30,
        ), 
        1*'Crop Table'!C30
        ),
1*'Crop Table'!C30 
)</f>
        <v/>
      </c>
      <c r="AX17" s="202"/>
      <c r="AY17" s="202" t="str">
        <f>IF(IF(H17&lt;'Crop Table'!O31, 
                        DATEDIF(H17, 'Crop Table'!O31, "D"), 
                        DATEDIF('Crop Table'!O31, H17, "D")
                )
&gt; 3,
        IF(
                IF(H17&lt;'Crop Table'!P31, 
                        DATEDIF(H17, 'Crop Table'!P31, "D"), 
                        DATEDIF('Crop Table'!P31, H17, "D")
                ) 
        &gt; 3, 
        IF(AND(H17&gt;'Crop Table'!O31, H17&lt;'Crop Table'!P31),
                1*'Crop Table'!C31,
        ), 
        1*'Crop Table'!C31
        ),
1*'Crop Table'!C31 
)</f>
        <v/>
      </c>
      <c r="AZ17" s="202"/>
      <c r="BA17" s="202" t="str">
        <f>IF(IF(H17&lt;'Crop Table'!O32, 
                        DATEDIF(H17, 'Crop Table'!O32, "D"), 
                        DATEDIF('Crop Table'!O32, H17, "D")
                )
&gt; 3,
        IF(
                IF(H17&lt;'Crop Table'!P32, 
                        DATEDIF(H17, 'Crop Table'!P32, "D"), 
                        DATEDIF('Crop Table'!P32, H17, "D")
                ) 
        &gt; 3, 
        IF(AND(H17&gt;'Crop Table'!O32, H17&lt;'Crop Table'!P32),
                1*'Crop Table'!C32,
        ), 
        1*'Crop Table'!C32
        ),
1*'Crop Table'!C32 
)</f>
        <v/>
      </c>
      <c r="BB17" s="202"/>
      <c r="BC17" s="202" t="str">
        <f>IF(IF(H17&lt;'Crop Table'!O33, 
                        DATEDIF(H17, 'Crop Table'!O33, "D"), 
                        DATEDIF('Crop Table'!O33, H17, "D")
                )
&gt; 3,
        IF(
                IF(H17&lt;'Crop Table'!P33, 
                        DATEDIF(H17, 'Crop Table'!P33, "D"), 
                        DATEDIF('Crop Table'!P33, H17, "D")
                ) 
        &gt; 3, 
        IF(AND(H17&gt;'Crop Table'!O33, H17&lt;'Crop Table'!P33),
                1*'Crop Table'!C33,
        ), 
        1*'Crop Table'!C33
        ),
1*'Crop Table'!C33 
)</f>
        <v/>
      </c>
      <c r="BD17" s="202"/>
      <c r="BE17" s="202" t="str">
        <f>IF(IF(H17&lt;'Crop Table'!O34, 
                        DATEDIF(H17, 'Crop Table'!O34, "D"), 
                        DATEDIF('Crop Table'!O34, H17, "D")
                )
&gt; 3,
        IF(
                IF(H17&lt;'Crop Table'!P34, 
                        DATEDIF(H17, 'Crop Table'!P34, "D"), 
                        DATEDIF('Crop Table'!P34, H17, "D")
                ) 
        &gt; 3, 
        IF(AND(H17&gt;'Crop Table'!O34, H17&lt;'Crop Table'!P34),
                1*'Crop Table'!C34,
        ), 
        1*'Crop Table'!C34
        ),
1*'Crop Table'!C34 
)</f>
        <v/>
      </c>
      <c r="BF17" s="202"/>
      <c r="BG17" s="202" t="str">
        <f>IF(IF(H17&lt;'Crop Table'!O35, 
                        DATEDIF(H17, 'Crop Table'!O35, "D"), 
                        DATEDIF('Crop Table'!O35, H17, "D")
                )
&gt; 3,
        IF(
                IF(H17&lt;'Crop Table'!P35, 
                        DATEDIF(H17, 'Crop Table'!P35, "D"), 
                        DATEDIF('Crop Table'!P35, H17, "D")
                ) 
        &gt; 3, 
        IF(AND(H17&gt;'Crop Table'!O35, H17&lt;'Crop Table'!P35),
                1*'Crop Table'!C35,
        ), 
        1*'Crop Table'!C35
        ),
1*'Crop Table'!C35 
)</f>
        <v/>
      </c>
      <c r="BH17" s="202"/>
      <c r="BI17" s="202" t="str">
        <f>IF(IF(H17&lt;'Crop Table'!O36, 
                        DATEDIF(H17, 'Crop Table'!O36, "D"), 
                        DATEDIF('Crop Table'!O36, H17, "D")
                )
&gt; 3,
        IF(
                IF(H17&lt;'Crop Table'!P36, 
                        DATEDIF(H17, 'Crop Table'!P36, "D"), 
                        DATEDIF('Crop Table'!P36, H17, "D")
                ) 
        &gt; 3, 
        IF(AND(H17&gt;'Crop Table'!O36, H17&lt;'Crop Table'!P36),
                1*'Crop Table'!C36,
        ), 
        1*'Crop Table'!C36
        ),
1*'Crop Table'!C36 
)</f>
        <v/>
      </c>
      <c r="BJ17" s="202"/>
      <c r="BK17" s="202" t="str">
        <f>IF(IF(H17&lt;'Crop Table'!O37, 
                        DATEDIF(H17, 'Crop Table'!O37, "D"), 
                        DATEDIF('Crop Table'!O37, H17, "D")
                )
&gt; 3,
        IF(
                IF(H17&lt;'Crop Table'!P37, 
                        DATEDIF(H17, 'Crop Table'!P37, "D"), 
                        DATEDIF('Crop Table'!P37, H17, "D")
                ) 
        &gt; 3, 
        IF(AND(H17&gt;'Crop Table'!O37, H17&lt;'Crop Table'!P37),
                1*'Crop Table'!C37,
        ), 
        1*'Crop Table'!C37
        ),
1*'Crop Table'!C37 
)</f>
        <v/>
      </c>
      <c r="BL17" s="202"/>
      <c r="BM17" s="202" t="str">
        <f>IF(IF(H17&lt;'Crop Table'!O38, 
                        DATEDIF(H17, 'Crop Table'!O38, "D"), 
                        DATEDIF('Crop Table'!O38, H17, "D")
                )
&gt; 3,
        IF(
                IF(H17&lt;'Crop Table'!P38, 
                        DATEDIF(H17, 'Crop Table'!P38, "D"), 
                        DATEDIF('Crop Table'!P38, H17, "D")
                ) 
        &gt; 3, 
        IF(AND(H17&gt;'Crop Table'!O38, H17&lt;'Crop Table'!P38),
                1*'Crop Table'!C38,
        ), 
        1*'Crop Table'!C38
        ),
1*'Crop Table'!C38 
)</f>
        <v/>
      </c>
      <c r="BN17" s="202"/>
      <c r="BO17" s="202" t="str">
        <f>IF(IF(H17&lt;'Crop Table'!O39, 
                        DATEDIF(H17, 'Crop Table'!O39, "D"), 
                        DATEDIF('Crop Table'!O39, H17, "D")
                )
&gt; 3,
        IF(
                IF(H17&lt;'Crop Table'!P39, 
                        DATEDIF(H17, 'Crop Table'!P39, "D"), 
                        DATEDIF('Crop Table'!P39, H17, "D")
                ) 
        &gt; 3, 
        IF(AND(H17&gt;'Crop Table'!O39, H17&lt;'Crop Table'!P39),
                1*'Crop Table'!C39,
        ), 
        1*'Crop Table'!C39
        ),
1*'Crop Table'!C39 
)</f>
        <v/>
      </c>
      <c r="BP17" s="202"/>
      <c r="BQ17" s="202" t="str">
        <f>IF(IF(H17&lt;'Crop Table'!O40, 
                        DATEDIF(H17, 'Crop Table'!O40, "D"), 
                        DATEDIF('Crop Table'!O40, H17, "D")
                )
&gt; 3,
        IF(
                IF(H17&lt;'Crop Table'!P40, 
                        DATEDIF(H17, 'Crop Table'!P40, "D"), 
                        DATEDIF('Crop Table'!P40, H17, "D")
                ) 
        &gt; 3, 
        IF(AND(H17&gt;'Crop Table'!O40, H17&lt;'Crop Table'!P40),
                1*'Crop Table'!C40,
        ), 
        1*'Crop Table'!C40
        ),
1*'Crop Table'!C40
)</f>
        <v/>
      </c>
      <c r="BR17" s="202"/>
      <c r="BS17" s="202" t="str">
        <f>IF(IF(H17&lt;'Crop Table'!O41, 
                        DATEDIF(H17, 'Crop Table'!O41, "D"), 
                        DATEDIF('Crop Table'!O41, H17, "D")
                )
&gt; 3,
        IF(
                IF(H17&lt;'Crop Table'!P41, 
                        DATEDIF(H17, 'Crop Table'!P41, "D"), 
                        DATEDIF('Crop Table'!P41, H17, "D")
                ) 
        &gt; 3, 
        IF(AND(H17&gt;'Crop Table'!O41, H17&lt;'Crop Table'!P41),
                1*'Crop Table'!C41,
        ), 
        1*'Crop Table'!C41
        ),
1*'Crop Table'!C41
)</f>
        <v/>
      </c>
      <c r="BT17" s="202"/>
      <c r="BU17" s="202" t="str">
        <f>IF(IF(H17&lt;'Crop Table'!O42, 
                        DATEDIF(H17, 'Crop Table'!O42, "D"), 
                        DATEDIF('Crop Table'!O42, H17, "D")
                )
&gt; 3,
        IF(
                IF(H17&lt;'Crop Table'!P42, 
                        DATEDIF(H17, 'Crop Table'!P42, "D"), 
                        DATEDIF('Crop Table'!P42, H17, "D")
                ) 
        &gt; 3, 
        IF(AND(H17&gt;'Crop Table'!O42, H17&lt;'Crop Table'!P42),
                1*'Crop Table'!C42,
        ), 
        1*'Crop Table'!C42
        ),
1*'Crop Table'!C42
)</f>
        <v/>
      </c>
      <c r="BV17" s="202"/>
      <c r="BW17" s="202" t="str">
        <f>IF(IF(H17&lt;'Crop Table'!O43, 
                        DATEDIF(H17, 'Crop Table'!O43, "D"), 
                        DATEDIF('Crop Table'!O43, H17, "D")
                )
&gt; 3,
        IF(
                IF(H17&lt;'Crop Table'!P43, 
                        DATEDIF(H17, 'Crop Table'!P43, "D"), 
                        DATEDIF('Crop Table'!P43, H17, "D")
                ) 
        &gt; 3, 
        IF(AND(H17&gt;'Crop Table'!O43, H17&lt;'Crop Table'!P43),
                1*'Crop Table'!C43,
        ), 
        1*'Crop Table'!C43
        ),
1*'Crop Table'!C43
)</f>
        <v/>
      </c>
      <c r="BX17" s="202"/>
      <c r="BY17" s="202" t="str">
        <f>IF(IF(H17&lt;'Crop Table'!O44, 
                        DATEDIF(H17, 'Crop Table'!O44, "D"), 
                        DATEDIF('Crop Table'!O44, H17, "D")
                )
&gt; 3,
        IF(
                IF(H17&lt;'Crop Table'!P44, 
                        DATEDIF(H17, 'Crop Table'!P44, "D"), 
                        DATEDIF('Crop Table'!P44, H17, "D")
                ) 
        &gt; 3, 
        IF(AND(H17&gt;'Crop Table'!O44, H17&lt;'Crop Table'!P44),
                1*'Crop Table'!C44,
        ), 
        1*'Crop Table'!C44
        ),
1*'Crop Table'!C44
)</f>
        <v/>
      </c>
      <c r="BZ17" s="202"/>
      <c r="CA17" s="202" t="str">
        <f>IF(IF(H17&lt;'Crop Table'!O45, 
                        DATEDIF(H17, 'Crop Table'!O45, "D"), 
                        DATEDIF('Crop Table'!O45, H17, "D")
                )
&gt; 3,
        IF(
                IF(H17&lt;'Crop Table'!P45, 
                        DATEDIF(H17, 'Crop Table'!P45, "D"), 
                        DATEDIF('Crop Table'!P45, H17, "D")
                ) 
        &gt; 3, 
        IF(AND(H17&gt;'Crop Table'!O45, H17&lt;'Crop Table'!P45),
                1*'Crop Table'!C45,
        ), 
        1*'Crop Table'!C45
        ),
1*'Crop Table'!C45
)</f>
        <v/>
      </c>
      <c r="CB17" s="202"/>
      <c r="CC17" s="202" t="str">
        <f>IF(IF(H17&lt;'Crop Table'!O46, 
                        DATEDIF(H17, 'Crop Table'!O46, "D"), 
                        DATEDIF('Crop Table'!O46, H17, "D")
                )
&gt; 3,
        IF(
                IF(H17&lt;'Crop Table'!P46, 
                        DATEDIF(H17, 'Crop Table'!P46, "D"), 
                        DATEDIF('Crop Table'!P46, H17, "D")
                ) 
        &gt; 3, 
        IF(AND(H17&gt;'Crop Table'!O46, H17&lt;'Crop Table'!P46),
                1*'Crop Table'!C46,
        ), 
        1*'Crop Table'!C46
        ),
1*'Crop Table'!C46
)</f>
        <v/>
      </c>
      <c r="CD17" s="202"/>
      <c r="CE17" s="202" t="str">
        <f>IF(IF(H17&lt;'Crop Table'!O47, 
                        DATEDIF(H17, 'Crop Table'!O47, "D"), 
                        DATEDIF('Crop Table'!O47, H17, "D")
                )
&gt; 3,
        IF(
                IF(H17&lt;'Crop Table'!P47, 
                        DATEDIF(H17, 'Crop Table'!P47, "D"), 
                        DATEDIF('Crop Table'!P47, H17, "D")
                ) 
        &gt; 3, 
        IF(AND(H17&gt;'Crop Table'!O47, H17&lt;'Crop Table'!P47),
                1*'Crop Table'!C47,
        ), 
        1*'Crop Table'!C47
        ),
1*'Crop Table'!C47
)</f>
        <v/>
      </c>
      <c r="CF17" s="202"/>
      <c r="CG17" s="202" t="str">
        <f>IF(IF(H17&lt;'Crop Table'!O48, 
                        DATEDIF(H17, 'Crop Table'!O48, "D"), 
                        DATEDIF('Crop Table'!O48, H17, "D")
                )
&gt; 3,
        IF(
                IF(H17&lt;'Crop Table'!P48, 
                        DATEDIF(H17, 'Crop Table'!P48, "D"), 
                        DATEDIF('Crop Table'!P48, H17, "D")
                ) 
        &gt; 3, 
        IF(AND(H17&gt;'Crop Table'!O48, H17&lt;'Crop Table'!P48),
                1*'Crop Table'!C48,
        ), 
        1*'Crop Table'!C48
        ),
1*'Crop Table'!C48
)</f>
        <v/>
      </c>
      <c r="CH17" s="202"/>
      <c r="CI17" s="202" t="str">
        <f>IF(IF(H17&lt;'Crop Table'!O49, 
                        DATEDIF(H17, 'Crop Table'!O49, "D"), 
                        DATEDIF('Crop Table'!O49, H17, "D")
                )
&gt; 3,
        IF(
                IF(H17&lt;'Crop Table'!P49, 
                        DATEDIF(H17, 'Crop Table'!P49, "D"), 
                        DATEDIF('Crop Table'!P49, H17, "D")
                ) 
        &gt; 3, 
        IF(AND(H17&gt;'Crop Table'!O49, H17&lt;'Crop Table'!P49),
                1*'Crop Table'!C49,
        ), 
        1*'Crop Table'!C49
        ),
1*'Crop Table'!C49
)</f>
        <v/>
      </c>
      <c r="CJ17" s="202"/>
      <c r="CK17" s="202" t="str">
        <f>IF(IF(H17&lt;'Crop Table'!O50, 
                        DATEDIF(H17, 'Crop Table'!O50, "D"), 
                        DATEDIF('Crop Table'!O50, H17, "D")
                )
&gt; 3,
        IF(
                IF(H17&lt;'Crop Table'!P50, 
                        DATEDIF(H17, 'Crop Table'!P50, "D"), 
                        DATEDIF('Crop Table'!P50, H17, "D")
                ) 
        &gt; 3, 
        IF(AND(H17&gt;'Crop Table'!O50, H17&lt;'Crop Table'!P50),
                1*'Crop Table'!C50,
        ), 
        1*'Crop Table'!C50
        ),
1*'Crop Table'!C50
)</f>
        <v/>
      </c>
      <c r="CL17" s="202"/>
      <c r="CM17" s="202" t="str">
        <f>IF(IF(H17&lt;'Crop Table'!O51, 
                        DATEDIF(H17, 'Crop Table'!O51, "D"), 
                        DATEDIF('Crop Table'!O51, H17, "D")
                )
&gt; 3,
        IF(
                IF(H17&lt;'Crop Table'!P51, 
                        DATEDIF(H17, 'Crop Table'!P51, "D"), 
                        DATEDIF('Crop Table'!P51, H17, "D")
                ) 
        &gt; 3, 
        IF(AND(H17&gt;'Crop Table'!O51, H17&lt;'Crop Table'!P51),
                1*'Crop Table'!C51,
        ), 
        1*'Crop Table'!C51
        ),
1*'Crop Table'!C51
)</f>
        <v/>
      </c>
      <c r="CN17" s="202"/>
      <c r="CO17" s="202" t="str">
        <f>IF(IF(H16&lt;'Crop Table'!O52, 
                        DATEDIF(H16, 'Crop Table'!O52, "D"), 
                        DATEDIF('Crop Table'!O52, H16, "D")
                )
&gt; 3,
        IF(
                IF(H16&lt;'Crop Table'!P52, 
                        DATEDIF(H16, 'Crop Table'!P52, "D"), 
                        DATEDIF('Crop Table'!P52, H16, "D")
                ) 
        &gt; 3, 
        IF(AND(H16&gt;'Crop Table'!O52, H16&lt;'Crop Table'!P52),
                1*'Crop Table'!C52,
        ), 
        1*'Crop Table'!C52
        ),
1*'Crop Table'!C52
)</f>
        <v/>
      </c>
      <c r="CP17" s="202"/>
      <c r="CQ17" s="202" t="str">
        <f>IF(IF(H17&lt;'Crop Table'!O53, 
                        DATEDIF(H17, 'Crop Table'!O53, "D"), 
                        DATEDIF('Crop Table'!O53, H17, "D")
                )
&gt; 3,
        IF(
                IF(H17&lt;'Crop Table'!P53, 
                        DATEDIF(H17, 'Crop Table'!P53, "D"), 
                        DATEDIF('Crop Table'!P53, H17, "D")
                ) 
        &gt; 3, 
        IF(AND(H17&gt;'Crop Table'!O53, H17&lt;'Crop Table'!P53),
                1*'Crop Table'!C53,
        ), 
        1*'Crop Table'!C53
        ),
1*'Crop Table'!C53
)</f>
        <v/>
      </c>
      <c r="CR17" s="202"/>
      <c r="CS17" s="202" t="str">
        <f>IF(IF(H17&lt;'Crop Table'!O54, 
                        DATEDIF(H17, 'Crop Table'!O54, "D"), 
                        DATEDIF('Crop Table'!O54, H17, "D")
                )
&gt; 3,
        IF(
                IF(H17&lt;'Crop Table'!P54, 
                        DATEDIF(H17, 'Crop Table'!P54, "D"), 
                        DATEDIF('Crop Table'!P54, H17, "D")
                ) 
        &gt; 3, 
        IF(AND(H17&gt;'Crop Table'!O54, H17&lt;'Crop Table'!P54),
                1*'Crop Table'!C54,
        ), 
        1*'Crop Table'!C54
        ),
1*'Crop Table'!C54
)</f>
        <v/>
      </c>
      <c r="CT17" s="202"/>
      <c r="CU17" s="202" t="str">
        <f>IF(IF(H17&lt;'Crop Table'!O55, 
                        DATEDIF(H17, 'Crop Table'!O55, "D"), 
                        DATEDIF('Crop Table'!O55, H17, "D")
                )
&gt; 3,
        IF(
                IF(H17&lt;'Crop Table'!P55, 
                        DATEDIF(H17, 'Crop Table'!P55, "D"), 
                        DATEDIF('Crop Table'!P55, H17, "D")
                ) 
        &gt; 3, 
        IF(AND(H17&gt;'Crop Table'!O55, H17&lt;'Crop Table'!P55),
                1*'Crop Table'!C55,
        ), 
        1*'Crop Table'!C55
        ),
1*'Crop Table'!C55
)</f>
        <v/>
      </c>
      <c r="CV17" s="202"/>
      <c r="CW17" s="202" t="str">
        <f>IF(IF(H17&lt;'Crop Table'!O56, 
                        DATEDIF(H17, 'Crop Table'!O56, "D"), 
                        DATEDIF('Crop Table'!O56, H17, "D")
                )
&gt; 3,
        IF(
                IF(H17&lt;'Crop Table'!P56, 
                        DATEDIF(H17, 'Crop Table'!P56, "D"), 
                        DATEDIF('Crop Table'!P56, H17, "D")
                ) 
        &gt; 3, 
        IF(AND(H17&gt;'Crop Table'!O56, H17&lt;'Crop Table'!P56),
                1*'Crop Table'!C56,
        ), 
        1*'Crop Table'!C56
        ),
1*'Crop Table'!C56
)</f>
        <v/>
      </c>
      <c r="CX17" s="202"/>
      <c r="CY17" s="202" t="str">
        <f>IF(IF(H16&lt;'Crop Table'!O57, 
                        DATEDIF(H16, 'Crop Table'!O57, "D"), 
                        DATEDIF('Crop Table'!O57, H16, "D")
                )
&gt; 3,
        IF(
                IF(H16&lt;'Crop Table'!P57, 
                        DATEDIF(H16, 'Crop Table'!P57, "D"), 
                        DATEDIF('Crop Table'!P57, H16, "D")
                ) 
        &gt; 3, 
        IF(AND(H16&gt;'Crop Table'!O57, H16&lt;'Crop Table'!P57),
                1*'Crop Table'!C57,
        ), 
        1*'Crop Table'!C57
        ),
1*'Crop Table'!C57
)</f>
        <v/>
      </c>
      <c r="CZ17" s="202"/>
      <c r="DA17" s="202" t="str">
        <f>IF(IF(H17&lt;'Crop Table'!O58, 
                        DATEDIF(H17, 'Crop Table'!O58, "D"), 
                        DATEDIF('Crop Table'!O58, H17, "D")
                )
&gt; 3,
        IF(
                IF(H17&lt;'Crop Table'!P58, 
                        DATEDIF(H17, 'Crop Table'!P58, "D"), 
                        DATEDIF('Crop Table'!P58, H17, "D")
                ) 
        &gt; 3, 
        IF(AND(H17&gt;'Crop Table'!O58, H17&lt;'Crop Table'!P58),
                1*'Crop Table'!C58,
        ), 
        1*'Crop Table'!C58
        ),
1*'Crop Table'!C58
)</f>
        <v/>
      </c>
      <c r="DB17" s="202"/>
      <c r="DC17" s="202" t="str">
        <f>IF(IF(H17&lt;'Crop Table'!O59, 
                        DATEDIF(H17, 'Crop Table'!O59, "D"), 
                        DATEDIF('Crop Table'!O59, H17, "D")
                )
&gt; 3,
        IF(
                IF(H17&lt;'Crop Table'!P59, 
                        DATEDIF(H17, 'Crop Table'!P59, "D"), 
                        DATEDIF('Crop Table'!P59, H17, "D")
                ) 
        &gt; 3, 
        IF(AND(H17&gt;'Crop Table'!O59, H17&lt;'Crop Table'!P59),
                1*'Crop Table'!C59,
        ), 
        1*'Crop Table'!C59
        ),
1*'Crop Table'!C59
)</f>
        <v/>
      </c>
      <c r="DD17" s="202"/>
      <c r="DE17" s="202" t="str">
        <f>IF(IF(H17&lt;'Crop Table'!O60, 
                        DATEDIF(H17, 'Crop Table'!O60, "D"), 
                        DATEDIF('Crop Table'!O60, H17, "D")
                )
&gt; 3,
        IF(
                IF(H17&lt;'Crop Table'!P60, 
                        DATEDIF(H17, 'Crop Table'!P60, "D"), 
                        DATEDIF('Crop Table'!P60, H17, "D")
                ) 
        &gt; 3, 
        IF(AND(H17&gt;'Crop Table'!O60, H17&lt;'Crop Table'!P60),
                1*'Crop Table'!C60,
        ), 
        1*'Crop Table'!C60
        ),
1*'Crop Table'!C60
)</f>
        <v/>
      </c>
      <c r="DF17" s="202"/>
      <c r="DG17" s="202" t="str">
        <f>IF(IF(H17&lt;'Crop Table'!O61, 
                        DATEDIF(H17, 'Crop Table'!O61, "D"), 
                        DATEDIF('Crop Table'!O61, H17, "D")
                )
&gt; 3,
        IF(
                IF(H17&lt;'Crop Table'!P61, 
                        DATEDIF(H17, 'Crop Table'!P61, "D"), 
                        DATEDIF('Crop Table'!P61, H17, "D")
                ) 
        &gt; 3, 
        IF(AND(H17&gt;'Crop Table'!O61, H17&lt;'Crop Table'!P61),
                1*'Crop Table'!C61,
        ), 
        1*'Crop Table'!C61
        ),
1*'Crop Table'!C61
)</f>
        <v/>
      </c>
      <c r="DH17" s="202"/>
      <c r="DI17" s="202" t="str">
        <f>IF(IF(H17&lt;'Crop Table'!O62, 
                        DATEDIF(H17, 'Crop Table'!O62, "D"), 
                        DATEDIF('Crop Table'!O62, H17, "D")
                )
&gt; 3,
        IF(
                IF(H17&lt;'Crop Table'!P62, 
                        DATEDIF(H17, 'Crop Table'!P62, "D"), 
                        DATEDIF('Crop Table'!P62, H17, "D")
                ) 
        &gt; 3, 
        IF(AND(H17&gt;'Crop Table'!O62, H17&lt;'Crop Table'!P62),
                1*'Crop Table'!C62,
        ), 
        1*'Crop Table'!C62
        ),
1*'Crop Table'!C62
)</f>
        <v/>
      </c>
      <c r="DJ17" s="202"/>
      <c r="DK17" s="202" t="str">
        <f>IF(IF(H17&lt;'Crop Table'!O63, 
                        DATEDIF(H17, 'Crop Table'!O63, "D"), 
                        DATEDIF('Crop Table'!O63, H17, "D")
                )
&gt; 3,
        IF(
                IF(H17&lt;'Crop Table'!P63, 
                        DATEDIF(H17, 'Crop Table'!P63, "D"), 
                        DATEDIF('Crop Table'!P63, H17, "D")
                ) 
        &gt; 3, 
        IF(AND(H17&gt;'Crop Table'!O63, H17&lt;'Crop Table'!P63),
                1*'Crop Table'!C63,
        ), 
        1*'Crop Table'!C63
        ),
1*'Crop Table'!C63
)</f>
        <v/>
      </c>
      <c r="DL17" s="202"/>
      <c r="DM17" s="202" t="str">
        <f>IF(IF(H17&lt;'Crop Table'!O64, 
                        DATEDIF(H17, 'Crop Table'!O64, "D"), 
                        DATEDIF('Crop Table'!O64, H17, "D")
                )
&gt; 3,
        IF(
                IF(H17&lt;'Crop Table'!P64, 
                        DATEDIF(H17, 'Crop Table'!P64, "D"), 
                        DATEDIF('Crop Table'!P64, H17, "D")
                ) 
        &gt; 3, 
        IF(AND(H17&gt;'Crop Table'!O64, H17&lt;'Crop Table'!P64),
                1*'Crop Table'!C64,
        ), 
        1*'Crop Table'!C64
        ),
1*'Crop Table'!C64
)</f>
        <v/>
      </c>
      <c r="DN17" s="202"/>
      <c r="DO17" s="202" t="str">
        <f>IF(IF(H16&lt;'Crop Table'!O65, 
                        DATEDIF(H16, 'Crop Table'!O65, "D"), 
                        DATEDIF('Crop Table'!O65, H16, "D")
                )
&gt; 3,
        IF(
                IF(H16&lt;'Crop Table'!P65, 
                        DATEDIF(H16, 'Crop Table'!P65, "D"), 
                        DATEDIF('Crop Table'!P65, H16, "D")
                ) 
        &gt; 3, 
        IF(AND(H16&gt;'Crop Table'!O65, H16&lt;'Crop Table'!P65),
                1*'Crop Table'!C65,
        ), 
        1*'Crop Table'!C65
        ),
1*'Crop Table'!C65
)</f>
        <v/>
      </c>
      <c r="DP17" s="202"/>
      <c r="DQ17" s="202" t="str">
        <f>IF(IF(H17&lt;'Crop Table'!O66, 
                        DATEDIF(H17, 'Crop Table'!O66, "D"), 
                        DATEDIF('Crop Table'!O66, H17, "D")
                )
&gt; 3,
        IF(
                IF(H17&lt;'Crop Table'!P66, 
                        DATEDIF(H17, 'Crop Table'!P66, "D"), 
                        DATEDIF('Crop Table'!P66, H17, "D")
                ) 
        &gt; 3, 
        IF(AND(H17&gt;'Crop Table'!O66, H17&lt;'Crop Table'!P66),
                1*'Crop Table'!C66,
        ), 
        1*'Crop Table'!C66
        ),
1*'Crop Table'!C66
)</f>
        <v/>
      </c>
      <c r="DR17" s="202"/>
      <c r="DS17" s="202" t="str">
        <f>IF(IF(H15&lt;'Crop Table'!O67, 
                        DATEDIF(H15, 'Crop Table'!O67, "D"), 
                        DATEDIF('Crop Table'!O67, H15, "D")
                )
&gt; 3,
        IF(
                IF(H15&lt;'Crop Table'!P67, 
                        DATEDIF(H15, 'Crop Table'!P67, "D"), 
                        DATEDIF('Crop Table'!P67, H15, "D")
                ) 
        &gt; 3, 
        IF(AND(H15&gt;'Crop Table'!O67, H15&lt;'Crop Table'!P67),
                1*'Crop Table'!C67,
        ), 
        1*'Crop Table'!C67
        ),
1*'Crop Table'!C67
)</f>
        <v/>
      </c>
      <c r="DT17" s="202"/>
      <c r="DU17" s="202" t="str">
        <f>IF(IF(H17&lt;'Crop Table'!O68, 
                        DATEDIF(H17, 'Crop Table'!O68, "D"), 
                        DATEDIF('Crop Table'!O68, H17, "D")
                )
&gt; 3,
        IF(
                IF(H17&lt;'Crop Table'!P68, 
                        DATEDIF(H17, 'Crop Table'!P68, "D"), 
                        DATEDIF('Crop Table'!P68, H17, "D")
                ) 
        &gt; 3, 
        IF(AND(H17&gt;'Crop Table'!O68, H17&lt;'Crop Table'!P68),
                1*'Crop Table'!C68,
        ), 
        1*'Crop Table'!C68
        ),
1*'Crop Table'!C68
)</f>
        <v/>
      </c>
      <c r="DV17" s="202"/>
      <c r="DW17" s="202" t="str">
        <f>IF(IF(H16&lt;'Crop Table'!O69, 
                        DATEDIF(H16, 'Crop Table'!O69, "D"), 
                        DATEDIF('Crop Table'!O69, H16, "D")
                )
&gt; 3,
        IF(
                IF(H16&lt;'Crop Table'!P69, 
                        DATEDIF(H16, 'Crop Table'!P69, "D"), 
                        DATEDIF('Crop Table'!P69, H16, "D")
                ) 
        &gt; 3, 
        IF(AND(H16&gt;'Crop Table'!O69, H16&lt;'Crop Table'!P69),
                1*'Crop Table'!C69,
        ), 
        1*'Crop Table'!C69
        ),
1*'Crop Table'!C69
)</f>
        <v/>
      </c>
      <c r="DX17" s="202"/>
      <c r="DY17" s="202" t="str">
        <f>IF(IF(H17&lt;'Crop Table'!O70, 
                        DATEDIF(H17, 'Crop Table'!O70, "D"), 
                        DATEDIF('Crop Table'!O70, H17, "D")
                )
&gt; 3,
        IF(
                IF(H17&lt;'Crop Table'!P70, 
                        DATEDIF(H17, 'Crop Table'!P70, "D"), 
                        DATEDIF('Crop Table'!P70, H17, "D")
                ) 
        &gt; 3, 
        IF(AND(H17&gt;'Crop Table'!O70, H17&lt;'Crop Table'!P70),
                1*'Crop Table'!C70,
        ), 
        1*'Crop Table'!C70
        ),
1*'Crop Table'!C70
)</f>
        <v/>
      </c>
      <c r="DZ17" s="202"/>
      <c r="EA17" s="202" t="str">
        <f>IF(IF(H17&lt;'Crop Table'!O71, 
                        DATEDIF(H17, 'Crop Table'!O71, "D"), 
                        DATEDIF('Crop Table'!O71, H17, "D")
                )
&gt; 3,
        IF(
                IF(H17&lt;'Crop Table'!P71, 
                        DATEDIF(H17, 'Crop Table'!P71, "D"), 
                        DATEDIF('Crop Table'!P71, H17, "D")
                ) 
        &gt; 3, 
        IF(AND(H17&gt;'Crop Table'!O71, H17&lt;'Crop Table'!P71),
                1*'Crop Table'!C71,
        ), 
        1*'Crop Table'!C71
        ),
1*'Crop Table'!C71
)</f>
        <v/>
      </c>
      <c r="EB17" s="202"/>
      <c r="EC17" s="202" t="str">
        <f>IF(IF(H17&lt;'Crop Table'!O72, 
                        DATEDIF(H17, 'Crop Table'!O72, "D"), 
                        DATEDIF('Crop Table'!O72, H17, "D")
                )
&gt; 3,
        IF(
                IF(H17&lt;'Crop Table'!P72, 
                        DATEDIF(H17, 'Crop Table'!P72, "D"), 
                        DATEDIF('Crop Table'!P72, H17, "D")
                ) 
        &gt; 3, 
        IF(AND(H17&gt;'Crop Table'!O72, H17&lt;'Crop Table'!P72),
                1*'Crop Table'!C72,
        ), 
        1*'Crop Table'!C72
        ),
1*'Crop Table'!C72
)</f>
        <v/>
      </c>
      <c r="ED17" s="202"/>
      <c r="EE17" s="202" t="str">
        <f>IF(IF(H17&lt;'Crop Table'!O73, 
                        DATEDIF(H17, 'Crop Table'!O73, "D"), 
                        DATEDIF('Crop Table'!O73, H17, "D")
                )
&gt; 3,
        IF(
                IF(H17&lt;'Crop Table'!P73, 
                        DATEDIF(H17, 'Crop Table'!P73, "D"), 
                        DATEDIF('Crop Table'!P73, H17, "D")
                ) 
        &gt; 3, 
        IF(AND(H17&gt;'Crop Table'!O73, H17&lt;'Crop Table'!P73),
                1*'Crop Table'!C73,
        ), 
        1*'Crop Table'!C73
        ),
1*'Crop Table'!C73
)</f>
        <v/>
      </c>
      <c r="EF17" s="203"/>
    </row>
    <row r="18">
      <c r="A18" s="204"/>
      <c r="B18" s="193"/>
      <c r="C18" s="193"/>
      <c r="D18" s="193"/>
      <c r="E18" s="205">
        <f>IF(COUNTA('Crop Table'!O11:O73)=0, ,SUM(K18:EE18))</f>
        <v>5</v>
      </c>
      <c r="F18" s="195"/>
      <c r="G18" s="206" t="str">
        <f>IF(COUNTA('Crop Table'!O11:O73)=0, ,(IF(LEFT(H18, 2)=LEFT(H17, 2), , SWITCH(LEFT(H18, 2), "1/", "January","2/", "February","3/", "March","4/", "April","5/", "May","6/", "June","7/", "July","8/", "August","9/", "September","10", "October","11", "November","12", "December"))))</f>
        <v/>
      </c>
      <c r="H18" s="197">
        <f>IF(COUNTA('Crop Table'!O11:O73)=0, ,H17+(DATEDIF(H13, H53, "D")/39)-((DATEDIF(H13, H53, "D")/39)/39))</f>
        <v>44952.45694</v>
      </c>
      <c r="I18" s="207"/>
      <c r="J18" s="208"/>
      <c r="K18" s="200">
        <f>IF(IF(H18&lt;'Crop Table'!O11, 
                        DATEDIF(H18, 'Crop Table'!O11, "D"), 
                        DATEDIF('Crop Table'!O11, H18, "D")
                )
&gt; 3,
        IF(
                IF(H18&lt;'Crop Table'!P11, 
                        DATEDIF(H18, 'Crop Table'!P11, "D"), 
                        DATEDIF('Crop Table'!P11, H18, "D")
                ) 
        &gt; 3, 
        IF(AND(H18&gt;'Crop Table'!O11, H18&lt;'Crop Table'!P11),
                1*'Crop Table'!C11,
        ), 
        1*'Crop Table'!C11
        ),
1*'Crop Table'!C11
)</f>
        <v>3</v>
      </c>
      <c r="L18" s="200"/>
      <c r="M18" s="201" t="str">
        <f>IF(IF(H18&lt;'Crop Table'!O12, 
                        DATEDIF(H18, 'Crop Table'!O12, "D"), 
                        DATEDIF('Crop Table'!O12, H18, "D")
                )
&gt; 3,
        IF(
                IF(H18&lt;'Crop Table'!P12, 
                        DATEDIF(H18, 'Crop Table'!P12, "D"), 
                        DATEDIF('Crop Table'!P12, H18, "D")
                ) 
        &gt; 3, 
        IF(AND(H18&gt;'Crop Table'!O12, H18&lt;'Crop Table'!P12),
                1*'Crop Table'!C12,
        ), 
        1*'Crop Table'!C12
        ),
1*'Crop Table'!C12
)</f>
        <v/>
      </c>
      <c r="N18" s="201"/>
      <c r="O18" s="202" t="str">
        <f>IF(IF(H18&lt;'Crop Table'!O13, 
                        DATEDIF(H18, 'Crop Table'!O13, "D"), 
                        DATEDIF('Crop Table'!O13, H18, "D")
                )
&gt; 3,
        IF(
                IF(H18&lt;'Crop Table'!P13, 
                        DATEDIF(H18, 'Crop Table'!P13, "D"), 
                        DATEDIF('Crop Table'!P13, H18, "D")
                ) 
        &gt; 3, 
        IF(AND(H18&gt;'Crop Table'!O13, H18&lt;'Crop Table'!P13),
                1*'Crop Table'!C13,
        ), 
        1*'Crop Table'!C13
        ),
1*'Crop Table'!C13
)</f>
        <v/>
      </c>
      <c r="P18" s="202"/>
      <c r="Q18" s="202" t="str">
        <f>IF(IF(H18&lt;'Crop Table'!O14, 
                        DATEDIF(H18, 'Crop Table'!O14, "D"), 
                        DATEDIF('Crop Table'!O14, H18, "D")
                )
&gt; 3,
        IF(
                IF(H18&lt;'Crop Table'!P14, 
                        DATEDIF(H18, 'Crop Table'!P14, "D"), 
                        DATEDIF('Crop Table'!P14, H18, "D")
                ) 
        &gt; 3, 
        IF(AND(H18&gt;'Crop Table'!O14, H18&lt;'Crop Table'!P14),
                1*'Crop Table'!C14,
        ), 
        1*'Crop Table'!C14
        ),
1*'Crop Table'!C14 
)</f>
        <v/>
      </c>
      <c r="R18" s="202"/>
      <c r="S18" s="202" t="str">
        <f>IF(IF(H18&lt;'Crop Table'!O15, 
                        DATEDIF(H18, 'Crop Table'!O15, "D"), 
                        DATEDIF('Crop Table'!O15, H18, "D")
                )
&gt; 3,
        IF(
                IF(H18&lt;'Crop Table'!P15, 
                        DATEDIF(H18, 'Crop Table'!P15, "D"), 
                        DATEDIF('Crop Table'!P15, H18, "D")
                ) 
        &gt; 3, 
        IF(AND(H18&gt;'Crop Table'!O15, H18&lt;'Crop Table'!P15),
                1*'Crop Table'!C15,
        ), 
        1*'Crop Table'!C15
        ),
1*'Crop Table'!C15
)</f>
        <v/>
      </c>
      <c r="T18" s="202"/>
      <c r="U18" s="202" t="str">
        <f>IF(IF(H18&lt;'Crop Table'!O16, 
                        DATEDIF(H18, 'Crop Table'!O16, "D"), 
                        DATEDIF('Crop Table'!O16, H18, "D")
                )
&gt; 3,
        IF(
                IF(H18&lt;'Crop Table'!P16, 
                        DATEDIF(H18, 'Crop Table'!P16, "D"), 
                        DATEDIF('Crop Table'!P16, H18, "D")
                ) 
        &gt; 3, 
        IF(AND(H18&gt;'Crop Table'!O16, H18&lt;'Crop Table'!P16),
                1*'Crop Table'!C16,
        ), 
        1*'Crop Table'!C16
        ),
1*'Crop Table'!C16 
)</f>
        <v/>
      </c>
      <c r="V18" s="202"/>
      <c r="W18" s="202">
        <f>IF(IF(H18&lt;'Crop Table'!O17, 
                        DATEDIF(H18, 'Crop Table'!O17, "D"), 
                        DATEDIF('Crop Table'!O17, H18, "D")
                )
&gt; 3,
        IF(
                IF(H18&lt;'Crop Table'!P17, 
                        DATEDIF(H18, 'Crop Table'!P17, "D"), 
                        DATEDIF('Crop Table'!P17, H18, "D")
                ) 
        &gt; 3, 
        IF(AND(H18&gt;'Crop Table'!O17, H18&lt;'Crop Table'!P17),
                1*'Crop Table'!C17,
        ), 
        1*'Crop Table'!C17
        ),
1*'Crop Table'!C17 
)</f>
        <v>2</v>
      </c>
      <c r="X18" s="202"/>
      <c r="Y18" s="202" t="str">
        <f>IF(IF(H18&lt;'Crop Table'!O18, 
                        DATEDIF(H18, 'Crop Table'!O18, "D"), 
                        DATEDIF('Crop Table'!O18, H18, "D")
                )
&gt; 3,
        IF(
                IF(H18&lt;'Crop Table'!P18, 
                        DATEDIF(H18, 'Crop Table'!P18, "D"), 
                        DATEDIF('Crop Table'!P18, H18, "D")
                ) 
        &gt; 3, 
        IF(AND(H18&gt;'Crop Table'!O18, H18&lt;'Crop Table'!P18),
                1*'Crop Table'!C18,
        ), 
        1*'Crop Table'!C18
        ),
1*'Crop Table'!C18 
)</f>
        <v/>
      </c>
      <c r="Z18" s="202"/>
      <c r="AA18" s="202" t="str">
        <f>IF(IF(H18&lt;'Crop Table'!O19, 
                        DATEDIF(H18, 'Crop Table'!O19, "D"), 
                        DATEDIF('Crop Table'!O19, H18, "D")
                )
&gt; 3,
        IF(
                IF(H18&lt;'Crop Table'!P19, 
                        DATEDIF(H18, 'Crop Table'!P19, "D"), 
                        DATEDIF('Crop Table'!P19, H18, "D")
                ) 
        &gt; 3, 
        IF(AND(H18&gt;'Crop Table'!O19, H18&lt;'Crop Table'!P19),
                1*'Crop Table'!C19,
        ), 
        1*'Crop Table'!C19
        ),
1*'Crop Table'!C19 
)</f>
        <v/>
      </c>
      <c r="AB18" s="202"/>
      <c r="AC18" s="202" t="str">
        <f>IF(IF(H18&lt;'Crop Table'!O20, 
                        DATEDIF(H18, 'Crop Table'!O20, "D"), 
                        DATEDIF('Crop Table'!O20, H18, "D")
                )
&gt; 3,
        IF(
                IF(H18&lt;'Crop Table'!P20, 
                        DATEDIF(H18, 'Crop Table'!P20, "D"), 
                        DATEDIF('Crop Table'!P20, H18, "D")
                ) 
        &gt; 3, 
        IF(AND(H18&gt;'Crop Table'!O20, H18&lt;'Crop Table'!P20),
                1*'Crop Table'!C20,
        ), 
        1*'Crop Table'!C20
        ),
1*'Crop Table'!C20 
)</f>
        <v/>
      </c>
      <c r="AD18" s="202"/>
      <c r="AE18" s="202" t="str">
        <f>IF(IF(H18&lt;'Crop Table'!O21, 
                        DATEDIF(H18, 'Crop Table'!O21, "D"), 
                        DATEDIF('Crop Table'!O21, H18, "D")
                )
&gt; 3,
        IF(
                IF(H18&lt;'Crop Table'!P21, 
                        DATEDIF(H18, 'Crop Table'!P21, "D"), 
                        DATEDIF('Crop Table'!P21, H18, "D")
                ) 
        &gt; 3, 
        IF(AND(H18&gt;'Crop Table'!O21, H18&lt;'Crop Table'!P21),
                1*'Crop Table'!C21,
        ), 
        1*'Crop Table'!C21
        ),
1*'Crop Table'!C21 
)</f>
        <v/>
      </c>
      <c r="AF18" s="202"/>
      <c r="AG18" s="202" t="str">
        <f>IF(IF(H18&lt;'Crop Table'!O22, 
                        DATEDIF(H18, 'Crop Table'!O22, "D"), 
                        DATEDIF('Crop Table'!O22, H18, "D")
                )
&gt; 3,
        IF(
                IF(H18&lt;'Crop Table'!P22, 
                        DATEDIF(H18, 'Crop Table'!P22, "D"), 
                        DATEDIF('Crop Table'!P22, H18, "D")
                ) 
        &gt; 3, 
        IF(AND(H18&gt;'Crop Table'!O22, H18&lt;'Crop Table'!P22),
                1*'Crop Table'!C22,
        ), 
        1*'Crop Table'!C22
        ),
1*'Crop Table'!C22 
)</f>
        <v/>
      </c>
      <c r="AH18" s="202"/>
      <c r="AI18" s="202" t="str">
        <f>IF(IF(H18&lt;'Crop Table'!O23, 
                        DATEDIF(H18, 'Crop Table'!O23, "D"), 
                        DATEDIF('Crop Table'!O23, H18, "D")
                )
&gt; 3,
        IF(
                IF(H18&lt;'Crop Table'!P23, 
                        DATEDIF(H18, 'Crop Table'!P23, "D"), 
                        DATEDIF('Crop Table'!P23, H18, "D")
                ) 
        &gt; 3, 
        IF(AND(H18&gt;'Crop Table'!O23, H18&lt;'Crop Table'!P23),
                1*'Crop Table'!C23,
        ), 
        1*'Crop Table'!C23
        ),
1*'Crop Table'!C23 
)</f>
        <v/>
      </c>
      <c r="AJ18" s="202"/>
      <c r="AK18" s="202" t="str">
        <f>IF(IF(H18&lt;'Crop Table'!O24, 
                        DATEDIF(H18, 'Crop Table'!O24, "D"), 
                        DATEDIF('Crop Table'!O24, H18, "D")
                )
&gt; 3,
        IF(
                IF(H18&lt;'Crop Table'!P24, 
                        DATEDIF(H18, 'Crop Table'!P24, "D"), 
                        DATEDIF('Crop Table'!P24, H18, "D")
                ) 
        &gt; 3, 
        IF(AND(H18&gt;'Crop Table'!O24, H18&lt;'Crop Table'!P24),
                1*'Crop Table'!C24,
        ), 
        1*'Crop Table'!C24
        ),
1*'Crop Table'!C24 
)</f>
        <v/>
      </c>
      <c r="AL18" s="202"/>
      <c r="AM18" s="202" t="str">
        <f>IF(IF(H18&lt;'Crop Table'!O25, 
                        DATEDIF(H18, 'Crop Table'!O25, "D"), 
                        DATEDIF('Crop Table'!O25, H18, "D")
                )
&gt; 3,
        IF(
                IF(H18&lt;'Crop Table'!P25, 
                        DATEDIF(H18, 'Crop Table'!P25, "D"), 
                        DATEDIF('Crop Table'!P25, H18, "D")
                ) 
        &gt; 3, 
        IF(AND(H18&gt;'Crop Table'!O25, H18&lt;'Crop Table'!P25),
                1*'Crop Table'!C25,
        ), 
        1*'Crop Table'!C25
        ),
1*'Crop Table'!C25 
)</f>
        <v/>
      </c>
      <c r="AN18" s="202"/>
      <c r="AO18" s="202" t="str">
        <f>IF(IF(H18&lt;'Crop Table'!O26, 
                        DATEDIF(H18, 'Crop Table'!O26, "D"), 
                        DATEDIF('Crop Table'!O26, H18, "D")
                )
&gt; 3,
        IF(
                IF(H18&lt;'Crop Table'!P26, 
                        DATEDIF(H18, 'Crop Table'!P26, "D"), 
                        DATEDIF('Crop Table'!P26, H18, "D")
                ) 
        &gt; 3, 
        IF(AND(H18&gt;'Crop Table'!O26, H18&lt;'Crop Table'!P26),
                1*'Crop Table'!C26,
        ), 
        1*'Crop Table'!C26
        ),
1*'Crop Table'!C26 
)</f>
        <v/>
      </c>
      <c r="AP18" s="202"/>
      <c r="AQ18" s="202" t="str">
        <f>IF(IF(H18&lt;'Crop Table'!O27, 
                        DATEDIF(H18, 'Crop Table'!O27, "D"), 
                        DATEDIF('Crop Table'!O27, H18, "D")
                )
&gt; 3,
        IF(
                IF(H18&lt;'Crop Table'!P27, 
                        DATEDIF(H18, 'Crop Table'!P27, "D"), 
                        DATEDIF('Crop Table'!P27, H18, "D")
                ) 
        &gt; 3, 
        IF(AND(H18&gt;'Crop Table'!O27, H18&lt;'Crop Table'!P27),
                1*'Crop Table'!C27,
        ), 
        1*'Crop Table'!C27
        ),
1*'Crop Table'!C27 
)</f>
        <v/>
      </c>
      <c r="AR18" s="202"/>
      <c r="AS18" s="202" t="str">
        <f>IF(IF(H18&lt;'Crop Table'!O28, 
                        DATEDIF(H18, 'Crop Table'!O28, "D"), 
                        DATEDIF('Crop Table'!O28, H18, "D")
                )
&gt; 3,
        IF(
                IF(H18&lt;'Crop Table'!P28, 
                        DATEDIF(H18, 'Crop Table'!P28, "D"), 
                        DATEDIF('Crop Table'!P28, H18, "D")
                ) 
        &gt; 3, 
        IF(AND(H18&gt;'Crop Table'!O28, H18&lt;'Crop Table'!P28),
                1*'Crop Table'!C28,
        ), 
        1*'Crop Table'!C28
        ),
1*'Crop Table'!C28 
)</f>
        <v/>
      </c>
      <c r="AT18" s="202"/>
      <c r="AU18" s="202" t="str">
        <f>IF(IF(H18&lt;'Crop Table'!O29, 
                        DATEDIF(H18, 'Crop Table'!O29, "D"), 
                        DATEDIF('Crop Table'!O29, H18, "D")
                )
&gt; 3,
        IF(
                IF(H18&lt;'Crop Table'!P29, 
                        DATEDIF(H18, 'Crop Table'!P29, "D"), 
                        DATEDIF('Crop Table'!P29, H18, "D")
                ) 
        &gt; 3, 
        IF(AND(H18&gt;'Crop Table'!O29, H18&lt;'Crop Table'!P29),
                1*'Crop Table'!C29,
        ), 
        1*'Crop Table'!C29
        ),
1*'Crop Table'!C29 
)</f>
        <v/>
      </c>
      <c r="AV18" s="202"/>
      <c r="AW18" s="202" t="str">
        <f>IF(IF(H18&lt;'Crop Table'!O30, 
                        DATEDIF(H18, 'Crop Table'!O30, "D"), 
                        DATEDIF('Crop Table'!O30, H18, "D")
                )
&gt; 3,
        IF(
                IF(H18&lt;'Crop Table'!P30, 
                        DATEDIF(H18, 'Crop Table'!P30, "D"), 
                        DATEDIF('Crop Table'!P30, H18, "D")
                ) 
        &gt; 3, 
        IF(AND(H18&gt;'Crop Table'!O30, H18&lt;'Crop Table'!P30),
                1*'Crop Table'!C30,
        ), 
        1*'Crop Table'!C30
        ),
1*'Crop Table'!C30 
)</f>
        <v/>
      </c>
      <c r="AX18" s="202"/>
      <c r="AY18" s="202" t="str">
        <f>IF(IF(H18&lt;'Crop Table'!O31, 
                        DATEDIF(H18, 'Crop Table'!O31, "D"), 
                        DATEDIF('Crop Table'!O31, H18, "D")
                )
&gt; 3,
        IF(
                IF(H18&lt;'Crop Table'!P31, 
                        DATEDIF(H18, 'Crop Table'!P31, "D"), 
                        DATEDIF('Crop Table'!P31, H18, "D")
                ) 
        &gt; 3, 
        IF(AND(H18&gt;'Crop Table'!O31, H18&lt;'Crop Table'!P31),
                1*'Crop Table'!C31,
        ), 
        1*'Crop Table'!C31
        ),
1*'Crop Table'!C31 
)</f>
        <v/>
      </c>
      <c r="AZ18" s="202"/>
      <c r="BA18" s="202" t="str">
        <f>IF(IF(H18&lt;'Crop Table'!O32, 
                        DATEDIF(H18, 'Crop Table'!O32, "D"), 
                        DATEDIF('Crop Table'!O32, H18, "D")
                )
&gt; 3,
        IF(
                IF(H18&lt;'Crop Table'!P32, 
                        DATEDIF(H18, 'Crop Table'!P32, "D"), 
                        DATEDIF('Crop Table'!P32, H18, "D")
                ) 
        &gt; 3, 
        IF(AND(H18&gt;'Crop Table'!O32, H18&lt;'Crop Table'!P32),
                1*'Crop Table'!C32,
        ), 
        1*'Crop Table'!C32
        ),
1*'Crop Table'!C32 
)</f>
        <v/>
      </c>
      <c r="BB18" s="202"/>
      <c r="BC18" s="202" t="str">
        <f>IF(IF(H18&lt;'Crop Table'!O33, 
                        DATEDIF(H18, 'Crop Table'!O33, "D"), 
                        DATEDIF('Crop Table'!O33, H18, "D")
                )
&gt; 3,
        IF(
                IF(H18&lt;'Crop Table'!P33, 
                        DATEDIF(H18, 'Crop Table'!P33, "D"), 
                        DATEDIF('Crop Table'!P33, H18, "D")
                ) 
        &gt; 3, 
        IF(AND(H18&gt;'Crop Table'!O33, H18&lt;'Crop Table'!P33),
                1*'Crop Table'!C33,
        ), 
        1*'Crop Table'!C33
        ),
1*'Crop Table'!C33 
)</f>
        <v/>
      </c>
      <c r="BD18" s="202"/>
      <c r="BE18" s="202" t="str">
        <f>IF(IF(H18&lt;'Crop Table'!O34, 
                        DATEDIF(H18, 'Crop Table'!O34, "D"), 
                        DATEDIF('Crop Table'!O34, H18, "D")
                )
&gt; 3,
        IF(
                IF(H18&lt;'Crop Table'!P34, 
                        DATEDIF(H18, 'Crop Table'!P34, "D"), 
                        DATEDIF('Crop Table'!P34, H18, "D")
                ) 
        &gt; 3, 
        IF(AND(H18&gt;'Crop Table'!O34, H18&lt;'Crop Table'!P34),
                1*'Crop Table'!C34,
        ), 
        1*'Crop Table'!C34
        ),
1*'Crop Table'!C34 
)</f>
        <v/>
      </c>
      <c r="BF18" s="202"/>
      <c r="BG18" s="202" t="str">
        <f>IF(IF(H18&lt;'Crop Table'!O35, 
                        DATEDIF(H18, 'Crop Table'!O35, "D"), 
                        DATEDIF('Crop Table'!O35, H18, "D")
                )
&gt; 3,
        IF(
                IF(H18&lt;'Crop Table'!P35, 
                        DATEDIF(H18, 'Crop Table'!P35, "D"), 
                        DATEDIF('Crop Table'!P35, H18, "D")
                ) 
        &gt; 3, 
        IF(AND(H18&gt;'Crop Table'!O35, H18&lt;'Crop Table'!P35),
                1*'Crop Table'!C35,
        ), 
        1*'Crop Table'!C35
        ),
1*'Crop Table'!C35 
)</f>
        <v/>
      </c>
      <c r="BH18" s="202"/>
      <c r="BI18" s="202" t="str">
        <f>IF(IF(H18&lt;'Crop Table'!O36, 
                        DATEDIF(H18, 'Crop Table'!O36, "D"), 
                        DATEDIF('Crop Table'!O36, H18, "D")
                )
&gt; 3,
        IF(
                IF(H18&lt;'Crop Table'!P36, 
                        DATEDIF(H18, 'Crop Table'!P36, "D"), 
                        DATEDIF('Crop Table'!P36, H18, "D")
                ) 
        &gt; 3, 
        IF(AND(H18&gt;'Crop Table'!O36, H18&lt;'Crop Table'!P36),
                1*'Crop Table'!C36,
        ), 
        1*'Crop Table'!C36
        ),
1*'Crop Table'!C36 
)</f>
        <v/>
      </c>
      <c r="BJ18" s="202"/>
      <c r="BK18" s="202" t="str">
        <f>IF(IF(H18&lt;'Crop Table'!O37, 
                        DATEDIF(H18, 'Crop Table'!O37, "D"), 
                        DATEDIF('Crop Table'!O37, H18, "D")
                )
&gt; 3,
        IF(
                IF(H18&lt;'Crop Table'!P37, 
                        DATEDIF(H18, 'Crop Table'!P37, "D"), 
                        DATEDIF('Crop Table'!P37, H18, "D")
                ) 
        &gt; 3, 
        IF(AND(H18&gt;'Crop Table'!O37, H18&lt;'Crop Table'!P37),
                1*'Crop Table'!C37,
        ), 
        1*'Crop Table'!C37
        ),
1*'Crop Table'!C37 
)</f>
        <v/>
      </c>
      <c r="BL18" s="202"/>
      <c r="BM18" s="202" t="str">
        <f>IF(IF(H18&lt;'Crop Table'!O38, 
                        DATEDIF(H18, 'Crop Table'!O38, "D"), 
                        DATEDIF('Crop Table'!O38, H18, "D")
                )
&gt; 3,
        IF(
                IF(H18&lt;'Crop Table'!P38, 
                        DATEDIF(H18, 'Crop Table'!P38, "D"), 
                        DATEDIF('Crop Table'!P38, H18, "D")
                ) 
        &gt; 3, 
        IF(AND(H18&gt;'Crop Table'!O38, H18&lt;'Crop Table'!P38),
                1*'Crop Table'!C38,
        ), 
        1*'Crop Table'!C38
        ),
1*'Crop Table'!C38 
)</f>
        <v/>
      </c>
      <c r="BN18" s="202"/>
      <c r="BO18" s="202" t="str">
        <f>IF(IF(H18&lt;'Crop Table'!O39, 
                        DATEDIF(H18, 'Crop Table'!O39, "D"), 
                        DATEDIF('Crop Table'!O39, H18, "D")
                )
&gt; 3,
        IF(
                IF(H18&lt;'Crop Table'!P39, 
                        DATEDIF(H18, 'Crop Table'!P39, "D"), 
                        DATEDIF('Crop Table'!P39, H18, "D")
                ) 
        &gt; 3, 
        IF(AND(H18&gt;'Crop Table'!O39, H18&lt;'Crop Table'!P39),
                1*'Crop Table'!C39,
        ), 
        1*'Crop Table'!C39
        ),
1*'Crop Table'!C39 
)</f>
        <v/>
      </c>
      <c r="BP18" s="202"/>
      <c r="BQ18" s="202" t="str">
        <f>IF(IF(H18&lt;'Crop Table'!O40, 
                        DATEDIF(H18, 'Crop Table'!O40, "D"), 
                        DATEDIF('Crop Table'!O40, H18, "D")
                )
&gt; 3,
        IF(
                IF(H18&lt;'Crop Table'!P40, 
                        DATEDIF(H18, 'Crop Table'!P40, "D"), 
                        DATEDIF('Crop Table'!P40, H18, "D")
                ) 
        &gt; 3, 
        IF(AND(H18&gt;'Crop Table'!O40, H18&lt;'Crop Table'!P40),
                1*'Crop Table'!C40,
        ), 
        1*'Crop Table'!C40
        ),
1*'Crop Table'!C40
)</f>
        <v/>
      </c>
      <c r="BR18" s="202"/>
      <c r="BS18" s="202" t="str">
        <f>IF(IF(H18&lt;'Crop Table'!O41, 
                        DATEDIF(H18, 'Crop Table'!O41, "D"), 
                        DATEDIF('Crop Table'!O41, H18, "D")
                )
&gt; 3,
        IF(
                IF(H18&lt;'Crop Table'!P41, 
                        DATEDIF(H18, 'Crop Table'!P41, "D"), 
                        DATEDIF('Crop Table'!P41, H18, "D")
                ) 
        &gt; 3, 
        IF(AND(H18&gt;'Crop Table'!O41, H18&lt;'Crop Table'!P41),
                1*'Crop Table'!C41,
        ), 
        1*'Crop Table'!C41
        ),
1*'Crop Table'!C41
)</f>
        <v/>
      </c>
      <c r="BT18" s="202"/>
      <c r="BU18" s="202" t="str">
        <f>IF(IF(H18&lt;'Crop Table'!O42, 
                        DATEDIF(H18, 'Crop Table'!O42, "D"), 
                        DATEDIF('Crop Table'!O42, H18, "D")
                )
&gt; 3,
        IF(
                IF(H18&lt;'Crop Table'!P42, 
                        DATEDIF(H18, 'Crop Table'!P42, "D"), 
                        DATEDIF('Crop Table'!P42, H18, "D")
                ) 
        &gt; 3, 
        IF(AND(H18&gt;'Crop Table'!O42, H18&lt;'Crop Table'!P42),
                1*'Crop Table'!C42,
        ), 
        1*'Crop Table'!C42
        ),
1*'Crop Table'!C42
)</f>
        <v/>
      </c>
      <c r="BV18" s="202"/>
      <c r="BW18" s="202" t="str">
        <f>IF(IF(H18&lt;'Crop Table'!O43, 
                        DATEDIF(H18, 'Crop Table'!O43, "D"), 
                        DATEDIF('Crop Table'!O43, H18, "D")
                )
&gt; 3,
        IF(
                IF(H18&lt;'Crop Table'!P43, 
                        DATEDIF(H18, 'Crop Table'!P43, "D"), 
                        DATEDIF('Crop Table'!P43, H18, "D")
                ) 
        &gt; 3, 
        IF(AND(H18&gt;'Crop Table'!O43, H18&lt;'Crop Table'!P43),
                1*'Crop Table'!C43,
        ), 
        1*'Crop Table'!C43
        ),
1*'Crop Table'!C43
)</f>
        <v/>
      </c>
      <c r="BX18" s="202"/>
      <c r="BY18" s="202" t="str">
        <f>IF(IF(H18&lt;'Crop Table'!O44, 
                        DATEDIF(H18, 'Crop Table'!O44, "D"), 
                        DATEDIF('Crop Table'!O44, H18, "D")
                )
&gt; 3,
        IF(
                IF(H18&lt;'Crop Table'!P44, 
                        DATEDIF(H18, 'Crop Table'!P44, "D"), 
                        DATEDIF('Crop Table'!P44, H18, "D")
                ) 
        &gt; 3, 
        IF(AND(H18&gt;'Crop Table'!O44, H18&lt;'Crop Table'!P44),
                1*'Crop Table'!C44,
        ), 
        1*'Crop Table'!C44
        ),
1*'Crop Table'!C44
)</f>
        <v/>
      </c>
      <c r="BZ18" s="202"/>
      <c r="CA18" s="202" t="str">
        <f>IF(IF(H18&lt;'Crop Table'!O45, 
                        DATEDIF(H18, 'Crop Table'!O45, "D"), 
                        DATEDIF('Crop Table'!O45, H18, "D")
                )
&gt; 3,
        IF(
                IF(H18&lt;'Crop Table'!P45, 
                        DATEDIF(H18, 'Crop Table'!P45, "D"), 
                        DATEDIF('Crop Table'!P45, H18, "D")
                ) 
        &gt; 3, 
        IF(AND(H18&gt;'Crop Table'!O45, H18&lt;'Crop Table'!P45),
                1*'Crop Table'!C45,
        ), 
        1*'Crop Table'!C45
        ),
1*'Crop Table'!C45
)</f>
        <v/>
      </c>
      <c r="CB18" s="202"/>
      <c r="CC18" s="202" t="str">
        <f>IF(IF(H18&lt;'Crop Table'!O46, 
                        DATEDIF(H18, 'Crop Table'!O46, "D"), 
                        DATEDIF('Crop Table'!O46, H18, "D")
                )
&gt; 3,
        IF(
                IF(H18&lt;'Crop Table'!P46, 
                        DATEDIF(H18, 'Crop Table'!P46, "D"), 
                        DATEDIF('Crop Table'!P46, H18, "D")
                ) 
        &gt; 3, 
        IF(AND(H18&gt;'Crop Table'!O46, H18&lt;'Crop Table'!P46),
                1*'Crop Table'!C46,
        ), 
        1*'Crop Table'!C46
        ),
1*'Crop Table'!C46
)</f>
        <v/>
      </c>
      <c r="CD18" s="202"/>
      <c r="CE18" s="202" t="str">
        <f>IF(IF(H18&lt;'Crop Table'!O47, 
                        DATEDIF(H18, 'Crop Table'!O47, "D"), 
                        DATEDIF('Crop Table'!O47, H18, "D")
                )
&gt; 3,
        IF(
                IF(H18&lt;'Crop Table'!P47, 
                        DATEDIF(H18, 'Crop Table'!P47, "D"), 
                        DATEDIF('Crop Table'!P47, H18, "D")
                ) 
        &gt; 3, 
        IF(AND(H18&gt;'Crop Table'!O47, H18&lt;'Crop Table'!P47),
                1*'Crop Table'!C47,
        ), 
        1*'Crop Table'!C47
        ),
1*'Crop Table'!C47
)</f>
        <v/>
      </c>
      <c r="CF18" s="202"/>
      <c r="CG18" s="202" t="str">
        <f>IF(IF(H18&lt;'Crop Table'!O48, 
                        DATEDIF(H18, 'Crop Table'!O48, "D"), 
                        DATEDIF('Crop Table'!O48, H18, "D")
                )
&gt; 3,
        IF(
                IF(H18&lt;'Crop Table'!P48, 
                        DATEDIF(H18, 'Crop Table'!P48, "D"), 
                        DATEDIF('Crop Table'!P48, H18, "D")
                ) 
        &gt; 3, 
        IF(AND(H18&gt;'Crop Table'!O48, H18&lt;'Crop Table'!P48),
                1*'Crop Table'!C48,
        ), 
        1*'Crop Table'!C48
        ),
1*'Crop Table'!C48
)</f>
        <v/>
      </c>
      <c r="CH18" s="202"/>
      <c r="CI18" s="202" t="str">
        <f>IF(IF(H18&lt;'Crop Table'!O49, 
                        DATEDIF(H18, 'Crop Table'!O49, "D"), 
                        DATEDIF('Crop Table'!O49, H18, "D")
                )
&gt; 3,
        IF(
                IF(H18&lt;'Crop Table'!P49, 
                        DATEDIF(H18, 'Crop Table'!P49, "D"), 
                        DATEDIF('Crop Table'!P49, H18, "D")
                ) 
        &gt; 3, 
        IF(AND(H18&gt;'Crop Table'!O49, H18&lt;'Crop Table'!P49),
                1*'Crop Table'!C49,
        ), 
        1*'Crop Table'!C49
        ),
1*'Crop Table'!C49
)</f>
        <v/>
      </c>
      <c r="CJ18" s="202"/>
      <c r="CK18" s="202" t="str">
        <f>IF(IF(H18&lt;'Crop Table'!O50, 
                        DATEDIF(H18, 'Crop Table'!O50, "D"), 
                        DATEDIF('Crop Table'!O50, H18, "D")
                )
&gt; 3,
        IF(
                IF(H18&lt;'Crop Table'!P50, 
                        DATEDIF(H18, 'Crop Table'!P50, "D"), 
                        DATEDIF('Crop Table'!P50, H18, "D")
                ) 
        &gt; 3, 
        IF(AND(H18&gt;'Crop Table'!O50, H18&lt;'Crop Table'!P50),
                1*'Crop Table'!C50,
        ), 
        1*'Crop Table'!C50
        ),
1*'Crop Table'!C50
)</f>
        <v/>
      </c>
      <c r="CL18" s="202"/>
      <c r="CM18" s="202" t="str">
        <f>IF(IF(H18&lt;'Crop Table'!O51, 
                        DATEDIF(H18, 'Crop Table'!O51, "D"), 
                        DATEDIF('Crop Table'!O51, H18, "D")
                )
&gt; 3,
        IF(
                IF(H18&lt;'Crop Table'!P51, 
                        DATEDIF(H18, 'Crop Table'!P51, "D"), 
                        DATEDIF('Crop Table'!P51, H18, "D")
                ) 
        &gt; 3, 
        IF(AND(H18&gt;'Crop Table'!O51, H18&lt;'Crop Table'!P51),
                1*'Crop Table'!C51,
        ), 
        1*'Crop Table'!C51
        ),
1*'Crop Table'!C51
)</f>
        <v/>
      </c>
      <c r="CN18" s="202"/>
      <c r="CO18" s="202" t="str">
        <f>IF(IF(H18&lt;'Crop Table'!O52, 
                        DATEDIF(H18, 'Crop Table'!O52, "D"), 
                        DATEDIF('Crop Table'!O52, H18, "D")
                )
&gt; 3,
        IF(
                IF(H18&lt;'Crop Table'!P52, 
                        DATEDIF(H18, 'Crop Table'!P52, "D"), 
                        DATEDIF('Crop Table'!P52, H18, "D")
                ) 
        &gt; 3, 
        IF(AND(H18&gt;'Crop Table'!O52, H18&lt;'Crop Table'!P52),
                1*'Crop Table'!C52,
        ), 
        1*'Crop Table'!C52
        ),
1*'Crop Table'!C52
)</f>
        <v/>
      </c>
      <c r="CP18" s="202"/>
      <c r="CQ18" s="202" t="str">
        <f>IF(IF(H18&lt;'Crop Table'!O53, 
                        DATEDIF(H18, 'Crop Table'!O53, "D"), 
                        DATEDIF('Crop Table'!O53, H18, "D")
                )
&gt; 3,
        IF(
                IF(H18&lt;'Crop Table'!P53, 
                        DATEDIF(H18, 'Crop Table'!P53, "D"), 
                        DATEDIF('Crop Table'!P53, H18, "D")
                ) 
        &gt; 3, 
        IF(AND(H18&gt;'Crop Table'!O53, H18&lt;'Crop Table'!P53),
                1*'Crop Table'!C53,
        ), 
        1*'Crop Table'!C53
        ),
1*'Crop Table'!C53
)</f>
        <v/>
      </c>
      <c r="CR18" s="202"/>
      <c r="CS18" s="202" t="str">
        <f>IF(IF(H18&lt;'Crop Table'!O54, 
                        DATEDIF(H18, 'Crop Table'!O54, "D"), 
                        DATEDIF('Crop Table'!O54, H18, "D")
                )
&gt; 3,
        IF(
                IF(H18&lt;'Crop Table'!P54, 
                        DATEDIF(H18, 'Crop Table'!P54, "D"), 
                        DATEDIF('Crop Table'!P54, H18, "D")
                ) 
        &gt; 3, 
        IF(AND(H18&gt;'Crop Table'!O54, H18&lt;'Crop Table'!P54),
                1*'Crop Table'!C54,
        ), 
        1*'Crop Table'!C54
        ),
1*'Crop Table'!C54
)</f>
        <v/>
      </c>
      <c r="CT18" s="202"/>
      <c r="CU18" s="202" t="str">
        <f>IF(IF(H18&lt;'Crop Table'!O55, 
                        DATEDIF(H18, 'Crop Table'!O55, "D"), 
                        DATEDIF('Crop Table'!O55, H18, "D")
                )
&gt; 3,
        IF(
                IF(H18&lt;'Crop Table'!P55, 
                        DATEDIF(H18, 'Crop Table'!P55, "D"), 
                        DATEDIF('Crop Table'!P55, H18, "D")
                ) 
        &gt; 3, 
        IF(AND(H18&gt;'Crop Table'!O55, H18&lt;'Crop Table'!P55),
                1*'Crop Table'!C55,
        ), 
        1*'Crop Table'!C55
        ),
1*'Crop Table'!C55
)</f>
        <v/>
      </c>
      <c r="CV18" s="202"/>
      <c r="CW18" s="202" t="str">
        <f>IF(IF(H18&lt;'Crop Table'!O56, 
                        DATEDIF(H18, 'Crop Table'!O56, "D"), 
                        DATEDIF('Crop Table'!O56, H18, "D")
                )
&gt; 3,
        IF(
                IF(H18&lt;'Crop Table'!P56, 
                        DATEDIF(H18, 'Crop Table'!P56, "D"), 
                        DATEDIF('Crop Table'!P56, H18, "D")
                ) 
        &gt; 3, 
        IF(AND(H18&gt;'Crop Table'!O56, H18&lt;'Crop Table'!P56),
                1*'Crop Table'!C56,
        ), 
        1*'Crop Table'!C56
        ),
1*'Crop Table'!C56
)</f>
        <v/>
      </c>
      <c r="CX18" s="202"/>
      <c r="CY18" s="202" t="str">
        <f>IF(IF(H18&lt;'Crop Table'!O57, 
                        DATEDIF(H18, 'Crop Table'!O57, "D"), 
                        DATEDIF('Crop Table'!O57, H18, "D")
                )
&gt; 3,
        IF(
                IF(H18&lt;'Crop Table'!P57, 
                        DATEDIF(H18, 'Crop Table'!P57, "D"), 
                        DATEDIF('Crop Table'!P57, H18, "D")
                ) 
        &gt; 3, 
        IF(AND(H18&gt;'Crop Table'!O57, H18&lt;'Crop Table'!P57),
                1*'Crop Table'!C57,
        ), 
        1*'Crop Table'!C57
        ),
1*'Crop Table'!C57
)</f>
        <v/>
      </c>
      <c r="CZ18" s="202"/>
      <c r="DA18" s="202" t="str">
        <f>IF(IF(H17&lt;'Crop Table'!O58, 
                        DATEDIF(H17, 'Crop Table'!O58, "D"), 
                        DATEDIF('Crop Table'!O58, H17, "D")
                )
&gt; 3,
        IF(
                IF(H17&lt;'Crop Table'!P58, 
                        DATEDIF(H17, 'Crop Table'!P58, "D"), 
                        DATEDIF('Crop Table'!P58, H17, "D")
                ) 
        &gt; 3, 
        IF(AND(H17&gt;'Crop Table'!O58, H17&lt;'Crop Table'!P58),
                1*'Crop Table'!C58,
        ), 
        1*'Crop Table'!C58
        ),
1*'Crop Table'!C58
)</f>
        <v/>
      </c>
      <c r="DB18" s="202"/>
      <c r="DC18" s="202" t="str">
        <f>IF(IF(H18&lt;'Crop Table'!O59, 
                        DATEDIF(H18, 'Crop Table'!O59, "D"), 
                        DATEDIF('Crop Table'!O59, H18, "D")
                )
&gt; 3,
        IF(
                IF(H18&lt;'Crop Table'!P59, 
                        DATEDIF(H18, 'Crop Table'!P59, "D"), 
                        DATEDIF('Crop Table'!P59, H18, "D")
                ) 
        &gt; 3, 
        IF(AND(H18&gt;'Crop Table'!O59, H18&lt;'Crop Table'!P59),
                1*'Crop Table'!C59,
        ), 
        1*'Crop Table'!C59
        ),
1*'Crop Table'!C59
)</f>
        <v/>
      </c>
      <c r="DD18" s="202"/>
      <c r="DE18" s="202" t="str">
        <f>IF(IF(H18&lt;'Crop Table'!O60, 
                        DATEDIF(H18, 'Crop Table'!O60, "D"), 
                        DATEDIF('Crop Table'!O60, H18, "D")
                )
&gt; 3,
        IF(
                IF(H18&lt;'Crop Table'!P60, 
                        DATEDIF(H18, 'Crop Table'!P60, "D"), 
                        DATEDIF('Crop Table'!P60, H18, "D")
                ) 
        &gt; 3, 
        IF(AND(H18&gt;'Crop Table'!O60, H18&lt;'Crop Table'!P60),
                1*'Crop Table'!C60,
        ), 
        1*'Crop Table'!C60
        ),
1*'Crop Table'!C60
)</f>
        <v/>
      </c>
      <c r="DF18" s="202"/>
      <c r="DG18" s="202" t="str">
        <f>IF(IF(H18&lt;'Crop Table'!O61, 
                        DATEDIF(H18, 'Crop Table'!O61, "D"), 
                        DATEDIF('Crop Table'!O61, H18, "D")
                )
&gt; 3,
        IF(
                IF(H18&lt;'Crop Table'!P61, 
                        DATEDIF(H18, 'Crop Table'!P61, "D"), 
                        DATEDIF('Crop Table'!P61, H18, "D")
                ) 
        &gt; 3, 
        IF(AND(H18&gt;'Crop Table'!O61, H18&lt;'Crop Table'!P61),
                1*'Crop Table'!C61,
        ), 
        1*'Crop Table'!C61
        ),
1*'Crop Table'!C61
)</f>
        <v/>
      </c>
      <c r="DH18" s="202"/>
      <c r="DI18" s="202" t="str">
        <f>IF(IF(H18&lt;'Crop Table'!O62, 
                        DATEDIF(H18, 'Crop Table'!O62, "D"), 
                        DATEDIF('Crop Table'!O62, H18, "D")
                )
&gt; 3,
        IF(
                IF(H18&lt;'Crop Table'!P62, 
                        DATEDIF(H18, 'Crop Table'!P62, "D"), 
                        DATEDIF('Crop Table'!P62, H18, "D")
                ) 
        &gt; 3, 
        IF(AND(H18&gt;'Crop Table'!O62, H18&lt;'Crop Table'!P62),
                1*'Crop Table'!C62,
        ), 
        1*'Crop Table'!C62
        ),
1*'Crop Table'!C62
)</f>
        <v/>
      </c>
      <c r="DJ18" s="202"/>
      <c r="DK18" s="202" t="str">
        <f>IF(IF(H18&lt;'Crop Table'!O63, 
                        DATEDIF(H18, 'Crop Table'!O63, "D"), 
                        DATEDIF('Crop Table'!O63, H18, "D")
                )
&gt; 3,
        IF(
                IF(H18&lt;'Crop Table'!P63, 
                        DATEDIF(H18, 'Crop Table'!P63, "D"), 
                        DATEDIF('Crop Table'!P63, H18, "D")
                ) 
        &gt; 3, 
        IF(AND(H18&gt;'Crop Table'!O63, H18&lt;'Crop Table'!P63),
                1*'Crop Table'!C63,
        ), 
        1*'Crop Table'!C63
        ),
1*'Crop Table'!C63
)</f>
        <v/>
      </c>
      <c r="DL18" s="202"/>
      <c r="DM18" s="202" t="str">
        <f>IF(IF(H18&lt;'Crop Table'!O64, 
                        DATEDIF(H18, 'Crop Table'!O64, "D"), 
                        DATEDIF('Crop Table'!O64, H18, "D")
                )
&gt; 3,
        IF(
                IF(H18&lt;'Crop Table'!P64, 
                        DATEDIF(H18, 'Crop Table'!P64, "D"), 
                        DATEDIF('Crop Table'!P64, H18, "D")
                ) 
        &gt; 3, 
        IF(AND(H18&gt;'Crop Table'!O64, H18&lt;'Crop Table'!P64),
                1*'Crop Table'!C64,
        ), 
        1*'Crop Table'!C64
        ),
1*'Crop Table'!C64
)</f>
        <v/>
      </c>
      <c r="DN18" s="202"/>
      <c r="DO18" s="202" t="str">
        <f>IF(IF(H18&lt;'Crop Table'!O65, 
                        DATEDIF(H18, 'Crop Table'!O65, "D"), 
                        DATEDIF('Crop Table'!O65, H18, "D")
                )
&gt; 3,
        IF(
                IF(H18&lt;'Crop Table'!P65, 
                        DATEDIF(H18, 'Crop Table'!P65, "D"), 
                        DATEDIF('Crop Table'!P65, H18, "D")
                ) 
        &gt; 3, 
        IF(AND(H18&gt;'Crop Table'!O65, H18&lt;'Crop Table'!P65),
                1*'Crop Table'!C65,
        ), 
        1*'Crop Table'!C65
        ),
1*'Crop Table'!C65
)</f>
        <v/>
      </c>
      <c r="DP18" s="202"/>
      <c r="DQ18" s="202" t="str">
        <f>IF(IF(H18&lt;'Crop Table'!O66, 
                        DATEDIF(H18, 'Crop Table'!O66, "D"), 
                        DATEDIF('Crop Table'!O66, H18, "D")
                )
&gt; 3,
        IF(
                IF(H18&lt;'Crop Table'!P66, 
                        DATEDIF(H18, 'Crop Table'!P66, "D"), 
                        DATEDIF('Crop Table'!P66, H18, "D")
                ) 
        &gt; 3, 
        IF(AND(H18&gt;'Crop Table'!O66, H18&lt;'Crop Table'!P66),
                1*'Crop Table'!C66,
        ), 
        1*'Crop Table'!C66
        ),
1*'Crop Table'!C66
)</f>
        <v/>
      </c>
      <c r="DR18" s="202"/>
      <c r="DS18" s="202" t="str">
        <f>IF(IF(H18&lt;'Crop Table'!O67, 
                        DATEDIF(H18, 'Crop Table'!O67, "D"), 
                        DATEDIF('Crop Table'!O67, H18, "D")
                )
&gt; 3,
        IF(
                IF(H18&lt;'Crop Table'!P67, 
                        DATEDIF(H18, 'Crop Table'!P67, "D"), 
                        DATEDIF('Crop Table'!P67, H18, "D")
                ) 
        &gt; 3, 
        IF(AND(H18&gt;'Crop Table'!O67, H18&lt;'Crop Table'!P67),
                1*'Crop Table'!C67,
        ), 
        1*'Crop Table'!C67
        ),
1*'Crop Table'!C67
)</f>
        <v/>
      </c>
      <c r="DT18" s="202"/>
      <c r="DU18" s="202" t="str">
        <f>IF(IF(H17&lt;'Crop Table'!O68, 
                        DATEDIF(H17, 'Crop Table'!O68, "D"), 
                        DATEDIF('Crop Table'!O68, H17, "D")
                )
&gt; 3,
        IF(
                IF(H17&lt;'Crop Table'!P68, 
                        DATEDIF(H17, 'Crop Table'!P68, "D"), 
                        DATEDIF('Crop Table'!P68, H17, "D")
                ) 
        &gt; 3, 
        IF(AND(H17&gt;'Crop Table'!O68, H17&lt;'Crop Table'!P68),
                1*'Crop Table'!C68,
        ), 
        1*'Crop Table'!C68
        ),
1*'Crop Table'!C68
)</f>
        <v/>
      </c>
      <c r="DV18" s="202"/>
      <c r="DW18" s="202" t="str">
        <f>IF(IF(H16&lt;'Crop Table'!O69, 
                        DATEDIF(H16, 'Crop Table'!O69, "D"), 
                        DATEDIF('Crop Table'!O69, H16, "D")
                )
&gt; 3,
        IF(
                IF(H16&lt;'Crop Table'!P69, 
                        DATEDIF(H16, 'Crop Table'!P69, "D"), 
                        DATEDIF('Crop Table'!P69, H16, "D")
                ) 
        &gt; 3, 
        IF(AND(H16&gt;'Crop Table'!O69, H16&lt;'Crop Table'!P69),
                1*'Crop Table'!C69,
        ), 
        1*'Crop Table'!C69
        ),
1*'Crop Table'!C69
)</f>
        <v/>
      </c>
      <c r="DX18" s="202"/>
      <c r="DY18" s="202" t="str">
        <f>IF(IF(H18&lt;'Crop Table'!O70, 
                        DATEDIF(H18, 'Crop Table'!O70, "D"), 
                        DATEDIF('Crop Table'!O70, H18, "D")
                )
&gt; 3,
        IF(
                IF(H18&lt;'Crop Table'!P70, 
                        DATEDIF(H18, 'Crop Table'!P70, "D"), 
                        DATEDIF('Crop Table'!P70, H18, "D")
                ) 
        &gt; 3, 
        IF(AND(H18&gt;'Crop Table'!O70, H18&lt;'Crop Table'!P70),
                1*'Crop Table'!C70,
        ), 
        1*'Crop Table'!C70
        ),
1*'Crop Table'!C70
)</f>
        <v/>
      </c>
      <c r="DZ18" s="202"/>
      <c r="EA18" s="202" t="str">
        <f>IF(IF(H18&lt;'Crop Table'!O71, 
                        DATEDIF(H18, 'Crop Table'!O71, "D"), 
                        DATEDIF('Crop Table'!O71, H18, "D")
                )
&gt; 3,
        IF(
                IF(H18&lt;'Crop Table'!P71, 
                        DATEDIF(H18, 'Crop Table'!P71, "D"), 
                        DATEDIF('Crop Table'!P71, H18, "D")
                ) 
        &gt; 3, 
        IF(AND(H18&gt;'Crop Table'!O71, H18&lt;'Crop Table'!P71),
                1*'Crop Table'!C71,
        ), 
        1*'Crop Table'!C71
        ),
1*'Crop Table'!C71
)</f>
        <v/>
      </c>
      <c r="EB18" s="202"/>
      <c r="EC18" s="202" t="str">
        <f>IF(IF(H18&lt;'Crop Table'!O72, 
                        DATEDIF(H18, 'Crop Table'!O72, "D"), 
                        DATEDIF('Crop Table'!O72, H18, "D")
                )
&gt; 3,
        IF(
                IF(H18&lt;'Crop Table'!P72, 
                        DATEDIF(H18, 'Crop Table'!P72, "D"), 
                        DATEDIF('Crop Table'!P72, H18, "D")
                ) 
        &gt; 3, 
        IF(AND(H18&gt;'Crop Table'!O72, H18&lt;'Crop Table'!P72),
                1*'Crop Table'!C72,
        ), 
        1*'Crop Table'!C72
        ),
1*'Crop Table'!C72
)</f>
        <v/>
      </c>
      <c r="ED18" s="202"/>
      <c r="EE18" s="202" t="str">
        <f>IF(IF(H17&lt;'Crop Table'!O73, 
                        DATEDIF(H17, 'Crop Table'!O73, "D"), 
                        DATEDIF('Crop Table'!O73, H17, "D")
                )
&gt; 3,
        IF(
                IF(H17&lt;'Crop Table'!P73, 
                        DATEDIF(H17, 'Crop Table'!P73, "D"), 
                        DATEDIF('Crop Table'!P73, H17, "D")
                ) 
        &gt; 3, 
        IF(AND(H17&gt;'Crop Table'!O73, H17&lt;'Crop Table'!P73),
                1*'Crop Table'!C73,
        ), 
        1*'Crop Table'!C73
        ),
1*'Crop Table'!C73
)</f>
        <v/>
      </c>
      <c r="EF18" s="203"/>
    </row>
    <row r="19">
      <c r="A19" s="204"/>
      <c r="B19" s="193"/>
      <c r="C19" s="193"/>
      <c r="D19" s="193"/>
      <c r="E19" s="205">
        <f>IF(COUNTA('Crop Table'!O11:O73)=0, ,SUM(K19:EE19))</f>
        <v>5</v>
      </c>
      <c r="F19" s="195"/>
      <c r="G19" s="206" t="str">
        <f>IF(COUNTA('Crop Table'!O11:O73)=0, ,(IF(LEFT(H19, 2)=LEFT(H18, 2), , SWITCH(LEFT(H19, 2), "1/", "January","2/", "February","3/", "March","4/", "April","5/", "May","6/", "June","7/", "July","8/", "August","9/", "September","10", "October","11", "November","12", "December"))))</f>
        <v>February</v>
      </c>
      <c r="H19" s="197">
        <f>IF(COUNTA('Crop Table'!O11:O73)=0, ,H18+(DATEDIF(H13, H53, "D")/39)-((DATEDIF(H13, H53, "D")/39)/39))</f>
        <v>44965.54832</v>
      </c>
      <c r="I19" s="207"/>
      <c r="J19" s="208"/>
      <c r="K19" s="200">
        <f>IF(IF(H19&lt;'Crop Table'!O11, 
                        DATEDIF(H19, 'Crop Table'!O11, "D"), 
                        DATEDIF('Crop Table'!O11, H19, "D")
                )
&gt; 3,
        IF(
                IF(H19&lt;'Crop Table'!P11, 
                        DATEDIF(H19, 'Crop Table'!P11, "D"), 
                        DATEDIF('Crop Table'!P11, H19, "D")
                ) 
        &gt; 3, 
        IF(AND(H19&gt;'Crop Table'!O11, H19&lt;'Crop Table'!P11),
                1*'Crop Table'!C11,
        ), 
        1*'Crop Table'!C11
        ),
1*'Crop Table'!C11
)</f>
        <v>3</v>
      </c>
      <c r="L19" s="200"/>
      <c r="M19" s="201" t="str">
        <f>IF(IF(H19&lt;'Crop Table'!O12, 
                        DATEDIF(H19, 'Crop Table'!O12, "D"), 
                        DATEDIF('Crop Table'!O12, H19, "D")
                )
&gt; 3,
        IF(
                IF(H19&lt;'Crop Table'!P12, 
                        DATEDIF(H19, 'Crop Table'!P12, "D"), 
                        DATEDIF('Crop Table'!P12, H19, "D")
                ) 
        &gt; 3, 
        IF(AND(H19&gt;'Crop Table'!O12, H19&lt;'Crop Table'!P12),
                1*'Crop Table'!C12,
        ), 
        1*'Crop Table'!C12
        ),
1*'Crop Table'!C12
)</f>
        <v/>
      </c>
      <c r="N19" s="201"/>
      <c r="O19" s="202" t="str">
        <f>IF(IF(H18&lt;'Crop Table'!O13, 
                        DATEDIF(H18, 'Crop Table'!O13, "D"), 
                        DATEDIF('Crop Table'!O13, H18, "D")
                )
&gt; 3,
        IF(
                IF(H18&lt;'Crop Table'!P13, 
                        DATEDIF(H18, 'Crop Table'!P13, "D"), 
                        DATEDIF('Crop Table'!P13, H18, "D")
                ) 
        &gt; 3, 
        IF(AND(H18&gt;'Crop Table'!O13, H18&lt;'Crop Table'!P13),
                1*'Crop Table'!C13,
        ), 
        1*'Crop Table'!C13
        ),
1*'Crop Table'!C13
)</f>
        <v/>
      </c>
      <c r="P19" s="202"/>
      <c r="Q19" s="202" t="str">
        <f>IF(IF(H18&lt;'Crop Table'!O14, 
                        DATEDIF(H18, 'Crop Table'!O14, "D"), 
                        DATEDIF('Crop Table'!O14, H18, "D")
                )
&gt; 3,
        IF(
                IF(H18&lt;'Crop Table'!P14, 
                        DATEDIF(H18, 'Crop Table'!P14, "D"), 
                        DATEDIF('Crop Table'!P14, H18, "D")
                ) 
        &gt; 3, 
        IF(AND(H18&gt;'Crop Table'!O14, H18&lt;'Crop Table'!P14),
                1*'Crop Table'!C14,
        ), 
        1*'Crop Table'!C14
        ),
1*'Crop Table'!C14 
)</f>
        <v/>
      </c>
      <c r="R19" s="202"/>
      <c r="S19" s="202" t="str">
        <f>IF(IF(H19&lt;'Crop Table'!O15, 
                        DATEDIF(H19, 'Crop Table'!O15, "D"), 
                        DATEDIF('Crop Table'!O15, H19, "D")
                )
&gt; 3,
        IF(
                IF(H19&lt;'Crop Table'!P15, 
                        DATEDIF(H19, 'Crop Table'!P15, "D"), 
                        DATEDIF('Crop Table'!P15, H19, "D")
                ) 
        &gt; 3, 
        IF(AND(H19&gt;'Crop Table'!O15, H19&lt;'Crop Table'!P15),
                1*'Crop Table'!C15,
        ), 
        1*'Crop Table'!C15
        ),
1*'Crop Table'!C15
)</f>
        <v/>
      </c>
      <c r="T19" s="202"/>
      <c r="U19" s="202" t="str">
        <f>IF(IF(H19&lt;'Crop Table'!O16, 
                        DATEDIF(H19, 'Crop Table'!O16, "D"), 
                        DATEDIF('Crop Table'!O16, H19, "D")
                )
&gt; 3,
        IF(
                IF(H19&lt;'Crop Table'!P16, 
                        DATEDIF(H19, 'Crop Table'!P16, "D"), 
                        DATEDIF('Crop Table'!P16, H19, "D")
                ) 
        &gt; 3, 
        IF(AND(H19&gt;'Crop Table'!O16, H19&lt;'Crop Table'!P16),
                1*'Crop Table'!C16,
        ), 
        1*'Crop Table'!C16
        ),
1*'Crop Table'!C16 
)</f>
        <v/>
      </c>
      <c r="V19" s="202"/>
      <c r="W19" s="202">
        <f>IF(IF(H19&lt;'Crop Table'!O17, 
                        DATEDIF(H19, 'Crop Table'!O17, "D"), 
                        DATEDIF('Crop Table'!O17, H19, "D")
                )
&gt; 3,
        IF(
                IF(H19&lt;'Crop Table'!P17, 
                        DATEDIF(H19, 'Crop Table'!P17, "D"), 
                        DATEDIF('Crop Table'!P17, H19, "D")
                ) 
        &gt; 3, 
        IF(AND(H19&gt;'Crop Table'!O17, H19&lt;'Crop Table'!P17),
                1*'Crop Table'!C17,
        ), 
        1*'Crop Table'!C17
        ),
1*'Crop Table'!C17 
)</f>
        <v>2</v>
      </c>
      <c r="X19" s="202"/>
      <c r="Y19" s="202" t="str">
        <f>IF(IF(H19&lt;'Crop Table'!O18, 
                        DATEDIF(H19, 'Crop Table'!O18, "D"), 
                        DATEDIF('Crop Table'!O18, H19, "D")
                )
&gt; 3,
        IF(
                IF(H19&lt;'Crop Table'!P18, 
                        DATEDIF(H19, 'Crop Table'!P18, "D"), 
                        DATEDIF('Crop Table'!P18, H19, "D")
                ) 
        &gt; 3, 
        IF(AND(H19&gt;'Crop Table'!O18, H19&lt;'Crop Table'!P18),
                1*'Crop Table'!C18,
        ), 
        1*'Crop Table'!C18
        ),
1*'Crop Table'!C18 
)</f>
        <v/>
      </c>
      <c r="Z19" s="202"/>
      <c r="AA19" s="202" t="str">
        <f>IF(IF(H19&lt;'Crop Table'!O19, 
                        DATEDIF(H19, 'Crop Table'!O19, "D"), 
                        DATEDIF('Crop Table'!O19, H19, "D")
                )
&gt; 3,
        IF(
                IF(H19&lt;'Crop Table'!P19, 
                        DATEDIF(H19, 'Crop Table'!P19, "D"), 
                        DATEDIF('Crop Table'!P19, H19, "D")
                ) 
        &gt; 3, 
        IF(AND(H19&gt;'Crop Table'!O19, H19&lt;'Crop Table'!P19),
                1*'Crop Table'!C19,
        ), 
        1*'Crop Table'!C19
        ),
1*'Crop Table'!C19 
)</f>
        <v/>
      </c>
      <c r="AB19" s="202"/>
      <c r="AC19" s="202" t="str">
        <f>IF(IF(H19&lt;'Crop Table'!O20, 
                        DATEDIF(H19, 'Crop Table'!O20, "D"), 
                        DATEDIF('Crop Table'!O20, H19, "D")
                )
&gt; 3,
        IF(
                IF(H19&lt;'Crop Table'!P20, 
                        DATEDIF(H19, 'Crop Table'!P20, "D"), 
                        DATEDIF('Crop Table'!P20, H19, "D")
                ) 
        &gt; 3, 
        IF(AND(H19&gt;'Crop Table'!O20, H19&lt;'Crop Table'!P20),
                1*'Crop Table'!C20,
        ), 
        1*'Crop Table'!C20
        ),
1*'Crop Table'!C20 
)</f>
        <v/>
      </c>
      <c r="AD19" s="202"/>
      <c r="AE19" s="202" t="str">
        <f>IF(IF(H19&lt;'Crop Table'!O21, 
                        DATEDIF(H19, 'Crop Table'!O21, "D"), 
                        DATEDIF('Crop Table'!O21, H19, "D")
                )
&gt; 3,
        IF(
                IF(H19&lt;'Crop Table'!P21, 
                        DATEDIF(H19, 'Crop Table'!P21, "D"), 
                        DATEDIF('Crop Table'!P21, H19, "D")
                ) 
        &gt; 3, 
        IF(AND(H19&gt;'Crop Table'!O21, H19&lt;'Crop Table'!P21),
                1*'Crop Table'!C21,
        ), 
        1*'Crop Table'!C21
        ),
1*'Crop Table'!C21 
)</f>
        <v/>
      </c>
      <c r="AF19" s="202"/>
      <c r="AG19" s="202" t="str">
        <f>IF(IF(H19&lt;'Crop Table'!O22, 
                        DATEDIF(H19, 'Crop Table'!O22, "D"), 
                        DATEDIF('Crop Table'!O22, H19, "D")
                )
&gt; 3,
        IF(
                IF(H19&lt;'Crop Table'!P22, 
                        DATEDIF(H19, 'Crop Table'!P22, "D"), 
                        DATEDIF('Crop Table'!P22, H19, "D")
                ) 
        &gt; 3, 
        IF(AND(H19&gt;'Crop Table'!O22, H19&lt;'Crop Table'!P22),
                1*'Crop Table'!C22,
        ), 
        1*'Crop Table'!C22
        ),
1*'Crop Table'!C22 
)</f>
        <v/>
      </c>
      <c r="AH19" s="202"/>
      <c r="AI19" s="202" t="str">
        <f>IF(IF(H19&lt;'Crop Table'!O23, 
                        DATEDIF(H19, 'Crop Table'!O23, "D"), 
                        DATEDIF('Crop Table'!O23, H19, "D")
                )
&gt; 3,
        IF(
                IF(H19&lt;'Crop Table'!P23, 
                        DATEDIF(H19, 'Crop Table'!P23, "D"), 
                        DATEDIF('Crop Table'!P23, H19, "D")
                ) 
        &gt; 3, 
        IF(AND(H19&gt;'Crop Table'!O23, H19&lt;'Crop Table'!P23),
                1*'Crop Table'!C23,
        ), 
        1*'Crop Table'!C23
        ),
1*'Crop Table'!C23 
)</f>
        <v/>
      </c>
      <c r="AJ19" s="202"/>
      <c r="AK19" s="202" t="str">
        <f>IF(IF(H19&lt;'Crop Table'!O24, 
                        DATEDIF(H19, 'Crop Table'!O24, "D"), 
                        DATEDIF('Crop Table'!O24, H19, "D")
                )
&gt; 3,
        IF(
                IF(H19&lt;'Crop Table'!P24, 
                        DATEDIF(H19, 'Crop Table'!P24, "D"), 
                        DATEDIF('Crop Table'!P24, H19, "D")
                ) 
        &gt; 3, 
        IF(AND(H19&gt;'Crop Table'!O24, H19&lt;'Crop Table'!P24),
                1*'Crop Table'!C24,
        ), 
        1*'Crop Table'!C24
        ),
1*'Crop Table'!C24 
)</f>
        <v/>
      </c>
      <c r="AL19" s="202"/>
      <c r="AM19" s="202" t="str">
        <f>IF(IF(H19&lt;'Crop Table'!O25, 
                        DATEDIF(H19, 'Crop Table'!O25, "D"), 
                        DATEDIF('Crop Table'!O25, H19, "D")
                )
&gt; 3,
        IF(
                IF(H19&lt;'Crop Table'!P25, 
                        DATEDIF(H19, 'Crop Table'!P25, "D"), 
                        DATEDIF('Crop Table'!P25, H19, "D")
                ) 
        &gt; 3, 
        IF(AND(H19&gt;'Crop Table'!O25, H19&lt;'Crop Table'!P25),
                1*'Crop Table'!C25,
        ), 
        1*'Crop Table'!C25
        ),
1*'Crop Table'!C25 
)</f>
        <v/>
      </c>
      <c r="AN19" s="202"/>
      <c r="AO19" s="202" t="str">
        <f>IF(IF(H19&lt;'Crop Table'!O26, 
                        DATEDIF(H19, 'Crop Table'!O26, "D"), 
                        DATEDIF('Crop Table'!O26, H19, "D")
                )
&gt; 3,
        IF(
                IF(H19&lt;'Crop Table'!P26, 
                        DATEDIF(H19, 'Crop Table'!P26, "D"), 
                        DATEDIF('Crop Table'!P26, H19, "D")
                ) 
        &gt; 3, 
        IF(AND(H19&gt;'Crop Table'!O26, H19&lt;'Crop Table'!P26),
                1*'Crop Table'!C26,
        ), 
        1*'Crop Table'!C26
        ),
1*'Crop Table'!C26 
)</f>
        <v/>
      </c>
      <c r="AP19" s="202"/>
      <c r="AQ19" s="202" t="str">
        <f>IF(IF(H19&lt;'Crop Table'!O27, 
                        DATEDIF(H19, 'Crop Table'!O27, "D"), 
                        DATEDIF('Crop Table'!O27, H19, "D")
                )
&gt; 3,
        IF(
                IF(H19&lt;'Crop Table'!P27, 
                        DATEDIF(H19, 'Crop Table'!P27, "D"), 
                        DATEDIF('Crop Table'!P27, H19, "D")
                ) 
        &gt; 3, 
        IF(AND(H19&gt;'Crop Table'!O27, H19&lt;'Crop Table'!P27),
                1*'Crop Table'!C27,
        ), 
        1*'Crop Table'!C27
        ),
1*'Crop Table'!C27 
)</f>
        <v/>
      </c>
      <c r="AR19" s="202"/>
      <c r="AS19" s="202" t="str">
        <f>IF(IF(H19&lt;'Crop Table'!O28, 
                        DATEDIF(H19, 'Crop Table'!O28, "D"), 
                        DATEDIF('Crop Table'!O28, H19, "D")
                )
&gt; 3,
        IF(
                IF(H19&lt;'Crop Table'!P28, 
                        DATEDIF(H19, 'Crop Table'!P28, "D"), 
                        DATEDIF('Crop Table'!P28, H19, "D")
                ) 
        &gt; 3, 
        IF(AND(H19&gt;'Crop Table'!O28, H19&lt;'Crop Table'!P28),
                1*'Crop Table'!C28,
        ), 
        1*'Crop Table'!C28
        ),
1*'Crop Table'!C28 
)</f>
        <v/>
      </c>
      <c r="AT19" s="202"/>
      <c r="AU19" s="202" t="str">
        <f>IF(IF(H19&lt;'Crop Table'!O29, 
                        DATEDIF(H19, 'Crop Table'!O29, "D"), 
                        DATEDIF('Crop Table'!O29, H19, "D")
                )
&gt; 3,
        IF(
                IF(H19&lt;'Crop Table'!P29, 
                        DATEDIF(H19, 'Crop Table'!P29, "D"), 
                        DATEDIF('Crop Table'!P29, H19, "D")
                ) 
        &gt; 3, 
        IF(AND(H19&gt;'Crop Table'!O29, H19&lt;'Crop Table'!P29),
                1*'Crop Table'!C29,
        ), 
        1*'Crop Table'!C29
        ),
1*'Crop Table'!C29 
)</f>
        <v/>
      </c>
      <c r="AV19" s="202"/>
      <c r="AW19" s="202" t="str">
        <f>IF(IF(H19&lt;'Crop Table'!O30, 
                        DATEDIF(H19, 'Crop Table'!O30, "D"), 
                        DATEDIF('Crop Table'!O30, H19, "D")
                )
&gt; 3,
        IF(
                IF(H19&lt;'Crop Table'!P30, 
                        DATEDIF(H19, 'Crop Table'!P30, "D"), 
                        DATEDIF('Crop Table'!P30, H19, "D")
                ) 
        &gt; 3, 
        IF(AND(H19&gt;'Crop Table'!O30, H19&lt;'Crop Table'!P30),
                1*'Crop Table'!C30,
        ), 
        1*'Crop Table'!C30
        ),
1*'Crop Table'!C30 
)</f>
        <v/>
      </c>
      <c r="AX19" s="202"/>
      <c r="AY19" s="202" t="str">
        <f>IF(IF(H19&lt;'Crop Table'!O31, 
                        DATEDIF(H19, 'Crop Table'!O31, "D"), 
                        DATEDIF('Crop Table'!O31, H19, "D")
                )
&gt; 3,
        IF(
                IF(H19&lt;'Crop Table'!P31, 
                        DATEDIF(H19, 'Crop Table'!P31, "D"), 
                        DATEDIF('Crop Table'!P31, H19, "D")
                ) 
        &gt; 3, 
        IF(AND(H19&gt;'Crop Table'!O31, H19&lt;'Crop Table'!P31),
                1*'Crop Table'!C31,
        ), 
        1*'Crop Table'!C31
        ),
1*'Crop Table'!C31 
)</f>
        <v/>
      </c>
      <c r="AZ19" s="202"/>
      <c r="BA19" s="202" t="str">
        <f>IF(IF(H19&lt;'Crop Table'!O32, 
                        DATEDIF(H19, 'Crop Table'!O32, "D"), 
                        DATEDIF('Crop Table'!O32, H19, "D")
                )
&gt; 3,
        IF(
                IF(H19&lt;'Crop Table'!P32, 
                        DATEDIF(H19, 'Crop Table'!P32, "D"), 
                        DATEDIF('Crop Table'!P32, H19, "D")
                ) 
        &gt; 3, 
        IF(AND(H19&gt;'Crop Table'!O32, H19&lt;'Crop Table'!P32),
                1*'Crop Table'!C32,
        ), 
        1*'Crop Table'!C32
        ),
1*'Crop Table'!C32 
)</f>
        <v/>
      </c>
      <c r="BB19" s="202"/>
      <c r="BC19" s="202" t="str">
        <f>IF(IF(H19&lt;'Crop Table'!O33, 
                        DATEDIF(H19, 'Crop Table'!O33, "D"), 
                        DATEDIF('Crop Table'!O33, H19, "D")
                )
&gt; 3,
        IF(
                IF(H19&lt;'Crop Table'!P33, 
                        DATEDIF(H19, 'Crop Table'!P33, "D"), 
                        DATEDIF('Crop Table'!P33, H19, "D")
                ) 
        &gt; 3, 
        IF(AND(H19&gt;'Crop Table'!O33, H19&lt;'Crop Table'!P33),
                1*'Crop Table'!C33,
        ), 
        1*'Crop Table'!C33
        ),
1*'Crop Table'!C33 
)</f>
        <v/>
      </c>
      <c r="BD19" s="202"/>
      <c r="BE19" s="202" t="str">
        <f>IF(IF(H19&lt;'Crop Table'!O34, 
                        DATEDIF(H19, 'Crop Table'!O34, "D"), 
                        DATEDIF('Crop Table'!O34, H19, "D")
                )
&gt; 3,
        IF(
                IF(H19&lt;'Crop Table'!P34, 
                        DATEDIF(H19, 'Crop Table'!P34, "D"), 
                        DATEDIF('Crop Table'!P34, H19, "D")
                ) 
        &gt; 3, 
        IF(AND(H19&gt;'Crop Table'!O34, H19&lt;'Crop Table'!P34),
                1*'Crop Table'!C34,
        ), 
        1*'Crop Table'!C34
        ),
1*'Crop Table'!C34 
)</f>
        <v/>
      </c>
      <c r="BF19" s="202"/>
      <c r="BG19" s="202" t="str">
        <f>IF(IF(H19&lt;'Crop Table'!O35, 
                        DATEDIF(H19, 'Crop Table'!O35, "D"), 
                        DATEDIF('Crop Table'!O35, H19, "D")
                )
&gt; 3,
        IF(
                IF(H19&lt;'Crop Table'!P35, 
                        DATEDIF(H19, 'Crop Table'!P35, "D"), 
                        DATEDIF('Crop Table'!P35, H19, "D")
                ) 
        &gt; 3, 
        IF(AND(H19&gt;'Crop Table'!O35, H19&lt;'Crop Table'!P35),
                1*'Crop Table'!C35,
        ), 
        1*'Crop Table'!C35
        ),
1*'Crop Table'!C35 
)</f>
        <v/>
      </c>
      <c r="BH19" s="202"/>
      <c r="BI19" s="202" t="str">
        <f>IF(IF(H19&lt;'Crop Table'!O36, 
                        DATEDIF(H19, 'Crop Table'!O36, "D"), 
                        DATEDIF('Crop Table'!O36, H19, "D")
                )
&gt; 3,
        IF(
                IF(H19&lt;'Crop Table'!P36, 
                        DATEDIF(H19, 'Crop Table'!P36, "D"), 
                        DATEDIF('Crop Table'!P36, H19, "D")
                ) 
        &gt; 3, 
        IF(AND(H19&gt;'Crop Table'!O36, H19&lt;'Crop Table'!P36),
                1*'Crop Table'!C36,
        ), 
        1*'Crop Table'!C36
        ),
1*'Crop Table'!C36 
)</f>
        <v/>
      </c>
      <c r="BJ19" s="202"/>
      <c r="BK19" s="202" t="str">
        <f>IF(IF(H19&lt;'Crop Table'!O37, 
                        DATEDIF(H19, 'Crop Table'!O37, "D"), 
                        DATEDIF('Crop Table'!O37, H19, "D")
                )
&gt; 3,
        IF(
                IF(H19&lt;'Crop Table'!P37, 
                        DATEDIF(H19, 'Crop Table'!P37, "D"), 
                        DATEDIF('Crop Table'!P37, H19, "D")
                ) 
        &gt; 3, 
        IF(AND(H19&gt;'Crop Table'!O37, H19&lt;'Crop Table'!P37),
                1*'Crop Table'!C37,
        ), 
        1*'Crop Table'!C37
        ),
1*'Crop Table'!C37 
)</f>
        <v/>
      </c>
      <c r="BL19" s="202"/>
      <c r="BM19" s="202" t="str">
        <f>IF(IF(H19&lt;'Crop Table'!O38, 
                        DATEDIF(H19, 'Crop Table'!O38, "D"), 
                        DATEDIF('Crop Table'!O38, H19, "D")
                )
&gt; 3,
        IF(
                IF(H19&lt;'Crop Table'!P38, 
                        DATEDIF(H19, 'Crop Table'!P38, "D"), 
                        DATEDIF('Crop Table'!P38, H19, "D")
                ) 
        &gt; 3, 
        IF(AND(H19&gt;'Crop Table'!O38, H19&lt;'Crop Table'!P38),
                1*'Crop Table'!C38,
        ), 
        1*'Crop Table'!C38
        ),
1*'Crop Table'!C38 
)</f>
        <v/>
      </c>
      <c r="BN19" s="202"/>
      <c r="BO19" s="202" t="str">
        <f>IF(IF(H19&lt;'Crop Table'!O39, 
                        DATEDIF(H19, 'Crop Table'!O39, "D"), 
                        DATEDIF('Crop Table'!O39, H19, "D")
                )
&gt; 3,
        IF(
                IF(H19&lt;'Crop Table'!P39, 
                        DATEDIF(H19, 'Crop Table'!P39, "D"), 
                        DATEDIF('Crop Table'!P39, H19, "D")
                ) 
        &gt; 3, 
        IF(AND(H19&gt;'Crop Table'!O39, H19&lt;'Crop Table'!P39),
                1*'Crop Table'!C39,
        ), 
        1*'Crop Table'!C39
        ),
1*'Crop Table'!C39 
)</f>
        <v/>
      </c>
      <c r="BP19" s="202"/>
      <c r="BQ19" s="202" t="str">
        <f>IF(IF(H19&lt;'Crop Table'!O40, 
                        DATEDIF(H19, 'Crop Table'!O40, "D"), 
                        DATEDIF('Crop Table'!O40, H19, "D")
                )
&gt; 3,
        IF(
                IF(H19&lt;'Crop Table'!P40, 
                        DATEDIF(H19, 'Crop Table'!P40, "D"), 
                        DATEDIF('Crop Table'!P40, H19, "D")
                ) 
        &gt; 3, 
        IF(AND(H19&gt;'Crop Table'!O40, H19&lt;'Crop Table'!P40),
                1*'Crop Table'!C40,
        ), 
        1*'Crop Table'!C40
        ),
1*'Crop Table'!C40
)</f>
        <v/>
      </c>
      <c r="BR19" s="202"/>
      <c r="BS19" s="202" t="str">
        <f>IF(IF(H19&lt;'Crop Table'!O41, 
                        DATEDIF(H19, 'Crop Table'!O41, "D"), 
                        DATEDIF('Crop Table'!O41, H19, "D")
                )
&gt; 3,
        IF(
                IF(H19&lt;'Crop Table'!P41, 
                        DATEDIF(H19, 'Crop Table'!P41, "D"), 
                        DATEDIF('Crop Table'!P41, H19, "D")
                ) 
        &gt; 3, 
        IF(AND(H19&gt;'Crop Table'!O41, H19&lt;'Crop Table'!P41),
                1*'Crop Table'!C41,
        ), 
        1*'Crop Table'!C41
        ),
1*'Crop Table'!C41
)</f>
        <v/>
      </c>
      <c r="BT19" s="202"/>
      <c r="BU19" s="202" t="str">
        <f>IF(IF(H19&lt;'Crop Table'!O42, 
                        DATEDIF(H19, 'Crop Table'!O42, "D"), 
                        DATEDIF('Crop Table'!O42, H19, "D")
                )
&gt; 3,
        IF(
                IF(H19&lt;'Crop Table'!P42, 
                        DATEDIF(H19, 'Crop Table'!P42, "D"), 
                        DATEDIF('Crop Table'!P42, H19, "D")
                ) 
        &gt; 3, 
        IF(AND(H19&gt;'Crop Table'!O42, H19&lt;'Crop Table'!P42),
                1*'Crop Table'!C42,
        ), 
        1*'Crop Table'!C42
        ),
1*'Crop Table'!C42
)</f>
        <v/>
      </c>
      <c r="BV19" s="202"/>
      <c r="BW19" s="202" t="str">
        <f>IF(IF(H19&lt;'Crop Table'!O43, 
                        DATEDIF(H19, 'Crop Table'!O43, "D"), 
                        DATEDIF('Crop Table'!O43, H19, "D")
                )
&gt; 3,
        IF(
                IF(H19&lt;'Crop Table'!P43, 
                        DATEDIF(H19, 'Crop Table'!P43, "D"), 
                        DATEDIF('Crop Table'!P43, H19, "D")
                ) 
        &gt; 3, 
        IF(AND(H19&gt;'Crop Table'!O43, H19&lt;'Crop Table'!P43),
                1*'Crop Table'!C43,
        ), 
        1*'Crop Table'!C43
        ),
1*'Crop Table'!C43
)</f>
        <v/>
      </c>
      <c r="BX19" s="202"/>
      <c r="BY19" s="202" t="str">
        <f>IF(IF(H19&lt;'Crop Table'!O44, 
                        DATEDIF(H19, 'Crop Table'!O44, "D"), 
                        DATEDIF('Crop Table'!O44, H19, "D")
                )
&gt; 3,
        IF(
                IF(H19&lt;'Crop Table'!P44, 
                        DATEDIF(H19, 'Crop Table'!P44, "D"), 
                        DATEDIF('Crop Table'!P44, H19, "D")
                ) 
        &gt; 3, 
        IF(AND(H19&gt;'Crop Table'!O44, H19&lt;'Crop Table'!P44),
                1*'Crop Table'!C44,
        ), 
        1*'Crop Table'!C44
        ),
1*'Crop Table'!C44
)</f>
        <v/>
      </c>
      <c r="BZ19" s="202"/>
      <c r="CA19" s="202" t="str">
        <f>IF(IF(H19&lt;'Crop Table'!O45, 
                        DATEDIF(H19, 'Crop Table'!O45, "D"), 
                        DATEDIF('Crop Table'!O45, H19, "D")
                )
&gt; 3,
        IF(
                IF(H19&lt;'Crop Table'!P45, 
                        DATEDIF(H19, 'Crop Table'!P45, "D"), 
                        DATEDIF('Crop Table'!P45, H19, "D")
                ) 
        &gt; 3, 
        IF(AND(H19&gt;'Crop Table'!O45, H19&lt;'Crop Table'!P45),
                1*'Crop Table'!C45,
        ), 
        1*'Crop Table'!C45
        ),
1*'Crop Table'!C45
)</f>
        <v/>
      </c>
      <c r="CB19" s="202"/>
      <c r="CC19" s="202" t="str">
        <f>IF(IF(H19&lt;'Crop Table'!O46, 
                        DATEDIF(H19, 'Crop Table'!O46, "D"), 
                        DATEDIF('Crop Table'!O46, H19, "D")
                )
&gt; 3,
        IF(
                IF(H19&lt;'Crop Table'!P46, 
                        DATEDIF(H19, 'Crop Table'!P46, "D"), 
                        DATEDIF('Crop Table'!P46, H19, "D")
                ) 
        &gt; 3, 
        IF(AND(H19&gt;'Crop Table'!O46, H19&lt;'Crop Table'!P46),
                1*'Crop Table'!C46,
        ), 
        1*'Crop Table'!C46
        ),
1*'Crop Table'!C46
)</f>
        <v/>
      </c>
      <c r="CD19" s="202"/>
      <c r="CE19" s="202" t="str">
        <f>IF(IF(H19&lt;'Crop Table'!O47, 
                        DATEDIF(H19, 'Crop Table'!O47, "D"), 
                        DATEDIF('Crop Table'!O47, H19, "D")
                )
&gt; 3,
        IF(
                IF(H19&lt;'Crop Table'!P47, 
                        DATEDIF(H19, 'Crop Table'!P47, "D"), 
                        DATEDIF('Crop Table'!P47, H19, "D")
                ) 
        &gt; 3, 
        IF(AND(H19&gt;'Crop Table'!O47, H19&lt;'Crop Table'!P47),
                1*'Crop Table'!C47,
        ), 
        1*'Crop Table'!C47
        ),
1*'Crop Table'!C47
)</f>
        <v/>
      </c>
      <c r="CF19" s="202"/>
      <c r="CG19" s="202" t="str">
        <f>IF(IF(H19&lt;'Crop Table'!O48, 
                        DATEDIF(H19, 'Crop Table'!O48, "D"), 
                        DATEDIF('Crop Table'!O48, H19, "D")
                )
&gt; 3,
        IF(
                IF(H19&lt;'Crop Table'!P48, 
                        DATEDIF(H19, 'Crop Table'!P48, "D"), 
                        DATEDIF('Crop Table'!P48, H19, "D")
                ) 
        &gt; 3, 
        IF(AND(H19&gt;'Crop Table'!O48, H19&lt;'Crop Table'!P48),
                1*'Crop Table'!C48,
        ), 
        1*'Crop Table'!C48
        ),
1*'Crop Table'!C48
)</f>
        <v/>
      </c>
      <c r="CH19" s="202"/>
      <c r="CI19" s="202" t="str">
        <f>IF(IF(H19&lt;'Crop Table'!O49, 
                        DATEDIF(H19, 'Crop Table'!O49, "D"), 
                        DATEDIF('Crop Table'!O49, H19, "D")
                )
&gt; 3,
        IF(
                IF(H19&lt;'Crop Table'!P49, 
                        DATEDIF(H19, 'Crop Table'!P49, "D"), 
                        DATEDIF('Crop Table'!P49, H19, "D")
                ) 
        &gt; 3, 
        IF(AND(H19&gt;'Crop Table'!O49, H19&lt;'Crop Table'!P49),
                1*'Crop Table'!C49,
        ), 
        1*'Crop Table'!C49
        ),
1*'Crop Table'!C49
)</f>
        <v/>
      </c>
      <c r="CJ19" s="202"/>
      <c r="CK19" s="202" t="str">
        <f>IF(IF(H19&lt;'Crop Table'!O50, 
                        DATEDIF(H19, 'Crop Table'!O50, "D"), 
                        DATEDIF('Crop Table'!O50, H19, "D")
                )
&gt; 3,
        IF(
                IF(H19&lt;'Crop Table'!P50, 
                        DATEDIF(H19, 'Crop Table'!P50, "D"), 
                        DATEDIF('Crop Table'!P50, H19, "D")
                ) 
        &gt; 3, 
        IF(AND(H19&gt;'Crop Table'!O50, H19&lt;'Crop Table'!P50),
                1*'Crop Table'!C50,
        ), 
        1*'Crop Table'!C50
        ),
1*'Crop Table'!C50
)</f>
        <v/>
      </c>
      <c r="CL19" s="202"/>
      <c r="CM19" s="202" t="str">
        <f>IF(IF(H18&lt;'Crop Table'!O51, 
                        DATEDIF(H18, 'Crop Table'!O51, "D"), 
                        DATEDIF('Crop Table'!O51, H18, "D")
                )
&gt; 3,
        IF(
                IF(H18&lt;'Crop Table'!P51, 
                        DATEDIF(H18, 'Crop Table'!P51, "D"), 
                        DATEDIF('Crop Table'!P51, H18, "D")
                ) 
        &gt; 3, 
        IF(AND(H18&gt;'Crop Table'!O51, H18&lt;'Crop Table'!P51),
                1*'Crop Table'!C51,
        ), 
        1*'Crop Table'!C51
        ),
1*'Crop Table'!C51
)</f>
        <v/>
      </c>
      <c r="CN19" s="202"/>
      <c r="CO19" s="202" t="str">
        <f>IF(IF(H19&lt;'Crop Table'!O52, 
                        DATEDIF(H19, 'Crop Table'!O52, "D"), 
                        DATEDIF('Crop Table'!O52, H19, "D")
                )
&gt; 3,
        IF(
                IF(H19&lt;'Crop Table'!P52, 
                        DATEDIF(H19, 'Crop Table'!P52, "D"), 
                        DATEDIF('Crop Table'!P52, H19, "D")
                ) 
        &gt; 3, 
        IF(AND(H19&gt;'Crop Table'!O52, H19&lt;'Crop Table'!P52),
                1*'Crop Table'!C52,
        ), 
        1*'Crop Table'!C52
        ),
1*'Crop Table'!C52
)</f>
        <v/>
      </c>
      <c r="CP19" s="202"/>
      <c r="CQ19" s="202" t="str">
        <f>IF(IF(H19&lt;'Crop Table'!O53, 
                        DATEDIF(H19, 'Crop Table'!O53, "D"), 
                        DATEDIF('Crop Table'!O53, H19, "D")
                )
&gt; 3,
        IF(
                IF(H19&lt;'Crop Table'!P53, 
                        DATEDIF(H19, 'Crop Table'!P53, "D"), 
                        DATEDIF('Crop Table'!P53, H19, "D")
                ) 
        &gt; 3, 
        IF(AND(H19&gt;'Crop Table'!O53, H19&lt;'Crop Table'!P53),
                1*'Crop Table'!C53,
        ), 
        1*'Crop Table'!C53
        ),
1*'Crop Table'!C53
)</f>
        <v/>
      </c>
      <c r="CR19" s="202"/>
      <c r="CS19" s="202" t="str">
        <f>IF(IF(H19&lt;'Crop Table'!O54, 
                        DATEDIF(H19, 'Crop Table'!O54, "D"), 
                        DATEDIF('Crop Table'!O54, H19, "D")
                )
&gt; 3,
        IF(
                IF(H19&lt;'Crop Table'!P54, 
                        DATEDIF(H19, 'Crop Table'!P54, "D"), 
                        DATEDIF('Crop Table'!P54, H19, "D")
                ) 
        &gt; 3, 
        IF(AND(H19&gt;'Crop Table'!O54, H19&lt;'Crop Table'!P54),
                1*'Crop Table'!C54,
        ), 
        1*'Crop Table'!C54
        ),
1*'Crop Table'!C54
)</f>
        <v/>
      </c>
      <c r="CT19" s="202"/>
      <c r="CU19" s="202" t="str">
        <f>IF(IF(H19&lt;'Crop Table'!O55, 
                        DATEDIF(H19, 'Crop Table'!O55, "D"), 
                        DATEDIF('Crop Table'!O55, H19, "D")
                )
&gt; 3,
        IF(
                IF(H19&lt;'Crop Table'!P55, 
                        DATEDIF(H19, 'Crop Table'!P55, "D"), 
                        DATEDIF('Crop Table'!P55, H19, "D")
                ) 
        &gt; 3, 
        IF(AND(H19&gt;'Crop Table'!O55, H19&lt;'Crop Table'!P55),
                1*'Crop Table'!C55,
        ), 
        1*'Crop Table'!C55
        ),
1*'Crop Table'!C55
)</f>
        <v/>
      </c>
      <c r="CV19" s="202"/>
      <c r="CW19" s="202" t="str">
        <f>IF(IF(H19&lt;'Crop Table'!O56, 
                        DATEDIF(H19, 'Crop Table'!O56, "D"), 
                        DATEDIF('Crop Table'!O56, H19, "D")
                )
&gt; 3,
        IF(
                IF(H19&lt;'Crop Table'!P56, 
                        DATEDIF(H19, 'Crop Table'!P56, "D"), 
                        DATEDIF('Crop Table'!P56, H19, "D")
                ) 
        &gt; 3, 
        IF(AND(H19&gt;'Crop Table'!O56, H19&lt;'Crop Table'!P56),
                1*'Crop Table'!C56,
        ), 
        1*'Crop Table'!C56
        ),
1*'Crop Table'!C56
)</f>
        <v/>
      </c>
      <c r="CX19" s="202"/>
      <c r="CY19" s="202" t="str">
        <f>IF(IF(H19&lt;'Crop Table'!O57, 
                        DATEDIF(H19, 'Crop Table'!O57, "D"), 
                        DATEDIF('Crop Table'!O57, H19, "D")
                )
&gt; 3,
        IF(
                IF(H19&lt;'Crop Table'!P57, 
                        DATEDIF(H19, 'Crop Table'!P57, "D"), 
                        DATEDIF('Crop Table'!P57, H19, "D")
                ) 
        &gt; 3, 
        IF(AND(H19&gt;'Crop Table'!O57, H19&lt;'Crop Table'!P57),
                1*'Crop Table'!C57,
        ), 
        1*'Crop Table'!C57
        ),
1*'Crop Table'!C57
)</f>
        <v/>
      </c>
      <c r="CZ19" s="202"/>
      <c r="DA19" s="202" t="str">
        <f>IF(IF(H19&lt;'Crop Table'!O58, 
                        DATEDIF(H19, 'Crop Table'!O58, "D"), 
                        DATEDIF('Crop Table'!O58, H19, "D")
                )
&gt; 3,
        IF(
                IF(H19&lt;'Crop Table'!P58, 
                        DATEDIF(H19, 'Crop Table'!P58, "D"), 
                        DATEDIF('Crop Table'!P58, H19, "D")
                ) 
        &gt; 3, 
        IF(AND(H19&gt;'Crop Table'!O58, H19&lt;'Crop Table'!P58),
                1*'Crop Table'!C58,
        ), 
        1*'Crop Table'!C58
        ),
1*'Crop Table'!C58
)</f>
        <v/>
      </c>
      <c r="DB19" s="202"/>
      <c r="DC19" s="202" t="str">
        <f>IF(IF(H19&lt;'Crop Table'!O59, 
                        DATEDIF(H19, 'Crop Table'!O59, "D"), 
                        DATEDIF('Crop Table'!O59, H19, "D")
                )
&gt; 3,
        IF(
                IF(H19&lt;'Crop Table'!P59, 
                        DATEDIF(H19, 'Crop Table'!P59, "D"), 
                        DATEDIF('Crop Table'!P59, H19, "D")
                ) 
        &gt; 3, 
        IF(AND(H19&gt;'Crop Table'!O59, H19&lt;'Crop Table'!P59),
                1*'Crop Table'!C59,
        ), 
        1*'Crop Table'!C59
        ),
1*'Crop Table'!C59
)</f>
        <v/>
      </c>
      <c r="DD19" s="202"/>
      <c r="DE19" s="202" t="str">
        <f>IF(IF(H19&lt;'Crop Table'!O60, 
                        DATEDIF(H19, 'Crop Table'!O60, "D"), 
                        DATEDIF('Crop Table'!O60, H19, "D")
                )
&gt; 3,
        IF(
                IF(H19&lt;'Crop Table'!P60, 
                        DATEDIF(H19, 'Crop Table'!P60, "D"), 
                        DATEDIF('Crop Table'!P60, H19, "D")
                ) 
        &gt; 3, 
        IF(AND(H19&gt;'Crop Table'!O60, H19&lt;'Crop Table'!P60),
                1*'Crop Table'!C60,
        ), 
        1*'Crop Table'!C60
        ),
1*'Crop Table'!C60
)</f>
        <v/>
      </c>
      <c r="DF19" s="202"/>
      <c r="DG19" s="202" t="str">
        <f>IF(IF(H19&lt;'Crop Table'!O61, 
                        DATEDIF(H19, 'Crop Table'!O61, "D"), 
                        DATEDIF('Crop Table'!O61, H19, "D")
                )
&gt; 3,
        IF(
                IF(H19&lt;'Crop Table'!P61, 
                        DATEDIF(H19, 'Crop Table'!P61, "D"), 
                        DATEDIF('Crop Table'!P61, H19, "D")
                ) 
        &gt; 3, 
        IF(AND(H19&gt;'Crop Table'!O61, H19&lt;'Crop Table'!P61),
                1*'Crop Table'!C61,
        ), 
        1*'Crop Table'!C61
        ),
1*'Crop Table'!C61
)</f>
        <v/>
      </c>
      <c r="DH19" s="202"/>
      <c r="DI19" s="202" t="str">
        <f>IF(IF(H19&lt;'Crop Table'!O62, 
                        DATEDIF(H19, 'Crop Table'!O62, "D"), 
                        DATEDIF('Crop Table'!O62, H19, "D")
                )
&gt; 3,
        IF(
                IF(H19&lt;'Crop Table'!P62, 
                        DATEDIF(H19, 'Crop Table'!P62, "D"), 
                        DATEDIF('Crop Table'!P62, H19, "D")
                ) 
        &gt; 3, 
        IF(AND(H19&gt;'Crop Table'!O62, H19&lt;'Crop Table'!P62),
                1*'Crop Table'!C62,
        ), 
        1*'Crop Table'!C62
        ),
1*'Crop Table'!C62
)</f>
        <v/>
      </c>
      <c r="DJ19" s="202"/>
      <c r="DK19" s="202" t="str">
        <f>IF(IF(H18&lt;'Crop Table'!O63, 
                        DATEDIF(H18, 'Crop Table'!O63, "D"), 
                        DATEDIF('Crop Table'!O63, H18, "D")
                )
&gt; 3,
        IF(
                IF(H18&lt;'Crop Table'!P63, 
                        DATEDIF(H18, 'Crop Table'!P63, "D"), 
                        DATEDIF('Crop Table'!P63, H18, "D")
                ) 
        &gt; 3, 
        IF(AND(H18&gt;'Crop Table'!O63, H18&lt;'Crop Table'!P63),
                1*'Crop Table'!C63,
        ), 
        1*'Crop Table'!C63
        ),
1*'Crop Table'!C63
)</f>
        <v/>
      </c>
      <c r="DL19" s="202"/>
      <c r="DM19" s="202" t="str">
        <f>IF(IF(H19&lt;'Crop Table'!O64, 
                        DATEDIF(H19, 'Crop Table'!O64, "D"), 
                        DATEDIF('Crop Table'!O64, H19, "D")
                )
&gt; 3,
        IF(
                IF(H19&lt;'Crop Table'!P64, 
                        DATEDIF(H19, 'Crop Table'!P64, "D"), 
                        DATEDIF('Crop Table'!P64, H19, "D")
                ) 
        &gt; 3, 
        IF(AND(H19&gt;'Crop Table'!O64, H19&lt;'Crop Table'!P64),
                1*'Crop Table'!C64,
        ), 
        1*'Crop Table'!C64
        ),
1*'Crop Table'!C64
)</f>
        <v/>
      </c>
      <c r="DN19" s="202"/>
      <c r="DO19" s="202" t="str">
        <f>IF(IF(H19&lt;'Crop Table'!O65, 
                        DATEDIF(H19, 'Crop Table'!O65, "D"), 
                        DATEDIF('Crop Table'!O65, H19, "D")
                )
&gt; 3,
        IF(
                IF(H19&lt;'Crop Table'!P65, 
                        DATEDIF(H19, 'Crop Table'!P65, "D"), 
                        DATEDIF('Crop Table'!P65, H19, "D")
                ) 
        &gt; 3, 
        IF(AND(H19&gt;'Crop Table'!O65, H19&lt;'Crop Table'!P65),
                1*'Crop Table'!C65,
        ), 
        1*'Crop Table'!C65
        ),
1*'Crop Table'!C65
)</f>
        <v/>
      </c>
      <c r="DP19" s="202"/>
      <c r="DQ19" s="202" t="str">
        <f>IF(IF(H19&lt;'Crop Table'!O66, 
                        DATEDIF(H19, 'Crop Table'!O66, "D"), 
                        DATEDIF('Crop Table'!O66, H19, "D")
                )
&gt; 3,
        IF(
                IF(H19&lt;'Crop Table'!P66, 
                        DATEDIF(H19, 'Crop Table'!P66, "D"), 
                        DATEDIF('Crop Table'!P66, H19, "D")
                ) 
        &gt; 3, 
        IF(AND(H19&gt;'Crop Table'!O66, H19&lt;'Crop Table'!P66),
                1*'Crop Table'!C66,
        ), 
        1*'Crop Table'!C66
        ),
1*'Crop Table'!C66
)</f>
        <v/>
      </c>
      <c r="DR19" s="202"/>
      <c r="DS19" s="202" t="str">
        <f>IF(IF(H18&lt;'Crop Table'!O67, 
                        DATEDIF(H18, 'Crop Table'!O67, "D"), 
                        DATEDIF('Crop Table'!O67, H18, "D")
                )
&gt; 3,
        IF(
                IF(H18&lt;'Crop Table'!P67, 
                        DATEDIF(H18, 'Crop Table'!P67, "D"), 
                        DATEDIF('Crop Table'!P67, H18, "D")
                ) 
        &gt; 3, 
        IF(AND(H18&gt;'Crop Table'!O67, H18&lt;'Crop Table'!P67),
                1*'Crop Table'!C67,
        ), 
        1*'Crop Table'!C67
        ),
1*'Crop Table'!C67
)</f>
        <v/>
      </c>
      <c r="DT19" s="202"/>
      <c r="DU19" s="202" t="str">
        <f>IF(IF(H19&lt;'Crop Table'!O68, 
                        DATEDIF(H19, 'Crop Table'!O68, "D"), 
                        DATEDIF('Crop Table'!O68, H19, "D")
                )
&gt; 3,
        IF(
                IF(H19&lt;'Crop Table'!P68, 
                        DATEDIF(H19, 'Crop Table'!P68, "D"), 
                        DATEDIF('Crop Table'!P68, H19, "D")
                ) 
        &gt; 3, 
        IF(AND(H19&gt;'Crop Table'!O68, H19&lt;'Crop Table'!P68),
                1*'Crop Table'!C68,
        ), 
        1*'Crop Table'!C68
        ),
1*'Crop Table'!C68
)</f>
        <v/>
      </c>
      <c r="DV19" s="202"/>
      <c r="DW19" s="202" t="str">
        <f>IF(IF(H19&lt;'Crop Table'!O69, 
                        DATEDIF(H19, 'Crop Table'!O69, "D"), 
                        DATEDIF('Crop Table'!O69, H19, "D")
                )
&gt; 3,
        IF(
                IF(H19&lt;'Crop Table'!P69, 
                        DATEDIF(H19, 'Crop Table'!P69, "D"), 
                        DATEDIF('Crop Table'!P69, H19, "D")
                ) 
        &gt; 3, 
        IF(AND(H19&gt;'Crop Table'!O69, H19&lt;'Crop Table'!P69),
                1*'Crop Table'!C69,
        ), 
        1*'Crop Table'!C69
        ),
1*'Crop Table'!C69
)</f>
        <v/>
      </c>
      <c r="DX19" s="202"/>
      <c r="DY19" s="202" t="str">
        <f>IF(IF(H19&lt;'Crop Table'!O70, 
                        DATEDIF(H19, 'Crop Table'!O70, "D"), 
                        DATEDIF('Crop Table'!O70, H19, "D")
                )
&gt; 3,
        IF(
                IF(H19&lt;'Crop Table'!P70, 
                        DATEDIF(H19, 'Crop Table'!P70, "D"), 
                        DATEDIF('Crop Table'!P70, H19, "D")
                ) 
        &gt; 3, 
        IF(AND(H19&gt;'Crop Table'!O70, H19&lt;'Crop Table'!P70),
                1*'Crop Table'!C70,
        ), 
        1*'Crop Table'!C70
        ),
1*'Crop Table'!C70
)</f>
        <v/>
      </c>
      <c r="DZ19" s="202"/>
      <c r="EA19" s="202" t="str">
        <f>IF(IF(H19&lt;'Crop Table'!O71, 
                        DATEDIF(H19, 'Crop Table'!O71, "D"), 
                        DATEDIF('Crop Table'!O71, H19, "D")
                )
&gt; 3,
        IF(
                IF(H19&lt;'Crop Table'!P71, 
                        DATEDIF(H19, 'Crop Table'!P71, "D"), 
                        DATEDIF('Crop Table'!P71, H19, "D")
                ) 
        &gt; 3, 
        IF(AND(H19&gt;'Crop Table'!O71, H19&lt;'Crop Table'!P71),
                1*'Crop Table'!C71,
        ), 
        1*'Crop Table'!C71
        ),
1*'Crop Table'!C71
)</f>
        <v/>
      </c>
      <c r="EB19" s="202"/>
      <c r="EC19" s="202" t="str">
        <f>IF(IF(H19&lt;'Crop Table'!O72, 
                        DATEDIF(H19, 'Crop Table'!O72, "D"), 
                        DATEDIF('Crop Table'!O72, H19, "D")
                )
&gt; 3,
        IF(
                IF(H19&lt;'Crop Table'!P72, 
                        DATEDIF(H19, 'Crop Table'!P72, "D"), 
                        DATEDIF('Crop Table'!P72, H19, "D")
                ) 
        &gt; 3, 
        IF(AND(H19&gt;'Crop Table'!O72, H19&lt;'Crop Table'!P72),
                1*'Crop Table'!C72,
        ), 
        1*'Crop Table'!C72
        ),
1*'Crop Table'!C72
)</f>
        <v/>
      </c>
      <c r="ED19" s="202"/>
      <c r="EE19" s="202" t="str">
        <f>IF(IF(H19&lt;'Crop Table'!O73, 
                        DATEDIF(H19, 'Crop Table'!O73, "D"), 
                        DATEDIF('Crop Table'!O73, H19, "D")
                )
&gt; 3,
        IF(
                IF(H19&lt;'Crop Table'!P73, 
                        DATEDIF(H19, 'Crop Table'!P73, "D"), 
                        DATEDIF('Crop Table'!P73, H19, "D")
                ) 
        &gt; 3, 
        IF(AND(H19&gt;'Crop Table'!O73, H19&lt;'Crop Table'!P73),
                1*'Crop Table'!C73,
        ), 
        1*'Crop Table'!C73
        ),
1*'Crop Table'!C73
)</f>
        <v/>
      </c>
      <c r="EF19" s="203"/>
    </row>
    <row r="20">
      <c r="A20" s="204"/>
      <c r="B20" s="193"/>
      <c r="C20" s="193"/>
      <c r="D20" s="193"/>
      <c r="E20" s="205">
        <f>IF(COUNTA('Crop Table'!O11:O73)=0, ,SUM(K20:EE20))</f>
        <v>0</v>
      </c>
      <c r="F20" s="195"/>
      <c r="G20" s="206" t="str">
        <f>IF(COUNTA('Crop Table'!O11:O73)=0, ,(IF(LEFT(H20, 2)=LEFT(H19, 2), , SWITCH(LEFT(H20, 2), "1/", "January","2/", "February","3/", "March","4/", "April","5/", "May","6/", "June","7/", "July","8/", "August","9/", "September","10", "October","11", "November","12", "December"))))</f>
        <v/>
      </c>
      <c r="H20" s="197">
        <f>IF(COUNTA('Crop Table'!O11:O73)=0, ,H19+(DATEDIF(H13, H53, "D")/39)-((DATEDIF(H13, H53, "D")/39)/39))</f>
        <v>44978.63971</v>
      </c>
      <c r="I20" s="207"/>
      <c r="J20" s="208"/>
      <c r="K20" s="200" t="str">
        <f>IF(IF(H20&lt;'Crop Table'!O11, 
                        DATEDIF(H20, 'Crop Table'!O11, "D"), 
                        DATEDIF('Crop Table'!O11, H20, "D")
                )
&gt; 3,
        IF(
                IF(H20&lt;'Crop Table'!P11, 
                        DATEDIF(H20, 'Crop Table'!P11, "D"), 
                        DATEDIF('Crop Table'!P11, H20, "D")
                ) 
        &gt; 3, 
        IF(AND(H20&gt;'Crop Table'!O11, H20&lt;'Crop Table'!P11),
                1*'Crop Table'!C11,
        ), 
        1*'Crop Table'!C11
        ),
1*'Crop Table'!C11
)</f>
        <v/>
      </c>
      <c r="L20" s="200"/>
      <c r="M20" s="201" t="str">
        <f>IF(IF(H20&lt;'Crop Table'!O12, 
                        DATEDIF(H20, 'Crop Table'!O12, "D"), 
                        DATEDIF('Crop Table'!O12, H20, "D")
                )
&gt; 3,
        IF(
                IF(H20&lt;'Crop Table'!P12, 
                        DATEDIF(H20, 'Crop Table'!P12, "D"), 
                        DATEDIF('Crop Table'!P12, H20, "D")
                ) 
        &gt; 3, 
        IF(AND(H20&gt;'Crop Table'!O12, H20&lt;'Crop Table'!P12),
                1*'Crop Table'!C12,
        ), 
        1*'Crop Table'!C12
        ),
1*'Crop Table'!C12
)</f>
        <v/>
      </c>
      <c r="N20" s="201"/>
      <c r="O20" s="202" t="str">
        <f>IF(IF(H18&lt;'Crop Table'!O13, 
                        DATEDIF(H18, 'Crop Table'!O13, "D"), 
                        DATEDIF('Crop Table'!O13, H18, "D")
                )
&gt; 3,
        IF(
                IF(H18&lt;'Crop Table'!P13, 
                        DATEDIF(H18, 'Crop Table'!P13, "D"), 
                        DATEDIF('Crop Table'!P13, H18, "D")
                ) 
        &gt; 3, 
        IF(AND(H18&gt;'Crop Table'!O13, H18&lt;'Crop Table'!P13),
                1*'Crop Table'!C13,
        ), 
        1*'Crop Table'!C13
        ),
1*'Crop Table'!C13
)</f>
        <v/>
      </c>
      <c r="P20" s="202"/>
      <c r="Q20" s="202" t="str">
        <f>IF(IF(H20&lt;'Crop Table'!O14, 
                        DATEDIF(H20, 'Crop Table'!O14, "D"), 
                        DATEDIF('Crop Table'!O14, H20, "D")
                )
&gt; 3,
        IF(
                IF(H20&lt;'Crop Table'!P14, 
                        DATEDIF(H20, 'Crop Table'!P14, "D"), 
                        DATEDIF('Crop Table'!P14, H20, "D")
                ) 
        &gt; 3, 
        IF(AND(H20&gt;'Crop Table'!O14, H20&lt;'Crop Table'!P14),
                1*'Crop Table'!C14,
        ), 
        1*'Crop Table'!C14
        ),
1*'Crop Table'!C14 
)</f>
        <v/>
      </c>
      <c r="R20" s="202"/>
      <c r="S20" s="202" t="str">
        <f>IF(IF(H19&lt;'Crop Table'!O15, 
                        DATEDIF(H19, 'Crop Table'!O15, "D"), 
                        DATEDIF('Crop Table'!O15, H19, "D")
                )
&gt; 3,
        IF(
                IF(H19&lt;'Crop Table'!P15, 
                        DATEDIF(H19, 'Crop Table'!P15, "D"), 
                        DATEDIF('Crop Table'!P15, H19, "D")
                ) 
        &gt; 3, 
        IF(AND(H19&gt;'Crop Table'!O15, H19&lt;'Crop Table'!P15),
                1*'Crop Table'!C15,
        ), 
        1*'Crop Table'!C15
        ),
1*'Crop Table'!C15
)</f>
        <v/>
      </c>
      <c r="T20" s="202"/>
      <c r="U20" s="202" t="str">
        <f>IF(IF(H20&lt;'Crop Table'!O16, 
                        DATEDIF(H20, 'Crop Table'!O16, "D"), 
                        DATEDIF('Crop Table'!O16, H20, "D")
                )
&gt; 3,
        IF(
                IF(H20&lt;'Crop Table'!P16, 
                        DATEDIF(H20, 'Crop Table'!P16, "D"), 
                        DATEDIF('Crop Table'!P16, H20, "D")
                ) 
        &gt; 3, 
        IF(AND(H20&gt;'Crop Table'!O16, H20&lt;'Crop Table'!P16),
                1*'Crop Table'!C16,
        ), 
        1*'Crop Table'!C16
        ),
1*'Crop Table'!C16 
)</f>
        <v/>
      </c>
      <c r="V20" s="202"/>
      <c r="W20" s="202" t="str">
        <f>IF(IF(H20&lt;'Crop Table'!O17, 
                        DATEDIF(H20, 'Crop Table'!O17, "D"), 
                        DATEDIF('Crop Table'!O17, H20, "D")
                )
&gt; 3,
        IF(
                IF(H20&lt;'Crop Table'!P17, 
                        DATEDIF(H20, 'Crop Table'!P17, "D"), 
                        DATEDIF('Crop Table'!P17, H20, "D")
                ) 
        &gt; 3, 
        IF(AND(H20&gt;'Crop Table'!O17, H20&lt;'Crop Table'!P17),
                1*'Crop Table'!C17,
        ), 
        1*'Crop Table'!C17
        ),
1*'Crop Table'!C17 
)</f>
        <v/>
      </c>
      <c r="X20" s="202"/>
      <c r="Y20" s="202" t="str">
        <f>IF(IF(H20&lt;'Crop Table'!O18, 
                        DATEDIF(H20, 'Crop Table'!O18, "D"), 
                        DATEDIF('Crop Table'!O18, H20, "D")
                )
&gt; 3,
        IF(
                IF(H20&lt;'Crop Table'!P18, 
                        DATEDIF(H20, 'Crop Table'!P18, "D"), 
                        DATEDIF('Crop Table'!P18, H20, "D")
                ) 
        &gt; 3, 
        IF(AND(H20&gt;'Crop Table'!O18, H20&lt;'Crop Table'!P18),
                1*'Crop Table'!C18,
        ), 
        1*'Crop Table'!C18
        ),
1*'Crop Table'!C18 
)</f>
        <v/>
      </c>
      <c r="Z20" s="202"/>
      <c r="AA20" s="202" t="str">
        <f>IF(IF(H20&lt;'Crop Table'!O19, 
                        DATEDIF(H20, 'Crop Table'!O19, "D"), 
                        DATEDIF('Crop Table'!O19, H20, "D")
                )
&gt; 3,
        IF(
                IF(H20&lt;'Crop Table'!P19, 
                        DATEDIF(H20, 'Crop Table'!P19, "D"), 
                        DATEDIF('Crop Table'!P19, H20, "D")
                ) 
        &gt; 3, 
        IF(AND(H20&gt;'Crop Table'!O19, H20&lt;'Crop Table'!P19),
                1*'Crop Table'!C19,
        ), 
        1*'Crop Table'!C19
        ),
1*'Crop Table'!C19 
)</f>
        <v/>
      </c>
      <c r="AB20" s="202"/>
      <c r="AC20" s="202" t="str">
        <f>IF(IF(H20&lt;'Crop Table'!O20, 
                        DATEDIF(H20, 'Crop Table'!O20, "D"), 
                        DATEDIF('Crop Table'!O20, H20, "D")
                )
&gt; 3,
        IF(
                IF(H20&lt;'Crop Table'!P20, 
                        DATEDIF(H20, 'Crop Table'!P20, "D"), 
                        DATEDIF('Crop Table'!P20, H20, "D")
                ) 
        &gt; 3, 
        IF(AND(H20&gt;'Crop Table'!O20, H20&lt;'Crop Table'!P20),
                1*'Crop Table'!C20,
        ), 
        1*'Crop Table'!C20
        ),
1*'Crop Table'!C20 
)</f>
        <v/>
      </c>
      <c r="AD20" s="202"/>
      <c r="AE20" s="202" t="str">
        <f>IF(IF(H20&lt;'Crop Table'!O21, 
                        DATEDIF(H20, 'Crop Table'!O21, "D"), 
                        DATEDIF('Crop Table'!O21, H20, "D")
                )
&gt; 3,
        IF(
                IF(H20&lt;'Crop Table'!P21, 
                        DATEDIF(H20, 'Crop Table'!P21, "D"), 
                        DATEDIF('Crop Table'!P21, H20, "D")
                ) 
        &gt; 3, 
        IF(AND(H20&gt;'Crop Table'!O21, H20&lt;'Crop Table'!P21),
                1*'Crop Table'!C21,
        ), 
        1*'Crop Table'!C21
        ),
1*'Crop Table'!C21 
)</f>
        <v/>
      </c>
      <c r="AF20" s="202"/>
      <c r="AG20" s="202" t="str">
        <f>IF(IF(H20&lt;'Crop Table'!O22, 
                        DATEDIF(H20, 'Crop Table'!O22, "D"), 
                        DATEDIF('Crop Table'!O22, H20, "D")
                )
&gt; 3,
        IF(
                IF(H20&lt;'Crop Table'!P22, 
                        DATEDIF(H20, 'Crop Table'!P22, "D"), 
                        DATEDIF('Crop Table'!P22, H20, "D")
                ) 
        &gt; 3, 
        IF(AND(H20&gt;'Crop Table'!O22, H20&lt;'Crop Table'!P22),
                1*'Crop Table'!C22,
        ), 
        1*'Crop Table'!C22
        ),
1*'Crop Table'!C22 
)</f>
        <v/>
      </c>
      <c r="AH20" s="202"/>
      <c r="AI20" s="202" t="str">
        <f>IF(IF(H20&lt;'Crop Table'!O23, 
                        DATEDIF(H20, 'Crop Table'!O23, "D"), 
                        DATEDIF('Crop Table'!O23, H20, "D")
                )
&gt; 3,
        IF(
                IF(H20&lt;'Crop Table'!P23, 
                        DATEDIF(H20, 'Crop Table'!P23, "D"), 
                        DATEDIF('Crop Table'!P23, H20, "D")
                ) 
        &gt; 3, 
        IF(AND(H20&gt;'Crop Table'!O23, H20&lt;'Crop Table'!P23),
                1*'Crop Table'!C23,
        ), 
        1*'Crop Table'!C23
        ),
1*'Crop Table'!C23 
)</f>
        <v/>
      </c>
      <c r="AJ20" s="202"/>
      <c r="AK20" s="202" t="str">
        <f>IF(IF(H20&lt;'Crop Table'!O24, 
                        DATEDIF(H20, 'Crop Table'!O24, "D"), 
                        DATEDIF('Crop Table'!O24, H20, "D")
                )
&gt; 3,
        IF(
                IF(H20&lt;'Crop Table'!P24, 
                        DATEDIF(H20, 'Crop Table'!P24, "D"), 
                        DATEDIF('Crop Table'!P24, H20, "D")
                ) 
        &gt; 3, 
        IF(AND(H20&gt;'Crop Table'!O24, H20&lt;'Crop Table'!P24),
                1*'Crop Table'!C24,
        ), 
        1*'Crop Table'!C24
        ),
1*'Crop Table'!C24 
)</f>
        <v/>
      </c>
      <c r="AL20" s="202"/>
      <c r="AM20" s="202" t="str">
        <f>IF(IF(H20&lt;'Crop Table'!O25, 
                        DATEDIF(H20, 'Crop Table'!O25, "D"), 
                        DATEDIF('Crop Table'!O25, H20, "D")
                )
&gt; 3,
        IF(
                IF(H20&lt;'Crop Table'!P25, 
                        DATEDIF(H20, 'Crop Table'!P25, "D"), 
                        DATEDIF('Crop Table'!P25, H20, "D")
                ) 
        &gt; 3, 
        IF(AND(H20&gt;'Crop Table'!O25, H20&lt;'Crop Table'!P25),
                1*'Crop Table'!C25,
        ), 
        1*'Crop Table'!C25
        ),
1*'Crop Table'!C25 
)</f>
        <v/>
      </c>
      <c r="AN20" s="202"/>
      <c r="AO20" s="202" t="str">
        <f>IF(IF(H20&lt;'Crop Table'!O26, 
                        DATEDIF(H20, 'Crop Table'!O26, "D"), 
                        DATEDIF('Crop Table'!O26, H20, "D")
                )
&gt; 3,
        IF(
                IF(H20&lt;'Crop Table'!P26, 
                        DATEDIF(H20, 'Crop Table'!P26, "D"), 
                        DATEDIF('Crop Table'!P26, H20, "D")
                ) 
        &gt; 3, 
        IF(AND(H20&gt;'Crop Table'!O26, H20&lt;'Crop Table'!P26),
                1*'Crop Table'!C26,
        ), 
        1*'Crop Table'!C26
        ),
1*'Crop Table'!C26 
)</f>
        <v/>
      </c>
      <c r="AP20" s="202"/>
      <c r="AQ20" s="202" t="str">
        <f>IF(IF(H20&lt;'Crop Table'!O27, 
                        DATEDIF(H20, 'Crop Table'!O27, "D"), 
                        DATEDIF('Crop Table'!O27, H20, "D")
                )
&gt; 3,
        IF(
                IF(H20&lt;'Crop Table'!P27, 
                        DATEDIF(H20, 'Crop Table'!P27, "D"), 
                        DATEDIF('Crop Table'!P27, H20, "D")
                ) 
        &gt; 3, 
        IF(AND(H20&gt;'Crop Table'!O27, H20&lt;'Crop Table'!P27),
                1*'Crop Table'!C27,
        ), 
        1*'Crop Table'!C27
        ),
1*'Crop Table'!C27 
)</f>
        <v/>
      </c>
      <c r="AR20" s="202"/>
      <c r="AS20" s="202" t="str">
        <f>IF(IF(H20&lt;'Crop Table'!O28, 
                        DATEDIF(H20, 'Crop Table'!O28, "D"), 
                        DATEDIF('Crop Table'!O28, H20, "D")
                )
&gt; 3,
        IF(
                IF(H20&lt;'Crop Table'!P28, 
                        DATEDIF(H20, 'Crop Table'!P28, "D"), 
                        DATEDIF('Crop Table'!P28, H20, "D")
                ) 
        &gt; 3, 
        IF(AND(H20&gt;'Crop Table'!O28, H20&lt;'Crop Table'!P28),
                1*'Crop Table'!C28,
        ), 
        1*'Crop Table'!C28
        ),
1*'Crop Table'!C28 
)</f>
        <v/>
      </c>
      <c r="AT20" s="202"/>
      <c r="AU20" s="202" t="str">
        <f>IF(IF(H20&lt;'Crop Table'!O29, 
                        DATEDIF(H20, 'Crop Table'!O29, "D"), 
                        DATEDIF('Crop Table'!O29, H20, "D")
                )
&gt; 3,
        IF(
                IF(H20&lt;'Crop Table'!P29, 
                        DATEDIF(H20, 'Crop Table'!P29, "D"), 
                        DATEDIF('Crop Table'!P29, H20, "D")
                ) 
        &gt; 3, 
        IF(AND(H20&gt;'Crop Table'!O29, H20&lt;'Crop Table'!P29),
                1*'Crop Table'!C29,
        ), 
        1*'Crop Table'!C29
        ),
1*'Crop Table'!C29 
)</f>
        <v/>
      </c>
      <c r="AV20" s="202"/>
      <c r="AW20" s="202" t="str">
        <f>IF(IF(H20&lt;'Crop Table'!O30, 
                        DATEDIF(H20, 'Crop Table'!O30, "D"), 
                        DATEDIF('Crop Table'!O30, H20, "D")
                )
&gt; 3,
        IF(
                IF(H20&lt;'Crop Table'!P30, 
                        DATEDIF(H20, 'Crop Table'!P30, "D"), 
                        DATEDIF('Crop Table'!P30, H20, "D")
                ) 
        &gt; 3, 
        IF(AND(H20&gt;'Crop Table'!O30, H20&lt;'Crop Table'!P30),
                1*'Crop Table'!C30,
        ), 
        1*'Crop Table'!C30
        ),
1*'Crop Table'!C30 
)</f>
        <v/>
      </c>
      <c r="AX20" s="202"/>
      <c r="AY20" s="202" t="str">
        <f>IF(IF(H20&lt;'Crop Table'!O31, 
                        DATEDIF(H20, 'Crop Table'!O31, "D"), 
                        DATEDIF('Crop Table'!O31, H20, "D")
                )
&gt; 3,
        IF(
                IF(H20&lt;'Crop Table'!P31, 
                        DATEDIF(H20, 'Crop Table'!P31, "D"), 
                        DATEDIF('Crop Table'!P31, H20, "D")
                ) 
        &gt; 3, 
        IF(AND(H20&gt;'Crop Table'!O31, H20&lt;'Crop Table'!P31),
                1*'Crop Table'!C31,
        ), 
        1*'Crop Table'!C31
        ),
1*'Crop Table'!C31 
)</f>
        <v/>
      </c>
      <c r="AZ20" s="202"/>
      <c r="BA20" s="202" t="str">
        <f>IF(IF(H20&lt;'Crop Table'!O32, 
                        DATEDIF(H20, 'Crop Table'!O32, "D"), 
                        DATEDIF('Crop Table'!O32, H20, "D")
                )
&gt; 3,
        IF(
                IF(H20&lt;'Crop Table'!P32, 
                        DATEDIF(H20, 'Crop Table'!P32, "D"), 
                        DATEDIF('Crop Table'!P32, H20, "D")
                ) 
        &gt; 3, 
        IF(AND(H20&gt;'Crop Table'!O32, H20&lt;'Crop Table'!P32),
                1*'Crop Table'!C32,
        ), 
        1*'Crop Table'!C32
        ),
1*'Crop Table'!C32 
)</f>
        <v/>
      </c>
      <c r="BB20" s="202"/>
      <c r="BC20" s="202" t="str">
        <f>IF(IF(H20&lt;'Crop Table'!O33, 
                        DATEDIF(H20, 'Crop Table'!O33, "D"), 
                        DATEDIF('Crop Table'!O33, H20, "D")
                )
&gt; 3,
        IF(
                IF(H20&lt;'Crop Table'!P33, 
                        DATEDIF(H20, 'Crop Table'!P33, "D"), 
                        DATEDIF('Crop Table'!P33, H20, "D")
                ) 
        &gt; 3, 
        IF(AND(H20&gt;'Crop Table'!O33, H20&lt;'Crop Table'!P33),
                1*'Crop Table'!C33,
        ), 
        1*'Crop Table'!C33
        ),
1*'Crop Table'!C33 
)</f>
        <v/>
      </c>
      <c r="BD20" s="202"/>
      <c r="BE20" s="202" t="str">
        <f>IF(IF(H20&lt;'Crop Table'!O34, 
                        DATEDIF(H20, 'Crop Table'!O34, "D"), 
                        DATEDIF('Crop Table'!O34, H20, "D")
                )
&gt; 3,
        IF(
                IF(H20&lt;'Crop Table'!P34, 
                        DATEDIF(H20, 'Crop Table'!P34, "D"), 
                        DATEDIF('Crop Table'!P34, H20, "D")
                ) 
        &gt; 3, 
        IF(AND(H20&gt;'Crop Table'!O34, H20&lt;'Crop Table'!P34),
                1*'Crop Table'!C34,
        ), 
        1*'Crop Table'!C34
        ),
1*'Crop Table'!C34 
)</f>
        <v/>
      </c>
      <c r="BF20" s="202"/>
      <c r="BG20" s="202" t="str">
        <f>IF(IF(H20&lt;'Crop Table'!O35, 
                        DATEDIF(H20, 'Crop Table'!O35, "D"), 
                        DATEDIF('Crop Table'!O35, H20, "D")
                )
&gt; 3,
        IF(
                IF(H20&lt;'Crop Table'!P35, 
                        DATEDIF(H20, 'Crop Table'!P35, "D"), 
                        DATEDIF('Crop Table'!P35, H20, "D")
                ) 
        &gt; 3, 
        IF(AND(H20&gt;'Crop Table'!O35, H20&lt;'Crop Table'!P35),
                1*'Crop Table'!C35,
        ), 
        1*'Crop Table'!C35
        ),
1*'Crop Table'!C35 
)</f>
        <v/>
      </c>
      <c r="BH20" s="202"/>
      <c r="BI20" s="202" t="str">
        <f>IF(IF(H20&lt;'Crop Table'!O36, 
                        DATEDIF(H20, 'Crop Table'!O36, "D"), 
                        DATEDIF('Crop Table'!O36, H20, "D")
                )
&gt; 3,
        IF(
                IF(H20&lt;'Crop Table'!P36, 
                        DATEDIF(H20, 'Crop Table'!P36, "D"), 
                        DATEDIF('Crop Table'!P36, H20, "D")
                ) 
        &gt; 3, 
        IF(AND(H20&gt;'Crop Table'!O36, H20&lt;'Crop Table'!P36),
                1*'Crop Table'!C36,
        ), 
        1*'Crop Table'!C36
        ),
1*'Crop Table'!C36 
)</f>
        <v/>
      </c>
      <c r="BJ20" s="202"/>
      <c r="BK20" s="202" t="str">
        <f>IF(IF(H20&lt;'Crop Table'!O37, 
                        DATEDIF(H20, 'Crop Table'!O37, "D"), 
                        DATEDIF('Crop Table'!O37, H20, "D")
                )
&gt; 3,
        IF(
                IF(H20&lt;'Crop Table'!P37, 
                        DATEDIF(H20, 'Crop Table'!P37, "D"), 
                        DATEDIF('Crop Table'!P37, H20, "D")
                ) 
        &gt; 3, 
        IF(AND(H20&gt;'Crop Table'!O37, H20&lt;'Crop Table'!P37),
                1*'Crop Table'!C37,
        ), 
        1*'Crop Table'!C37
        ),
1*'Crop Table'!C37 
)</f>
        <v/>
      </c>
      <c r="BL20" s="202"/>
      <c r="BM20" s="202" t="str">
        <f>IF(IF(H20&lt;'Crop Table'!O38, 
                        DATEDIF(H20, 'Crop Table'!O38, "D"), 
                        DATEDIF('Crop Table'!O38, H20, "D")
                )
&gt; 3,
        IF(
                IF(H20&lt;'Crop Table'!P38, 
                        DATEDIF(H20, 'Crop Table'!P38, "D"), 
                        DATEDIF('Crop Table'!P38, H20, "D")
                ) 
        &gt; 3, 
        IF(AND(H20&gt;'Crop Table'!O38, H20&lt;'Crop Table'!P38),
                1*'Crop Table'!C38,
        ), 
        1*'Crop Table'!C38
        ),
1*'Crop Table'!C38 
)</f>
        <v/>
      </c>
      <c r="BN20" s="202"/>
      <c r="BO20" s="202" t="str">
        <f>IF(IF(H20&lt;'Crop Table'!O39, 
                        DATEDIF(H20, 'Crop Table'!O39, "D"), 
                        DATEDIF('Crop Table'!O39, H20, "D")
                )
&gt; 3,
        IF(
                IF(H20&lt;'Crop Table'!P39, 
                        DATEDIF(H20, 'Crop Table'!P39, "D"), 
                        DATEDIF('Crop Table'!P39, H20, "D")
                ) 
        &gt; 3, 
        IF(AND(H20&gt;'Crop Table'!O39, H20&lt;'Crop Table'!P39),
                1*'Crop Table'!C39,
        ), 
        1*'Crop Table'!C39
        ),
1*'Crop Table'!C39 
)</f>
        <v/>
      </c>
      <c r="BP20" s="202"/>
      <c r="BQ20" s="202" t="str">
        <f>IF(IF(H20&lt;'Crop Table'!O40, 
                        DATEDIF(H20, 'Crop Table'!O40, "D"), 
                        DATEDIF('Crop Table'!O40, H20, "D")
                )
&gt; 3,
        IF(
                IF(H20&lt;'Crop Table'!P40, 
                        DATEDIF(H20, 'Crop Table'!P40, "D"), 
                        DATEDIF('Crop Table'!P40, H20, "D")
                ) 
        &gt; 3, 
        IF(AND(H20&gt;'Crop Table'!O40, H20&lt;'Crop Table'!P40),
                1*'Crop Table'!C40,
        ), 
        1*'Crop Table'!C40
        ),
1*'Crop Table'!C40
)</f>
        <v/>
      </c>
      <c r="BR20" s="202"/>
      <c r="BS20" s="202" t="str">
        <f>IF(IF(H20&lt;'Crop Table'!O41, 
                        DATEDIF(H20, 'Crop Table'!O41, "D"), 
                        DATEDIF('Crop Table'!O41, H20, "D")
                )
&gt; 3,
        IF(
                IF(H20&lt;'Crop Table'!P41, 
                        DATEDIF(H20, 'Crop Table'!P41, "D"), 
                        DATEDIF('Crop Table'!P41, H20, "D")
                ) 
        &gt; 3, 
        IF(AND(H20&gt;'Crop Table'!O41, H20&lt;'Crop Table'!P41),
                1*'Crop Table'!C41,
        ), 
        1*'Crop Table'!C41
        ),
1*'Crop Table'!C41
)</f>
        <v/>
      </c>
      <c r="BT20" s="202"/>
      <c r="BU20" s="202" t="str">
        <f>IF(IF(H20&lt;'Crop Table'!O42, 
                        DATEDIF(H20, 'Crop Table'!O42, "D"), 
                        DATEDIF('Crop Table'!O42, H20, "D")
                )
&gt; 3,
        IF(
                IF(H20&lt;'Crop Table'!P42, 
                        DATEDIF(H20, 'Crop Table'!P42, "D"), 
                        DATEDIF('Crop Table'!P42, H20, "D")
                ) 
        &gt; 3, 
        IF(AND(H20&gt;'Crop Table'!O42, H20&lt;'Crop Table'!P42),
                1*'Crop Table'!C42,
        ), 
        1*'Crop Table'!C42
        ),
1*'Crop Table'!C42
)</f>
        <v/>
      </c>
      <c r="BV20" s="202"/>
      <c r="BW20" s="202" t="str">
        <f>IF(IF(H20&lt;'Crop Table'!O43, 
                        DATEDIF(H20, 'Crop Table'!O43, "D"), 
                        DATEDIF('Crop Table'!O43, H20, "D")
                )
&gt; 3,
        IF(
                IF(H20&lt;'Crop Table'!P43, 
                        DATEDIF(H20, 'Crop Table'!P43, "D"), 
                        DATEDIF('Crop Table'!P43, H20, "D")
                ) 
        &gt; 3, 
        IF(AND(H20&gt;'Crop Table'!O43, H20&lt;'Crop Table'!P43),
                1*'Crop Table'!C43,
        ), 
        1*'Crop Table'!C43
        ),
1*'Crop Table'!C43
)</f>
        <v/>
      </c>
      <c r="BX20" s="202"/>
      <c r="BY20" s="202" t="str">
        <f>IF(IF(H20&lt;'Crop Table'!O44, 
                        DATEDIF(H20, 'Crop Table'!O44, "D"), 
                        DATEDIF('Crop Table'!O44, H20, "D")
                )
&gt; 3,
        IF(
                IF(H20&lt;'Crop Table'!P44, 
                        DATEDIF(H20, 'Crop Table'!P44, "D"), 
                        DATEDIF('Crop Table'!P44, H20, "D")
                ) 
        &gt; 3, 
        IF(AND(H20&gt;'Crop Table'!O44, H20&lt;'Crop Table'!P44),
                1*'Crop Table'!C44,
        ), 
        1*'Crop Table'!C44
        ),
1*'Crop Table'!C44
)</f>
        <v/>
      </c>
      <c r="BZ20" s="202"/>
      <c r="CA20" s="202" t="str">
        <f>IF(IF(H20&lt;'Crop Table'!O45, 
                        DATEDIF(H20, 'Crop Table'!O45, "D"), 
                        DATEDIF('Crop Table'!O45, H20, "D")
                )
&gt; 3,
        IF(
                IF(H20&lt;'Crop Table'!P45, 
                        DATEDIF(H20, 'Crop Table'!P45, "D"), 
                        DATEDIF('Crop Table'!P45, H20, "D")
                ) 
        &gt; 3, 
        IF(AND(H20&gt;'Crop Table'!O45, H20&lt;'Crop Table'!P45),
                1*'Crop Table'!C45,
        ), 
        1*'Crop Table'!C45
        ),
1*'Crop Table'!C45
)</f>
        <v/>
      </c>
      <c r="CB20" s="202"/>
      <c r="CC20" s="202" t="str">
        <f>IF(IF(H20&lt;'Crop Table'!O46, 
                        DATEDIF(H20, 'Crop Table'!O46, "D"), 
                        DATEDIF('Crop Table'!O46, H20, "D")
                )
&gt; 3,
        IF(
                IF(H20&lt;'Crop Table'!P46, 
                        DATEDIF(H20, 'Crop Table'!P46, "D"), 
                        DATEDIF('Crop Table'!P46, H20, "D")
                ) 
        &gt; 3, 
        IF(AND(H20&gt;'Crop Table'!O46, H20&lt;'Crop Table'!P46),
                1*'Crop Table'!C46,
        ), 
        1*'Crop Table'!C46
        ),
1*'Crop Table'!C46
)</f>
        <v/>
      </c>
      <c r="CD20" s="202"/>
      <c r="CE20" s="202" t="str">
        <f>IF(IF(H20&lt;'Crop Table'!O47, 
                        DATEDIF(H20, 'Crop Table'!O47, "D"), 
                        DATEDIF('Crop Table'!O47, H20, "D")
                )
&gt; 3,
        IF(
                IF(H20&lt;'Crop Table'!P47, 
                        DATEDIF(H20, 'Crop Table'!P47, "D"), 
                        DATEDIF('Crop Table'!P47, H20, "D")
                ) 
        &gt; 3, 
        IF(AND(H20&gt;'Crop Table'!O47, H20&lt;'Crop Table'!P47),
                1*'Crop Table'!C47,
        ), 
        1*'Crop Table'!C47
        ),
1*'Crop Table'!C47
)</f>
        <v/>
      </c>
      <c r="CF20" s="202"/>
      <c r="CG20" s="202" t="str">
        <f>IF(IF(H20&lt;'Crop Table'!O48, 
                        DATEDIF(H20, 'Crop Table'!O48, "D"), 
                        DATEDIF('Crop Table'!O48, H20, "D")
                )
&gt; 3,
        IF(
                IF(H20&lt;'Crop Table'!P48, 
                        DATEDIF(H20, 'Crop Table'!P48, "D"), 
                        DATEDIF('Crop Table'!P48, H20, "D")
                ) 
        &gt; 3, 
        IF(AND(H20&gt;'Crop Table'!O48, H20&lt;'Crop Table'!P48),
                1*'Crop Table'!C48,
        ), 
        1*'Crop Table'!C48
        ),
1*'Crop Table'!C48
)</f>
        <v/>
      </c>
      <c r="CH20" s="202"/>
      <c r="CI20" s="202" t="str">
        <f>IF(IF(H20&lt;'Crop Table'!O49, 
                        DATEDIF(H20, 'Crop Table'!O49, "D"), 
                        DATEDIF('Crop Table'!O49, H20, "D")
                )
&gt; 3,
        IF(
                IF(H20&lt;'Crop Table'!P49, 
                        DATEDIF(H20, 'Crop Table'!P49, "D"), 
                        DATEDIF('Crop Table'!P49, H20, "D")
                ) 
        &gt; 3, 
        IF(AND(H20&gt;'Crop Table'!O49, H20&lt;'Crop Table'!P49),
                1*'Crop Table'!C49,
        ), 
        1*'Crop Table'!C49
        ),
1*'Crop Table'!C49
)</f>
        <v/>
      </c>
      <c r="CJ20" s="202"/>
      <c r="CK20" s="202" t="str">
        <f>IF(IF(H20&lt;'Crop Table'!O50, 
                        DATEDIF(H20, 'Crop Table'!O50, "D"), 
                        DATEDIF('Crop Table'!O50, H20, "D")
                )
&gt; 3,
        IF(
                IF(H20&lt;'Crop Table'!P50, 
                        DATEDIF(H20, 'Crop Table'!P50, "D"), 
                        DATEDIF('Crop Table'!P50, H20, "D")
                ) 
        &gt; 3, 
        IF(AND(H20&gt;'Crop Table'!O50, H20&lt;'Crop Table'!P50),
                1*'Crop Table'!C50,
        ), 
        1*'Crop Table'!C50
        ),
1*'Crop Table'!C50
)</f>
        <v/>
      </c>
      <c r="CL20" s="202"/>
      <c r="CM20" s="202" t="str">
        <f>IF(IF(H20&lt;'Crop Table'!O51, 
                        DATEDIF(H20, 'Crop Table'!O51, "D"), 
                        DATEDIF('Crop Table'!O51, H20, "D")
                )
&gt; 3,
        IF(
                IF(H20&lt;'Crop Table'!P51, 
                        DATEDIF(H20, 'Crop Table'!P51, "D"), 
                        DATEDIF('Crop Table'!P51, H20, "D")
                ) 
        &gt; 3, 
        IF(AND(H20&gt;'Crop Table'!O51, H20&lt;'Crop Table'!P51),
                1*'Crop Table'!C51,
        ), 
        1*'Crop Table'!C51
        ),
1*'Crop Table'!C51
)</f>
        <v/>
      </c>
      <c r="CN20" s="202"/>
      <c r="CO20" s="202" t="str">
        <f>IF(IF(H20&lt;'Crop Table'!O52, 
                        DATEDIF(H20, 'Crop Table'!O52, "D"), 
                        DATEDIF('Crop Table'!O52, H20, "D")
                )
&gt; 3,
        IF(
                IF(H20&lt;'Crop Table'!P52, 
                        DATEDIF(H20, 'Crop Table'!P52, "D"), 
                        DATEDIF('Crop Table'!P52, H20, "D")
                ) 
        &gt; 3, 
        IF(AND(H20&gt;'Crop Table'!O52, H20&lt;'Crop Table'!P52),
                1*'Crop Table'!C52,
        ), 
        1*'Crop Table'!C52
        ),
1*'Crop Table'!C52
)</f>
        <v/>
      </c>
      <c r="CP20" s="202"/>
      <c r="CQ20" s="202" t="str">
        <f>IF(IF(H20&lt;'Crop Table'!O53, 
                        DATEDIF(H20, 'Crop Table'!O53, "D"), 
                        DATEDIF('Crop Table'!O53, H20, "D")
                )
&gt; 3,
        IF(
                IF(H20&lt;'Crop Table'!P53, 
                        DATEDIF(H20, 'Crop Table'!P53, "D"), 
                        DATEDIF('Crop Table'!P53, H20, "D")
                ) 
        &gt; 3, 
        IF(AND(H20&gt;'Crop Table'!O53, H20&lt;'Crop Table'!P53),
                1*'Crop Table'!C53,
        ), 
        1*'Crop Table'!C53
        ),
1*'Crop Table'!C53
)</f>
        <v/>
      </c>
      <c r="CR20" s="202"/>
      <c r="CS20" s="202" t="str">
        <f>IF(IF(H20&lt;'Crop Table'!O54, 
                        DATEDIF(H20, 'Crop Table'!O54, "D"), 
                        DATEDIF('Crop Table'!O54, H20, "D")
                )
&gt; 3,
        IF(
                IF(H20&lt;'Crop Table'!P54, 
                        DATEDIF(H20, 'Crop Table'!P54, "D"), 
                        DATEDIF('Crop Table'!P54, H20, "D")
                ) 
        &gt; 3, 
        IF(AND(H20&gt;'Crop Table'!O54, H20&lt;'Crop Table'!P54),
                1*'Crop Table'!C54,
        ), 
        1*'Crop Table'!C54
        ),
1*'Crop Table'!C54
)</f>
        <v/>
      </c>
      <c r="CT20" s="202"/>
      <c r="CU20" s="202" t="str">
        <f>IF(IF(H19&lt;'Crop Table'!O55, 
                        DATEDIF(H19, 'Crop Table'!O55, "D"), 
                        DATEDIF('Crop Table'!O55, H19, "D")
                )
&gt; 3,
        IF(
                IF(H19&lt;'Crop Table'!P55, 
                        DATEDIF(H19, 'Crop Table'!P55, "D"), 
                        DATEDIF('Crop Table'!P55, H19, "D")
                ) 
        &gt; 3, 
        IF(AND(H19&gt;'Crop Table'!O55, H19&lt;'Crop Table'!P55),
                1*'Crop Table'!C55,
        ), 
        1*'Crop Table'!C55
        ),
1*'Crop Table'!C55
)</f>
        <v/>
      </c>
      <c r="CV20" s="202"/>
      <c r="CW20" s="202" t="str">
        <f>IF(IF(H20&lt;'Crop Table'!O56, 
                        DATEDIF(H20, 'Crop Table'!O56, "D"), 
                        DATEDIF('Crop Table'!O56, H20, "D")
                )
&gt; 3,
        IF(
                IF(H20&lt;'Crop Table'!P56, 
                        DATEDIF(H20, 'Crop Table'!P56, "D"), 
                        DATEDIF('Crop Table'!P56, H20, "D")
                ) 
        &gt; 3, 
        IF(AND(H20&gt;'Crop Table'!O56, H20&lt;'Crop Table'!P56),
                1*'Crop Table'!C56,
        ), 
        1*'Crop Table'!C56
        ),
1*'Crop Table'!C56
)</f>
        <v/>
      </c>
      <c r="CX20" s="202"/>
      <c r="CY20" s="202" t="str">
        <f>IF(IF(H20&lt;'Crop Table'!O57, 
                        DATEDIF(H20, 'Crop Table'!O57, "D"), 
                        DATEDIF('Crop Table'!O57, H20, "D")
                )
&gt; 3,
        IF(
                IF(H20&lt;'Crop Table'!P57, 
                        DATEDIF(H20, 'Crop Table'!P57, "D"), 
                        DATEDIF('Crop Table'!P57, H20, "D")
                ) 
        &gt; 3, 
        IF(AND(H20&gt;'Crop Table'!O57, H20&lt;'Crop Table'!P57),
                1*'Crop Table'!C57,
        ), 
        1*'Crop Table'!C57
        ),
1*'Crop Table'!C57
)</f>
        <v/>
      </c>
      <c r="CZ20" s="202"/>
      <c r="DA20" s="202" t="str">
        <f>IF(IF(H20&lt;'Crop Table'!O58, 
                        DATEDIF(H20, 'Crop Table'!O58, "D"), 
                        DATEDIF('Crop Table'!O58, H20, "D")
                )
&gt; 3,
        IF(
                IF(H20&lt;'Crop Table'!P58, 
                        DATEDIF(H20, 'Crop Table'!P58, "D"), 
                        DATEDIF('Crop Table'!P58, H20, "D")
                ) 
        &gt; 3, 
        IF(AND(H20&gt;'Crop Table'!O58, H20&lt;'Crop Table'!P58),
                1*'Crop Table'!C58,
        ), 
        1*'Crop Table'!C58
        ),
1*'Crop Table'!C58
)</f>
        <v/>
      </c>
      <c r="DB20" s="202"/>
      <c r="DC20" s="202" t="str">
        <f>IF(IF(H20&lt;'Crop Table'!O59, 
                        DATEDIF(H20, 'Crop Table'!O59, "D"), 
                        DATEDIF('Crop Table'!O59, H20, "D")
                )
&gt; 3,
        IF(
                IF(H20&lt;'Crop Table'!P59, 
                        DATEDIF(H20, 'Crop Table'!P59, "D"), 
                        DATEDIF('Crop Table'!P59, H20, "D")
                ) 
        &gt; 3, 
        IF(AND(H20&gt;'Crop Table'!O59, H20&lt;'Crop Table'!P59),
                1*'Crop Table'!C59,
        ), 
        1*'Crop Table'!C59
        ),
1*'Crop Table'!C59
)</f>
        <v/>
      </c>
      <c r="DD20" s="202"/>
      <c r="DE20" s="202" t="str">
        <f>IF(IF(H20&lt;'Crop Table'!O60, 
                        DATEDIF(H20, 'Crop Table'!O60, "D"), 
                        DATEDIF('Crop Table'!O60, H20, "D")
                )
&gt; 3,
        IF(
                IF(H20&lt;'Crop Table'!P60, 
                        DATEDIF(H20, 'Crop Table'!P60, "D"), 
                        DATEDIF('Crop Table'!P60, H20, "D")
                ) 
        &gt; 3, 
        IF(AND(H20&gt;'Crop Table'!O60, H20&lt;'Crop Table'!P60),
                1*'Crop Table'!C60,
        ), 
        1*'Crop Table'!C60
        ),
1*'Crop Table'!C60
)</f>
        <v/>
      </c>
      <c r="DF20" s="202"/>
      <c r="DG20" s="202" t="str">
        <f>IF(IF(H20&lt;'Crop Table'!O61, 
                        DATEDIF(H20, 'Crop Table'!O61, "D"), 
                        DATEDIF('Crop Table'!O61, H20, "D")
                )
&gt; 3,
        IF(
                IF(H20&lt;'Crop Table'!P61, 
                        DATEDIF(H20, 'Crop Table'!P61, "D"), 
                        DATEDIF('Crop Table'!P61, H20, "D")
                ) 
        &gt; 3, 
        IF(AND(H20&gt;'Crop Table'!O61, H20&lt;'Crop Table'!P61),
                1*'Crop Table'!C61,
        ), 
        1*'Crop Table'!C61
        ),
1*'Crop Table'!C61
)</f>
        <v/>
      </c>
      <c r="DH20" s="202"/>
      <c r="DI20" s="202" t="str">
        <f>IF(IF(H20&lt;'Crop Table'!O62, 
                        DATEDIF(H20, 'Crop Table'!O62, "D"), 
                        DATEDIF('Crop Table'!O62, H20, "D")
                )
&gt; 3,
        IF(
                IF(H20&lt;'Crop Table'!P62, 
                        DATEDIF(H20, 'Crop Table'!P62, "D"), 
                        DATEDIF('Crop Table'!P62, H20, "D")
                ) 
        &gt; 3, 
        IF(AND(H20&gt;'Crop Table'!O62, H20&lt;'Crop Table'!P62),
                1*'Crop Table'!C62,
        ), 
        1*'Crop Table'!C62
        ),
1*'Crop Table'!C62
)</f>
        <v/>
      </c>
      <c r="DJ20" s="202"/>
      <c r="DK20" s="202" t="str">
        <f>IF(IF(H18&lt;'Crop Table'!O63, 
                        DATEDIF(H18, 'Crop Table'!O63, "D"), 
                        DATEDIF('Crop Table'!O63, H18, "D")
                )
&gt; 3,
        IF(
                IF(H18&lt;'Crop Table'!P63, 
                        DATEDIF(H18, 'Crop Table'!P63, "D"), 
                        DATEDIF('Crop Table'!P63, H18, "D")
                ) 
        &gt; 3, 
        IF(AND(H18&gt;'Crop Table'!O63, H18&lt;'Crop Table'!P63),
                1*'Crop Table'!C63,
        ), 
        1*'Crop Table'!C63
        ),
1*'Crop Table'!C63
)</f>
        <v/>
      </c>
      <c r="DL20" s="202"/>
      <c r="DM20" s="202" t="str">
        <f>IF(IF(H19&lt;'Crop Table'!O64, 
                        DATEDIF(H19, 'Crop Table'!O64, "D"), 
                        DATEDIF('Crop Table'!O64, H19, "D")
                )
&gt; 3,
        IF(
                IF(H19&lt;'Crop Table'!P64, 
                        DATEDIF(H19, 'Crop Table'!P64, "D"), 
                        DATEDIF('Crop Table'!P64, H19, "D")
                ) 
        &gt; 3, 
        IF(AND(H19&gt;'Crop Table'!O64, H19&lt;'Crop Table'!P64),
                1*'Crop Table'!C64,
        ), 
        1*'Crop Table'!C64
        ),
1*'Crop Table'!C64
)</f>
        <v/>
      </c>
      <c r="DN20" s="202"/>
      <c r="DO20" s="202" t="str">
        <f>IF(IF(H20&lt;'Crop Table'!O65, 
                        DATEDIF(H20, 'Crop Table'!O65, "D"), 
                        DATEDIF('Crop Table'!O65, H20, "D")
                )
&gt; 3,
        IF(
                IF(H20&lt;'Crop Table'!P65, 
                        DATEDIF(H20, 'Crop Table'!P65, "D"), 
                        DATEDIF('Crop Table'!P65, H20, "D")
                ) 
        &gt; 3, 
        IF(AND(H20&gt;'Crop Table'!O65, H20&lt;'Crop Table'!P65),
                1*'Crop Table'!C65,
        ), 
        1*'Crop Table'!C65
        ),
1*'Crop Table'!C65
)</f>
        <v/>
      </c>
      <c r="DP20" s="202"/>
      <c r="DQ20" s="202" t="str">
        <f>IF(IF(H20&lt;'Crop Table'!O66, 
                        DATEDIF(H20, 'Crop Table'!O66, "D"), 
                        DATEDIF('Crop Table'!O66, H20, "D")
                )
&gt; 3,
        IF(
                IF(H20&lt;'Crop Table'!P66, 
                        DATEDIF(H20, 'Crop Table'!P66, "D"), 
                        DATEDIF('Crop Table'!P66, H20, "D")
                ) 
        &gt; 3, 
        IF(AND(H20&gt;'Crop Table'!O66, H20&lt;'Crop Table'!P66),
                1*'Crop Table'!C66,
        ), 
        1*'Crop Table'!C66
        ),
1*'Crop Table'!C66
)</f>
        <v/>
      </c>
      <c r="DR20" s="202"/>
      <c r="DS20" s="202" t="str">
        <f>IF(IF(H18&lt;'Crop Table'!O67, 
                        DATEDIF(H18, 'Crop Table'!O67, "D"), 
                        DATEDIF('Crop Table'!O67, H18, "D")
                )
&gt; 3,
        IF(
                IF(H18&lt;'Crop Table'!P67, 
                        DATEDIF(H18, 'Crop Table'!P67, "D"), 
                        DATEDIF('Crop Table'!P67, H18, "D")
                ) 
        &gt; 3, 
        IF(AND(H18&gt;'Crop Table'!O67, H18&lt;'Crop Table'!P67),
                1*'Crop Table'!C67,
        ), 
        1*'Crop Table'!C67
        ),
1*'Crop Table'!C67
)</f>
        <v/>
      </c>
      <c r="DT20" s="202"/>
      <c r="DU20" s="202" t="str">
        <f>IF(IF(H20&lt;'Crop Table'!O68, 
                        DATEDIF(H20, 'Crop Table'!O68, "D"), 
                        DATEDIF('Crop Table'!O68, H20, "D")
                )
&gt; 3,
        IF(
                IF(H20&lt;'Crop Table'!P68, 
                        DATEDIF(H20, 'Crop Table'!P68, "D"), 
                        DATEDIF('Crop Table'!P68, H20, "D")
                ) 
        &gt; 3, 
        IF(AND(H20&gt;'Crop Table'!O68, H20&lt;'Crop Table'!P68),
                1*'Crop Table'!C68,
        ), 
        1*'Crop Table'!C68
        ),
1*'Crop Table'!C68
)</f>
        <v/>
      </c>
      <c r="DV20" s="202"/>
      <c r="DW20" s="202" t="str">
        <f>IF(IF(H19&lt;'Crop Table'!O69, 
                        DATEDIF(H19, 'Crop Table'!O69, "D"), 
                        DATEDIF('Crop Table'!O69, H19, "D")
                )
&gt; 3,
        IF(
                IF(H19&lt;'Crop Table'!P69, 
                        DATEDIF(H19, 'Crop Table'!P69, "D"), 
                        DATEDIF('Crop Table'!P69, H19, "D")
                ) 
        &gt; 3, 
        IF(AND(H19&gt;'Crop Table'!O69, H19&lt;'Crop Table'!P69),
                1*'Crop Table'!C69,
        ), 
        1*'Crop Table'!C69
        ),
1*'Crop Table'!C69
)</f>
        <v/>
      </c>
      <c r="DX20" s="202"/>
      <c r="DY20" s="202" t="str">
        <f>IF(IF(H20&lt;'Crop Table'!O70, 
                        DATEDIF(H20, 'Crop Table'!O70, "D"), 
                        DATEDIF('Crop Table'!O70, H20, "D")
                )
&gt; 3,
        IF(
                IF(H20&lt;'Crop Table'!P70, 
                        DATEDIF(H20, 'Crop Table'!P70, "D"), 
                        DATEDIF('Crop Table'!P70, H20, "D")
                ) 
        &gt; 3, 
        IF(AND(H20&gt;'Crop Table'!O70, H20&lt;'Crop Table'!P70),
                1*'Crop Table'!C70,
        ), 
        1*'Crop Table'!C70
        ),
1*'Crop Table'!C70
)</f>
        <v/>
      </c>
      <c r="DZ20" s="202"/>
      <c r="EA20" s="202" t="str">
        <f>IF(IF(H20&lt;'Crop Table'!O71, 
                        DATEDIF(H20, 'Crop Table'!O71, "D"), 
                        DATEDIF('Crop Table'!O71, H20, "D")
                )
&gt; 3,
        IF(
                IF(H20&lt;'Crop Table'!P71, 
                        DATEDIF(H20, 'Crop Table'!P71, "D"), 
                        DATEDIF('Crop Table'!P71, H20, "D")
                ) 
        &gt; 3, 
        IF(AND(H20&gt;'Crop Table'!O71, H20&lt;'Crop Table'!P71),
                1*'Crop Table'!C71,
        ), 
        1*'Crop Table'!C71
        ),
1*'Crop Table'!C71
)</f>
        <v/>
      </c>
      <c r="EB20" s="202"/>
      <c r="EC20" s="202" t="str">
        <f>IF(IF(H20&lt;'Crop Table'!O72, 
                        DATEDIF(H20, 'Crop Table'!O72, "D"), 
                        DATEDIF('Crop Table'!O72, H20, "D")
                )
&gt; 3,
        IF(
                IF(H20&lt;'Crop Table'!P72, 
                        DATEDIF(H20, 'Crop Table'!P72, "D"), 
                        DATEDIF('Crop Table'!P72, H20, "D")
                ) 
        &gt; 3, 
        IF(AND(H20&gt;'Crop Table'!O72, H20&lt;'Crop Table'!P72),
                1*'Crop Table'!C72,
        ), 
        1*'Crop Table'!C72
        ),
1*'Crop Table'!C72
)</f>
        <v/>
      </c>
      <c r="ED20" s="202"/>
      <c r="EE20" s="202" t="str">
        <f>IF(IF(H20&lt;'Crop Table'!O73, 
                        DATEDIF(H20, 'Crop Table'!O73, "D"), 
                        DATEDIF('Crop Table'!O73, H20, "D")
                )
&gt; 3,
        IF(
                IF(H20&lt;'Crop Table'!P73, 
                        DATEDIF(H20, 'Crop Table'!P73, "D"), 
                        DATEDIF('Crop Table'!P73, H20, "D")
                ) 
        &gt; 3, 
        IF(AND(H20&gt;'Crop Table'!O73, H20&lt;'Crop Table'!P73),
                1*'Crop Table'!C73,
        ), 
        1*'Crop Table'!C73
        ),
1*'Crop Table'!C73
)</f>
        <v/>
      </c>
      <c r="EF20" s="203"/>
    </row>
    <row r="21">
      <c r="A21" s="204"/>
      <c r="B21" s="193"/>
      <c r="C21" s="193"/>
      <c r="D21" s="193"/>
      <c r="E21" s="205">
        <f>IF(COUNTA('Crop Table'!O11:O73)=0, ,SUM(K21:EE21))</f>
        <v>0</v>
      </c>
      <c r="F21" s="195"/>
      <c r="G21" s="206" t="str">
        <f>IF(COUNTA('Crop Table'!O11:O73)=0, ,(IF(LEFT(H21, 2)=LEFT(H20, 2), , SWITCH(LEFT(H21, 2), "1/", "January","2/", "February","3/", "March","4/", "April","5/", "May","6/", "June","7/", "July","8/", "August","9/", "September","10", "October","11", "November","12", "December"))))</f>
        <v>March</v>
      </c>
      <c r="H21" s="197">
        <f>IF(COUNTA('Crop Table'!O11:O73)=0, ,H20+(DATEDIF(H13, H53, "D")/39)-((DATEDIF(H13, H53, "D")/39)/39))</f>
        <v>44991.7311</v>
      </c>
      <c r="I21" s="207"/>
      <c r="J21" s="208"/>
      <c r="K21" s="200" t="str">
        <f>IF(IF(H20&lt;'Crop Table'!O11, 
                        DATEDIF(H20, 'Crop Table'!O11, "D"), 
                        DATEDIF('Crop Table'!O11, H20, "D")
                )
&gt; 3,
        IF(
                IF(H20&lt;'Crop Table'!P11, 
                        DATEDIF(H20, 'Crop Table'!P11, "D"), 
                        DATEDIF('Crop Table'!P11, H20, "D")
                ) 
        &gt; 3, 
        IF(AND(H20&gt;'Crop Table'!O11, H20&lt;'Crop Table'!P11),
                1*'Crop Table'!C11,
        ), 
        1*'Crop Table'!C11
        ),
1*'Crop Table'!C11
)</f>
        <v/>
      </c>
      <c r="L21" s="209"/>
      <c r="M21" s="201" t="str">
        <f>IF(IF(H20&lt;'Crop Table'!O12, 
                        DATEDIF(H20, 'Crop Table'!O12, "D"), 
                        DATEDIF('Crop Table'!O12, H20, "D")
                )
&gt; 3,
        IF(
                IF(H20&lt;'Crop Table'!P12, 
                        DATEDIF(H20, 'Crop Table'!P12, "D"), 
                        DATEDIF('Crop Table'!P12, H20, "D")
                ) 
        &gt; 3, 
        IF(AND(H20&gt;'Crop Table'!O12, H20&lt;'Crop Table'!P12),
                1*'Crop Table'!C12,
        ), 
        1*'Crop Table'!C12
        ),
1*'Crop Table'!C12
)</f>
        <v/>
      </c>
      <c r="N21" s="201"/>
      <c r="O21" s="202" t="str">
        <f>IF(IF(H21&lt;'Crop Table'!O13, 
                        DATEDIF(H21, 'Crop Table'!O13, "D"), 
                        DATEDIF('Crop Table'!O13, H21, "D")
                )
&gt; 3,
        IF(
                IF(H21&lt;'Crop Table'!P13, 
                        DATEDIF(H21, 'Crop Table'!P13, "D"), 
                        DATEDIF('Crop Table'!P13, H21, "D")
                ) 
        &gt; 3, 
        IF(AND(H21&gt;'Crop Table'!O13, H21&lt;'Crop Table'!P13),
                1*'Crop Table'!C13,
        ), 
        1*'Crop Table'!C13
        ),
1*'Crop Table'!C13
)</f>
        <v/>
      </c>
      <c r="P21" s="202"/>
      <c r="Q21" s="202" t="str">
        <f>IF(IF(H20&lt;'Crop Table'!O14, 
                        DATEDIF(H20, 'Crop Table'!O14, "D"), 
                        DATEDIF('Crop Table'!O14, H20, "D")
                )
&gt; 3,
        IF(
                IF(H20&lt;'Crop Table'!P14, 
                        DATEDIF(H20, 'Crop Table'!P14, "D"), 
                        DATEDIF('Crop Table'!P14, H20, "D")
                ) 
        &gt; 3, 
        IF(AND(H20&gt;'Crop Table'!O14, H20&lt;'Crop Table'!P14),
                1*'Crop Table'!C14,
        ), 
        1*'Crop Table'!C14
        ),
1*'Crop Table'!C14 
)</f>
        <v/>
      </c>
      <c r="R21" s="202"/>
      <c r="S21" s="202" t="str">
        <f>IF(IF(H19&lt;'Crop Table'!O15, 
                        DATEDIF(H19, 'Crop Table'!O15, "D"), 
                        DATEDIF('Crop Table'!O15, H19, "D")
                )
&gt; 3,
        IF(
                IF(H19&lt;'Crop Table'!P15, 
                        DATEDIF(H19, 'Crop Table'!P15, "D"), 
                        DATEDIF('Crop Table'!P15, H19, "D")
                ) 
        &gt; 3, 
        IF(AND(H19&gt;'Crop Table'!O15, H19&lt;'Crop Table'!P15),
                1*'Crop Table'!C15,
        ), 
        1*'Crop Table'!C15
        ),
1*'Crop Table'!C15
)</f>
        <v/>
      </c>
      <c r="T21" s="202"/>
      <c r="U21" s="202" t="str">
        <f>IF(IF(H21&lt;'Crop Table'!O16, 
                        DATEDIF(H21, 'Crop Table'!O16, "D"), 
                        DATEDIF('Crop Table'!O16, H21, "D")
                )
&gt; 3,
        IF(
                IF(H21&lt;'Crop Table'!P16, 
                        DATEDIF(H21, 'Crop Table'!P16, "D"), 
                        DATEDIF('Crop Table'!P16, H21, "D")
                ) 
        &gt; 3, 
        IF(AND(H21&gt;'Crop Table'!O16, H21&lt;'Crop Table'!P16),
                1*'Crop Table'!C16,
        ), 
        1*'Crop Table'!C16
        ),
1*'Crop Table'!C16 
)</f>
        <v/>
      </c>
      <c r="V21" s="202"/>
      <c r="W21" s="202" t="str">
        <f>IF(IF(H21&lt;'Crop Table'!O17, 
                        DATEDIF(H21, 'Crop Table'!O17, "D"), 
                        DATEDIF('Crop Table'!O17, H21, "D")
                )
&gt; 3,
        IF(
                IF(H21&lt;'Crop Table'!P17, 
                        DATEDIF(H21, 'Crop Table'!P17, "D"), 
                        DATEDIF('Crop Table'!P17, H21, "D")
                ) 
        &gt; 3, 
        IF(AND(H21&gt;'Crop Table'!O17, H21&lt;'Crop Table'!P17),
                1*'Crop Table'!C17,
        ), 
        1*'Crop Table'!C17
        ),
1*'Crop Table'!C17 
)</f>
        <v/>
      </c>
      <c r="X21" s="202"/>
      <c r="Y21" s="202" t="str">
        <f>IF(IF(H21&lt;'Crop Table'!O18, 
                        DATEDIF(H21, 'Crop Table'!O18, "D"), 
                        DATEDIF('Crop Table'!O18, H21, "D")
                )
&gt; 3,
        IF(
                IF(H21&lt;'Crop Table'!P18, 
                        DATEDIF(H21, 'Crop Table'!P18, "D"), 
                        DATEDIF('Crop Table'!P18, H21, "D")
                ) 
        &gt; 3, 
        IF(AND(H21&gt;'Crop Table'!O18, H21&lt;'Crop Table'!P18),
                1*'Crop Table'!C18,
        ), 
        1*'Crop Table'!C18
        ),
1*'Crop Table'!C18 
)</f>
        <v/>
      </c>
      <c r="Z21" s="202"/>
      <c r="AA21" s="202" t="str">
        <f>IF(IF(H21&lt;'Crop Table'!O19, 
                        DATEDIF(H21, 'Crop Table'!O19, "D"), 
                        DATEDIF('Crop Table'!O19, H21, "D")
                )
&gt; 3,
        IF(
                IF(H21&lt;'Crop Table'!P19, 
                        DATEDIF(H21, 'Crop Table'!P19, "D"), 
                        DATEDIF('Crop Table'!P19, H21, "D")
                ) 
        &gt; 3, 
        IF(AND(H21&gt;'Crop Table'!O19, H21&lt;'Crop Table'!P19),
                1*'Crop Table'!C19,
        ), 
        1*'Crop Table'!C19
        ),
1*'Crop Table'!C19 
)</f>
        <v/>
      </c>
      <c r="AB21" s="202"/>
      <c r="AC21" s="202" t="str">
        <f>IF(IF(H21&lt;'Crop Table'!O20, 
                        DATEDIF(H21, 'Crop Table'!O20, "D"), 
                        DATEDIF('Crop Table'!O20, H21, "D")
                )
&gt; 3,
        IF(
                IF(H21&lt;'Crop Table'!P20, 
                        DATEDIF(H21, 'Crop Table'!P20, "D"), 
                        DATEDIF('Crop Table'!P20, H21, "D")
                ) 
        &gt; 3, 
        IF(AND(H21&gt;'Crop Table'!O20, H21&lt;'Crop Table'!P20),
                1*'Crop Table'!C20,
        ), 
        1*'Crop Table'!C20
        ),
1*'Crop Table'!C20 
)</f>
        <v/>
      </c>
      <c r="AD21" s="202"/>
      <c r="AE21" s="202" t="str">
        <f>IF(IF(H21&lt;'Crop Table'!O21, 
                        DATEDIF(H21, 'Crop Table'!O21, "D"), 
                        DATEDIF('Crop Table'!O21, H21, "D")
                )
&gt; 3,
        IF(
                IF(H21&lt;'Crop Table'!P21, 
                        DATEDIF(H21, 'Crop Table'!P21, "D"), 
                        DATEDIF('Crop Table'!P21, H21, "D")
                ) 
        &gt; 3, 
        IF(AND(H21&gt;'Crop Table'!O21, H21&lt;'Crop Table'!P21),
                1*'Crop Table'!C21,
        ), 
        1*'Crop Table'!C21
        ),
1*'Crop Table'!C21 
)</f>
        <v/>
      </c>
      <c r="AF21" s="202"/>
      <c r="AG21" s="202" t="str">
        <f>IF(IF(H21&lt;'Crop Table'!O22, 
                        DATEDIF(H21, 'Crop Table'!O22, "D"), 
                        DATEDIF('Crop Table'!O22, H21, "D")
                )
&gt; 3,
        IF(
                IF(H21&lt;'Crop Table'!P22, 
                        DATEDIF(H21, 'Crop Table'!P22, "D"), 
                        DATEDIF('Crop Table'!P22, H21, "D")
                ) 
        &gt; 3, 
        IF(AND(H21&gt;'Crop Table'!O22, H21&lt;'Crop Table'!P22),
                1*'Crop Table'!C22,
        ), 
        1*'Crop Table'!C22
        ),
1*'Crop Table'!C22 
)</f>
        <v/>
      </c>
      <c r="AH21" s="202"/>
      <c r="AI21" s="202" t="str">
        <f>IF(IF(H21&lt;'Crop Table'!O23, 
                        DATEDIF(H21, 'Crop Table'!O23, "D"), 
                        DATEDIF('Crop Table'!O23, H21, "D")
                )
&gt; 3,
        IF(
                IF(H21&lt;'Crop Table'!P23, 
                        DATEDIF(H21, 'Crop Table'!P23, "D"), 
                        DATEDIF('Crop Table'!P23, H21, "D")
                ) 
        &gt; 3, 
        IF(AND(H21&gt;'Crop Table'!O23, H21&lt;'Crop Table'!P23),
                1*'Crop Table'!C23,
        ), 
        1*'Crop Table'!C23
        ),
1*'Crop Table'!C23 
)</f>
        <v/>
      </c>
      <c r="AJ21" s="202"/>
      <c r="AK21" s="202" t="str">
        <f>IF(IF(H21&lt;'Crop Table'!O24, 
                        DATEDIF(H21, 'Crop Table'!O24, "D"), 
                        DATEDIF('Crop Table'!O24, H21, "D")
                )
&gt; 3,
        IF(
                IF(H21&lt;'Crop Table'!P24, 
                        DATEDIF(H21, 'Crop Table'!P24, "D"), 
                        DATEDIF('Crop Table'!P24, H21, "D")
                ) 
        &gt; 3, 
        IF(AND(H21&gt;'Crop Table'!O24, H21&lt;'Crop Table'!P24),
                1*'Crop Table'!C24,
        ), 
        1*'Crop Table'!C24
        ),
1*'Crop Table'!C24 
)</f>
        <v/>
      </c>
      <c r="AL21" s="202"/>
      <c r="AM21" s="202" t="str">
        <f>IF(IF(H21&lt;'Crop Table'!O25, 
                        DATEDIF(H21, 'Crop Table'!O25, "D"), 
                        DATEDIF('Crop Table'!O25, H21, "D")
                )
&gt; 3,
        IF(
                IF(H21&lt;'Crop Table'!P25, 
                        DATEDIF(H21, 'Crop Table'!P25, "D"), 
                        DATEDIF('Crop Table'!P25, H21, "D")
                ) 
        &gt; 3, 
        IF(AND(H21&gt;'Crop Table'!O25, H21&lt;'Crop Table'!P25),
                1*'Crop Table'!C25,
        ), 
        1*'Crop Table'!C25
        ),
1*'Crop Table'!C25 
)</f>
        <v/>
      </c>
      <c r="AN21" s="202"/>
      <c r="AO21" s="202" t="str">
        <f>IF(IF(H21&lt;'Crop Table'!O26, 
                        DATEDIF(H21, 'Crop Table'!O26, "D"), 
                        DATEDIF('Crop Table'!O26, H21, "D")
                )
&gt; 3,
        IF(
                IF(H21&lt;'Crop Table'!P26, 
                        DATEDIF(H21, 'Crop Table'!P26, "D"), 
                        DATEDIF('Crop Table'!P26, H21, "D")
                ) 
        &gt; 3, 
        IF(AND(H21&gt;'Crop Table'!O26, H21&lt;'Crop Table'!P26),
                1*'Crop Table'!C26,
        ), 
        1*'Crop Table'!C26
        ),
1*'Crop Table'!C26 
)</f>
        <v/>
      </c>
      <c r="AP21" s="202"/>
      <c r="AQ21" s="202" t="str">
        <f>IF(IF(H21&lt;'Crop Table'!O27, 
                        DATEDIF(H21, 'Crop Table'!O27, "D"), 
                        DATEDIF('Crop Table'!O27, H21, "D")
                )
&gt; 3,
        IF(
                IF(H21&lt;'Crop Table'!P27, 
                        DATEDIF(H21, 'Crop Table'!P27, "D"), 
                        DATEDIF('Crop Table'!P27, H21, "D")
                ) 
        &gt; 3, 
        IF(AND(H21&gt;'Crop Table'!O27, H21&lt;'Crop Table'!P27),
                1*'Crop Table'!C27,
        ), 
        1*'Crop Table'!C27
        ),
1*'Crop Table'!C27 
)</f>
        <v/>
      </c>
      <c r="AR21" s="202"/>
      <c r="AS21" s="202" t="str">
        <f>IF(IF(H21&lt;'Crop Table'!O28, 
                        DATEDIF(H21, 'Crop Table'!O28, "D"), 
                        DATEDIF('Crop Table'!O28, H21, "D")
                )
&gt; 3,
        IF(
                IF(H21&lt;'Crop Table'!P28, 
                        DATEDIF(H21, 'Crop Table'!P28, "D"), 
                        DATEDIF('Crop Table'!P28, H21, "D")
                ) 
        &gt; 3, 
        IF(AND(H21&gt;'Crop Table'!O28, H21&lt;'Crop Table'!P28),
                1*'Crop Table'!C28,
        ), 
        1*'Crop Table'!C28
        ),
1*'Crop Table'!C28 
)</f>
        <v/>
      </c>
      <c r="AT21" s="202"/>
      <c r="AU21" s="202" t="str">
        <f>IF(IF(H21&lt;'Crop Table'!O29, 
                        DATEDIF(H21, 'Crop Table'!O29, "D"), 
                        DATEDIF('Crop Table'!O29, H21, "D")
                )
&gt; 3,
        IF(
                IF(H21&lt;'Crop Table'!P29, 
                        DATEDIF(H21, 'Crop Table'!P29, "D"), 
                        DATEDIF('Crop Table'!P29, H21, "D")
                ) 
        &gt; 3, 
        IF(AND(H21&gt;'Crop Table'!O29, H21&lt;'Crop Table'!P29),
                1*'Crop Table'!C29,
        ), 
        1*'Crop Table'!C29
        ),
1*'Crop Table'!C29 
)</f>
        <v/>
      </c>
      <c r="AV21" s="202"/>
      <c r="AW21" s="202" t="str">
        <f>IF(IF(H21&lt;'Crop Table'!O30, 
                        DATEDIF(H21, 'Crop Table'!O30, "D"), 
                        DATEDIF('Crop Table'!O30, H21, "D")
                )
&gt; 3,
        IF(
                IF(H21&lt;'Crop Table'!P30, 
                        DATEDIF(H21, 'Crop Table'!P30, "D"), 
                        DATEDIF('Crop Table'!P30, H21, "D")
                ) 
        &gt; 3, 
        IF(AND(H21&gt;'Crop Table'!O30, H21&lt;'Crop Table'!P30),
                1*'Crop Table'!C30,
        ), 
        1*'Crop Table'!C30
        ),
1*'Crop Table'!C30 
)</f>
        <v/>
      </c>
      <c r="AX21" s="202"/>
      <c r="AY21" s="202" t="str">
        <f>IF(IF(H21&lt;'Crop Table'!O31, 
                        DATEDIF(H21, 'Crop Table'!O31, "D"), 
                        DATEDIF('Crop Table'!O31, H21, "D")
                )
&gt; 3,
        IF(
                IF(H21&lt;'Crop Table'!P31, 
                        DATEDIF(H21, 'Crop Table'!P31, "D"), 
                        DATEDIF('Crop Table'!P31, H21, "D")
                ) 
        &gt; 3, 
        IF(AND(H21&gt;'Crop Table'!O31, H21&lt;'Crop Table'!P31),
                1*'Crop Table'!C31,
        ), 
        1*'Crop Table'!C31
        ),
1*'Crop Table'!C31 
)</f>
        <v/>
      </c>
      <c r="AZ21" s="202"/>
      <c r="BA21" s="202" t="str">
        <f>IF(IF(H21&lt;'Crop Table'!O32, 
                        DATEDIF(H21, 'Crop Table'!O32, "D"), 
                        DATEDIF('Crop Table'!O32, H21, "D")
                )
&gt; 3,
        IF(
                IF(H21&lt;'Crop Table'!P32, 
                        DATEDIF(H21, 'Crop Table'!P32, "D"), 
                        DATEDIF('Crop Table'!P32, H21, "D")
                ) 
        &gt; 3, 
        IF(AND(H21&gt;'Crop Table'!O32, H21&lt;'Crop Table'!P32),
                1*'Crop Table'!C32,
        ), 
        1*'Crop Table'!C32
        ),
1*'Crop Table'!C32 
)</f>
        <v/>
      </c>
      <c r="BB21" s="202"/>
      <c r="BC21" s="202" t="str">
        <f>IF(IF(H20&lt;'Crop Table'!O33, 
                        DATEDIF(H20, 'Crop Table'!O33, "D"), 
                        DATEDIF('Crop Table'!O33, H20, "D")
                )
&gt; 3,
        IF(
                IF(H20&lt;'Crop Table'!P33, 
                        DATEDIF(H20, 'Crop Table'!P33, "D"), 
                        DATEDIF('Crop Table'!P33, H20, "D")
                ) 
        &gt; 3, 
        IF(AND(H20&gt;'Crop Table'!O33, H20&lt;'Crop Table'!P33),
                1*'Crop Table'!C33,
        ), 
        1*'Crop Table'!C33
        ),
1*'Crop Table'!C33 
)</f>
        <v/>
      </c>
      <c r="BD21" s="202"/>
      <c r="BE21" s="202" t="str">
        <f>IF(IF(H21&lt;'Crop Table'!O34, 
                        DATEDIF(H21, 'Crop Table'!O34, "D"), 
                        DATEDIF('Crop Table'!O34, H21, "D")
                )
&gt; 3,
        IF(
                IF(H21&lt;'Crop Table'!P34, 
                        DATEDIF(H21, 'Crop Table'!P34, "D"), 
                        DATEDIF('Crop Table'!P34, H21, "D")
                ) 
        &gt; 3, 
        IF(AND(H21&gt;'Crop Table'!O34, H21&lt;'Crop Table'!P34),
                1*'Crop Table'!C34,
        ), 
        1*'Crop Table'!C34
        ),
1*'Crop Table'!C34 
)</f>
        <v/>
      </c>
      <c r="BF21" s="202"/>
      <c r="BG21" s="202" t="str">
        <f>IF(IF(H21&lt;'Crop Table'!O35, 
                        DATEDIF(H21, 'Crop Table'!O35, "D"), 
                        DATEDIF('Crop Table'!O35, H21, "D")
                )
&gt; 3,
        IF(
                IF(H21&lt;'Crop Table'!P35, 
                        DATEDIF(H21, 'Crop Table'!P35, "D"), 
                        DATEDIF('Crop Table'!P35, H21, "D")
                ) 
        &gt; 3, 
        IF(AND(H21&gt;'Crop Table'!O35, H21&lt;'Crop Table'!P35),
                1*'Crop Table'!C35,
        ), 
        1*'Crop Table'!C35
        ),
1*'Crop Table'!C35 
)</f>
        <v/>
      </c>
      <c r="BH21" s="202"/>
      <c r="BI21" s="202" t="str">
        <f>IF(IF(H21&lt;'Crop Table'!O36, 
                        DATEDIF(H21, 'Crop Table'!O36, "D"), 
                        DATEDIF('Crop Table'!O36, H21, "D")
                )
&gt; 3,
        IF(
                IF(H21&lt;'Crop Table'!P36, 
                        DATEDIF(H21, 'Crop Table'!P36, "D"), 
                        DATEDIF('Crop Table'!P36, H21, "D")
                ) 
        &gt; 3, 
        IF(AND(H21&gt;'Crop Table'!O36, H21&lt;'Crop Table'!P36),
                1*'Crop Table'!C36,
        ), 
        1*'Crop Table'!C36
        ),
1*'Crop Table'!C36 
)</f>
        <v/>
      </c>
      <c r="BJ21" s="202"/>
      <c r="BK21" s="202" t="str">
        <f>IF(IF(H21&lt;'Crop Table'!O37, 
                        DATEDIF(H21, 'Crop Table'!O37, "D"), 
                        DATEDIF('Crop Table'!O37, H21, "D")
                )
&gt; 3,
        IF(
                IF(H21&lt;'Crop Table'!P37, 
                        DATEDIF(H21, 'Crop Table'!P37, "D"), 
                        DATEDIF('Crop Table'!P37, H21, "D")
                ) 
        &gt; 3, 
        IF(AND(H21&gt;'Crop Table'!O37, H21&lt;'Crop Table'!P37),
                1*'Crop Table'!C37,
        ), 
        1*'Crop Table'!C37
        ),
1*'Crop Table'!C37 
)</f>
        <v/>
      </c>
      <c r="BL21" s="202"/>
      <c r="BM21" s="202" t="str">
        <f>IF(IF(H21&lt;'Crop Table'!O38, 
                        DATEDIF(H21, 'Crop Table'!O38, "D"), 
                        DATEDIF('Crop Table'!O38, H21, "D")
                )
&gt; 3,
        IF(
                IF(H21&lt;'Crop Table'!P38, 
                        DATEDIF(H21, 'Crop Table'!P38, "D"), 
                        DATEDIF('Crop Table'!P38, H21, "D")
                ) 
        &gt; 3, 
        IF(AND(H21&gt;'Crop Table'!O38, H21&lt;'Crop Table'!P38),
                1*'Crop Table'!C38,
        ), 
        1*'Crop Table'!C38
        ),
1*'Crop Table'!C38 
)</f>
        <v/>
      </c>
      <c r="BN21" s="202"/>
      <c r="BO21" s="202" t="str">
        <f>IF(IF(H21&lt;'Crop Table'!O39, 
                        DATEDIF(H21, 'Crop Table'!O39, "D"), 
                        DATEDIF('Crop Table'!O39, H21, "D")
                )
&gt; 3,
        IF(
                IF(H21&lt;'Crop Table'!P39, 
                        DATEDIF(H21, 'Crop Table'!P39, "D"), 
                        DATEDIF('Crop Table'!P39, H21, "D")
                ) 
        &gt; 3, 
        IF(AND(H21&gt;'Crop Table'!O39, H21&lt;'Crop Table'!P39),
                1*'Crop Table'!C39,
        ), 
        1*'Crop Table'!C39
        ),
1*'Crop Table'!C39 
)</f>
        <v/>
      </c>
      <c r="BP21" s="202"/>
      <c r="BQ21" s="202" t="str">
        <f>IF(IF(H21&lt;'Crop Table'!O40, 
                        DATEDIF(H21, 'Crop Table'!O40, "D"), 
                        DATEDIF('Crop Table'!O40, H21, "D")
                )
&gt; 3,
        IF(
                IF(H21&lt;'Crop Table'!P40, 
                        DATEDIF(H21, 'Crop Table'!P40, "D"), 
                        DATEDIF('Crop Table'!P40, H21, "D")
                ) 
        &gt; 3, 
        IF(AND(H21&gt;'Crop Table'!O40, H21&lt;'Crop Table'!P40),
                1*'Crop Table'!C40,
        ), 
        1*'Crop Table'!C40
        ),
1*'Crop Table'!C40
)</f>
        <v/>
      </c>
      <c r="BR21" s="202"/>
      <c r="BS21" s="202" t="str">
        <f>IF(IF(H21&lt;'Crop Table'!O41, 
                        DATEDIF(H21, 'Crop Table'!O41, "D"), 
                        DATEDIF('Crop Table'!O41, H21, "D")
                )
&gt; 3,
        IF(
                IF(H21&lt;'Crop Table'!P41, 
                        DATEDIF(H21, 'Crop Table'!P41, "D"), 
                        DATEDIF('Crop Table'!P41, H21, "D")
                ) 
        &gt; 3, 
        IF(AND(H21&gt;'Crop Table'!O41, H21&lt;'Crop Table'!P41),
                1*'Crop Table'!C41,
        ), 
        1*'Crop Table'!C41
        ),
1*'Crop Table'!C41
)</f>
        <v/>
      </c>
      <c r="BT21" s="202"/>
      <c r="BU21" s="202" t="str">
        <f>IF(IF(H21&lt;'Crop Table'!O42, 
                        DATEDIF(H21, 'Crop Table'!O42, "D"), 
                        DATEDIF('Crop Table'!O42, H21, "D")
                )
&gt; 3,
        IF(
                IF(H21&lt;'Crop Table'!P42, 
                        DATEDIF(H21, 'Crop Table'!P42, "D"), 
                        DATEDIF('Crop Table'!P42, H21, "D")
                ) 
        &gt; 3, 
        IF(AND(H21&gt;'Crop Table'!O42, H21&lt;'Crop Table'!P42),
                1*'Crop Table'!C42,
        ), 
        1*'Crop Table'!C42
        ),
1*'Crop Table'!C42
)</f>
        <v/>
      </c>
      <c r="BV21" s="202"/>
      <c r="BW21" s="202" t="str">
        <f>IF(IF(H21&lt;'Crop Table'!O43, 
                        DATEDIF(H21, 'Crop Table'!O43, "D"), 
                        DATEDIF('Crop Table'!O43, H21, "D")
                )
&gt; 3,
        IF(
                IF(H21&lt;'Crop Table'!P43, 
                        DATEDIF(H21, 'Crop Table'!P43, "D"), 
                        DATEDIF('Crop Table'!P43, H21, "D")
                ) 
        &gt; 3, 
        IF(AND(H21&gt;'Crop Table'!O43, H21&lt;'Crop Table'!P43),
                1*'Crop Table'!C43,
        ), 
        1*'Crop Table'!C43
        ),
1*'Crop Table'!C43
)</f>
        <v/>
      </c>
      <c r="BX21" s="202"/>
      <c r="BY21" s="202" t="str">
        <f>IF(IF(H21&lt;'Crop Table'!O44, 
                        DATEDIF(H21, 'Crop Table'!O44, "D"), 
                        DATEDIF('Crop Table'!O44, H21, "D")
                )
&gt; 3,
        IF(
                IF(H21&lt;'Crop Table'!P44, 
                        DATEDIF(H21, 'Crop Table'!P44, "D"), 
                        DATEDIF('Crop Table'!P44, H21, "D")
                ) 
        &gt; 3, 
        IF(AND(H21&gt;'Crop Table'!O44, H21&lt;'Crop Table'!P44),
                1*'Crop Table'!C44,
        ), 
        1*'Crop Table'!C44
        ),
1*'Crop Table'!C44
)</f>
        <v/>
      </c>
      <c r="BZ21" s="202"/>
      <c r="CA21" s="202" t="str">
        <f>IF(IF(H21&lt;'Crop Table'!O45, 
                        DATEDIF(H21, 'Crop Table'!O45, "D"), 
                        DATEDIF('Crop Table'!O45, H21, "D")
                )
&gt; 3,
        IF(
                IF(H21&lt;'Crop Table'!P45, 
                        DATEDIF(H21, 'Crop Table'!P45, "D"), 
                        DATEDIF('Crop Table'!P45, H21, "D")
                ) 
        &gt; 3, 
        IF(AND(H21&gt;'Crop Table'!O45, H21&lt;'Crop Table'!P45),
                1*'Crop Table'!C45,
        ), 
        1*'Crop Table'!C45
        ),
1*'Crop Table'!C45
)</f>
        <v/>
      </c>
      <c r="CB21" s="202"/>
      <c r="CC21" s="202" t="str">
        <f>IF(IF(H21&lt;'Crop Table'!O46, 
                        DATEDIF(H21, 'Crop Table'!O46, "D"), 
                        DATEDIF('Crop Table'!O46, H21, "D")
                )
&gt; 3,
        IF(
                IF(H21&lt;'Crop Table'!P46, 
                        DATEDIF(H21, 'Crop Table'!P46, "D"), 
                        DATEDIF('Crop Table'!P46, H21, "D")
                ) 
        &gt; 3, 
        IF(AND(H21&gt;'Crop Table'!O46, H21&lt;'Crop Table'!P46),
                1*'Crop Table'!C46,
        ), 
        1*'Crop Table'!C46
        ),
1*'Crop Table'!C46
)</f>
        <v/>
      </c>
      <c r="CD21" s="202"/>
      <c r="CE21" s="202" t="str">
        <f>IF(IF(H20&lt;'Crop Table'!O47, 
                        DATEDIF(H20, 'Crop Table'!O47, "D"), 
                        DATEDIF('Crop Table'!O47, H20, "D")
                )
&gt; 3,
        IF(
                IF(H20&lt;'Crop Table'!P47, 
                        DATEDIF(H20, 'Crop Table'!P47, "D"), 
                        DATEDIF('Crop Table'!P47, H20, "D")
                ) 
        &gt; 3, 
        IF(AND(H20&gt;'Crop Table'!O47, H20&lt;'Crop Table'!P47),
                1*'Crop Table'!C47,
        ), 
        1*'Crop Table'!C47
        ),
1*'Crop Table'!C47
)</f>
        <v/>
      </c>
      <c r="CF21" s="202"/>
      <c r="CG21" s="202" t="str">
        <f>IF(IF(H21&lt;'Crop Table'!O48, 
                        DATEDIF(H21, 'Crop Table'!O48, "D"), 
                        DATEDIF('Crop Table'!O48, H21, "D")
                )
&gt; 3,
        IF(
                IF(H21&lt;'Crop Table'!P48, 
                        DATEDIF(H21, 'Crop Table'!P48, "D"), 
                        DATEDIF('Crop Table'!P48, H21, "D")
                ) 
        &gt; 3, 
        IF(AND(H21&gt;'Crop Table'!O48, H21&lt;'Crop Table'!P48),
                1*'Crop Table'!C48,
        ), 
        1*'Crop Table'!C48
        ),
1*'Crop Table'!C48
)</f>
        <v/>
      </c>
      <c r="CH21" s="202"/>
      <c r="CI21" s="202" t="str">
        <f>IF(IF(H21&lt;'Crop Table'!O49, 
                        DATEDIF(H21, 'Crop Table'!O49, "D"), 
                        DATEDIF('Crop Table'!O49, H21, "D")
                )
&gt; 3,
        IF(
                IF(H21&lt;'Crop Table'!P49, 
                        DATEDIF(H21, 'Crop Table'!P49, "D"), 
                        DATEDIF('Crop Table'!P49, H21, "D")
                ) 
        &gt; 3, 
        IF(AND(H21&gt;'Crop Table'!O49, H21&lt;'Crop Table'!P49),
                1*'Crop Table'!C49,
        ), 
        1*'Crop Table'!C49
        ),
1*'Crop Table'!C49
)</f>
        <v/>
      </c>
      <c r="CJ21" s="202"/>
      <c r="CK21" s="202" t="str">
        <f>IF(IF(H21&lt;'Crop Table'!O50, 
                        DATEDIF(H21, 'Crop Table'!O50, "D"), 
                        DATEDIF('Crop Table'!O50, H21, "D")
                )
&gt; 3,
        IF(
                IF(H21&lt;'Crop Table'!P50, 
                        DATEDIF(H21, 'Crop Table'!P50, "D"), 
                        DATEDIF('Crop Table'!P50, H21, "D")
                ) 
        &gt; 3, 
        IF(AND(H21&gt;'Crop Table'!O50, H21&lt;'Crop Table'!P50),
                1*'Crop Table'!C50,
        ), 
        1*'Crop Table'!C50
        ),
1*'Crop Table'!C50
)</f>
        <v/>
      </c>
      <c r="CL21" s="202"/>
      <c r="CM21" s="202" t="str">
        <f>IF(IF(H21&lt;'Crop Table'!O51, 
                        DATEDIF(H21, 'Crop Table'!O51, "D"), 
                        DATEDIF('Crop Table'!O51, H21, "D")
                )
&gt; 3,
        IF(
                IF(H21&lt;'Crop Table'!P51, 
                        DATEDIF(H21, 'Crop Table'!P51, "D"), 
                        DATEDIF('Crop Table'!P51, H21, "D")
                ) 
        &gt; 3, 
        IF(AND(H21&gt;'Crop Table'!O51, H21&lt;'Crop Table'!P51),
                1*'Crop Table'!C51,
        ), 
        1*'Crop Table'!C51
        ),
1*'Crop Table'!C51
)</f>
        <v/>
      </c>
      <c r="CN21" s="202"/>
      <c r="CO21" s="202" t="str">
        <f>IF(IF(H21&lt;'Crop Table'!O52, 
                        DATEDIF(H21, 'Crop Table'!O52, "D"), 
                        DATEDIF('Crop Table'!O52, H21, "D")
                )
&gt; 3,
        IF(
                IF(H21&lt;'Crop Table'!P52, 
                        DATEDIF(H21, 'Crop Table'!P52, "D"), 
                        DATEDIF('Crop Table'!P52, H21, "D")
                ) 
        &gt; 3, 
        IF(AND(H21&gt;'Crop Table'!O52, H21&lt;'Crop Table'!P52),
                1*'Crop Table'!C52,
        ), 
        1*'Crop Table'!C52
        ),
1*'Crop Table'!C52
)</f>
        <v/>
      </c>
      <c r="CP21" s="202"/>
      <c r="CQ21" s="202" t="str">
        <f>IF(IF(H20&lt;'Crop Table'!O53, 
                        DATEDIF(H20, 'Crop Table'!O53, "D"), 
                        DATEDIF('Crop Table'!O53, H20, "D")
                )
&gt; 3,
        IF(
                IF(H20&lt;'Crop Table'!P53, 
                        DATEDIF(H20, 'Crop Table'!P53, "D"), 
                        DATEDIF('Crop Table'!P53, H20, "D")
                ) 
        &gt; 3, 
        IF(AND(H20&gt;'Crop Table'!O53, H20&lt;'Crop Table'!P53),
                1*'Crop Table'!C53,
        ), 
        1*'Crop Table'!C53
        ),
1*'Crop Table'!C53
)</f>
        <v/>
      </c>
      <c r="CR21" s="202"/>
      <c r="CS21" s="202" t="str">
        <f>IF(IF(H21&lt;'Crop Table'!O54, 
                        DATEDIF(H21, 'Crop Table'!O54, "D"), 
                        DATEDIF('Crop Table'!O54, H21, "D")
                )
&gt; 3,
        IF(
                IF(H21&lt;'Crop Table'!P54, 
                        DATEDIF(H21, 'Crop Table'!P54, "D"), 
                        DATEDIF('Crop Table'!P54, H21, "D")
                ) 
        &gt; 3, 
        IF(AND(H21&gt;'Crop Table'!O54, H21&lt;'Crop Table'!P54),
                1*'Crop Table'!C54,
        ), 
        1*'Crop Table'!C54
        ),
1*'Crop Table'!C54
)</f>
        <v/>
      </c>
      <c r="CT21" s="202"/>
      <c r="CU21" s="202" t="str">
        <f>IF(IF(H21&lt;'Crop Table'!O55, 
                        DATEDIF(H21, 'Crop Table'!O55, "D"), 
                        DATEDIF('Crop Table'!O55, H21, "D")
                )
&gt; 3,
        IF(
                IF(H21&lt;'Crop Table'!P55, 
                        DATEDIF(H21, 'Crop Table'!P55, "D"), 
                        DATEDIF('Crop Table'!P55, H21, "D")
                ) 
        &gt; 3, 
        IF(AND(H21&gt;'Crop Table'!O55, H21&lt;'Crop Table'!P55),
                1*'Crop Table'!C55,
        ), 
        1*'Crop Table'!C55
        ),
1*'Crop Table'!C55
)</f>
        <v/>
      </c>
      <c r="CV21" s="202"/>
      <c r="CW21" s="202" t="str">
        <f>IF(IF(H21&lt;'Crop Table'!O56, 
                        DATEDIF(H21, 'Crop Table'!O56, "D"), 
                        DATEDIF('Crop Table'!O56, H21, "D")
                )
&gt; 3,
        IF(
                IF(H21&lt;'Crop Table'!P56, 
                        DATEDIF(H21, 'Crop Table'!P56, "D"), 
                        DATEDIF('Crop Table'!P56, H21, "D")
                ) 
        &gt; 3, 
        IF(AND(H21&gt;'Crop Table'!O56, H21&lt;'Crop Table'!P56),
                1*'Crop Table'!C56,
        ), 
        1*'Crop Table'!C56
        ),
1*'Crop Table'!C56
)</f>
        <v/>
      </c>
      <c r="CX21" s="202"/>
      <c r="CY21" s="202" t="str">
        <f>IF(IF(H21&lt;'Crop Table'!O57, 
                        DATEDIF(H21, 'Crop Table'!O57, "D"), 
                        DATEDIF('Crop Table'!O57, H21, "D")
                )
&gt; 3,
        IF(
                IF(H21&lt;'Crop Table'!P57, 
                        DATEDIF(H21, 'Crop Table'!P57, "D"), 
                        DATEDIF('Crop Table'!P57, H21, "D")
                ) 
        &gt; 3, 
        IF(AND(H21&gt;'Crop Table'!O57, H21&lt;'Crop Table'!P57),
                1*'Crop Table'!C57,
        ), 
        1*'Crop Table'!C57
        ),
1*'Crop Table'!C57
)</f>
        <v/>
      </c>
      <c r="CZ21" s="202"/>
      <c r="DA21" s="202" t="str">
        <f>IF(IF(H21&lt;'Crop Table'!O58, 
                        DATEDIF(H21, 'Crop Table'!O58, "D"), 
                        DATEDIF('Crop Table'!O58, H21, "D")
                )
&gt; 3,
        IF(
                IF(H21&lt;'Crop Table'!P58, 
                        DATEDIF(H21, 'Crop Table'!P58, "D"), 
                        DATEDIF('Crop Table'!P58, H21, "D")
                ) 
        &gt; 3, 
        IF(AND(H21&gt;'Crop Table'!O58, H21&lt;'Crop Table'!P58),
                1*'Crop Table'!C58,
        ), 
        1*'Crop Table'!C58
        ),
1*'Crop Table'!C58
)</f>
        <v/>
      </c>
      <c r="DB21" s="202"/>
      <c r="DC21" s="202" t="str">
        <f>IF(IF(H21&lt;'Crop Table'!O59, 
                        DATEDIF(H21, 'Crop Table'!O59, "D"), 
                        DATEDIF('Crop Table'!O59, H21, "D")
                )
&gt; 3,
        IF(
                IF(H21&lt;'Crop Table'!P59, 
                        DATEDIF(H21, 'Crop Table'!P59, "D"), 
                        DATEDIF('Crop Table'!P59, H21, "D")
                ) 
        &gt; 3, 
        IF(AND(H21&gt;'Crop Table'!O59, H21&lt;'Crop Table'!P59),
                1*'Crop Table'!C59,
        ), 
        1*'Crop Table'!C59
        ),
1*'Crop Table'!C59
)</f>
        <v/>
      </c>
      <c r="DD21" s="202"/>
      <c r="DE21" s="202" t="str">
        <f>IF(IF(H21&lt;'Crop Table'!O60, 
                        DATEDIF(H21, 'Crop Table'!O60, "D"), 
                        DATEDIF('Crop Table'!O60, H21, "D")
                )
&gt; 3,
        IF(
                IF(H21&lt;'Crop Table'!P60, 
                        DATEDIF(H21, 'Crop Table'!P60, "D"), 
                        DATEDIF('Crop Table'!P60, H21, "D")
                ) 
        &gt; 3, 
        IF(AND(H21&gt;'Crop Table'!O60, H21&lt;'Crop Table'!P60),
                1*'Crop Table'!C60,
        ), 
        1*'Crop Table'!C60
        ),
1*'Crop Table'!C60
)</f>
        <v/>
      </c>
      <c r="DF21" s="202"/>
      <c r="DG21" s="202" t="str">
        <f>IF(IF(H21&lt;'Crop Table'!O61, 
                        DATEDIF(H21, 'Crop Table'!O61, "D"), 
                        DATEDIF('Crop Table'!O61, H21, "D")
                )
&gt; 3,
        IF(
                IF(H21&lt;'Crop Table'!P61, 
                        DATEDIF(H21, 'Crop Table'!P61, "D"), 
                        DATEDIF('Crop Table'!P61, H21, "D")
                ) 
        &gt; 3, 
        IF(AND(H21&gt;'Crop Table'!O61, H21&lt;'Crop Table'!P61),
                1*'Crop Table'!C61,
        ), 
        1*'Crop Table'!C61
        ),
1*'Crop Table'!C61
)</f>
        <v/>
      </c>
      <c r="DH21" s="202"/>
      <c r="DI21" s="202" t="str">
        <f>IF(IF(H21&lt;'Crop Table'!O62, 
                        DATEDIF(H21, 'Crop Table'!O62, "D"), 
                        DATEDIF('Crop Table'!O62, H21, "D")
                )
&gt; 3,
        IF(
                IF(H21&lt;'Crop Table'!P62, 
                        DATEDIF(H21, 'Crop Table'!P62, "D"), 
                        DATEDIF('Crop Table'!P62, H21, "D")
                ) 
        &gt; 3, 
        IF(AND(H21&gt;'Crop Table'!O62, H21&lt;'Crop Table'!P62),
                1*'Crop Table'!C62,
        ), 
        1*'Crop Table'!C62
        ),
1*'Crop Table'!C62
)</f>
        <v/>
      </c>
      <c r="DJ21" s="202"/>
      <c r="DK21" s="202" t="str">
        <f>IF(IF(H21&lt;'Crop Table'!O63, 
                        DATEDIF(H21, 'Crop Table'!O63, "D"), 
                        DATEDIF('Crop Table'!O63, H21, "D")
                )
&gt; 3,
        IF(
                IF(H21&lt;'Crop Table'!P63, 
                        DATEDIF(H21, 'Crop Table'!P63, "D"), 
                        DATEDIF('Crop Table'!P63, H21, "D")
                ) 
        &gt; 3, 
        IF(AND(H21&gt;'Crop Table'!O63, H21&lt;'Crop Table'!P63),
                1*'Crop Table'!C63,
        ), 
        1*'Crop Table'!C63
        ),
1*'Crop Table'!C63
)</f>
        <v/>
      </c>
      <c r="DL21" s="202"/>
      <c r="DM21" s="202" t="str">
        <f>IF(IF(H21&lt;'Crop Table'!O64, 
                        DATEDIF(H21, 'Crop Table'!O64, "D"), 
                        DATEDIF('Crop Table'!O64, H21, "D")
                )
&gt; 3,
        IF(
                IF(H21&lt;'Crop Table'!P64, 
                        DATEDIF(H21, 'Crop Table'!P64, "D"), 
                        DATEDIF('Crop Table'!P64, H21, "D")
                ) 
        &gt; 3, 
        IF(AND(H21&gt;'Crop Table'!O64, H21&lt;'Crop Table'!P64),
                1*'Crop Table'!C64,
        ), 
        1*'Crop Table'!C64
        ),
1*'Crop Table'!C64
)</f>
        <v/>
      </c>
      <c r="DN21" s="202"/>
      <c r="DO21" s="202" t="str">
        <f>IF(IF(H21&lt;'Crop Table'!O65, 
                        DATEDIF(H21, 'Crop Table'!O65, "D"), 
                        DATEDIF('Crop Table'!O65, H21, "D")
                )
&gt; 3,
        IF(
                IF(H21&lt;'Crop Table'!P65, 
                        DATEDIF(H21, 'Crop Table'!P65, "D"), 
                        DATEDIF('Crop Table'!P65, H21, "D")
                ) 
        &gt; 3, 
        IF(AND(H21&gt;'Crop Table'!O65, H21&lt;'Crop Table'!P65),
                1*'Crop Table'!C65,
        ), 
        1*'Crop Table'!C65
        ),
1*'Crop Table'!C65
)</f>
        <v/>
      </c>
      <c r="DP21" s="202"/>
      <c r="DQ21" s="202" t="str">
        <f>IF(IF(H21&lt;'Crop Table'!O66, 
                        DATEDIF(H21, 'Crop Table'!O66, "D"), 
                        DATEDIF('Crop Table'!O66, H21, "D")
                )
&gt; 3,
        IF(
                IF(H21&lt;'Crop Table'!P66, 
                        DATEDIF(H21, 'Crop Table'!P66, "D"), 
                        DATEDIF('Crop Table'!P66, H21, "D")
                ) 
        &gt; 3, 
        IF(AND(H21&gt;'Crop Table'!O66, H21&lt;'Crop Table'!P66),
                1*'Crop Table'!C66,
        ), 
        1*'Crop Table'!C66
        ),
1*'Crop Table'!C66
)</f>
        <v/>
      </c>
      <c r="DR21" s="202"/>
      <c r="DS21" s="202" t="str">
        <f>IF(IF(H21&lt;'Crop Table'!O67, 
                        DATEDIF(H21, 'Crop Table'!O67, "D"), 
                        DATEDIF('Crop Table'!O67, H21, "D")
                )
&gt; 3,
        IF(
                IF(H21&lt;'Crop Table'!P67, 
                        DATEDIF(H21, 'Crop Table'!P67, "D"), 
                        DATEDIF('Crop Table'!P67, H21, "D")
                ) 
        &gt; 3, 
        IF(AND(H21&gt;'Crop Table'!O67, H21&lt;'Crop Table'!P67),
                1*'Crop Table'!C67,
        ), 
        1*'Crop Table'!C67
        ),
1*'Crop Table'!C67
)</f>
        <v/>
      </c>
      <c r="DT21" s="202"/>
      <c r="DU21" s="202" t="str">
        <f>IF(IF(H20&lt;'Crop Table'!O68, 
                        DATEDIF(H20, 'Crop Table'!O68, "D"), 
                        DATEDIF('Crop Table'!O68, H20, "D")
                )
&gt; 3,
        IF(
                IF(H20&lt;'Crop Table'!P68, 
                        DATEDIF(H20, 'Crop Table'!P68, "D"), 
                        DATEDIF('Crop Table'!P68, H20, "D")
                ) 
        &gt; 3, 
        IF(AND(H20&gt;'Crop Table'!O68, H20&lt;'Crop Table'!P68),
                1*'Crop Table'!C68,
        ), 
        1*'Crop Table'!C68
        ),
1*'Crop Table'!C68
)</f>
        <v/>
      </c>
      <c r="DV21" s="202"/>
      <c r="DW21" s="202" t="str">
        <f>IF(IF(H21&lt;'Crop Table'!O69, 
                        DATEDIF(H21, 'Crop Table'!O69, "D"), 
                        DATEDIF('Crop Table'!O69, H21, "D")
                )
&gt; 3,
        IF(
                IF(H21&lt;'Crop Table'!P69, 
                        DATEDIF(H21, 'Crop Table'!P69, "D"), 
                        DATEDIF('Crop Table'!P69, H21, "D")
                ) 
        &gt; 3, 
        IF(AND(H21&gt;'Crop Table'!O69, H21&lt;'Crop Table'!P69),
                1*'Crop Table'!C69,
        ), 
        1*'Crop Table'!C69
        ),
1*'Crop Table'!C69
)</f>
        <v/>
      </c>
      <c r="DX21" s="202"/>
      <c r="DY21" s="202" t="str">
        <f>IF(IF(H21&lt;'Crop Table'!O70, 
                        DATEDIF(H21, 'Crop Table'!O70, "D"), 
                        DATEDIF('Crop Table'!O70, H21, "D")
                )
&gt; 3,
        IF(
                IF(H21&lt;'Crop Table'!P70, 
                        DATEDIF(H21, 'Crop Table'!P70, "D"), 
                        DATEDIF('Crop Table'!P70, H21, "D")
                ) 
        &gt; 3, 
        IF(AND(H21&gt;'Crop Table'!O70, H21&lt;'Crop Table'!P70),
                1*'Crop Table'!C70,
        ), 
        1*'Crop Table'!C70
        ),
1*'Crop Table'!C70
)</f>
        <v/>
      </c>
      <c r="DZ21" s="202"/>
      <c r="EA21" s="202" t="str">
        <f>IF(IF(H21&lt;'Crop Table'!O71, 
                        DATEDIF(H21, 'Crop Table'!O71, "D"), 
                        DATEDIF('Crop Table'!O71, H21, "D")
                )
&gt; 3,
        IF(
                IF(H21&lt;'Crop Table'!P71, 
                        DATEDIF(H21, 'Crop Table'!P71, "D"), 
                        DATEDIF('Crop Table'!P71, H21, "D")
                ) 
        &gt; 3, 
        IF(AND(H21&gt;'Crop Table'!O71, H21&lt;'Crop Table'!P71),
                1*'Crop Table'!C71,
        ), 
        1*'Crop Table'!C71
        ),
1*'Crop Table'!C71
)</f>
        <v/>
      </c>
      <c r="EB21" s="202"/>
      <c r="EC21" s="202" t="str">
        <f>IF(IF(H21&lt;'Crop Table'!O72, 
                        DATEDIF(H21, 'Crop Table'!O72, "D"), 
                        DATEDIF('Crop Table'!O72, H21, "D")
                )
&gt; 3,
        IF(
                IF(H21&lt;'Crop Table'!P72, 
                        DATEDIF(H21, 'Crop Table'!P72, "D"), 
                        DATEDIF('Crop Table'!P72, H21, "D")
                ) 
        &gt; 3, 
        IF(AND(H21&gt;'Crop Table'!O72, H21&lt;'Crop Table'!P72),
                1*'Crop Table'!C72,
        ), 
        1*'Crop Table'!C72
        ),
1*'Crop Table'!C72
)</f>
        <v/>
      </c>
      <c r="ED21" s="202"/>
      <c r="EE21" s="202" t="str">
        <f>IF(IF(H21&lt;'Crop Table'!O73, 
                        DATEDIF(H21, 'Crop Table'!O73, "D"), 
                        DATEDIF('Crop Table'!O73, H21, "D")
                )
&gt; 3,
        IF(
                IF(H21&lt;'Crop Table'!P73, 
                        DATEDIF(H21, 'Crop Table'!P73, "D"), 
                        DATEDIF('Crop Table'!P73, H21, "D")
                ) 
        &gt; 3, 
        IF(AND(H21&gt;'Crop Table'!O73, H21&lt;'Crop Table'!P73),
                1*'Crop Table'!C73,
        ), 
        1*'Crop Table'!C73
        ),
1*'Crop Table'!C73
)</f>
        <v/>
      </c>
      <c r="EF21" s="203"/>
    </row>
    <row r="22">
      <c r="A22" s="204"/>
      <c r="B22" s="193"/>
      <c r="C22" s="193"/>
      <c r="D22" s="193"/>
      <c r="E22" s="205">
        <f>IF(COUNTA('Crop Table'!O11:O73)=0, ,SUM(K22:EE22))</f>
        <v>0</v>
      </c>
      <c r="F22" s="195"/>
      <c r="G22" s="206" t="str">
        <f>IF(COUNTA('Crop Table'!O11:O73)=0, ,(IF(LEFT(H22, 2)=LEFT(H21, 2), , SWITCH(LEFT(H22, 2), "1/", "January","2/", "February","3/", "March","4/", "April","5/", "May","6/", "June","7/", "July","8/", "August","9/", "September","10", "October","11", "November","12", "December"))))</f>
        <v/>
      </c>
      <c r="H22" s="197">
        <f>IF(COUNTA('Crop Table'!O11:O73)=0, ,H21+(DATEDIF(H13, H53, "D")/39)-((DATEDIF(H13, H53, "D")/39)/39))</f>
        <v>45004.82249</v>
      </c>
      <c r="I22" s="207"/>
      <c r="J22" s="208"/>
      <c r="K22" s="200" t="str">
        <f>IF(IF(H20&lt;'Crop Table'!O11, 
                        DATEDIF(H20, 'Crop Table'!O11, "D"), 
                        DATEDIF('Crop Table'!O11, H20, "D")
                )
&gt; 3,
        IF(
                IF(H20&lt;'Crop Table'!P11, 
                        DATEDIF(H20, 'Crop Table'!P11, "D"), 
                        DATEDIF('Crop Table'!P11, H20, "D")
                ) 
        &gt; 3, 
        IF(AND(H20&gt;'Crop Table'!O11, H20&lt;'Crop Table'!P11),
                1*'Crop Table'!C11,
        ), 
        1*'Crop Table'!C11
        ),
1*'Crop Table'!C11
)</f>
        <v/>
      </c>
      <c r="L22" s="209"/>
      <c r="M22" s="201" t="str">
        <f>IF(IF(H20&lt;'Crop Table'!O12, 
                        DATEDIF(H20, 'Crop Table'!O12, "D"), 
                        DATEDIF('Crop Table'!O12, H20, "D")
                )
&gt; 3,
        IF(
                IF(H20&lt;'Crop Table'!P12, 
                        DATEDIF(H20, 'Crop Table'!P12, "D"), 
                        DATEDIF('Crop Table'!P12, H20, "D")
                ) 
        &gt; 3, 
        IF(AND(H20&gt;'Crop Table'!O12, H20&lt;'Crop Table'!P12),
                1*'Crop Table'!C12,
        ), 
        1*'Crop Table'!C12
        ),
1*'Crop Table'!C12
)</f>
        <v/>
      </c>
      <c r="N22" s="201"/>
      <c r="O22" s="202" t="str">
        <f>IF(IF(H22&lt;'Crop Table'!O13, 
                        DATEDIF(H22, 'Crop Table'!O13, "D"), 
                        DATEDIF('Crop Table'!O13, H22, "D")
                )
&gt; 3,
        IF(
                IF(H22&lt;'Crop Table'!P13, 
                        DATEDIF(H22, 'Crop Table'!P13, "D"), 
                        DATEDIF('Crop Table'!P13, H22, "D")
                ) 
        &gt; 3, 
        IF(AND(H22&gt;'Crop Table'!O13, H22&lt;'Crop Table'!P13),
                1*'Crop Table'!C13,
        ), 
        1*'Crop Table'!C13
        ),
1*'Crop Table'!C13
)</f>
        <v/>
      </c>
      <c r="P22" s="202"/>
      <c r="Q22" s="202" t="str">
        <f>IF(IF(H22&lt;'Crop Table'!O14, 
                        DATEDIF(H22, 'Crop Table'!O14, "D"), 
                        DATEDIF('Crop Table'!O14, H22, "D")
                )
&gt; 3,
        IF(
                IF(H22&lt;'Crop Table'!P14, 
                        DATEDIF(H22, 'Crop Table'!P14, "D"), 
                        DATEDIF('Crop Table'!P14, H22, "D")
                ) 
        &gt; 3, 
        IF(AND(H22&gt;'Crop Table'!O14, H22&lt;'Crop Table'!P14),
                1*'Crop Table'!C14,
        ), 
        1*'Crop Table'!C14
        ),
1*'Crop Table'!C14 
)</f>
        <v/>
      </c>
      <c r="R22" s="202"/>
      <c r="S22" s="202" t="str">
        <f>IF(IF(H22&lt;'Crop Table'!O15, 
                        DATEDIF(H22, 'Crop Table'!O15, "D"), 
                        DATEDIF('Crop Table'!O15, H22, "D")
                )
&gt; 3,
        IF(
                IF(H22&lt;'Crop Table'!P15, 
                        DATEDIF(H22, 'Crop Table'!P15, "D"), 
                        DATEDIF('Crop Table'!P15, H22, "D")
                ) 
        &gt; 3, 
        IF(AND(H22&gt;'Crop Table'!O15, H22&lt;'Crop Table'!P15),
                1*'Crop Table'!C15,
        ), 
        1*'Crop Table'!C15
        ),
1*'Crop Table'!C15
)</f>
        <v/>
      </c>
      <c r="T22" s="202"/>
      <c r="U22" s="202" t="str">
        <f>IF(IF(H22&lt;'Crop Table'!O16, 
                        DATEDIF(H22, 'Crop Table'!O16, "D"), 
                        DATEDIF('Crop Table'!O16, H22, "D")
                )
&gt; 3,
        IF(
                IF(H22&lt;'Crop Table'!P16, 
                        DATEDIF(H22, 'Crop Table'!P16, "D"), 
                        DATEDIF('Crop Table'!P16, H22, "D")
                ) 
        &gt; 3, 
        IF(AND(H22&gt;'Crop Table'!O16, H22&lt;'Crop Table'!P16),
                1*'Crop Table'!C16,
        ), 
        1*'Crop Table'!C16
        ),
1*'Crop Table'!C16 
)</f>
        <v/>
      </c>
      <c r="V22" s="202"/>
      <c r="W22" s="202" t="str">
        <f>IF(IF(H22&lt;'Crop Table'!O17, 
                        DATEDIF(H22, 'Crop Table'!O17, "D"), 
                        DATEDIF('Crop Table'!O17, H22, "D")
                )
&gt; 3,
        IF(
                IF(H22&lt;'Crop Table'!P17, 
                        DATEDIF(H22, 'Crop Table'!P17, "D"), 
                        DATEDIF('Crop Table'!P17, H22, "D")
                ) 
        &gt; 3, 
        IF(AND(H22&gt;'Crop Table'!O17, H22&lt;'Crop Table'!P17),
                1*'Crop Table'!C17,
        ), 
        1*'Crop Table'!C17
        ),
1*'Crop Table'!C17 
)</f>
        <v/>
      </c>
      <c r="X22" s="202"/>
      <c r="Y22" s="202" t="str">
        <f>IF(IF(H22&lt;'Crop Table'!O18, 
                        DATEDIF(H22, 'Crop Table'!O18, "D"), 
                        DATEDIF('Crop Table'!O18, H22, "D")
                )
&gt; 3,
        IF(
                IF(H22&lt;'Crop Table'!P18, 
                        DATEDIF(H22, 'Crop Table'!P18, "D"), 
                        DATEDIF('Crop Table'!P18, H22, "D")
                ) 
        &gt; 3, 
        IF(AND(H22&gt;'Crop Table'!O18, H22&lt;'Crop Table'!P18),
                1*'Crop Table'!C18,
        ), 
        1*'Crop Table'!C18
        ),
1*'Crop Table'!C18 
)</f>
        <v/>
      </c>
      <c r="Z22" s="202"/>
      <c r="AA22" s="202" t="str">
        <f>IF(IF(H22&lt;'Crop Table'!O19, 
                        DATEDIF(H22, 'Crop Table'!O19, "D"), 
                        DATEDIF('Crop Table'!O19, H22, "D")
                )
&gt; 3,
        IF(
                IF(H22&lt;'Crop Table'!P19, 
                        DATEDIF(H22, 'Crop Table'!P19, "D"), 
                        DATEDIF('Crop Table'!P19, H22, "D")
                ) 
        &gt; 3, 
        IF(AND(H22&gt;'Crop Table'!O19, H22&lt;'Crop Table'!P19),
                1*'Crop Table'!C19,
        ), 
        1*'Crop Table'!C19
        ),
1*'Crop Table'!C19 
)</f>
        <v/>
      </c>
      <c r="AB22" s="202"/>
      <c r="AC22" s="202" t="str">
        <f>IF(IF(H22&lt;'Crop Table'!O20, 
                        DATEDIF(H22, 'Crop Table'!O20, "D"), 
                        DATEDIF('Crop Table'!O20, H22, "D")
                )
&gt; 3,
        IF(
                IF(H22&lt;'Crop Table'!P20, 
                        DATEDIF(H22, 'Crop Table'!P20, "D"), 
                        DATEDIF('Crop Table'!P20, H22, "D")
                ) 
        &gt; 3, 
        IF(AND(H22&gt;'Crop Table'!O20, H22&lt;'Crop Table'!P20),
                1*'Crop Table'!C20,
        ), 
        1*'Crop Table'!C20
        ),
1*'Crop Table'!C20 
)</f>
        <v/>
      </c>
      <c r="AD22" s="202"/>
      <c r="AE22" s="202" t="str">
        <f>IF(IF(H22&lt;'Crop Table'!O21, 
                        DATEDIF(H22, 'Crop Table'!O21, "D"), 
                        DATEDIF('Crop Table'!O21, H22, "D")
                )
&gt; 3,
        IF(
                IF(H22&lt;'Crop Table'!P21, 
                        DATEDIF(H22, 'Crop Table'!P21, "D"), 
                        DATEDIF('Crop Table'!P21, H22, "D")
                ) 
        &gt; 3, 
        IF(AND(H22&gt;'Crop Table'!O21, H22&lt;'Crop Table'!P21),
                1*'Crop Table'!C21,
        ), 
        1*'Crop Table'!C21
        ),
1*'Crop Table'!C21 
)</f>
        <v/>
      </c>
      <c r="AF22" s="202"/>
      <c r="AG22" s="202" t="str">
        <f>IF(IF(H22&lt;'Crop Table'!O22, 
                        DATEDIF(H22, 'Crop Table'!O22, "D"), 
                        DATEDIF('Crop Table'!O22, H22, "D")
                )
&gt; 3,
        IF(
                IF(H22&lt;'Crop Table'!P22, 
                        DATEDIF(H22, 'Crop Table'!P22, "D"), 
                        DATEDIF('Crop Table'!P22, H22, "D")
                ) 
        &gt; 3, 
        IF(AND(H22&gt;'Crop Table'!O22, H22&lt;'Crop Table'!P22),
                1*'Crop Table'!C22,
        ), 
        1*'Crop Table'!C22
        ),
1*'Crop Table'!C22 
)</f>
        <v/>
      </c>
      <c r="AH22" s="202"/>
      <c r="AI22" s="202" t="str">
        <f>IF(IF(H22&lt;'Crop Table'!O23, 
                        DATEDIF(H22, 'Crop Table'!O23, "D"), 
                        DATEDIF('Crop Table'!O23, H22, "D")
                )
&gt; 3,
        IF(
                IF(H22&lt;'Crop Table'!P23, 
                        DATEDIF(H22, 'Crop Table'!P23, "D"), 
                        DATEDIF('Crop Table'!P23, H22, "D")
                ) 
        &gt; 3, 
        IF(AND(H22&gt;'Crop Table'!O23, H22&lt;'Crop Table'!P23),
                1*'Crop Table'!C23,
        ), 
        1*'Crop Table'!C23
        ),
1*'Crop Table'!C23 
)</f>
        <v/>
      </c>
      <c r="AJ22" s="202"/>
      <c r="AK22" s="202" t="str">
        <f>IF(IF(H22&lt;'Crop Table'!O24, 
                        DATEDIF(H22, 'Crop Table'!O24, "D"), 
                        DATEDIF('Crop Table'!O24, H22, "D")
                )
&gt; 3,
        IF(
                IF(H22&lt;'Crop Table'!P24, 
                        DATEDIF(H22, 'Crop Table'!P24, "D"), 
                        DATEDIF('Crop Table'!P24, H22, "D")
                ) 
        &gt; 3, 
        IF(AND(H22&gt;'Crop Table'!O24, H22&lt;'Crop Table'!P24),
                1*'Crop Table'!C24,
        ), 
        1*'Crop Table'!C24
        ),
1*'Crop Table'!C24 
)</f>
        <v/>
      </c>
      <c r="AL22" s="202"/>
      <c r="AM22" s="202" t="str">
        <f>IF(IF(H22&lt;'Crop Table'!O25, 
                        DATEDIF(H22, 'Crop Table'!O25, "D"), 
                        DATEDIF('Crop Table'!O25, H22, "D")
                )
&gt; 3,
        IF(
                IF(H22&lt;'Crop Table'!P25, 
                        DATEDIF(H22, 'Crop Table'!P25, "D"), 
                        DATEDIF('Crop Table'!P25, H22, "D")
                ) 
        &gt; 3, 
        IF(AND(H22&gt;'Crop Table'!O25, H22&lt;'Crop Table'!P25),
                1*'Crop Table'!C25,
        ), 
        1*'Crop Table'!C25
        ),
1*'Crop Table'!C25 
)</f>
        <v/>
      </c>
      <c r="AN22" s="202"/>
      <c r="AO22" s="202" t="str">
        <f>IF(IF(H22&lt;'Crop Table'!O26, 
                        DATEDIF(H22, 'Crop Table'!O26, "D"), 
                        DATEDIF('Crop Table'!O26, H22, "D")
                )
&gt; 3,
        IF(
                IF(H22&lt;'Crop Table'!P26, 
                        DATEDIF(H22, 'Crop Table'!P26, "D"), 
                        DATEDIF('Crop Table'!P26, H22, "D")
                ) 
        &gt; 3, 
        IF(AND(H22&gt;'Crop Table'!O26, H22&lt;'Crop Table'!P26),
                1*'Crop Table'!C26,
        ), 
        1*'Crop Table'!C26
        ),
1*'Crop Table'!C26 
)</f>
        <v/>
      </c>
      <c r="AP22" s="202"/>
      <c r="AQ22" s="202" t="str">
        <f>IF(IF(H22&lt;'Crop Table'!O27, 
                        DATEDIF(H22, 'Crop Table'!O27, "D"), 
                        DATEDIF('Crop Table'!O27, H22, "D")
                )
&gt; 3,
        IF(
                IF(H22&lt;'Crop Table'!P27, 
                        DATEDIF(H22, 'Crop Table'!P27, "D"), 
                        DATEDIF('Crop Table'!P27, H22, "D")
                ) 
        &gt; 3, 
        IF(AND(H22&gt;'Crop Table'!O27, H22&lt;'Crop Table'!P27),
                1*'Crop Table'!C27,
        ), 
        1*'Crop Table'!C27
        ),
1*'Crop Table'!C27 
)</f>
        <v/>
      </c>
      <c r="AR22" s="202"/>
      <c r="AS22" s="202" t="str">
        <f>IF(IF(H22&lt;'Crop Table'!O28, 
                        DATEDIF(H22, 'Crop Table'!O28, "D"), 
                        DATEDIF('Crop Table'!O28, H22, "D")
                )
&gt; 3,
        IF(
                IF(H22&lt;'Crop Table'!P28, 
                        DATEDIF(H22, 'Crop Table'!P28, "D"), 
                        DATEDIF('Crop Table'!P28, H22, "D")
                ) 
        &gt; 3, 
        IF(AND(H22&gt;'Crop Table'!O28, H22&lt;'Crop Table'!P28),
                1*'Crop Table'!C28,
        ), 
        1*'Crop Table'!C28
        ),
1*'Crop Table'!C28 
)</f>
        <v/>
      </c>
      <c r="AT22" s="202"/>
      <c r="AU22" s="202" t="str">
        <f>IF(IF(H22&lt;'Crop Table'!O29, 
                        DATEDIF(H22, 'Crop Table'!O29, "D"), 
                        DATEDIF('Crop Table'!O29, H22, "D")
                )
&gt; 3,
        IF(
                IF(H22&lt;'Crop Table'!P29, 
                        DATEDIF(H22, 'Crop Table'!P29, "D"), 
                        DATEDIF('Crop Table'!P29, H22, "D")
                ) 
        &gt; 3, 
        IF(AND(H22&gt;'Crop Table'!O29, H22&lt;'Crop Table'!P29),
                1*'Crop Table'!C29,
        ), 
        1*'Crop Table'!C29
        ),
1*'Crop Table'!C29 
)</f>
        <v/>
      </c>
      <c r="AV22" s="202"/>
      <c r="AW22" s="202" t="str">
        <f>IF(IF(H22&lt;'Crop Table'!O30, 
                        DATEDIF(H22, 'Crop Table'!O30, "D"), 
                        DATEDIF('Crop Table'!O30, H22, "D")
                )
&gt; 3,
        IF(
                IF(H22&lt;'Crop Table'!P30, 
                        DATEDIF(H22, 'Crop Table'!P30, "D"), 
                        DATEDIF('Crop Table'!P30, H22, "D")
                ) 
        &gt; 3, 
        IF(AND(H22&gt;'Crop Table'!O30, H22&lt;'Crop Table'!P30),
                1*'Crop Table'!C30,
        ), 
        1*'Crop Table'!C30
        ),
1*'Crop Table'!C30 
)</f>
        <v/>
      </c>
      <c r="AX22" s="202"/>
      <c r="AY22" s="202" t="str">
        <f>IF(IF(H22&lt;'Crop Table'!O31, 
                        DATEDIF(H22, 'Crop Table'!O31, "D"), 
                        DATEDIF('Crop Table'!O31, H22, "D")
                )
&gt; 3,
        IF(
                IF(H22&lt;'Crop Table'!P31, 
                        DATEDIF(H22, 'Crop Table'!P31, "D"), 
                        DATEDIF('Crop Table'!P31, H22, "D")
                ) 
        &gt; 3, 
        IF(AND(H22&gt;'Crop Table'!O31, H22&lt;'Crop Table'!P31),
                1*'Crop Table'!C31,
        ), 
        1*'Crop Table'!C31
        ),
1*'Crop Table'!C31 
)</f>
        <v/>
      </c>
      <c r="AZ22" s="202"/>
      <c r="BA22" s="202" t="str">
        <f>IF(IF(H22&lt;'Crop Table'!O32, 
                        DATEDIF(H22, 'Crop Table'!O32, "D"), 
                        DATEDIF('Crop Table'!O32, H22, "D")
                )
&gt; 3,
        IF(
                IF(H22&lt;'Crop Table'!P32, 
                        DATEDIF(H22, 'Crop Table'!P32, "D"), 
                        DATEDIF('Crop Table'!P32, H22, "D")
                ) 
        &gt; 3, 
        IF(AND(H22&gt;'Crop Table'!O32, H22&lt;'Crop Table'!P32),
                1*'Crop Table'!C32,
        ), 
        1*'Crop Table'!C32
        ),
1*'Crop Table'!C32 
)</f>
        <v/>
      </c>
      <c r="BB22" s="202"/>
      <c r="BC22" s="202" t="str">
        <f>IF(IF(H22&lt;'Crop Table'!O33, 
                        DATEDIF(H22, 'Crop Table'!O33, "D"), 
                        DATEDIF('Crop Table'!O33, H22, "D")
                )
&gt; 3,
        IF(
                IF(H22&lt;'Crop Table'!P33, 
                        DATEDIF(H22, 'Crop Table'!P33, "D"), 
                        DATEDIF('Crop Table'!P33, H22, "D")
                ) 
        &gt; 3, 
        IF(AND(H22&gt;'Crop Table'!O33, H22&lt;'Crop Table'!P33),
                1*'Crop Table'!C33,
        ), 
        1*'Crop Table'!C33
        ),
1*'Crop Table'!C33 
)</f>
        <v/>
      </c>
      <c r="BD22" s="202"/>
      <c r="BE22" s="202" t="str">
        <f>IF(IF(H22&lt;'Crop Table'!O34, 
                        DATEDIF(H22, 'Crop Table'!O34, "D"), 
                        DATEDIF('Crop Table'!O34, H22, "D")
                )
&gt; 3,
        IF(
                IF(H22&lt;'Crop Table'!P34, 
                        DATEDIF(H22, 'Crop Table'!P34, "D"), 
                        DATEDIF('Crop Table'!P34, H22, "D")
                ) 
        &gt; 3, 
        IF(AND(H22&gt;'Crop Table'!O34, H22&lt;'Crop Table'!P34),
                1*'Crop Table'!C34,
        ), 
        1*'Crop Table'!C34
        ),
1*'Crop Table'!C34 
)</f>
        <v/>
      </c>
      <c r="BF22" s="202"/>
      <c r="BG22" s="202" t="str">
        <f>IF(IF(H22&lt;'Crop Table'!O35, 
                        DATEDIF(H22, 'Crop Table'!O35, "D"), 
                        DATEDIF('Crop Table'!O35, H22, "D")
                )
&gt; 3,
        IF(
                IF(H22&lt;'Crop Table'!P35, 
                        DATEDIF(H22, 'Crop Table'!P35, "D"), 
                        DATEDIF('Crop Table'!P35, H22, "D")
                ) 
        &gt; 3, 
        IF(AND(H22&gt;'Crop Table'!O35, H22&lt;'Crop Table'!P35),
                1*'Crop Table'!C35,
        ), 
        1*'Crop Table'!C35
        ),
1*'Crop Table'!C35 
)</f>
        <v/>
      </c>
      <c r="BH22" s="202"/>
      <c r="BI22" s="202" t="str">
        <f>IF(IF(H22&lt;'Crop Table'!O36, 
                        DATEDIF(H22, 'Crop Table'!O36, "D"), 
                        DATEDIF('Crop Table'!O36, H22, "D")
                )
&gt; 3,
        IF(
                IF(H22&lt;'Crop Table'!P36, 
                        DATEDIF(H22, 'Crop Table'!P36, "D"), 
                        DATEDIF('Crop Table'!P36, H22, "D")
                ) 
        &gt; 3, 
        IF(AND(H22&gt;'Crop Table'!O36, H22&lt;'Crop Table'!P36),
                1*'Crop Table'!C36,
        ), 
        1*'Crop Table'!C36
        ),
1*'Crop Table'!C36 
)</f>
        <v/>
      </c>
      <c r="BJ22" s="202"/>
      <c r="BK22" s="202" t="str">
        <f>IF(IF(H22&lt;'Crop Table'!O37, 
                        DATEDIF(H22, 'Crop Table'!O37, "D"), 
                        DATEDIF('Crop Table'!O37, H22, "D")
                )
&gt; 3,
        IF(
                IF(H22&lt;'Crop Table'!P37, 
                        DATEDIF(H22, 'Crop Table'!P37, "D"), 
                        DATEDIF('Crop Table'!P37, H22, "D")
                ) 
        &gt; 3, 
        IF(AND(H22&gt;'Crop Table'!O37, H22&lt;'Crop Table'!P37),
                1*'Crop Table'!C37,
        ), 
        1*'Crop Table'!C37
        ),
1*'Crop Table'!C37 
)</f>
        <v/>
      </c>
      <c r="BL22" s="202"/>
      <c r="BM22" s="202" t="str">
        <f>IF(IF(H22&lt;'Crop Table'!O38, 
                        DATEDIF(H22, 'Crop Table'!O38, "D"), 
                        DATEDIF('Crop Table'!O38, H22, "D")
                )
&gt; 3,
        IF(
                IF(H22&lt;'Crop Table'!P38, 
                        DATEDIF(H22, 'Crop Table'!P38, "D"), 
                        DATEDIF('Crop Table'!P38, H22, "D")
                ) 
        &gt; 3, 
        IF(AND(H22&gt;'Crop Table'!O38, H22&lt;'Crop Table'!P38),
                1*'Crop Table'!C38,
        ), 
        1*'Crop Table'!C38
        ),
1*'Crop Table'!C38 
)</f>
        <v/>
      </c>
      <c r="BN22" s="202"/>
      <c r="BO22" s="202" t="str">
        <f>IF(IF(H22&lt;'Crop Table'!O39, 
                        DATEDIF(H22, 'Crop Table'!O39, "D"), 
                        DATEDIF('Crop Table'!O39, H22, "D")
                )
&gt; 3,
        IF(
                IF(H22&lt;'Crop Table'!P39, 
                        DATEDIF(H22, 'Crop Table'!P39, "D"), 
                        DATEDIF('Crop Table'!P39, H22, "D")
                ) 
        &gt; 3, 
        IF(AND(H22&gt;'Crop Table'!O39, H22&lt;'Crop Table'!P39),
                1*'Crop Table'!C39,
        ), 
        1*'Crop Table'!C39
        ),
1*'Crop Table'!C39 
)</f>
        <v/>
      </c>
      <c r="BP22" s="202"/>
      <c r="BQ22" s="202" t="str">
        <f>IF(IF(H22&lt;'Crop Table'!O40, 
                        DATEDIF(H22, 'Crop Table'!O40, "D"), 
                        DATEDIF('Crop Table'!O40, H22, "D")
                )
&gt; 3,
        IF(
                IF(H22&lt;'Crop Table'!P40, 
                        DATEDIF(H22, 'Crop Table'!P40, "D"), 
                        DATEDIF('Crop Table'!P40, H22, "D")
                ) 
        &gt; 3, 
        IF(AND(H22&gt;'Crop Table'!O40, H22&lt;'Crop Table'!P40),
                1*'Crop Table'!C40,
        ), 
        1*'Crop Table'!C40
        ),
1*'Crop Table'!C40
)</f>
        <v/>
      </c>
      <c r="BR22" s="202"/>
      <c r="BS22" s="202" t="str">
        <f>IF(IF(H22&lt;'Crop Table'!O41, 
                        DATEDIF(H22, 'Crop Table'!O41, "D"), 
                        DATEDIF('Crop Table'!O41, H22, "D")
                )
&gt; 3,
        IF(
                IF(H22&lt;'Crop Table'!P41, 
                        DATEDIF(H22, 'Crop Table'!P41, "D"), 
                        DATEDIF('Crop Table'!P41, H22, "D")
                ) 
        &gt; 3, 
        IF(AND(H22&gt;'Crop Table'!O41, H22&lt;'Crop Table'!P41),
                1*'Crop Table'!C41,
        ), 
        1*'Crop Table'!C41
        ),
1*'Crop Table'!C41
)</f>
        <v/>
      </c>
      <c r="BT22" s="202"/>
      <c r="BU22" s="202" t="str">
        <f>IF(IF(H21&lt;'Crop Table'!O42, 
                        DATEDIF(H21, 'Crop Table'!O42, "D"), 
                        DATEDIF('Crop Table'!O42, H21, "D")
                )
&gt; 3,
        IF(
                IF(H21&lt;'Crop Table'!P42, 
                        DATEDIF(H21, 'Crop Table'!P42, "D"), 
                        DATEDIF('Crop Table'!P42, H21, "D")
                ) 
        &gt; 3, 
        IF(AND(H21&gt;'Crop Table'!O42, H21&lt;'Crop Table'!P42),
                1*'Crop Table'!C42,
        ), 
        1*'Crop Table'!C42
        ),
1*'Crop Table'!C42
)</f>
        <v/>
      </c>
      <c r="BV22" s="202"/>
      <c r="BW22" s="202" t="str">
        <f>IF(IF(H22&lt;'Crop Table'!O43, 
                        DATEDIF(H22, 'Crop Table'!O43, "D"), 
                        DATEDIF('Crop Table'!O43, H22, "D")
                )
&gt; 3,
        IF(
                IF(H22&lt;'Crop Table'!P43, 
                        DATEDIF(H22, 'Crop Table'!P43, "D"), 
                        DATEDIF('Crop Table'!P43, H22, "D")
                ) 
        &gt; 3, 
        IF(AND(H22&gt;'Crop Table'!O43, H22&lt;'Crop Table'!P43),
                1*'Crop Table'!C43,
        ), 
        1*'Crop Table'!C43
        ),
1*'Crop Table'!C43
)</f>
        <v/>
      </c>
      <c r="BX22" s="202"/>
      <c r="BY22" s="202" t="str">
        <f>IF(IF(H22&lt;'Crop Table'!O44, 
                        DATEDIF(H22, 'Crop Table'!O44, "D"), 
                        DATEDIF('Crop Table'!O44, H22, "D")
                )
&gt; 3,
        IF(
                IF(H22&lt;'Crop Table'!P44, 
                        DATEDIF(H22, 'Crop Table'!P44, "D"), 
                        DATEDIF('Crop Table'!P44, H22, "D")
                ) 
        &gt; 3, 
        IF(AND(H22&gt;'Crop Table'!O44, H22&lt;'Crop Table'!P44),
                1*'Crop Table'!C44,
        ), 
        1*'Crop Table'!C44
        ),
1*'Crop Table'!C44
)</f>
        <v/>
      </c>
      <c r="BZ22" s="202"/>
      <c r="CA22" s="202" t="str">
        <f>IF(IF(H22&lt;'Crop Table'!O45, 
                        DATEDIF(H22, 'Crop Table'!O45, "D"), 
                        DATEDIF('Crop Table'!O45, H22, "D")
                )
&gt; 3,
        IF(
                IF(H22&lt;'Crop Table'!P45, 
                        DATEDIF(H22, 'Crop Table'!P45, "D"), 
                        DATEDIF('Crop Table'!P45, H22, "D")
                ) 
        &gt; 3, 
        IF(AND(H22&gt;'Crop Table'!O45, H22&lt;'Crop Table'!P45),
                1*'Crop Table'!C45,
        ), 
        1*'Crop Table'!C45
        ),
1*'Crop Table'!C45
)</f>
        <v/>
      </c>
      <c r="CB22" s="202"/>
      <c r="CC22" s="202" t="str">
        <f>IF(IF(H22&lt;'Crop Table'!O46, 
                        DATEDIF(H22, 'Crop Table'!O46, "D"), 
                        DATEDIF('Crop Table'!O46, H22, "D")
                )
&gt; 3,
        IF(
                IF(H22&lt;'Crop Table'!P46, 
                        DATEDIF(H22, 'Crop Table'!P46, "D"), 
                        DATEDIF('Crop Table'!P46, H22, "D")
                ) 
        &gt; 3, 
        IF(AND(H22&gt;'Crop Table'!O46, H22&lt;'Crop Table'!P46),
                1*'Crop Table'!C46,
        ), 
        1*'Crop Table'!C46
        ),
1*'Crop Table'!C46
)</f>
        <v/>
      </c>
      <c r="CD22" s="202"/>
      <c r="CE22" s="202" t="str">
        <f>IF(IF(H22&lt;'Crop Table'!O47, 
                        DATEDIF(H22, 'Crop Table'!O47, "D"), 
                        DATEDIF('Crop Table'!O47, H22, "D")
                )
&gt; 3,
        IF(
                IF(H22&lt;'Crop Table'!P47, 
                        DATEDIF(H22, 'Crop Table'!P47, "D"), 
                        DATEDIF('Crop Table'!P47, H22, "D")
                ) 
        &gt; 3, 
        IF(AND(H22&gt;'Crop Table'!O47, H22&lt;'Crop Table'!P47),
                1*'Crop Table'!C47,
        ), 
        1*'Crop Table'!C47
        ),
1*'Crop Table'!C47
)</f>
        <v/>
      </c>
      <c r="CF22" s="202"/>
      <c r="CG22" s="202" t="str">
        <f>IF(IF(H22&lt;'Crop Table'!O48, 
                        DATEDIF(H22, 'Crop Table'!O48, "D"), 
                        DATEDIF('Crop Table'!O48, H22, "D")
                )
&gt; 3,
        IF(
                IF(H22&lt;'Crop Table'!P48, 
                        DATEDIF(H22, 'Crop Table'!P48, "D"), 
                        DATEDIF('Crop Table'!P48, H22, "D")
                ) 
        &gt; 3, 
        IF(AND(H22&gt;'Crop Table'!O48, H22&lt;'Crop Table'!P48),
                1*'Crop Table'!C48,
        ), 
        1*'Crop Table'!C48
        ),
1*'Crop Table'!C48
)</f>
        <v/>
      </c>
      <c r="CH22" s="202"/>
      <c r="CI22" s="202" t="str">
        <f>IF(IF(H22&lt;'Crop Table'!O49, 
                        DATEDIF(H22, 'Crop Table'!O49, "D"), 
                        DATEDIF('Crop Table'!O49, H22, "D")
                )
&gt; 3,
        IF(
                IF(H22&lt;'Crop Table'!P49, 
                        DATEDIF(H22, 'Crop Table'!P49, "D"), 
                        DATEDIF('Crop Table'!P49, H22, "D")
                ) 
        &gt; 3, 
        IF(AND(H22&gt;'Crop Table'!O49, H22&lt;'Crop Table'!P49),
                1*'Crop Table'!C49,
        ), 
        1*'Crop Table'!C49
        ),
1*'Crop Table'!C49
)</f>
        <v/>
      </c>
      <c r="CJ22" s="202"/>
      <c r="CK22" s="202" t="str">
        <f>IF(IF(H22&lt;'Crop Table'!O50, 
                        DATEDIF(H22, 'Crop Table'!O50, "D"), 
                        DATEDIF('Crop Table'!O50, H22, "D")
                )
&gt; 3,
        IF(
                IF(H22&lt;'Crop Table'!P50, 
                        DATEDIF(H22, 'Crop Table'!P50, "D"), 
                        DATEDIF('Crop Table'!P50, H22, "D")
                ) 
        &gt; 3, 
        IF(AND(H22&gt;'Crop Table'!O50, H22&lt;'Crop Table'!P50),
                1*'Crop Table'!C50,
        ), 
        1*'Crop Table'!C50
        ),
1*'Crop Table'!C50
)</f>
        <v/>
      </c>
      <c r="CL22" s="202"/>
      <c r="CM22" s="202" t="str">
        <f>IF(IF(H22&lt;'Crop Table'!O51, 
                        DATEDIF(H22, 'Crop Table'!O51, "D"), 
                        DATEDIF('Crop Table'!O51, H22, "D")
                )
&gt; 3,
        IF(
                IF(H22&lt;'Crop Table'!P51, 
                        DATEDIF(H22, 'Crop Table'!P51, "D"), 
                        DATEDIF('Crop Table'!P51, H22, "D")
                ) 
        &gt; 3, 
        IF(AND(H22&gt;'Crop Table'!O51, H22&lt;'Crop Table'!P51),
                1*'Crop Table'!C51,
        ), 
        1*'Crop Table'!C51
        ),
1*'Crop Table'!C51
)</f>
        <v/>
      </c>
      <c r="CN22" s="202"/>
      <c r="CO22" s="202" t="str">
        <f>IF(IF(H22&lt;'Crop Table'!O52, 
                        DATEDIF(H22, 'Crop Table'!O52, "D"), 
                        DATEDIF('Crop Table'!O52, H22, "D")
                )
&gt; 3,
        IF(
                IF(H22&lt;'Crop Table'!P52, 
                        DATEDIF(H22, 'Crop Table'!P52, "D"), 
                        DATEDIF('Crop Table'!P52, H22, "D")
                ) 
        &gt; 3, 
        IF(AND(H22&gt;'Crop Table'!O52, H22&lt;'Crop Table'!P52),
                1*'Crop Table'!C52,
        ), 
        1*'Crop Table'!C52
        ),
1*'Crop Table'!C52
)</f>
        <v/>
      </c>
      <c r="CP22" s="202"/>
      <c r="CQ22" s="202" t="str">
        <f>IF(IF(H22&lt;'Crop Table'!O53, 
                        DATEDIF(H22, 'Crop Table'!O53, "D"), 
                        DATEDIF('Crop Table'!O53, H22, "D")
                )
&gt; 3,
        IF(
                IF(H22&lt;'Crop Table'!P53, 
                        DATEDIF(H22, 'Crop Table'!P53, "D"), 
                        DATEDIF('Crop Table'!P53, H22, "D")
                ) 
        &gt; 3, 
        IF(AND(H22&gt;'Crop Table'!O53, H22&lt;'Crop Table'!P53),
                1*'Crop Table'!C53,
        ), 
        1*'Crop Table'!C53
        ),
1*'Crop Table'!C53
)</f>
        <v/>
      </c>
      <c r="CR22" s="202"/>
      <c r="CS22" s="202" t="str">
        <f>IF(IF(H21&lt;'Crop Table'!O54, 
                        DATEDIF(H21, 'Crop Table'!O54, "D"), 
                        DATEDIF('Crop Table'!O54, H21, "D")
                )
&gt; 3,
        IF(
                IF(H21&lt;'Crop Table'!P54, 
                        DATEDIF(H21, 'Crop Table'!P54, "D"), 
                        DATEDIF('Crop Table'!P54, H21, "D")
                ) 
        &gt; 3, 
        IF(AND(H21&gt;'Crop Table'!O54, H21&lt;'Crop Table'!P54),
                1*'Crop Table'!C54,
        ), 
        1*'Crop Table'!C54
        ),
1*'Crop Table'!C54
)</f>
        <v/>
      </c>
      <c r="CT22" s="202"/>
      <c r="CU22" s="202" t="str">
        <f>IF(IF(H22&lt;'Crop Table'!O55, 
                        DATEDIF(H22, 'Crop Table'!O55, "D"), 
                        DATEDIF('Crop Table'!O55, H22, "D")
                )
&gt; 3,
        IF(
                IF(H22&lt;'Crop Table'!P55, 
                        DATEDIF(H22, 'Crop Table'!P55, "D"), 
                        DATEDIF('Crop Table'!P55, H22, "D")
                ) 
        &gt; 3, 
        IF(AND(H22&gt;'Crop Table'!O55, H22&lt;'Crop Table'!P55),
                1*'Crop Table'!C55,
        ), 
        1*'Crop Table'!C55
        ),
1*'Crop Table'!C55
)</f>
        <v/>
      </c>
      <c r="CV22" s="202"/>
      <c r="CW22" s="202" t="str">
        <f>IF(IF(H21&lt;'Crop Table'!O56, 
                        DATEDIF(H21, 'Crop Table'!O56, "D"), 
                        DATEDIF('Crop Table'!O56, H21, "D")
                )
&gt; 3,
        IF(
                IF(H21&lt;'Crop Table'!P56, 
                        DATEDIF(H21, 'Crop Table'!P56, "D"), 
                        DATEDIF('Crop Table'!P56, H21, "D")
                ) 
        &gt; 3, 
        IF(AND(H21&gt;'Crop Table'!O56, H21&lt;'Crop Table'!P56),
                1*'Crop Table'!C56,
        ), 
        1*'Crop Table'!C56
        ),
1*'Crop Table'!C56
)</f>
        <v/>
      </c>
      <c r="CX22" s="202"/>
      <c r="CY22" s="202" t="str">
        <f>IF(IF(H22&lt;'Crop Table'!O57, 
                        DATEDIF(H22, 'Crop Table'!O57, "D"), 
                        DATEDIF('Crop Table'!O57, H22, "D")
                )
&gt; 3,
        IF(
                IF(H22&lt;'Crop Table'!P57, 
                        DATEDIF(H22, 'Crop Table'!P57, "D"), 
                        DATEDIF('Crop Table'!P57, H22, "D")
                ) 
        &gt; 3, 
        IF(AND(H22&gt;'Crop Table'!O57, H22&lt;'Crop Table'!P57),
                1*'Crop Table'!C57,
        ), 
        1*'Crop Table'!C57
        ),
1*'Crop Table'!C57
)</f>
        <v/>
      </c>
      <c r="CZ22" s="202"/>
      <c r="DA22" s="202" t="str">
        <f>IF(IF(H21&lt;'Crop Table'!O58, 
                        DATEDIF(H21, 'Crop Table'!O58, "D"), 
                        DATEDIF('Crop Table'!O58, H21, "D")
                )
&gt; 3,
        IF(
                IF(H21&lt;'Crop Table'!P58, 
                        DATEDIF(H21, 'Crop Table'!P58, "D"), 
                        DATEDIF('Crop Table'!P58, H21, "D")
                ) 
        &gt; 3, 
        IF(AND(H21&gt;'Crop Table'!O58, H21&lt;'Crop Table'!P58),
                1*'Crop Table'!C58,
        ), 
        1*'Crop Table'!C58
        ),
1*'Crop Table'!C58
)</f>
        <v/>
      </c>
      <c r="DB22" s="202"/>
      <c r="DC22" s="202" t="str">
        <f>IF(IF(H22&lt;'Crop Table'!O59, 
                        DATEDIF(H22, 'Crop Table'!O59, "D"), 
                        DATEDIF('Crop Table'!O59, H22, "D")
                )
&gt; 3,
        IF(
                IF(H22&lt;'Crop Table'!P59, 
                        DATEDIF(H22, 'Crop Table'!P59, "D"), 
                        DATEDIF('Crop Table'!P59, H22, "D")
                ) 
        &gt; 3, 
        IF(AND(H22&gt;'Crop Table'!O59, H22&lt;'Crop Table'!P59),
                1*'Crop Table'!C59,
        ), 
        1*'Crop Table'!C59
        ),
1*'Crop Table'!C59
)</f>
        <v/>
      </c>
      <c r="DD22" s="202"/>
      <c r="DE22" s="202" t="str">
        <f>IF(IF(H22&lt;'Crop Table'!O60, 
                        DATEDIF(H22, 'Crop Table'!O60, "D"), 
                        DATEDIF('Crop Table'!O60, H22, "D")
                )
&gt; 3,
        IF(
                IF(H22&lt;'Crop Table'!P60, 
                        DATEDIF(H22, 'Crop Table'!P60, "D"), 
                        DATEDIF('Crop Table'!P60, H22, "D")
                ) 
        &gt; 3, 
        IF(AND(H22&gt;'Crop Table'!O60, H22&lt;'Crop Table'!P60),
                1*'Crop Table'!C60,
        ), 
        1*'Crop Table'!C60
        ),
1*'Crop Table'!C60
)</f>
        <v/>
      </c>
      <c r="DF22" s="202"/>
      <c r="DG22" s="202" t="str">
        <f>IF(IF(H22&lt;'Crop Table'!O61, 
                        DATEDIF(H22, 'Crop Table'!O61, "D"), 
                        DATEDIF('Crop Table'!O61, H22, "D")
                )
&gt; 3,
        IF(
                IF(H22&lt;'Crop Table'!P61, 
                        DATEDIF(H22, 'Crop Table'!P61, "D"), 
                        DATEDIF('Crop Table'!P61, H22, "D")
                ) 
        &gt; 3, 
        IF(AND(H22&gt;'Crop Table'!O61, H22&lt;'Crop Table'!P61),
                1*'Crop Table'!C61,
        ), 
        1*'Crop Table'!C61
        ),
1*'Crop Table'!C61
)</f>
        <v/>
      </c>
      <c r="DH22" s="202"/>
      <c r="DI22" s="202" t="str">
        <f>IF(IF(H22&lt;'Crop Table'!O62, 
                        DATEDIF(H22, 'Crop Table'!O62, "D"), 
                        DATEDIF('Crop Table'!O62, H22, "D")
                )
&gt; 3,
        IF(
                IF(H22&lt;'Crop Table'!P62, 
                        DATEDIF(H22, 'Crop Table'!P62, "D"), 
                        DATEDIF('Crop Table'!P62, H22, "D")
                ) 
        &gt; 3, 
        IF(AND(H22&gt;'Crop Table'!O62, H22&lt;'Crop Table'!P62),
                1*'Crop Table'!C62,
        ), 
        1*'Crop Table'!C62
        ),
1*'Crop Table'!C62
)</f>
        <v/>
      </c>
      <c r="DJ22" s="202"/>
      <c r="DK22" s="202" t="str">
        <f>IF(IF(H22&lt;'Crop Table'!O63, 
                        DATEDIF(H22, 'Crop Table'!O63, "D"), 
                        DATEDIF('Crop Table'!O63, H22, "D")
                )
&gt; 3,
        IF(
                IF(H22&lt;'Crop Table'!P63, 
                        DATEDIF(H22, 'Crop Table'!P63, "D"), 
                        DATEDIF('Crop Table'!P63, H22, "D")
                ) 
        &gt; 3, 
        IF(AND(H22&gt;'Crop Table'!O63, H22&lt;'Crop Table'!P63),
                1*'Crop Table'!C63,
        ), 
        1*'Crop Table'!C63
        ),
1*'Crop Table'!C63
)</f>
        <v/>
      </c>
      <c r="DL22" s="202"/>
      <c r="DM22" s="202" t="str">
        <f>IF(IF(H22&lt;'Crop Table'!O64, 
                        DATEDIF(H22, 'Crop Table'!O64, "D"), 
                        DATEDIF('Crop Table'!O64, H22, "D")
                )
&gt; 3,
        IF(
                IF(H22&lt;'Crop Table'!P64, 
                        DATEDIF(H22, 'Crop Table'!P64, "D"), 
                        DATEDIF('Crop Table'!P64, H22, "D")
                ) 
        &gt; 3, 
        IF(AND(H22&gt;'Crop Table'!O64, H22&lt;'Crop Table'!P64),
                1*'Crop Table'!C64,
        ), 
        1*'Crop Table'!C64
        ),
1*'Crop Table'!C64
)</f>
        <v/>
      </c>
      <c r="DN22" s="202"/>
      <c r="DO22" s="202" t="str">
        <f>IF(IF(H22&lt;'Crop Table'!O65, 
                        DATEDIF(H22, 'Crop Table'!O65, "D"), 
                        DATEDIF('Crop Table'!O65, H22, "D")
                )
&gt; 3,
        IF(
                IF(H22&lt;'Crop Table'!P65, 
                        DATEDIF(H22, 'Crop Table'!P65, "D"), 
                        DATEDIF('Crop Table'!P65, H22, "D")
                ) 
        &gt; 3, 
        IF(AND(H22&gt;'Crop Table'!O65, H22&lt;'Crop Table'!P65),
                1*'Crop Table'!C65,
        ), 
        1*'Crop Table'!C65
        ),
1*'Crop Table'!C65
)</f>
        <v/>
      </c>
      <c r="DP22" s="202"/>
      <c r="DQ22" s="202" t="str">
        <f>IF(IF(H22&lt;'Crop Table'!O66, 
                        DATEDIF(H22, 'Crop Table'!O66, "D"), 
                        DATEDIF('Crop Table'!O66, H22, "D")
                )
&gt; 3,
        IF(
                IF(H22&lt;'Crop Table'!P66, 
                        DATEDIF(H22, 'Crop Table'!P66, "D"), 
                        DATEDIF('Crop Table'!P66, H22, "D")
                ) 
        &gt; 3, 
        IF(AND(H22&gt;'Crop Table'!O66, H22&lt;'Crop Table'!P66),
                1*'Crop Table'!C66,
        ), 
        1*'Crop Table'!C66
        ),
1*'Crop Table'!C66
)</f>
        <v/>
      </c>
      <c r="DR22" s="202"/>
      <c r="DS22" s="202" t="str">
        <f>IF(IF(H22&lt;'Crop Table'!O67, 
                        DATEDIF(H22, 'Crop Table'!O67, "D"), 
                        DATEDIF('Crop Table'!O67, H22, "D")
                )
&gt; 3,
        IF(
                IF(H22&lt;'Crop Table'!P67, 
                        DATEDIF(H22, 'Crop Table'!P67, "D"), 
                        DATEDIF('Crop Table'!P67, H22, "D")
                ) 
        &gt; 3, 
        IF(AND(H22&gt;'Crop Table'!O67, H22&lt;'Crop Table'!P67),
                1*'Crop Table'!C67,
        ), 
        1*'Crop Table'!C67
        ),
1*'Crop Table'!C67
)</f>
        <v/>
      </c>
      <c r="DT22" s="202"/>
      <c r="DU22" s="202" t="str">
        <f>IF(IF(H20&lt;'Crop Table'!O68, 
                        DATEDIF(H20, 'Crop Table'!O68, "D"), 
                        DATEDIF('Crop Table'!O68, H20, "D")
                )
&gt; 3,
        IF(
                IF(H20&lt;'Crop Table'!P68, 
                        DATEDIF(H20, 'Crop Table'!P68, "D"), 
                        DATEDIF('Crop Table'!P68, H20, "D")
                ) 
        &gt; 3, 
        IF(AND(H20&gt;'Crop Table'!O68, H20&lt;'Crop Table'!P68),
                1*'Crop Table'!C68,
        ), 
        1*'Crop Table'!C68
        ),
1*'Crop Table'!C68
)</f>
        <v/>
      </c>
      <c r="DV22" s="202"/>
      <c r="DW22" s="202" t="str">
        <f>IF(IF(H22&lt;'Crop Table'!O69, 
                        DATEDIF(H22, 'Crop Table'!O69, "D"), 
                        DATEDIF('Crop Table'!O69, H22, "D")
                )
&gt; 3,
        IF(
                IF(H22&lt;'Crop Table'!P69, 
                        DATEDIF(H22, 'Crop Table'!P69, "D"), 
                        DATEDIF('Crop Table'!P69, H22, "D")
                ) 
        &gt; 3, 
        IF(AND(H22&gt;'Crop Table'!O69, H22&lt;'Crop Table'!P69),
                1*'Crop Table'!C69,
        ), 
        1*'Crop Table'!C69
        ),
1*'Crop Table'!C69
)</f>
        <v/>
      </c>
      <c r="DX22" s="202"/>
      <c r="DY22" s="202" t="str">
        <f>IF(IF(H22&lt;'Crop Table'!O70, 
                        DATEDIF(H22, 'Crop Table'!O70, "D"), 
                        DATEDIF('Crop Table'!O70, H22, "D")
                )
&gt; 3,
        IF(
                IF(H22&lt;'Crop Table'!P70, 
                        DATEDIF(H22, 'Crop Table'!P70, "D"), 
                        DATEDIF('Crop Table'!P70, H22, "D")
                ) 
        &gt; 3, 
        IF(AND(H22&gt;'Crop Table'!O70, H22&lt;'Crop Table'!P70),
                1*'Crop Table'!C70,
        ), 
        1*'Crop Table'!C70
        ),
1*'Crop Table'!C70
)</f>
        <v/>
      </c>
      <c r="DZ22" s="202"/>
      <c r="EA22" s="202" t="str">
        <f>IF(IF(H22&lt;'Crop Table'!O71, 
                        DATEDIF(H22, 'Crop Table'!O71, "D"), 
                        DATEDIF('Crop Table'!O71, H22, "D")
                )
&gt; 3,
        IF(
                IF(H22&lt;'Crop Table'!P71, 
                        DATEDIF(H22, 'Crop Table'!P71, "D"), 
                        DATEDIF('Crop Table'!P71, H22, "D")
                ) 
        &gt; 3, 
        IF(AND(H22&gt;'Crop Table'!O71, H22&lt;'Crop Table'!P71),
                1*'Crop Table'!C71,
        ), 
        1*'Crop Table'!C71
        ),
1*'Crop Table'!C71
)</f>
        <v/>
      </c>
      <c r="EB22" s="202"/>
      <c r="EC22" s="202" t="str">
        <f>IF(IF(H22&lt;'Crop Table'!O72, 
                        DATEDIF(H22, 'Crop Table'!O72, "D"), 
                        DATEDIF('Crop Table'!O72, H22, "D")
                )
&gt; 3,
        IF(
                IF(H22&lt;'Crop Table'!P72, 
                        DATEDIF(H22, 'Crop Table'!P72, "D"), 
                        DATEDIF('Crop Table'!P72, H22, "D")
                ) 
        &gt; 3, 
        IF(AND(H22&gt;'Crop Table'!O72, H22&lt;'Crop Table'!P72),
                1*'Crop Table'!C72,
        ), 
        1*'Crop Table'!C72
        ),
1*'Crop Table'!C72
)</f>
        <v/>
      </c>
      <c r="ED22" s="202"/>
      <c r="EE22" s="202" t="str">
        <f>IF(IF(H22&lt;'Crop Table'!O73, 
                        DATEDIF(H22, 'Crop Table'!O73, "D"), 
                        DATEDIF('Crop Table'!O73, H22, "D")
                )
&gt; 3,
        IF(
                IF(H22&lt;'Crop Table'!P73, 
                        DATEDIF(H22, 'Crop Table'!P73, "D"), 
                        DATEDIF('Crop Table'!P73, H22, "D")
                ) 
        &gt; 3, 
        IF(AND(H22&gt;'Crop Table'!O73, H22&lt;'Crop Table'!P73),
                1*'Crop Table'!C73,
        ), 
        1*'Crop Table'!C73
        ),
1*'Crop Table'!C73
)</f>
        <v/>
      </c>
      <c r="EF22" s="203"/>
    </row>
    <row r="23">
      <c r="A23" s="204"/>
      <c r="B23" s="193"/>
      <c r="C23" s="193"/>
      <c r="D23" s="193"/>
      <c r="E23" s="205">
        <f>IF(COUNTA('Crop Table'!O11:O73)=0, ,SUM(K23:EE23))</f>
        <v>0</v>
      </c>
      <c r="F23" s="195"/>
      <c r="G23" s="206" t="str">
        <f>IF(COUNTA('Crop Table'!O11:O73)=0, ,(IF(LEFT(H23, 2)=LEFT(H22, 2), , SWITCH(LEFT(H23, 2), "1/", "January","2/", "February","3/", "March","4/", "April","5/", "May","6/", "June","7/", "July","8/", "August","9/", "September","10", "October","11", "November","12", "December"))))</f>
        <v>April</v>
      </c>
      <c r="H23" s="197">
        <f>IF(COUNTA('Crop Table'!O11:O73)=0, ,H22+(DATEDIF(H13, H53, "D")/39)-((DATEDIF(H13, H53, "D")/39)/39))</f>
        <v>45017.91387</v>
      </c>
      <c r="I23" s="207"/>
      <c r="J23" s="208"/>
      <c r="K23" s="200" t="str">
        <f>IF(IF(H23&lt;'Crop Table'!O11, 
                        DATEDIF(H23, 'Crop Table'!O11, "D"), 
                        DATEDIF('Crop Table'!O11, H23, "D")
                )
&gt; 3,
        IF(
                IF(H23&lt;'Crop Table'!P11, 
                        DATEDIF(H23, 'Crop Table'!P11, "D"), 
                        DATEDIF('Crop Table'!P11, H23, "D")
                ) 
        &gt; 3, 
        IF(AND(H23&gt;'Crop Table'!O11, H23&lt;'Crop Table'!P11),
                1*'Crop Table'!C11,
        ), 
        1*'Crop Table'!C11
        ),
1*'Crop Table'!C11
)</f>
        <v/>
      </c>
      <c r="L23" s="209"/>
      <c r="M23" s="201" t="str">
        <f>IF(IF(H23&lt;'Crop Table'!O12, 
                        DATEDIF(H23, 'Crop Table'!O12, "D"), 
                        DATEDIF('Crop Table'!O12, H23, "D")
                )
&gt; 3,
        IF(
                IF(H23&lt;'Crop Table'!P12, 
                        DATEDIF(H23, 'Crop Table'!P12, "D"), 
                        DATEDIF('Crop Table'!P12, H23, "D")
                ) 
        &gt; 3, 
        IF(AND(H23&gt;'Crop Table'!O12, H23&lt;'Crop Table'!P12),
                1*'Crop Table'!C12,
        ), 
        1*'Crop Table'!C12
        ),
1*'Crop Table'!C12
)</f>
        <v/>
      </c>
      <c r="N23" s="201"/>
      <c r="O23" s="202" t="str">
        <f>IF(IF(H22&lt;'Crop Table'!O13, 
                        DATEDIF(H22, 'Crop Table'!O13, "D"), 
                        DATEDIF('Crop Table'!O13, H22, "D")
                )
&gt; 3,
        IF(
                IF(H22&lt;'Crop Table'!P13, 
                        DATEDIF(H22, 'Crop Table'!P13, "D"), 
                        DATEDIF('Crop Table'!P13, H22, "D")
                ) 
        &gt; 3, 
        IF(AND(H22&gt;'Crop Table'!O13, H22&lt;'Crop Table'!P13),
                1*'Crop Table'!C13,
        ), 
        1*'Crop Table'!C13
        ),
1*'Crop Table'!C13
)</f>
        <v/>
      </c>
      <c r="P23" s="202"/>
      <c r="Q23" s="202" t="str">
        <f>IF(IF(H23&lt;'Crop Table'!O14, 
                        DATEDIF(H23, 'Crop Table'!O14, "D"), 
                        DATEDIF('Crop Table'!O14, H23, "D")
                )
&gt; 3,
        IF(
                IF(H23&lt;'Crop Table'!P14, 
                        DATEDIF(H23, 'Crop Table'!P14, "D"), 
                        DATEDIF('Crop Table'!P14, H23, "D")
                ) 
        &gt; 3, 
        IF(AND(H23&gt;'Crop Table'!O14, H23&lt;'Crop Table'!P14),
                1*'Crop Table'!C14,
        ), 
        1*'Crop Table'!C14
        ),
1*'Crop Table'!C14 
)</f>
        <v/>
      </c>
      <c r="R23" s="202"/>
      <c r="S23" s="202" t="str">
        <f>IF(IF(H22&lt;'Crop Table'!O15, 
                        DATEDIF(H22, 'Crop Table'!O15, "D"), 
                        DATEDIF('Crop Table'!O15, H22, "D")
                )
&gt; 3,
        IF(
                IF(H22&lt;'Crop Table'!P15, 
                        DATEDIF(H22, 'Crop Table'!P15, "D"), 
                        DATEDIF('Crop Table'!P15, H22, "D")
                ) 
        &gt; 3, 
        IF(AND(H22&gt;'Crop Table'!O15, H22&lt;'Crop Table'!P15),
                1*'Crop Table'!C15,
        ), 
        1*'Crop Table'!C15
        ),
1*'Crop Table'!C15
)</f>
        <v/>
      </c>
      <c r="T23" s="202"/>
      <c r="U23" s="202" t="str">
        <f>IF(IF(H23&lt;'Crop Table'!O16, 
                        DATEDIF(H23, 'Crop Table'!O16, "D"), 
                        DATEDIF('Crop Table'!O16, H23, "D")
                )
&gt; 3,
        IF(
                IF(H23&lt;'Crop Table'!P16, 
                        DATEDIF(H23, 'Crop Table'!P16, "D"), 
                        DATEDIF('Crop Table'!P16, H23, "D")
                ) 
        &gt; 3, 
        IF(AND(H23&gt;'Crop Table'!O16, H23&lt;'Crop Table'!P16),
                1*'Crop Table'!C16,
        ), 
        1*'Crop Table'!C16
        ),
1*'Crop Table'!C16 
)</f>
        <v/>
      </c>
      <c r="V23" s="202"/>
      <c r="W23" s="202" t="str">
        <f>IF(IF(H23&lt;'Crop Table'!O17, 
                        DATEDIF(H23, 'Crop Table'!O17, "D"), 
                        DATEDIF('Crop Table'!O17, H23, "D")
                )
&gt; 3,
        IF(
                IF(H23&lt;'Crop Table'!P17, 
                        DATEDIF(H23, 'Crop Table'!P17, "D"), 
                        DATEDIF('Crop Table'!P17, H23, "D")
                ) 
        &gt; 3, 
        IF(AND(H23&gt;'Crop Table'!O17, H23&lt;'Crop Table'!P17),
                1*'Crop Table'!C17,
        ), 
        1*'Crop Table'!C17
        ),
1*'Crop Table'!C17 
)</f>
        <v/>
      </c>
      <c r="X23" s="202"/>
      <c r="Y23" s="202" t="str">
        <f>IF(IF(H23&lt;'Crop Table'!O18, 
                        DATEDIF(H23, 'Crop Table'!O18, "D"), 
                        DATEDIF('Crop Table'!O18, H23, "D")
                )
&gt; 3,
        IF(
                IF(H23&lt;'Crop Table'!P18, 
                        DATEDIF(H23, 'Crop Table'!P18, "D"), 
                        DATEDIF('Crop Table'!P18, H23, "D")
                ) 
        &gt; 3, 
        IF(AND(H23&gt;'Crop Table'!O18, H23&lt;'Crop Table'!P18),
                1*'Crop Table'!C18,
        ), 
        1*'Crop Table'!C18
        ),
1*'Crop Table'!C18 
)</f>
        <v/>
      </c>
      <c r="Z23" s="202"/>
      <c r="AA23" s="202" t="str">
        <f>IF(IF(H23&lt;'Crop Table'!O19, 
                        DATEDIF(H23, 'Crop Table'!O19, "D"), 
                        DATEDIF('Crop Table'!O19, H23, "D")
                )
&gt; 3,
        IF(
                IF(H23&lt;'Crop Table'!P19, 
                        DATEDIF(H23, 'Crop Table'!P19, "D"), 
                        DATEDIF('Crop Table'!P19, H23, "D")
                ) 
        &gt; 3, 
        IF(AND(H23&gt;'Crop Table'!O19, H23&lt;'Crop Table'!P19),
                1*'Crop Table'!C19,
        ), 
        1*'Crop Table'!C19
        ),
1*'Crop Table'!C19 
)</f>
        <v/>
      </c>
      <c r="AB23" s="202"/>
      <c r="AC23" s="202" t="str">
        <f>IF(IF(H23&lt;'Crop Table'!O20, 
                        DATEDIF(H23, 'Crop Table'!O20, "D"), 
                        DATEDIF('Crop Table'!O20, H23, "D")
                )
&gt; 3,
        IF(
                IF(H23&lt;'Crop Table'!P20, 
                        DATEDIF(H23, 'Crop Table'!P20, "D"), 
                        DATEDIF('Crop Table'!P20, H23, "D")
                ) 
        &gt; 3, 
        IF(AND(H23&gt;'Crop Table'!O20, H23&lt;'Crop Table'!P20),
                1*'Crop Table'!C20,
        ), 
        1*'Crop Table'!C20
        ),
1*'Crop Table'!C20 
)</f>
        <v/>
      </c>
      <c r="AD23" s="202"/>
      <c r="AE23" s="202" t="str">
        <f>IF(IF(H23&lt;'Crop Table'!O21, 
                        DATEDIF(H23, 'Crop Table'!O21, "D"), 
                        DATEDIF('Crop Table'!O21, H23, "D")
                )
&gt; 3,
        IF(
                IF(H23&lt;'Crop Table'!P21, 
                        DATEDIF(H23, 'Crop Table'!P21, "D"), 
                        DATEDIF('Crop Table'!P21, H23, "D")
                ) 
        &gt; 3, 
        IF(AND(H23&gt;'Crop Table'!O21, H23&lt;'Crop Table'!P21),
                1*'Crop Table'!C21,
        ), 
        1*'Crop Table'!C21
        ),
1*'Crop Table'!C21 
)</f>
        <v/>
      </c>
      <c r="AF23" s="202"/>
      <c r="AG23" s="202" t="str">
        <f>IF(IF(H23&lt;'Crop Table'!O22, 
                        DATEDIF(H23, 'Crop Table'!O22, "D"), 
                        DATEDIF('Crop Table'!O22, H23, "D")
                )
&gt; 3,
        IF(
                IF(H23&lt;'Crop Table'!P22, 
                        DATEDIF(H23, 'Crop Table'!P22, "D"), 
                        DATEDIF('Crop Table'!P22, H23, "D")
                ) 
        &gt; 3, 
        IF(AND(H23&gt;'Crop Table'!O22, H23&lt;'Crop Table'!P22),
                1*'Crop Table'!C22,
        ), 
        1*'Crop Table'!C22
        ),
1*'Crop Table'!C22 
)</f>
        <v/>
      </c>
      <c r="AH23" s="202"/>
      <c r="AI23" s="202" t="str">
        <f>IF(IF(H23&lt;'Crop Table'!O23, 
                        DATEDIF(H23, 'Crop Table'!O23, "D"), 
                        DATEDIF('Crop Table'!O23, H23, "D")
                )
&gt; 3,
        IF(
                IF(H23&lt;'Crop Table'!P23, 
                        DATEDIF(H23, 'Crop Table'!P23, "D"), 
                        DATEDIF('Crop Table'!P23, H23, "D")
                ) 
        &gt; 3, 
        IF(AND(H23&gt;'Crop Table'!O23, H23&lt;'Crop Table'!P23),
                1*'Crop Table'!C23,
        ), 
        1*'Crop Table'!C23
        ),
1*'Crop Table'!C23 
)</f>
        <v/>
      </c>
      <c r="AJ23" s="202"/>
      <c r="AK23" s="202" t="str">
        <f>IF(IF(H23&lt;'Crop Table'!O24, 
                        DATEDIF(H23, 'Crop Table'!O24, "D"), 
                        DATEDIF('Crop Table'!O24, H23, "D")
                )
&gt; 3,
        IF(
                IF(H23&lt;'Crop Table'!P24, 
                        DATEDIF(H23, 'Crop Table'!P24, "D"), 
                        DATEDIF('Crop Table'!P24, H23, "D")
                ) 
        &gt; 3, 
        IF(AND(H23&gt;'Crop Table'!O24, H23&lt;'Crop Table'!P24),
                1*'Crop Table'!C24,
        ), 
        1*'Crop Table'!C24
        ),
1*'Crop Table'!C24 
)</f>
        <v/>
      </c>
      <c r="AL23" s="202"/>
      <c r="AM23" s="202" t="str">
        <f>IF(IF(H23&lt;'Crop Table'!O25, 
                        DATEDIF(H23, 'Crop Table'!O25, "D"), 
                        DATEDIF('Crop Table'!O25, H23, "D")
                )
&gt; 3,
        IF(
                IF(H23&lt;'Crop Table'!P25, 
                        DATEDIF(H23, 'Crop Table'!P25, "D"), 
                        DATEDIF('Crop Table'!P25, H23, "D")
                ) 
        &gt; 3, 
        IF(AND(H23&gt;'Crop Table'!O25, H23&lt;'Crop Table'!P25),
                1*'Crop Table'!C25,
        ), 
        1*'Crop Table'!C25
        ),
1*'Crop Table'!C25 
)</f>
        <v/>
      </c>
      <c r="AN23" s="202"/>
      <c r="AO23" s="202" t="str">
        <f>IF(IF(H23&lt;'Crop Table'!O26, 
                        DATEDIF(H23, 'Crop Table'!O26, "D"), 
                        DATEDIF('Crop Table'!O26, H23, "D")
                )
&gt; 3,
        IF(
                IF(H23&lt;'Crop Table'!P26, 
                        DATEDIF(H23, 'Crop Table'!P26, "D"), 
                        DATEDIF('Crop Table'!P26, H23, "D")
                ) 
        &gt; 3, 
        IF(AND(H23&gt;'Crop Table'!O26, H23&lt;'Crop Table'!P26),
                1*'Crop Table'!C26,
        ), 
        1*'Crop Table'!C26
        ),
1*'Crop Table'!C26 
)</f>
        <v/>
      </c>
      <c r="AP23" s="202"/>
      <c r="AQ23" s="202" t="str">
        <f>IF(IF(H23&lt;'Crop Table'!O27, 
                        DATEDIF(H23, 'Crop Table'!O27, "D"), 
                        DATEDIF('Crop Table'!O27, H23, "D")
                )
&gt; 3,
        IF(
                IF(H23&lt;'Crop Table'!P27, 
                        DATEDIF(H23, 'Crop Table'!P27, "D"), 
                        DATEDIF('Crop Table'!P27, H23, "D")
                ) 
        &gt; 3, 
        IF(AND(H23&gt;'Crop Table'!O27, H23&lt;'Crop Table'!P27),
                1*'Crop Table'!C27,
        ), 
        1*'Crop Table'!C27
        ),
1*'Crop Table'!C27 
)</f>
        <v/>
      </c>
      <c r="AR23" s="202"/>
      <c r="AS23" s="202" t="str">
        <f>IF(IF(H23&lt;'Crop Table'!O28, 
                        DATEDIF(H23, 'Crop Table'!O28, "D"), 
                        DATEDIF('Crop Table'!O28, H23, "D")
                )
&gt; 3,
        IF(
                IF(H23&lt;'Crop Table'!P28, 
                        DATEDIF(H23, 'Crop Table'!P28, "D"), 
                        DATEDIF('Crop Table'!P28, H23, "D")
                ) 
        &gt; 3, 
        IF(AND(H23&gt;'Crop Table'!O28, H23&lt;'Crop Table'!P28),
                1*'Crop Table'!C28,
        ), 
        1*'Crop Table'!C28
        ),
1*'Crop Table'!C28 
)</f>
        <v/>
      </c>
      <c r="AT23" s="202"/>
      <c r="AU23" s="202" t="str">
        <f>IF(IF(H23&lt;'Crop Table'!O29, 
                        DATEDIF(H23, 'Crop Table'!O29, "D"), 
                        DATEDIF('Crop Table'!O29, H23, "D")
                )
&gt; 3,
        IF(
                IF(H23&lt;'Crop Table'!P29, 
                        DATEDIF(H23, 'Crop Table'!P29, "D"), 
                        DATEDIF('Crop Table'!P29, H23, "D")
                ) 
        &gt; 3, 
        IF(AND(H23&gt;'Crop Table'!O29, H23&lt;'Crop Table'!P29),
                1*'Crop Table'!C29,
        ), 
        1*'Crop Table'!C29
        ),
1*'Crop Table'!C29 
)</f>
        <v/>
      </c>
      <c r="AV23" s="202"/>
      <c r="AW23" s="202" t="str">
        <f>IF(IF(H23&lt;'Crop Table'!O30, 
                        DATEDIF(H23, 'Crop Table'!O30, "D"), 
                        DATEDIF('Crop Table'!O30, H23, "D")
                )
&gt; 3,
        IF(
                IF(H23&lt;'Crop Table'!P30, 
                        DATEDIF(H23, 'Crop Table'!P30, "D"), 
                        DATEDIF('Crop Table'!P30, H23, "D")
                ) 
        &gt; 3, 
        IF(AND(H23&gt;'Crop Table'!O30, H23&lt;'Crop Table'!P30),
                1*'Crop Table'!C30,
        ), 
        1*'Crop Table'!C30
        ),
1*'Crop Table'!C30 
)</f>
        <v/>
      </c>
      <c r="AX23" s="202"/>
      <c r="AY23" s="202" t="str">
        <f>IF(IF(H23&lt;'Crop Table'!O31, 
                        DATEDIF(H23, 'Crop Table'!O31, "D"), 
                        DATEDIF('Crop Table'!O31, H23, "D")
                )
&gt; 3,
        IF(
                IF(H23&lt;'Crop Table'!P31, 
                        DATEDIF(H23, 'Crop Table'!P31, "D"), 
                        DATEDIF('Crop Table'!P31, H23, "D")
                ) 
        &gt; 3, 
        IF(AND(H23&gt;'Crop Table'!O31, H23&lt;'Crop Table'!P31),
                1*'Crop Table'!C31,
        ), 
        1*'Crop Table'!C31
        ),
1*'Crop Table'!C31 
)</f>
        <v/>
      </c>
      <c r="AZ23" s="202"/>
      <c r="BA23" s="202" t="str">
        <f>IF(IF(H23&lt;'Crop Table'!O32, 
                        DATEDIF(H23, 'Crop Table'!O32, "D"), 
                        DATEDIF('Crop Table'!O32, H23, "D")
                )
&gt; 3,
        IF(
                IF(H23&lt;'Crop Table'!P32, 
                        DATEDIF(H23, 'Crop Table'!P32, "D"), 
                        DATEDIF('Crop Table'!P32, H23, "D")
                ) 
        &gt; 3, 
        IF(AND(H23&gt;'Crop Table'!O32, H23&lt;'Crop Table'!P32),
                1*'Crop Table'!C32,
        ), 
        1*'Crop Table'!C32
        ),
1*'Crop Table'!C32 
)</f>
        <v/>
      </c>
      <c r="BB23" s="202"/>
      <c r="BC23" s="202" t="str">
        <f>IF(IF(H23&lt;'Crop Table'!O33, 
                        DATEDIF(H23, 'Crop Table'!O33, "D"), 
                        DATEDIF('Crop Table'!O33, H23, "D")
                )
&gt; 3,
        IF(
                IF(H23&lt;'Crop Table'!P33, 
                        DATEDIF(H23, 'Crop Table'!P33, "D"), 
                        DATEDIF('Crop Table'!P33, H23, "D")
                ) 
        &gt; 3, 
        IF(AND(H23&gt;'Crop Table'!O33, H23&lt;'Crop Table'!P33),
                1*'Crop Table'!C33,
        ), 
        1*'Crop Table'!C33
        ),
1*'Crop Table'!C33 
)</f>
        <v/>
      </c>
      <c r="BD23" s="202"/>
      <c r="BE23" s="202" t="str">
        <f>IF(IF(H23&lt;'Crop Table'!O34, 
                        DATEDIF(H23, 'Crop Table'!O34, "D"), 
                        DATEDIF('Crop Table'!O34, H23, "D")
                )
&gt; 3,
        IF(
                IF(H23&lt;'Crop Table'!P34, 
                        DATEDIF(H23, 'Crop Table'!P34, "D"), 
                        DATEDIF('Crop Table'!P34, H23, "D")
                ) 
        &gt; 3, 
        IF(AND(H23&gt;'Crop Table'!O34, H23&lt;'Crop Table'!P34),
                1*'Crop Table'!C34,
        ), 
        1*'Crop Table'!C34
        ),
1*'Crop Table'!C34 
)</f>
        <v/>
      </c>
      <c r="BF23" s="202"/>
      <c r="BG23" s="202" t="str">
        <f>IF(IF(H23&lt;'Crop Table'!O35, 
                        DATEDIF(H23, 'Crop Table'!O35, "D"), 
                        DATEDIF('Crop Table'!O35, H23, "D")
                )
&gt; 3,
        IF(
                IF(H23&lt;'Crop Table'!P35, 
                        DATEDIF(H23, 'Crop Table'!P35, "D"), 
                        DATEDIF('Crop Table'!P35, H23, "D")
                ) 
        &gt; 3, 
        IF(AND(H23&gt;'Crop Table'!O35, H23&lt;'Crop Table'!P35),
                1*'Crop Table'!C35,
        ), 
        1*'Crop Table'!C35
        ),
1*'Crop Table'!C35 
)</f>
        <v/>
      </c>
      <c r="BH23" s="202"/>
      <c r="BI23" s="202" t="str">
        <f>IF(IF(H23&lt;'Crop Table'!O36, 
                        DATEDIF(H23, 'Crop Table'!O36, "D"), 
                        DATEDIF('Crop Table'!O36, H23, "D")
                )
&gt; 3,
        IF(
                IF(H23&lt;'Crop Table'!P36, 
                        DATEDIF(H23, 'Crop Table'!P36, "D"), 
                        DATEDIF('Crop Table'!P36, H23, "D")
                ) 
        &gt; 3, 
        IF(AND(H23&gt;'Crop Table'!O36, H23&lt;'Crop Table'!P36),
                1*'Crop Table'!C36,
        ), 
        1*'Crop Table'!C36
        ),
1*'Crop Table'!C36 
)</f>
        <v/>
      </c>
      <c r="BJ23" s="202"/>
      <c r="BK23" s="202" t="str">
        <f>IF(IF(H23&lt;'Crop Table'!O37, 
                        DATEDIF(H23, 'Crop Table'!O37, "D"), 
                        DATEDIF('Crop Table'!O37, H23, "D")
                )
&gt; 3,
        IF(
                IF(H23&lt;'Crop Table'!P37, 
                        DATEDIF(H23, 'Crop Table'!P37, "D"), 
                        DATEDIF('Crop Table'!P37, H23, "D")
                ) 
        &gt; 3, 
        IF(AND(H23&gt;'Crop Table'!O37, H23&lt;'Crop Table'!P37),
                1*'Crop Table'!C37,
        ), 
        1*'Crop Table'!C37
        ),
1*'Crop Table'!C37 
)</f>
        <v/>
      </c>
      <c r="BL23" s="202"/>
      <c r="BM23" s="202" t="str">
        <f>IF(IF(H23&lt;'Crop Table'!O38, 
                        DATEDIF(H23, 'Crop Table'!O38, "D"), 
                        DATEDIF('Crop Table'!O38, H23, "D")
                )
&gt; 3,
        IF(
                IF(H23&lt;'Crop Table'!P38, 
                        DATEDIF(H23, 'Crop Table'!P38, "D"), 
                        DATEDIF('Crop Table'!P38, H23, "D")
                ) 
        &gt; 3, 
        IF(AND(H23&gt;'Crop Table'!O38, H23&lt;'Crop Table'!P38),
                1*'Crop Table'!C38,
        ), 
        1*'Crop Table'!C38
        ),
1*'Crop Table'!C38 
)</f>
        <v/>
      </c>
      <c r="BN23" s="202"/>
      <c r="BO23" s="202" t="str">
        <f>IF(IF(H23&lt;'Crop Table'!O39, 
                        DATEDIF(H23, 'Crop Table'!O39, "D"), 
                        DATEDIF('Crop Table'!O39, H23, "D")
                )
&gt; 3,
        IF(
                IF(H23&lt;'Crop Table'!P39, 
                        DATEDIF(H23, 'Crop Table'!P39, "D"), 
                        DATEDIF('Crop Table'!P39, H23, "D")
                ) 
        &gt; 3, 
        IF(AND(H23&gt;'Crop Table'!O39, H23&lt;'Crop Table'!P39),
                1*'Crop Table'!C39,
        ), 
        1*'Crop Table'!C39
        ),
1*'Crop Table'!C39 
)</f>
        <v/>
      </c>
      <c r="BP23" s="202"/>
      <c r="BQ23" s="202" t="str">
        <f>IF(IF(H23&lt;'Crop Table'!O40, 
                        DATEDIF(H23, 'Crop Table'!O40, "D"), 
                        DATEDIF('Crop Table'!O40, H23, "D")
                )
&gt; 3,
        IF(
                IF(H23&lt;'Crop Table'!P40, 
                        DATEDIF(H23, 'Crop Table'!P40, "D"), 
                        DATEDIF('Crop Table'!P40, H23, "D")
                ) 
        &gt; 3, 
        IF(AND(H23&gt;'Crop Table'!O40, H23&lt;'Crop Table'!P40),
                1*'Crop Table'!C40,
        ), 
        1*'Crop Table'!C40
        ),
1*'Crop Table'!C40
)</f>
        <v/>
      </c>
      <c r="BR23" s="202"/>
      <c r="BS23" s="202" t="str">
        <f>IF(IF(H23&lt;'Crop Table'!O41, 
                        DATEDIF(H23, 'Crop Table'!O41, "D"), 
                        DATEDIF('Crop Table'!O41, H23, "D")
                )
&gt; 3,
        IF(
                IF(H23&lt;'Crop Table'!P41, 
                        DATEDIF(H23, 'Crop Table'!P41, "D"), 
                        DATEDIF('Crop Table'!P41, H23, "D")
                ) 
        &gt; 3, 
        IF(AND(H23&gt;'Crop Table'!O41, H23&lt;'Crop Table'!P41),
                1*'Crop Table'!C41,
        ), 
        1*'Crop Table'!C41
        ),
1*'Crop Table'!C41
)</f>
        <v/>
      </c>
      <c r="BT23" s="202"/>
      <c r="BU23" s="202" t="str">
        <f>IF(IF(H21&lt;'Crop Table'!O42, 
                        DATEDIF(H21, 'Crop Table'!O42, "D"), 
                        DATEDIF('Crop Table'!O42, H21, "D")
                )
&gt; 3,
        IF(
                IF(H21&lt;'Crop Table'!P42, 
                        DATEDIF(H21, 'Crop Table'!P42, "D"), 
                        DATEDIF('Crop Table'!P42, H21, "D")
                ) 
        &gt; 3, 
        IF(AND(H21&gt;'Crop Table'!O42, H21&lt;'Crop Table'!P42),
                1*'Crop Table'!C42,
        ), 
        1*'Crop Table'!C42
        ),
1*'Crop Table'!C42
)</f>
        <v/>
      </c>
      <c r="BV23" s="202"/>
      <c r="BW23" s="202" t="str">
        <f>IF(IF(H23&lt;'Crop Table'!O43, 
                        DATEDIF(H23, 'Crop Table'!O43, "D"), 
                        DATEDIF('Crop Table'!O43, H23, "D")
                )
&gt; 3,
        IF(
                IF(H23&lt;'Crop Table'!P43, 
                        DATEDIF(H23, 'Crop Table'!P43, "D"), 
                        DATEDIF('Crop Table'!P43, H23, "D")
                ) 
        &gt; 3, 
        IF(AND(H23&gt;'Crop Table'!O43, H23&lt;'Crop Table'!P43),
                1*'Crop Table'!C43,
        ), 
        1*'Crop Table'!C43
        ),
1*'Crop Table'!C43
)</f>
        <v/>
      </c>
      <c r="BX23" s="202"/>
      <c r="BY23" s="202" t="str">
        <f>IF(IF(H23&lt;'Crop Table'!O44, 
                        DATEDIF(H23, 'Crop Table'!O44, "D"), 
                        DATEDIF('Crop Table'!O44, H23, "D")
                )
&gt; 3,
        IF(
                IF(H23&lt;'Crop Table'!P44, 
                        DATEDIF(H23, 'Crop Table'!P44, "D"), 
                        DATEDIF('Crop Table'!P44, H23, "D")
                ) 
        &gt; 3, 
        IF(AND(H23&gt;'Crop Table'!O44, H23&lt;'Crop Table'!P44),
                1*'Crop Table'!C44,
        ), 
        1*'Crop Table'!C44
        ),
1*'Crop Table'!C44
)</f>
        <v/>
      </c>
      <c r="BZ23" s="202"/>
      <c r="CA23" s="202" t="str">
        <f>IF(IF(H23&lt;'Crop Table'!O45, 
                        DATEDIF(H23, 'Crop Table'!O45, "D"), 
                        DATEDIF('Crop Table'!O45, H23, "D")
                )
&gt; 3,
        IF(
                IF(H23&lt;'Crop Table'!P45, 
                        DATEDIF(H23, 'Crop Table'!P45, "D"), 
                        DATEDIF('Crop Table'!P45, H23, "D")
                ) 
        &gt; 3, 
        IF(AND(H23&gt;'Crop Table'!O45, H23&lt;'Crop Table'!P45),
                1*'Crop Table'!C45,
        ), 
        1*'Crop Table'!C45
        ),
1*'Crop Table'!C45
)</f>
        <v/>
      </c>
      <c r="CB23" s="202"/>
      <c r="CC23" s="202" t="str">
        <f>IF(IF(H22&lt;'Crop Table'!O46, 
                        DATEDIF(H22, 'Crop Table'!O46, "D"), 
                        DATEDIF('Crop Table'!O46, H22, "D")
                )
&gt; 3,
        IF(
                IF(H22&lt;'Crop Table'!P46, 
                        DATEDIF(H22, 'Crop Table'!P46, "D"), 
                        DATEDIF('Crop Table'!P46, H22, "D")
                ) 
        &gt; 3, 
        IF(AND(H22&gt;'Crop Table'!O46, H22&lt;'Crop Table'!P46),
                1*'Crop Table'!C46,
        ), 
        1*'Crop Table'!C46
        ),
1*'Crop Table'!C46
)</f>
        <v/>
      </c>
      <c r="CD23" s="202"/>
      <c r="CE23" s="202" t="str">
        <f>IF(IF(H23&lt;'Crop Table'!O47, 
                        DATEDIF(H23, 'Crop Table'!O47, "D"), 
                        DATEDIF('Crop Table'!O47, H23, "D")
                )
&gt; 3,
        IF(
                IF(H23&lt;'Crop Table'!P47, 
                        DATEDIF(H23, 'Crop Table'!P47, "D"), 
                        DATEDIF('Crop Table'!P47, H23, "D")
                ) 
        &gt; 3, 
        IF(AND(H23&gt;'Crop Table'!O47, H23&lt;'Crop Table'!P47),
                1*'Crop Table'!C47,
        ), 
        1*'Crop Table'!C47
        ),
1*'Crop Table'!C47
)</f>
        <v/>
      </c>
      <c r="CF23" s="202"/>
      <c r="CG23" s="202" t="str">
        <f>IF(IF(H23&lt;'Crop Table'!O48, 
                        DATEDIF(H23, 'Crop Table'!O48, "D"), 
                        DATEDIF('Crop Table'!O48, H23, "D")
                )
&gt; 3,
        IF(
                IF(H23&lt;'Crop Table'!P48, 
                        DATEDIF(H23, 'Crop Table'!P48, "D"), 
                        DATEDIF('Crop Table'!P48, H23, "D")
                ) 
        &gt; 3, 
        IF(AND(H23&gt;'Crop Table'!O48, H23&lt;'Crop Table'!P48),
                1*'Crop Table'!C48,
        ), 
        1*'Crop Table'!C48
        ),
1*'Crop Table'!C48
)</f>
        <v/>
      </c>
      <c r="CH23" s="202"/>
      <c r="CI23" s="202" t="str">
        <f>IF(IF(H23&lt;'Crop Table'!O49, 
                        DATEDIF(H23, 'Crop Table'!O49, "D"), 
                        DATEDIF('Crop Table'!O49, H23, "D")
                )
&gt; 3,
        IF(
                IF(H23&lt;'Crop Table'!P49, 
                        DATEDIF(H23, 'Crop Table'!P49, "D"), 
                        DATEDIF('Crop Table'!P49, H23, "D")
                ) 
        &gt; 3, 
        IF(AND(H23&gt;'Crop Table'!O49, H23&lt;'Crop Table'!P49),
                1*'Crop Table'!C49,
        ), 
        1*'Crop Table'!C49
        ),
1*'Crop Table'!C49
)</f>
        <v/>
      </c>
      <c r="CJ23" s="202"/>
      <c r="CK23" s="202" t="str">
        <f>IF(IF(H22&lt;'Crop Table'!O50, 
                        DATEDIF(H22, 'Crop Table'!O50, "D"), 
                        DATEDIF('Crop Table'!O50, H22, "D")
                )
&gt; 3,
        IF(
                IF(H22&lt;'Crop Table'!P50, 
                        DATEDIF(H22, 'Crop Table'!P50, "D"), 
                        DATEDIF('Crop Table'!P50, H22, "D")
                ) 
        &gt; 3, 
        IF(AND(H22&gt;'Crop Table'!O50, H22&lt;'Crop Table'!P50),
                1*'Crop Table'!C50,
        ), 
        1*'Crop Table'!C50
        ),
1*'Crop Table'!C50
)</f>
        <v/>
      </c>
      <c r="CL23" s="202"/>
      <c r="CM23" s="202" t="str">
        <f>IF(IF(H23&lt;'Crop Table'!O51, 
                        DATEDIF(H23, 'Crop Table'!O51, "D"), 
                        DATEDIF('Crop Table'!O51, H23, "D")
                )
&gt; 3,
        IF(
                IF(H23&lt;'Crop Table'!P51, 
                        DATEDIF(H23, 'Crop Table'!P51, "D"), 
                        DATEDIF('Crop Table'!P51, H23, "D")
                ) 
        &gt; 3, 
        IF(AND(H23&gt;'Crop Table'!O51, H23&lt;'Crop Table'!P51),
                1*'Crop Table'!C51,
        ), 
        1*'Crop Table'!C51
        ),
1*'Crop Table'!C51
)</f>
        <v/>
      </c>
      <c r="CN23" s="202"/>
      <c r="CO23" s="202" t="str">
        <f>IF(IF(H23&lt;'Crop Table'!O52, 
                        DATEDIF(H23, 'Crop Table'!O52, "D"), 
                        DATEDIF('Crop Table'!O52, H23, "D")
                )
&gt; 3,
        IF(
                IF(H23&lt;'Crop Table'!P52, 
                        DATEDIF(H23, 'Crop Table'!P52, "D"), 
                        DATEDIF('Crop Table'!P52, H23, "D")
                ) 
        &gt; 3, 
        IF(AND(H23&gt;'Crop Table'!O52, H23&lt;'Crop Table'!P52),
                1*'Crop Table'!C52,
        ), 
        1*'Crop Table'!C52
        ),
1*'Crop Table'!C52
)</f>
        <v/>
      </c>
      <c r="CP23" s="202"/>
      <c r="CQ23" s="202" t="str">
        <f>IF(IF(H23&lt;'Crop Table'!O53, 
                        DATEDIF(H23, 'Crop Table'!O53, "D"), 
                        DATEDIF('Crop Table'!O53, H23, "D")
                )
&gt; 3,
        IF(
                IF(H23&lt;'Crop Table'!P53, 
                        DATEDIF(H23, 'Crop Table'!P53, "D"), 
                        DATEDIF('Crop Table'!P53, H23, "D")
                ) 
        &gt; 3, 
        IF(AND(H23&gt;'Crop Table'!O53, H23&lt;'Crop Table'!P53),
                1*'Crop Table'!C53,
        ), 
        1*'Crop Table'!C53
        ),
1*'Crop Table'!C53
)</f>
        <v/>
      </c>
      <c r="CR23" s="202"/>
      <c r="CS23" s="202" t="str">
        <f>IF(IF(H21&lt;'Crop Table'!O54, 
                        DATEDIF(H21, 'Crop Table'!O54, "D"), 
                        DATEDIF('Crop Table'!O54, H21, "D")
                )
&gt; 3,
        IF(
                IF(H21&lt;'Crop Table'!P54, 
                        DATEDIF(H21, 'Crop Table'!P54, "D"), 
                        DATEDIF('Crop Table'!P54, H21, "D")
                ) 
        &gt; 3, 
        IF(AND(H21&gt;'Crop Table'!O54, H21&lt;'Crop Table'!P54),
                1*'Crop Table'!C54,
        ), 
        1*'Crop Table'!C54
        ),
1*'Crop Table'!C54
)</f>
        <v/>
      </c>
      <c r="CT23" s="202"/>
      <c r="CU23" s="202" t="str">
        <f>IF(IF(H23&lt;'Crop Table'!O55, 
                        DATEDIF(H23, 'Crop Table'!O55, "D"), 
                        DATEDIF('Crop Table'!O55, H23, "D")
                )
&gt; 3,
        IF(
                IF(H23&lt;'Crop Table'!P55, 
                        DATEDIF(H23, 'Crop Table'!P55, "D"), 
                        DATEDIF('Crop Table'!P55, H23, "D")
                ) 
        &gt; 3, 
        IF(AND(H23&gt;'Crop Table'!O55, H23&lt;'Crop Table'!P55),
                1*'Crop Table'!C55,
        ), 
        1*'Crop Table'!C55
        ),
1*'Crop Table'!C55
)</f>
        <v/>
      </c>
      <c r="CV23" s="202"/>
      <c r="CW23" s="202" t="str">
        <f>IF(IF(H23&lt;'Crop Table'!O56, 
                        DATEDIF(H23, 'Crop Table'!O56, "D"), 
                        DATEDIF('Crop Table'!O56, H23, "D")
                )
&gt; 3,
        IF(
                IF(H23&lt;'Crop Table'!P56, 
                        DATEDIF(H23, 'Crop Table'!P56, "D"), 
                        DATEDIF('Crop Table'!P56, H23, "D")
                ) 
        &gt; 3, 
        IF(AND(H23&gt;'Crop Table'!O56, H23&lt;'Crop Table'!P56),
                1*'Crop Table'!C56,
        ), 
        1*'Crop Table'!C56
        ),
1*'Crop Table'!C56
)</f>
        <v/>
      </c>
      <c r="CX23" s="202"/>
      <c r="CY23" s="202" t="str">
        <f>IF(IF(H23&lt;'Crop Table'!O57, 
                        DATEDIF(H23, 'Crop Table'!O57, "D"), 
                        DATEDIF('Crop Table'!O57, H23, "D")
                )
&gt; 3,
        IF(
                IF(H23&lt;'Crop Table'!P57, 
                        DATEDIF(H23, 'Crop Table'!P57, "D"), 
                        DATEDIF('Crop Table'!P57, H23, "D")
                ) 
        &gt; 3, 
        IF(AND(H23&gt;'Crop Table'!O57, H23&lt;'Crop Table'!P57),
                1*'Crop Table'!C57,
        ), 
        1*'Crop Table'!C57
        ),
1*'Crop Table'!C57
)</f>
        <v/>
      </c>
      <c r="CZ23" s="202"/>
      <c r="DA23" s="202" t="str">
        <f>IF(IF(H23&lt;'Crop Table'!O58, 
                        DATEDIF(H23, 'Crop Table'!O58, "D"), 
                        DATEDIF('Crop Table'!O58, H23, "D")
                )
&gt; 3,
        IF(
                IF(H23&lt;'Crop Table'!P58, 
                        DATEDIF(H23, 'Crop Table'!P58, "D"), 
                        DATEDIF('Crop Table'!P58, H23, "D")
                ) 
        &gt; 3, 
        IF(AND(H23&gt;'Crop Table'!O58, H23&lt;'Crop Table'!P58),
                1*'Crop Table'!C58,
        ), 
        1*'Crop Table'!C58
        ),
1*'Crop Table'!C58
)</f>
        <v/>
      </c>
      <c r="DB23" s="202"/>
      <c r="DC23" s="202" t="str">
        <f>IF(IF(H23&lt;'Crop Table'!O59, 
                        DATEDIF(H23, 'Crop Table'!O59, "D"), 
                        DATEDIF('Crop Table'!O59, H23, "D")
                )
&gt; 3,
        IF(
                IF(H23&lt;'Crop Table'!P59, 
                        DATEDIF(H23, 'Crop Table'!P59, "D"), 
                        DATEDIF('Crop Table'!P59, H23, "D")
                ) 
        &gt; 3, 
        IF(AND(H23&gt;'Crop Table'!O59, H23&lt;'Crop Table'!P59),
                1*'Crop Table'!C59,
        ), 
        1*'Crop Table'!C59
        ),
1*'Crop Table'!C59
)</f>
        <v/>
      </c>
      <c r="DD23" s="202"/>
      <c r="DE23" s="202" t="str">
        <f>IF(IF(H23&lt;'Crop Table'!O60, 
                        DATEDIF(H23, 'Crop Table'!O60, "D"), 
                        DATEDIF('Crop Table'!O60, H23, "D")
                )
&gt; 3,
        IF(
                IF(H23&lt;'Crop Table'!P60, 
                        DATEDIF(H23, 'Crop Table'!P60, "D"), 
                        DATEDIF('Crop Table'!P60, H23, "D")
                ) 
        &gt; 3, 
        IF(AND(H23&gt;'Crop Table'!O60, H23&lt;'Crop Table'!P60),
                1*'Crop Table'!C60,
        ), 
        1*'Crop Table'!C60
        ),
1*'Crop Table'!C60
)</f>
        <v/>
      </c>
      <c r="DF23" s="202"/>
      <c r="DG23" s="202" t="str">
        <f>IF(IF(H23&lt;'Crop Table'!O61, 
                        DATEDIF(H23, 'Crop Table'!O61, "D"), 
                        DATEDIF('Crop Table'!O61, H23, "D")
                )
&gt; 3,
        IF(
                IF(H23&lt;'Crop Table'!P61, 
                        DATEDIF(H23, 'Crop Table'!P61, "D"), 
                        DATEDIF('Crop Table'!P61, H23, "D")
                ) 
        &gt; 3, 
        IF(AND(H23&gt;'Crop Table'!O61, H23&lt;'Crop Table'!P61),
                1*'Crop Table'!C61,
        ), 
        1*'Crop Table'!C61
        ),
1*'Crop Table'!C61
)</f>
        <v/>
      </c>
      <c r="DH23" s="202"/>
      <c r="DI23" s="202" t="str">
        <f>IF(IF(H23&lt;'Crop Table'!O62, 
                        DATEDIF(H23, 'Crop Table'!O62, "D"), 
                        DATEDIF('Crop Table'!O62, H23, "D")
                )
&gt; 3,
        IF(
                IF(H23&lt;'Crop Table'!P62, 
                        DATEDIF(H23, 'Crop Table'!P62, "D"), 
                        DATEDIF('Crop Table'!P62, H23, "D")
                ) 
        &gt; 3, 
        IF(AND(H23&gt;'Crop Table'!O62, H23&lt;'Crop Table'!P62),
                1*'Crop Table'!C62,
        ), 
        1*'Crop Table'!C62
        ),
1*'Crop Table'!C62
)</f>
        <v/>
      </c>
      <c r="DJ23" s="202"/>
      <c r="DK23" s="202" t="str">
        <f>IF(IF(H22&lt;'Crop Table'!O63, 
                        DATEDIF(H22, 'Crop Table'!O63, "D"), 
                        DATEDIF('Crop Table'!O63, H22, "D")
                )
&gt; 3,
        IF(
                IF(H22&lt;'Crop Table'!P63, 
                        DATEDIF(H22, 'Crop Table'!P63, "D"), 
                        DATEDIF('Crop Table'!P63, H22, "D")
                ) 
        &gt; 3, 
        IF(AND(H22&gt;'Crop Table'!O63, H22&lt;'Crop Table'!P63),
                1*'Crop Table'!C63,
        ), 
        1*'Crop Table'!C63
        ),
1*'Crop Table'!C63
)</f>
        <v/>
      </c>
      <c r="DL23" s="202"/>
      <c r="DM23" s="202" t="str">
        <f>IF(IF(H23&lt;'Crop Table'!O64, 
                        DATEDIF(H23, 'Crop Table'!O64, "D"), 
                        DATEDIF('Crop Table'!O64, H23, "D")
                )
&gt; 3,
        IF(
                IF(H23&lt;'Crop Table'!P64, 
                        DATEDIF(H23, 'Crop Table'!P64, "D"), 
                        DATEDIF('Crop Table'!P64, H23, "D")
                ) 
        &gt; 3, 
        IF(AND(H23&gt;'Crop Table'!O64, H23&lt;'Crop Table'!P64),
                1*'Crop Table'!C64,
        ), 
        1*'Crop Table'!C64
        ),
1*'Crop Table'!C64
)</f>
        <v/>
      </c>
      <c r="DN23" s="202"/>
      <c r="DO23" s="202" t="str">
        <f>IF(IF(H23&lt;'Crop Table'!O65, 
                        DATEDIF(H23, 'Crop Table'!O65, "D"), 
                        DATEDIF('Crop Table'!O65, H23, "D")
                )
&gt; 3,
        IF(
                IF(H23&lt;'Crop Table'!P65, 
                        DATEDIF(H23, 'Crop Table'!P65, "D"), 
                        DATEDIF('Crop Table'!P65, H23, "D")
                ) 
        &gt; 3, 
        IF(AND(H23&gt;'Crop Table'!O65, H23&lt;'Crop Table'!P65),
                1*'Crop Table'!C65,
        ), 
        1*'Crop Table'!C65
        ),
1*'Crop Table'!C65
)</f>
        <v/>
      </c>
      <c r="DP23" s="202"/>
      <c r="DQ23" s="202" t="str">
        <f>IF(IF(H23&lt;'Crop Table'!O66, 
                        DATEDIF(H23, 'Crop Table'!O66, "D"), 
                        DATEDIF('Crop Table'!O66, H23, "D")
                )
&gt; 3,
        IF(
                IF(H23&lt;'Crop Table'!P66, 
                        DATEDIF(H23, 'Crop Table'!P66, "D"), 
                        DATEDIF('Crop Table'!P66, H23, "D")
                ) 
        &gt; 3, 
        IF(AND(H23&gt;'Crop Table'!O66, H23&lt;'Crop Table'!P66),
                1*'Crop Table'!C66,
        ), 
        1*'Crop Table'!C66
        ),
1*'Crop Table'!C66
)</f>
        <v/>
      </c>
      <c r="DR23" s="202"/>
      <c r="DS23" s="202" t="str">
        <f>IF(IF(H22&lt;'Crop Table'!O67, 
                        DATEDIF(H22, 'Crop Table'!O67, "D"), 
                        DATEDIF('Crop Table'!O67, H22, "D")
                )
&gt; 3,
        IF(
                IF(H22&lt;'Crop Table'!P67, 
                        DATEDIF(H22, 'Crop Table'!P67, "D"), 
                        DATEDIF('Crop Table'!P67, H22, "D")
                ) 
        &gt; 3, 
        IF(AND(H22&gt;'Crop Table'!O67, H22&lt;'Crop Table'!P67),
                1*'Crop Table'!C67,
        ), 
        1*'Crop Table'!C67
        ),
1*'Crop Table'!C67
)</f>
        <v/>
      </c>
      <c r="DT23" s="202"/>
      <c r="DU23" s="202" t="str">
        <f>IF(IF(H23&lt;'Crop Table'!O68, 
                        DATEDIF(H23, 'Crop Table'!O68, "D"), 
                        DATEDIF('Crop Table'!O68, H23, "D")
                )
&gt; 3,
        IF(
                IF(H23&lt;'Crop Table'!P68, 
                        DATEDIF(H23, 'Crop Table'!P68, "D"), 
                        DATEDIF('Crop Table'!P68, H23, "D")
                ) 
        &gt; 3, 
        IF(AND(H23&gt;'Crop Table'!O68, H23&lt;'Crop Table'!P68),
                1*'Crop Table'!C68,
        ), 
        1*'Crop Table'!C68
        ),
1*'Crop Table'!C68
)</f>
        <v/>
      </c>
      <c r="DV23" s="202"/>
      <c r="DW23" s="202" t="str">
        <f>IF(IF(H23&lt;'Crop Table'!O69, 
                        DATEDIF(H23, 'Crop Table'!O69, "D"), 
                        DATEDIF('Crop Table'!O69, H23, "D")
                )
&gt; 3,
        IF(
                IF(H23&lt;'Crop Table'!P69, 
                        DATEDIF(H23, 'Crop Table'!P69, "D"), 
                        DATEDIF('Crop Table'!P69, H23, "D")
                ) 
        &gt; 3, 
        IF(AND(H23&gt;'Crop Table'!O69, H23&lt;'Crop Table'!P69),
                1*'Crop Table'!C69,
        ), 
        1*'Crop Table'!C69
        ),
1*'Crop Table'!C69
)</f>
        <v/>
      </c>
      <c r="DX23" s="202"/>
      <c r="DY23" s="202" t="str">
        <f>IF(IF(H23&lt;'Crop Table'!O70, 
                        DATEDIF(H23, 'Crop Table'!O70, "D"), 
                        DATEDIF('Crop Table'!O70, H23, "D")
                )
&gt; 3,
        IF(
                IF(H23&lt;'Crop Table'!P70, 
                        DATEDIF(H23, 'Crop Table'!P70, "D"), 
                        DATEDIF('Crop Table'!P70, H23, "D")
                ) 
        &gt; 3, 
        IF(AND(H23&gt;'Crop Table'!O70, H23&lt;'Crop Table'!P70),
                1*'Crop Table'!C70,
        ), 
        1*'Crop Table'!C70
        ),
1*'Crop Table'!C70
)</f>
        <v/>
      </c>
      <c r="DZ23" s="202"/>
      <c r="EA23" s="202" t="str">
        <f>IF(IF(H22&lt;'Crop Table'!O71, 
                        DATEDIF(H22, 'Crop Table'!O71, "D"), 
                        DATEDIF('Crop Table'!O71, H22, "D")
                )
&gt; 3,
        IF(
                IF(H22&lt;'Crop Table'!P71, 
                        DATEDIF(H22, 'Crop Table'!P71, "D"), 
                        DATEDIF('Crop Table'!P71, H22, "D")
                ) 
        &gt; 3, 
        IF(AND(H22&gt;'Crop Table'!O71, H22&lt;'Crop Table'!P71),
                1*'Crop Table'!C71,
        ), 
        1*'Crop Table'!C71
        ),
1*'Crop Table'!C71
)</f>
        <v/>
      </c>
      <c r="EB23" s="202"/>
      <c r="EC23" s="202" t="str">
        <f>IF(IF(H23&lt;'Crop Table'!O72, 
                        DATEDIF(H23, 'Crop Table'!O72, "D"), 
                        DATEDIF('Crop Table'!O72, H23, "D")
                )
&gt; 3,
        IF(
                IF(H23&lt;'Crop Table'!P72, 
                        DATEDIF(H23, 'Crop Table'!P72, "D"), 
                        DATEDIF('Crop Table'!P72, H23, "D")
                ) 
        &gt; 3, 
        IF(AND(H23&gt;'Crop Table'!O72, H23&lt;'Crop Table'!P72),
                1*'Crop Table'!C72,
        ), 
        1*'Crop Table'!C72
        ),
1*'Crop Table'!C72
)</f>
        <v/>
      </c>
      <c r="ED23" s="202"/>
      <c r="EE23" s="202" t="str">
        <f>IF(IF(H23&lt;'Crop Table'!O73, 
                        DATEDIF(H23, 'Crop Table'!O73, "D"), 
                        DATEDIF('Crop Table'!O73, H23, "D")
                )
&gt; 3,
        IF(
                IF(H23&lt;'Crop Table'!P73, 
                        DATEDIF(H23, 'Crop Table'!P73, "D"), 
                        DATEDIF('Crop Table'!P73, H23, "D")
                ) 
        &gt; 3, 
        IF(AND(H23&gt;'Crop Table'!O73, H23&lt;'Crop Table'!P73),
                1*'Crop Table'!C73,
        ), 
        1*'Crop Table'!C73
        ),
1*'Crop Table'!C73
)</f>
        <v/>
      </c>
      <c r="EF23" s="203"/>
    </row>
    <row r="24">
      <c r="A24" s="204"/>
      <c r="B24" s="193"/>
      <c r="C24" s="193"/>
      <c r="D24" s="193"/>
      <c r="E24" s="205">
        <f>IF(COUNTA('Crop Table'!O11:O73)=0, ,SUM(K24:EE24))</f>
        <v>0</v>
      </c>
      <c r="F24" s="195"/>
      <c r="G24" s="206" t="str">
        <f>IF(COUNTA('Crop Table'!O11:O73)=0, ,(IF(LEFT(H24, 2)=LEFT(H23, 2), , SWITCH(LEFT(H24, 2), "1/", "January","2/", "February","3/", "March","4/", "April","5/", "May","6/", "June","7/", "July","8/", "August","9/", "September","10", "October","11", "November","12", "December"))))</f>
        <v/>
      </c>
      <c r="H24" s="197">
        <f>IF(COUNTA('Crop Table'!O11:O73)=0, ,H23+(DATEDIF(H13, H53, "D")/39)-((DATEDIF(H13, H53, "D")/39)/39))</f>
        <v>45031.00526</v>
      </c>
      <c r="I24" s="207"/>
      <c r="J24" s="208"/>
      <c r="K24" s="200" t="str">
        <f>IF(IF(H23&lt;'Crop Table'!O11, 
                        DATEDIF(H23, 'Crop Table'!O11, "D"), 
                        DATEDIF('Crop Table'!O11, H23, "D")
                )
&gt; 3,
        IF(
                IF(H23&lt;'Crop Table'!P11, 
                        DATEDIF(H23, 'Crop Table'!P11, "D"), 
                        DATEDIF('Crop Table'!P11, H23, "D")
                ) 
        &gt; 3, 
        IF(AND(H23&gt;'Crop Table'!O11, H23&lt;'Crop Table'!P11),
                1*'Crop Table'!C11,
        ), 
        1*'Crop Table'!C11
        ),
1*'Crop Table'!C11
)</f>
        <v/>
      </c>
      <c r="L24" s="209"/>
      <c r="M24" s="201" t="str">
        <f>IF(IF(H23&lt;'Crop Table'!O12, 
                        DATEDIF(H23, 'Crop Table'!O12, "D"), 
                        DATEDIF('Crop Table'!O12, H23, "D")
                )
&gt; 3,
        IF(
                IF(H23&lt;'Crop Table'!P12, 
                        DATEDIF(H23, 'Crop Table'!P12, "D"), 
                        DATEDIF('Crop Table'!P12, H23, "D")
                ) 
        &gt; 3, 
        IF(AND(H23&gt;'Crop Table'!O12, H23&lt;'Crop Table'!P12),
                1*'Crop Table'!C12,
        ), 
        1*'Crop Table'!C12
        ),
1*'Crop Table'!C12
)</f>
        <v/>
      </c>
      <c r="N24" s="201"/>
      <c r="O24" s="202" t="str">
        <f>IF(IF(H22&lt;'Crop Table'!O13, 
                        DATEDIF(H22, 'Crop Table'!O13, "D"), 
                        DATEDIF('Crop Table'!O13, H22, "D")
                )
&gt; 3,
        IF(
                IF(H22&lt;'Crop Table'!P13, 
                        DATEDIF(H22, 'Crop Table'!P13, "D"), 
                        DATEDIF('Crop Table'!P13, H22, "D")
                ) 
        &gt; 3, 
        IF(AND(H22&gt;'Crop Table'!O13, H22&lt;'Crop Table'!P13),
                1*'Crop Table'!C13,
        ), 
        1*'Crop Table'!C13
        ),
1*'Crop Table'!C13
)</f>
        <v/>
      </c>
      <c r="P24" s="202"/>
      <c r="Q24" s="202" t="str">
        <f>IF(IF(H24&lt;'Crop Table'!O14, 
                        DATEDIF(H24, 'Crop Table'!O14, "D"), 
                        DATEDIF('Crop Table'!O14, H24, "D")
                )
&gt; 3,
        IF(
                IF(H24&lt;'Crop Table'!P14, 
                        DATEDIF(H24, 'Crop Table'!P14, "D"), 
                        DATEDIF('Crop Table'!P14, H24, "D")
                ) 
        &gt; 3, 
        IF(AND(H24&gt;'Crop Table'!O14, H24&lt;'Crop Table'!P14),
                1*'Crop Table'!C14,
        ), 
        1*'Crop Table'!C14
        ),
1*'Crop Table'!C14 
)</f>
        <v/>
      </c>
      <c r="R24" s="202"/>
      <c r="S24" s="202" t="str">
        <f>IF(IF(H24&lt;'Crop Table'!O15, 
                        DATEDIF(H24, 'Crop Table'!O15, "D"), 
                        DATEDIF('Crop Table'!O15, H24, "D")
                )
&gt; 3,
        IF(
                IF(H24&lt;'Crop Table'!P15, 
                        DATEDIF(H24, 'Crop Table'!P15, "D"), 
                        DATEDIF('Crop Table'!P15, H24, "D")
                ) 
        &gt; 3, 
        IF(AND(H24&gt;'Crop Table'!O15, H24&lt;'Crop Table'!P15),
                1*'Crop Table'!C15,
        ), 
        1*'Crop Table'!C15
        ),
1*'Crop Table'!C15
)</f>
        <v/>
      </c>
      <c r="T24" s="202"/>
      <c r="U24" s="202" t="str">
        <f>IF(IF(H24&lt;'Crop Table'!O16, 
                        DATEDIF(H24, 'Crop Table'!O16, "D"), 
                        DATEDIF('Crop Table'!O16, H24, "D")
                )
&gt; 3,
        IF(
                IF(H24&lt;'Crop Table'!P16, 
                        DATEDIF(H24, 'Crop Table'!P16, "D"), 
                        DATEDIF('Crop Table'!P16, H24, "D")
                ) 
        &gt; 3, 
        IF(AND(H24&gt;'Crop Table'!O16, H24&lt;'Crop Table'!P16),
                1*'Crop Table'!C16,
        ), 
        1*'Crop Table'!C16
        ),
1*'Crop Table'!C16 
)</f>
        <v/>
      </c>
      <c r="V24" s="202"/>
      <c r="W24" s="202" t="str">
        <f>IF(IF(H24&lt;'Crop Table'!O17, 
                        DATEDIF(H24, 'Crop Table'!O17, "D"), 
                        DATEDIF('Crop Table'!O17, H24, "D")
                )
&gt; 3,
        IF(
                IF(H24&lt;'Crop Table'!P17, 
                        DATEDIF(H24, 'Crop Table'!P17, "D"), 
                        DATEDIF('Crop Table'!P17, H24, "D")
                ) 
        &gt; 3, 
        IF(AND(H24&gt;'Crop Table'!O17, H24&lt;'Crop Table'!P17),
                1*'Crop Table'!C17,
        ), 
        1*'Crop Table'!C17
        ),
1*'Crop Table'!C17 
)</f>
        <v/>
      </c>
      <c r="X24" s="202"/>
      <c r="Y24" s="202" t="str">
        <f>IF(IF(H24&lt;'Crop Table'!O18, 
                        DATEDIF(H24, 'Crop Table'!O18, "D"), 
                        DATEDIF('Crop Table'!O18, H24, "D")
                )
&gt; 3,
        IF(
                IF(H24&lt;'Crop Table'!P18, 
                        DATEDIF(H24, 'Crop Table'!P18, "D"), 
                        DATEDIF('Crop Table'!P18, H24, "D")
                ) 
        &gt; 3, 
        IF(AND(H24&gt;'Crop Table'!O18, H24&lt;'Crop Table'!P18),
                1*'Crop Table'!C18,
        ), 
        1*'Crop Table'!C18
        ),
1*'Crop Table'!C18 
)</f>
        <v/>
      </c>
      <c r="Z24" s="202"/>
      <c r="AA24" s="202" t="str">
        <f>IF(IF(H24&lt;'Crop Table'!O19, 
                        DATEDIF(H24, 'Crop Table'!O19, "D"), 
                        DATEDIF('Crop Table'!O19, H24, "D")
                )
&gt; 3,
        IF(
                IF(H24&lt;'Crop Table'!P19, 
                        DATEDIF(H24, 'Crop Table'!P19, "D"), 
                        DATEDIF('Crop Table'!P19, H24, "D")
                ) 
        &gt; 3, 
        IF(AND(H24&gt;'Crop Table'!O19, H24&lt;'Crop Table'!P19),
                1*'Crop Table'!C19,
        ), 
        1*'Crop Table'!C19
        ),
1*'Crop Table'!C19 
)</f>
        <v/>
      </c>
      <c r="AB24" s="202"/>
      <c r="AC24" s="202" t="str">
        <f>IF(IF(H24&lt;'Crop Table'!O20, 
                        DATEDIF(H24, 'Crop Table'!O20, "D"), 
                        DATEDIF('Crop Table'!O20, H24, "D")
                )
&gt; 3,
        IF(
                IF(H24&lt;'Crop Table'!P20, 
                        DATEDIF(H24, 'Crop Table'!P20, "D"), 
                        DATEDIF('Crop Table'!P20, H24, "D")
                ) 
        &gt; 3, 
        IF(AND(H24&gt;'Crop Table'!O20, H24&lt;'Crop Table'!P20),
                1*'Crop Table'!C20,
        ), 
        1*'Crop Table'!C20
        ),
1*'Crop Table'!C20 
)</f>
        <v/>
      </c>
      <c r="AD24" s="202"/>
      <c r="AE24" s="202" t="str">
        <f>IF(IF(H24&lt;'Crop Table'!O21, 
                        DATEDIF(H24, 'Crop Table'!O21, "D"), 
                        DATEDIF('Crop Table'!O21, H24, "D")
                )
&gt; 3,
        IF(
                IF(H24&lt;'Crop Table'!P21, 
                        DATEDIF(H24, 'Crop Table'!P21, "D"), 
                        DATEDIF('Crop Table'!P21, H24, "D")
                ) 
        &gt; 3, 
        IF(AND(H24&gt;'Crop Table'!O21, H24&lt;'Crop Table'!P21),
                1*'Crop Table'!C21,
        ), 
        1*'Crop Table'!C21
        ),
1*'Crop Table'!C21 
)</f>
        <v/>
      </c>
      <c r="AF24" s="202"/>
      <c r="AG24" s="202" t="str">
        <f>IF(IF(H24&lt;'Crop Table'!O22, 
                        DATEDIF(H24, 'Crop Table'!O22, "D"), 
                        DATEDIF('Crop Table'!O22, H24, "D")
                )
&gt; 3,
        IF(
                IF(H24&lt;'Crop Table'!P22, 
                        DATEDIF(H24, 'Crop Table'!P22, "D"), 
                        DATEDIF('Crop Table'!P22, H24, "D")
                ) 
        &gt; 3, 
        IF(AND(H24&gt;'Crop Table'!O22, H24&lt;'Crop Table'!P22),
                1*'Crop Table'!C22,
        ), 
        1*'Crop Table'!C22
        ),
1*'Crop Table'!C22 
)</f>
        <v/>
      </c>
      <c r="AH24" s="202"/>
      <c r="AI24" s="202" t="str">
        <f>IF(IF(H24&lt;'Crop Table'!O23, 
                        DATEDIF(H24, 'Crop Table'!O23, "D"), 
                        DATEDIF('Crop Table'!O23, H24, "D")
                )
&gt; 3,
        IF(
                IF(H24&lt;'Crop Table'!P23, 
                        DATEDIF(H24, 'Crop Table'!P23, "D"), 
                        DATEDIF('Crop Table'!P23, H24, "D")
                ) 
        &gt; 3, 
        IF(AND(H24&gt;'Crop Table'!O23, H24&lt;'Crop Table'!P23),
                1*'Crop Table'!C23,
        ), 
        1*'Crop Table'!C23
        ),
1*'Crop Table'!C23 
)</f>
        <v/>
      </c>
      <c r="AJ24" s="202"/>
      <c r="AK24" s="202" t="str">
        <f>IF(IF(H24&lt;'Crop Table'!O24, 
                        DATEDIF(H24, 'Crop Table'!O24, "D"), 
                        DATEDIF('Crop Table'!O24, H24, "D")
                )
&gt; 3,
        IF(
                IF(H24&lt;'Crop Table'!P24, 
                        DATEDIF(H24, 'Crop Table'!P24, "D"), 
                        DATEDIF('Crop Table'!P24, H24, "D")
                ) 
        &gt; 3, 
        IF(AND(H24&gt;'Crop Table'!O24, H24&lt;'Crop Table'!P24),
                1*'Crop Table'!C24,
        ), 
        1*'Crop Table'!C24
        ),
1*'Crop Table'!C24 
)</f>
        <v/>
      </c>
      <c r="AL24" s="202"/>
      <c r="AM24" s="202" t="str">
        <f>IF(IF(H24&lt;'Crop Table'!O25, 
                        DATEDIF(H24, 'Crop Table'!O25, "D"), 
                        DATEDIF('Crop Table'!O25, H24, "D")
                )
&gt; 3,
        IF(
                IF(H24&lt;'Crop Table'!P25, 
                        DATEDIF(H24, 'Crop Table'!P25, "D"), 
                        DATEDIF('Crop Table'!P25, H24, "D")
                ) 
        &gt; 3, 
        IF(AND(H24&gt;'Crop Table'!O25, H24&lt;'Crop Table'!P25),
                1*'Crop Table'!C25,
        ), 
        1*'Crop Table'!C25
        ),
1*'Crop Table'!C25 
)</f>
        <v/>
      </c>
      <c r="AN24" s="202"/>
      <c r="AO24" s="202" t="str">
        <f>IF(IF(H24&lt;'Crop Table'!O26, 
                        DATEDIF(H24, 'Crop Table'!O26, "D"), 
                        DATEDIF('Crop Table'!O26, H24, "D")
                )
&gt; 3,
        IF(
                IF(H24&lt;'Crop Table'!P26, 
                        DATEDIF(H24, 'Crop Table'!P26, "D"), 
                        DATEDIF('Crop Table'!P26, H24, "D")
                ) 
        &gt; 3, 
        IF(AND(H24&gt;'Crop Table'!O26, H24&lt;'Crop Table'!P26),
                1*'Crop Table'!C26,
        ), 
        1*'Crop Table'!C26
        ),
1*'Crop Table'!C26 
)</f>
        <v/>
      </c>
      <c r="AP24" s="202"/>
      <c r="AQ24" s="202" t="str">
        <f>IF(IF(H24&lt;'Crop Table'!O27, 
                        DATEDIF(H24, 'Crop Table'!O27, "D"), 
                        DATEDIF('Crop Table'!O27, H24, "D")
                )
&gt; 3,
        IF(
                IF(H24&lt;'Crop Table'!P27, 
                        DATEDIF(H24, 'Crop Table'!P27, "D"), 
                        DATEDIF('Crop Table'!P27, H24, "D")
                ) 
        &gt; 3, 
        IF(AND(H24&gt;'Crop Table'!O27, H24&lt;'Crop Table'!P27),
                1*'Crop Table'!C27,
        ), 
        1*'Crop Table'!C27
        ),
1*'Crop Table'!C27 
)</f>
        <v/>
      </c>
      <c r="AR24" s="202"/>
      <c r="AS24" s="202" t="str">
        <f>IF(IF(H24&lt;'Crop Table'!O28, 
                        DATEDIF(H24, 'Crop Table'!O28, "D"), 
                        DATEDIF('Crop Table'!O28, H24, "D")
                )
&gt; 3,
        IF(
                IF(H24&lt;'Crop Table'!P28, 
                        DATEDIF(H24, 'Crop Table'!P28, "D"), 
                        DATEDIF('Crop Table'!P28, H24, "D")
                ) 
        &gt; 3, 
        IF(AND(H24&gt;'Crop Table'!O28, H24&lt;'Crop Table'!P28),
                1*'Crop Table'!C28,
        ), 
        1*'Crop Table'!C28
        ),
1*'Crop Table'!C28 
)</f>
        <v/>
      </c>
      <c r="AT24" s="202"/>
      <c r="AU24" s="202" t="str">
        <f>IF(IF(H24&lt;'Crop Table'!O29, 
                        DATEDIF(H24, 'Crop Table'!O29, "D"), 
                        DATEDIF('Crop Table'!O29, H24, "D")
                )
&gt; 3,
        IF(
                IF(H24&lt;'Crop Table'!P29, 
                        DATEDIF(H24, 'Crop Table'!P29, "D"), 
                        DATEDIF('Crop Table'!P29, H24, "D")
                ) 
        &gt; 3, 
        IF(AND(H24&gt;'Crop Table'!O29, H24&lt;'Crop Table'!P29),
                1*'Crop Table'!C29,
        ), 
        1*'Crop Table'!C29
        ),
1*'Crop Table'!C29 
)</f>
        <v/>
      </c>
      <c r="AV24" s="202"/>
      <c r="AW24" s="202" t="str">
        <f>IF(IF(H24&lt;'Crop Table'!O30, 
                        DATEDIF(H24, 'Crop Table'!O30, "D"), 
                        DATEDIF('Crop Table'!O30, H24, "D")
                )
&gt; 3,
        IF(
                IF(H24&lt;'Crop Table'!P30, 
                        DATEDIF(H24, 'Crop Table'!P30, "D"), 
                        DATEDIF('Crop Table'!P30, H24, "D")
                ) 
        &gt; 3, 
        IF(AND(H24&gt;'Crop Table'!O30, H24&lt;'Crop Table'!P30),
                1*'Crop Table'!C30,
        ), 
        1*'Crop Table'!C30
        ),
1*'Crop Table'!C30 
)</f>
        <v/>
      </c>
      <c r="AX24" s="202"/>
      <c r="AY24" s="202" t="str">
        <f>IF(IF(H24&lt;'Crop Table'!O31, 
                        DATEDIF(H24, 'Crop Table'!O31, "D"), 
                        DATEDIF('Crop Table'!O31, H24, "D")
                )
&gt; 3,
        IF(
                IF(H24&lt;'Crop Table'!P31, 
                        DATEDIF(H24, 'Crop Table'!P31, "D"), 
                        DATEDIF('Crop Table'!P31, H24, "D")
                ) 
        &gt; 3, 
        IF(AND(H24&gt;'Crop Table'!O31, H24&lt;'Crop Table'!P31),
                1*'Crop Table'!C31,
        ), 
        1*'Crop Table'!C31
        ),
1*'Crop Table'!C31 
)</f>
        <v/>
      </c>
      <c r="AZ24" s="202"/>
      <c r="BA24" s="202" t="str">
        <f>IF(IF(H24&lt;'Crop Table'!O32, 
                        DATEDIF(H24, 'Crop Table'!O32, "D"), 
                        DATEDIF('Crop Table'!O32, H24, "D")
                )
&gt; 3,
        IF(
                IF(H24&lt;'Crop Table'!P32, 
                        DATEDIF(H24, 'Crop Table'!P32, "D"), 
                        DATEDIF('Crop Table'!P32, H24, "D")
                ) 
        &gt; 3, 
        IF(AND(H24&gt;'Crop Table'!O32, H24&lt;'Crop Table'!P32),
                1*'Crop Table'!C32,
        ), 
        1*'Crop Table'!C32
        ),
1*'Crop Table'!C32 
)</f>
        <v/>
      </c>
      <c r="BB24" s="202"/>
      <c r="BC24" s="202" t="str">
        <f>IF(IF(H24&lt;'Crop Table'!O33, 
                        DATEDIF(H24, 'Crop Table'!O33, "D"), 
                        DATEDIF('Crop Table'!O33, H24, "D")
                )
&gt; 3,
        IF(
                IF(H24&lt;'Crop Table'!P33, 
                        DATEDIF(H24, 'Crop Table'!P33, "D"), 
                        DATEDIF('Crop Table'!P33, H24, "D")
                ) 
        &gt; 3, 
        IF(AND(H24&gt;'Crop Table'!O33, H24&lt;'Crop Table'!P33),
                1*'Crop Table'!C33,
        ), 
        1*'Crop Table'!C33
        ),
1*'Crop Table'!C33 
)</f>
        <v/>
      </c>
      <c r="BD24" s="202"/>
      <c r="BE24" s="202" t="str">
        <f>IF(IF(H24&lt;'Crop Table'!O34, 
                        DATEDIF(H24, 'Crop Table'!O34, "D"), 
                        DATEDIF('Crop Table'!O34, H24, "D")
                )
&gt; 3,
        IF(
                IF(H24&lt;'Crop Table'!P34, 
                        DATEDIF(H24, 'Crop Table'!P34, "D"), 
                        DATEDIF('Crop Table'!P34, H24, "D")
                ) 
        &gt; 3, 
        IF(AND(H24&gt;'Crop Table'!O34, H24&lt;'Crop Table'!P34),
                1*'Crop Table'!C34,
        ), 
        1*'Crop Table'!C34
        ),
1*'Crop Table'!C34 
)</f>
        <v/>
      </c>
      <c r="BF24" s="202"/>
      <c r="BG24" s="202" t="str">
        <f>IF(IF(H24&lt;'Crop Table'!O35, 
                        DATEDIF(H24, 'Crop Table'!O35, "D"), 
                        DATEDIF('Crop Table'!O35, H24, "D")
                )
&gt; 3,
        IF(
                IF(H24&lt;'Crop Table'!P35, 
                        DATEDIF(H24, 'Crop Table'!P35, "D"), 
                        DATEDIF('Crop Table'!P35, H24, "D")
                ) 
        &gt; 3, 
        IF(AND(H24&gt;'Crop Table'!O35, H24&lt;'Crop Table'!P35),
                1*'Crop Table'!C35,
        ), 
        1*'Crop Table'!C35
        ),
1*'Crop Table'!C35 
)</f>
        <v/>
      </c>
      <c r="BH24" s="202"/>
      <c r="BI24" s="202" t="str">
        <f>IF(IF(H24&lt;'Crop Table'!O36, 
                        DATEDIF(H24, 'Crop Table'!O36, "D"), 
                        DATEDIF('Crop Table'!O36, H24, "D")
                )
&gt; 3,
        IF(
                IF(H24&lt;'Crop Table'!P36, 
                        DATEDIF(H24, 'Crop Table'!P36, "D"), 
                        DATEDIF('Crop Table'!P36, H24, "D")
                ) 
        &gt; 3, 
        IF(AND(H24&gt;'Crop Table'!O36, H24&lt;'Crop Table'!P36),
                1*'Crop Table'!C36,
        ), 
        1*'Crop Table'!C36
        ),
1*'Crop Table'!C36 
)</f>
        <v/>
      </c>
      <c r="BJ24" s="202"/>
      <c r="BK24" s="202" t="str">
        <f>IF(IF(H24&lt;'Crop Table'!O37, 
                        DATEDIF(H24, 'Crop Table'!O37, "D"), 
                        DATEDIF('Crop Table'!O37, H24, "D")
                )
&gt; 3,
        IF(
                IF(H24&lt;'Crop Table'!P37, 
                        DATEDIF(H24, 'Crop Table'!P37, "D"), 
                        DATEDIF('Crop Table'!P37, H24, "D")
                ) 
        &gt; 3, 
        IF(AND(H24&gt;'Crop Table'!O37, H24&lt;'Crop Table'!P37),
                1*'Crop Table'!C37,
        ), 
        1*'Crop Table'!C37
        ),
1*'Crop Table'!C37 
)</f>
        <v/>
      </c>
      <c r="BL24" s="202"/>
      <c r="BM24" s="202" t="str">
        <f>IF(IF(H24&lt;'Crop Table'!O38, 
                        DATEDIF(H24, 'Crop Table'!O38, "D"), 
                        DATEDIF('Crop Table'!O38, H24, "D")
                )
&gt; 3,
        IF(
                IF(H24&lt;'Crop Table'!P38, 
                        DATEDIF(H24, 'Crop Table'!P38, "D"), 
                        DATEDIF('Crop Table'!P38, H24, "D")
                ) 
        &gt; 3, 
        IF(AND(H24&gt;'Crop Table'!O38, H24&lt;'Crop Table'!P38),
                1*'Crop Table'!C38,
        ), 
        1*'Crop Table'!C38
        ),
1*'Crop Table'!C38 
)</f>
        <v/>
      </c>
      <c r="BN24" s="202"/>
      <c r="BO24" s="202" t="str">
        <f>IF(IF(H24&lt;'Crop Table'!O39, 
                        DATEDIF(H24, 'Crop Table'!O39, "D"), 
                        DATEDIF('Crop Table'!O39, H24, "D")
                )
&gt; 3,
        IF(
                IF(H24&lt;'Crop Table'!P39, 
                        DATEDIF(H24, 'Crop Table'!P39, "D"), 
                        DATEDIF('Crop Table'!P39, H24, "D")
                ) 
        &gt; 3, 
        IF(AND(H24&gt;'Crop Table'!O39, H24&lt;'Crop Table'!P39),
                1*'Crop Table'!C39,
        ), 
        1*'Crop Table'!C39
        ),
1*'Crop Table'!C39 
)</f>
        <v/>
      </c>
      <c r="BP24" s="202"/>
      <c r="BQ24" s="202" t="str">
        <f>IF(IF(H24&lt;'Crop Table'!O40, 
                        DATEDIF(H24, 'Crop Table'!O40, "D"), 
                        DATEDIF('Crop Table'!O40, H24, "D")
                )
&gt; 3,
        IF(
                IF(H24&lt;'Crop Table'!P40, 
                        DATEDIF(H24, 'Crop Table'!P40, "D"), 
                        DATEDIF('Crop Table'!P40, H24, "D")
                ) 
        &gt; 3, 
        IF(AND(H24&gt;'Crop Table'!O40, H24&lt;'Crop Table'!P40),
                1*'Crop Table'!C40,
        ), 
        1*'Crop Table'!C40
        ),
1*'Crop Table'!C40
)</f>
        <v/>
      </c>
      <c r="BR24" s="202"/>
      <c r="BS24" s="202" t="str">
        <f>IF(IF(H24&lt;'Crop Table'!O41, 
                        DATEDIF(H24, 'Crop Table'!O41, "D"), 
                        DATEDIF('Crop Table'!O41, H24, "D")
                )
&gt; 3,
        IF(
                IF(H24&lt;'Crop Table'!P41, 
                        DATEDIF(H24, 'Crop Table'!P41, "D"), 
                        DATEDIF('Crop Table'!P41, H24, "D")
                ) 
        &gt; 3, 
        IF(AND(H24&gt;'Crop Table'!O41, H24&lt;'Crop Table'!P41),
                1*'Crop Table'!C41,
        ), 
        1*'Crop Table'!C41
        ),
1*'Crop Table'!C41
)</f>
        <v/>
      </c>
      <c r="BT24" s="202"/>
      <c r="BU24" s="202" t="str">
        <f>IF(IF(H24&lt;'Crop Table'!O42, 
                        DATEDIF(H24, 'Crop Table'!O42, "D"), 
                        DATEDIF('Crop Table'!O42, H24, "D")
                )
&gt; 3,
        IF(
                IF(H24&lt;'Crop Table'!P42, 
                        DATEDIF(H24, 'Crop Table'!P42, "D"), 
                        DATEDIF('Crop Table'!P42, H24, "D")
                ) 
        &gt; 3, 
        IF(AND(H24&gt;'Crop Table'!O42, H24&lt;'Crop Table'!P42),
                1*'Crop Table'!C42,
        ), 
        1*'Crop Table'!C42
        ),
1*'Crop Table'!C42
)</f>
        <v/>
      </c>
      <c r="BV24" s="202"/>
      <c r="BW24" s="202" t="str">
        <f>IF(IF(H24&lt;'Crop Table'!O43, 
                        DATEDIF(H24, 'Crop Table'!O43, "D"), 
                        DATEDIF('Crop Table'!O43, H24, "D")
                )
&gt; 3,
        IF(
                IF(H24&lt;'Crop Table'!P43, 
                        DATEDIF(H24, 'Crop Table'!P43, "D"), 
                        DATEDIF('Crop Table'!P43, H24, "D")
                ) 
        &gt; 3, 
        IF(AND(H24&gt;'Crop Table'!O43, H24&lt;'Crop Table'!P43),
                1*'Crop Table'!C43,
        ), 
        1*'Crop Table'!C43
        ),
1*'Crop Table'!C43
)</f>
        <v/>
      </c>
      <c r="BX24" s="202"/>
      <c r="BY24" s="202" t="str">
        <f>IF(IF(H24&lt;'Crop Table'!O44, 
                        DATEDIF(H24, 'Crop Table'!O44, "D"), 
                        DATEDIF('Crop Table'!O44, H24, "D")
                )
&gt; 3,
        IF(
                IF(H24&lt;'Crop Table'!P44, 
                        DATEDIF(H24, 'Crop Table'!P44, "D"), 
                        DATEDIF('Crop Table'!P44, H24, "D")
                ) 
        &gt; 3, 
        IF(AND(H24&gt;'Crop Table'!O44, H24&lt;'Crop Table'!P44),
                1*'Crop Table'!C44,
        ), 
        1*'Crop Table'!C44
        ),
1*'Crop Table'!C44
)</f>
        <v/>
      </c>
      <c r="BZ24" s="202"/>
      <c r="CA24" s="202" t="str">
        <f>IF(IF(H24&lt;'Crop Table'!O45, 
                        DATEDIF(H24, 'Crop Table'!O45, "D"), 
                        DATEDIF('Crop Table'!O45, H24, "D")
                )
&gt; 3,
        IF(
                IF(H24&lt;'Crop Table'!P45, 
                        DATEDIF(H24, 'Crop Table'!P45, "D"), 
                        DATEDIF('Crop Table'!P45, H24, "D")
                ) 
        &gt; 3, 
        IF(AND(H24&gt;'Crop Table'!O45, H24&lt;'Crop Table'!P45),
                1*'Crop Table'!C45,
        ), 
        1*'Crop Table'!C45
        ),
1*'Crop Table'!C45
)</f>
        <v/>
      </c>
      <c r="CB24" s="202"/>
      <c r="CC24" s="202" t="str">
        <f>IF(IF(H24&lt;'Crop Table'!O46, 
                        DATEDIF(H24, 'Crop Table'!O46, "D"), 
                        DATEDIF('Crop Table'!O46, H24, "D")
                )
&gt; 3,
        IF(
                IF(H24&lt;'Crop Table'!P46, 
                        DATEDIF(H24, 'Crop Table'!P46, "D"), 
                        DATEDIF('Crop Table'!P46, H24, "D")
                ) 
        &gt; 3, 
        IF(AND(H24&gt;'Crop Table'!O46, H24&lt;'Crop Table'!P46),
                1*'Crop Table'!C46,
        ), 
        1*'Crop Table'!C46
        ),
1*'Crop Table'!C46
)</f>
        <v/>
      </c>
      <c r="CD24" s="202"/>
      <c r="CE24" s="202" t="str">
        <f>IF(IF(H24&lt;'Crop Table'!O47, 
                        DATEDIF(H24, 'Crop Table'!O47, "D"), 
                        DATEDIF('Crop Table'!O47, H24, "D")
                )
&gt; 3,
        IF(
                IF(H24&lt;'Crop Table'!P47, 
                        DATEDIF(H24, 'Crop Table'!P47, "D"), 
                        DATEDIF('Crop Table'!P47, H24, "D")
                ) 
        &gt; 3, 
        IF(AND(H24&gt;'Crop Table'!O47, H24&lt;'Crop Table'!P47),
                1*'Crop Table'!C47,
        ), 
        1*'Crop Table'!C47
        ),
1*'Crop Table'!C47
)</f>
        <v/>
      </c>
      <c r="CF24" s="202"/>
      <c r="CG24" s="202" t="str">
        <f>IF(IF(H24&lt;'Crop Table'!O48, 
                        DATEDIF(H24, 'Crop Table'!O48, "D"), 
                        DATEDIF('Crop Table'!O48, H24, "D")
                )
&gt; 3,
        IF(
                IF(H24&lt;'Crop Table'!P48, 
                        DATEDIF(H24, 'Crop Table'!P48, "D"), 
                        DATEDIF('Crop Table'!P48, H24, "D")
                ) 
        &gt; 3, 
        IF(AND(H24&gt;'Crop Table'!O48, H24&lt;'Crop Table'!P48),
                1*'Crop Table'!C48,
        ), 
        1*'Crop Table'!C48
        ),
1*'Crop Table'!C48
)</f>
        <v/>
      </c>
      <c r="CH24" s="202"/>
      <c r="CI24" s="202" t="str">
        <f>IF(IF(H24&lt;'Crop Table'!O49, 
                        DATEDIF(H24, 'Crop Table'!O49, "D"), 
                        DATEDIF('Crop Table'!O49, H24, "D")
                )
&gt; 3,
        IF(
                IF(H24&lt;'Crop Table'!P49, 
                        DATEDIF(H24, 'Crop Table'!P49, "D"), 
                        DATEDIF('Crop Table'!P49, H24, "D")
                ) 
        &gt; 3, 
        IF(AND(H24&gt;'Crop Table'!O49, H24&lt;'Crop Table'!P49),
                1*'Crop Table'!C49,
        ), 
        1*'Crop Table'!C49
        ),
1*'Crop Table'!C49
)</f>
        <v/>
      </c>
      <c r="CJ24" s="202"/>
      <c r="CK24" s="202" t="str">
        <f>IF(IF(H24&lt;'Crop Table'!O50, 
                        DATEDIF(H24, 'Crop Table'!O50, "D"), 
                        DATEDIF('Crop Table'!O50, H24, "D")
                )
&gt; 3,
        IF(
                IF(H24&lt;'Crop Table'!P50, 
                        DATEDIF(H24, 'Crop Table'!P50, "D"), 
                        DATEDIF('Crop Table'!P50, H24, "D")
                ) 
        &gt; 3, 
        IF(AND(H24&gt;'Crop Table'!O50, H24&lt;'Crop Table'!P50),
                1*'Crop Table'!C50,
        ), 
        1*'Crop Table'!C50
        ),
1*'Crop Table'!C50
)</f>
        <v/>
      </c>
      <c r="CL24" s="202"/>
      <c r="CM24" s="202" t="str">
        <f>IF(IF(H24&lt;'Crop Table'!O51, 
                        DATEDIF(H24, 'Crop Table'!O51, "D"), 
                        DATEDIF('Crop Table'!O51, H24, "D")
                )
&gt; 3,
        IF(
                IF(H24&lt;'Crop Table'!P51, 
                        DATEDIF(H24, 'Crop Table'!P51, "D"), 
                        DATEDIF('Crop Table'!P51, H24, "D")
                ) 
        &gt; 3, 
        IF(AND(H24&gt;'Crop Table'!O51, H24&lt;'Crop Table'!P51),
                1*'Crop Table'!C51,
        ), 
        1*'Crop Table'!C51
        ),
1*'Crop Table'!C51
)</f>
        <v/>
      </c>
      <c r="CN24" s="202"/>
      <c r="CO24" s="202" t="str">
        <f>IF(IF(H24&lt;'Crop Table'!O52, 
                        DATEDIF(H24, 'Crop Table'!O52, "D"), 
                        DATEDIF('Crop Table'!O52, H24, "D")
                )
&gt; 3,
        IF(
                IF(H24&lt;'Crop Table'!P52, 
                        DATEDIF(H24, 'Crop Table'!P52, "D"), 
                        DATEDIF('Crop Table'!P52, H24, "D")
                ) 
        &gt; 3, 
        IF(AND(H24&gt;'Crop Table'!O52, H24&lt;'Crop Table'!P52),
                1*'Crop Table'!C52,
        ), 
        1*'Crop Table'!C52
        ),
1*'Crop Table'!C52
)</f>
        <v/>
      </c>
      <c r="CP24" s="202"/>
      <c r="CQ24" s="202" t="str">
        <f>IF(IF(H24&lt;'Crop Table'!O53, 
                        DATEDIF(H24, 'Crop Table'!O53, "D"), 
                        DATEDIF('Crop Table'!O53, H24, "D")
                )
&gt; 3,
        IF(
                IF(H24&lt;'Crop Table'!P53, 
                        DATEDIF(H24, 'Crop Table'!P53, "D"), 
                        DATEDIF('Crop Table'!P53, H24, "D")
                ) 
        &gt; 3, 
        IF(AND(H24&gt;'Crop Table'!O53, H24&lt;'Crop Table'!P53),
                1*'Crop Table'!C53,
        ), 
        1*'Crop Table'!C53
        ),
1*'Crop Table'!C53
)</f>
        <v/>
      </c>
      <c r="CR24" s="202"/>
      <c r="CS24" s="202" t="str">
        <f>IF(IF(H24&lt;'Crop Table'!O54, 
                        DATEDIF(H24, 'Crop Table'!O54, "D"), 
                        DATEDIF('Crop Table'!O54, H24, "D")
                )
&gt; 3,
        IF(
                IF(H24&lt;'Crop Table'!P54, 
                        DATEDIF(H24, 'Crop Table'!P54, "D"), 
                        DATEDIF('Crop Table'!P54, H24, "D")
                ) 
        &gt; 3, 
        IF(AND(H24&gt;'Crop Table'!O54, H24&lt;'Crop Table'!P54),
                1*'Crop Table'!C54,
        ), 
        1*'Crop Table'!C54
        ),
1*'Crop Table'!C54
)</f>
        <v/>
      </c>
      <c r="CT24" s="202"/>
      <c r="CU24" s="202" t="str">
        <f>IF(IF(H24&lt;'Crop Table'!O55, 
                        DATEDIF(H24, 'Crop Table'!O55, "D"), 
                        DATEDIF('Crop Table'!O55, H24, "D")
                )
&gt; 3,
        IF(
                IF(H24&lt;'Crop Table'!P55, 
                        DATEDIF(H24, 'Crop Table'!P55, "D"), 
                        DATEDIF('Crop Table'!P55, H24, "D")
                ) 
        &gt; 3, 
        IF(AND(H24&gt;'Crop Table'!O55, H24&lt;'Crop Table'!P55),
                1*'Crop Table'!C55,
        ), 
        1*'Crop Table'!C55
        ),
1*'Crop Table'!C55
)</f>
        <v/>
      </c>
      <c r="CV24" s="202"/>
      <c r="CW24" s="202" t="str">
        <f>IF(IF(H24&lt;'Crop Table'!O56, 
                        DATEDIF(H24, 'Crop Table'!O56, "D"), 
                        DATEDIF('Crop Table'!O56, H24, "D")
                )
&gt; 3,
        IF(
                IF(H24&lt;'Crop Table'!P56, 
                        DATEDIF(H24, 'Crop Table'!P56, "D"), 
                        DATEDIF('Crop Table'!P56, H24, "D")
                ) 
        &gt; 3, 
        IF(AND(H24&gt;'Crop Table'!O56, H24&lt;'Crop Table'!P56),
                1*'Crop Table'!C56,
        ), 
        1*'Crop Table'!C56
        ),
1*'Crop Table'!C56
)</f>
        <v/>
      </c>
      <c r="CX24" s="202"/>
      <c r="CY24" s="202" t="str">
        <f>IF(IF(H24&lt;'Crop Table'!O57, 
                        DATEDIF(H24, 'Crop Table'!O57, "D"), 
                        DATEDIF('Crop Table'!O57, H24, "D")
                )
&gt; 3,
        IF(
                IF(H24&lt;'Crop Table'!P57, 
                        DATEDIF(H24, 'Crop Table'!P57, "D"), 
                        DATEDIF('Crop Table'!P57, H24, "D")
                ) 
        &gt; 3, 
        IF(AND(H24&gt;'Crop Table'!O57, H24&lt;'Crop Table'!P57),
                1*'Crop Table'!C57,
        ), 
        1*'Crop Table'!C57
        ),
1*'Crop Table'!C57
)</f>
        <v/>
      </c>
      <c r="CZ24" s="202"/>
      <c r="DA24" s="202" t="str">
        <f>IF(IF(H24&lt;'Crop Table'!O58, 
                        DATEDIF(H24, 'Crop Table'!O58, "D"), 
                        DATEDIF('Crop Table'!O58, H24, "D")
                )
&gt; 3,
        IF(
                IF(H24&lt;'Crop Table'!P58, 
                        DATEDIF(H24, 'Crop Table'!P58, "D"), 
                        DATEDIF('Crop Table'!P58, H24, "D")
                ) 
        &gt; 3, 
        IF(AND(H24&gt;'Crop Table'!O58, H24&lt;'Crop Table'!P58),
                1*'Crop Table'!C58,
        ), 
        1*'Crop Table'!C58
        ),
1*'Crop Table'!C58
)</f>
        <v/>
      </c>
      <c r="DB24" s="202"/>
      <c r="DC24" s="202" t="str">
        <f>IF(IF(H24&lt;'Crop Table'!O59, 
                        DATEDIF(H24, 'Crop Table'!O59, "D"), 
                        DATEDIF('Crop Table'!O59, H24, "D")
                )
&gt; 3,
        IF(
                IF(H24&lt;'Crop Table'!P59, 
                        DATEDIF(H24, 'Crop Table'!P59, "D"), 
                        DATEDIF('Crop Table'!P59, H24, "D")
                ) 
        &gt; 3, 
        IF(AND(H24&gt;'Crop Table'!O59, H24&lt;'Crop Table'!P59),
                1*'Crop Table'!C59,
        ), 
        1*'Crop Table'!C59
        ),
1*'Crop Table'!C59
)</f>
        <v/>
      </c>
      <c r="DD24" s="202"/>
      <c r="DE24" s="202" t="str">
        <f>IF(IF(H24&lt;'Crop Table'!O60, 
                        DATEDIF(H24, 'Crop Table'!O60, "D"), 
                        DATEDIF('Crop Table'!O60, H24, "D")
                )
&gt; 3,
        IF(
                IF(H24&lt;'Crop Table'!P60, 
                        DATEDIF(H24, 'Crop Table'!P60, "D"), 
                        DATEDIF('Crop Table'!P60, H24, "D")
                ) 
        &gt; 3, 
        IF(AND(H24&gt;'Crop Table'!O60, H24&lt;'Crop Table'!P60),
                1*'Crop Table'!C60,
        ), 
        1*'Crop Table'!C60
        ),
1*'Crop Table'!C60
)</f>
        <v/>
      </c>
      <c r="DF24" s="202"/>
      <c r="DG24" s="202" t="str">
        <f>IF(IF(H24&lt;'Crop Table'!O61, 
                        DATEDIF(H24, 'Crop Table'!O61, "D"), 
                        DATEDIF('Crop Table'!O61, H24, "D")
                )
&gt; 3,
        IF(
                IF(H24&lt;'Crop Table'!P61, 
                        DATEDIF(H24, 'Crop Table'!P61, "D"), 
                        DATEDIF('Crop Table'!P61, H24, "D")
                ) 
        &gt; 3, 
        IF(AND(H24&gt;'Crop Table'!O61, H24&lt;'Crop Table'!P61),
                1*'Crop Table'!C61,
        ), 
        1*'Crop Table'!C61
        ),
1*'Crop Table'!C61
)</f>
        <v/>
      </c>
      <c r="DH24" s="202"/>
      <c r="DI24" s="202" t="str">
        <f>IF(IF(H24&lt;'Crop Table'!O62, 
                        DATEDIF(H24, 'Crop Table'!O62, "D"), 
                        DATEDIF('Crop Table'!O62, H24, "D")
                )
&gt; 3,
        IF(
                IF(H24&lt;'Crop Table'!P62, 
                        DATEDIF(H24, 'Crop Table'!P62, "D"), 
                        DATEDIF('Crop Table'!P62, H24, "D")
                ) 
        &gt; 3, 
        IF(AND(H24&gt;'Crop Table'!O62, H24&lt;'Crop Table'!P62),
                1*'Crop Table'!C62,
        ), 
        1*'Crop Table'!C62
        ),
1*'Crop Table'!C62
)</f>
        <v/>
      </c>
      <c r="DJ24" s="202"/>
      <c r="DK24" s="202" t="str">
        <f>IF(IF(H24&lt;'Crop Table'!O63, 
                        DATEDIF(H24, 'Crop Table'!O63, "D"), 
                        DATEDIF('Crop Table'!O63, H24, "D")
                )
&gt; 3,
        IF(
                IF(H24&lt;'Crop Table'!P63, 
                        DATEDIF(H24, 'Crop Table'!P63, "D"), 
                        DATEDIF('Crop Table'!P63, H24, "D")
                ) 
        &gt; 3, 
        IF(AND(H24&gt;'Crop Table'!O63, H24&lt;'Crop Table'!P63),
                1*'Crop Table'!C63,
        ), 
        1*'Crop Table'!C63
        ),
1*'Crop Table'!C63
)</f>
        <v/>
      </c>
      <c r="DL24" s="202"/>
      <c r="DM24" s="202" t="str">
        <f>IF(IF(H24&lt;'Crop Table'!O64, 
                        DATEDIF(H24, 'Crop Table'!O64, "D"), 
                        DATEDIF('Crop Table'!O64, H24, "D")
                )
&gt; 3,
        IF(
                IF(H24&lt;'Crop Table'!P64, 
                        DATEDIF(H24, 'Crop Table'!P64, "D"), 
                        DATEDIF('Crop Table'!P64, H24, "D")
                ) 
        &gt; 3, 
        IF(AND(H24&gt;'Crop Table'!O64, H24&lt;'Crop Table'!P64),
                1*'Crop Table'!C64,
        ), 
        1*'Crop Table'!C64
        ),
1*'Crop Table'!C64
)</f>
        <v/>
      </c>
      <c r="DN24" s="202"/>
      <c r="DO24" s="202" t="str">
        <f>IF(IF(H24&lt;'Crop Table'!O65, 
                        DATEDIF(H24, 'Crop Table'!O65, "D"), 
                        DATEDIF('Crop Table'!O65, H24, "D")
                )
&gt; 3,
        IF(
                IF(H24&lt;'Crop Table'!P65, 
                        DATEDIF(H24, 'Crop Table'!P65, "D"), 
                        DATEDIF('Crop Table'!P65, H24, "D")
                ) 
        &gt; 3, 
        IF(AND(H24&gt;'Crop Table'!O65, H24&lt;'Crop Table'!P65),
                1*'Crop Table'!C65,
        ), 
        1*'Crop Table'!C65
        ),
1*'Crop Table'!C65
)</f>
        <v/>
      </c>
      <c r="DP24" s="202"/>
      <c r="DQ24" s="202" t="str">
        <f>IF(IF(H24&lt;'Crop Table'!O66, 
                        DATEDIF(H24, 'Crop Table'!O66, "D"), 
                        DATEDIF('Crop Table'!O66, H24, "D")
                )
&gt; 3,
        IF(
                IF(H24&lt;'Crop Table'!P66, 
                        DATEDIF(H24, 'Crop Table'!P66, "D"), 
                        DATEDIF('Crop Table'!P66, H24, "D")
                ) 
        &gt; 3, 
        IF(AND(H24&gt;'Crop Table'!O66, H24&lt;'Crop Table'!P66),
                1*'Crop Table'!C66,
        ), 
        1*'Crop Table'!C66
        ),
1*'Crop Table'!C66
)</f>
        <v/>
      </c>
      <c r="DR24" s="202"/>
      <c r="DS24" s="202" t="str">
        <f>IF(IF(H22&lt;'Crop Table'!O67, 
                        DATEDIF(H22, 'Crop Table'!O67, "D"), 
                        DATEDIF('Crop Table'!O67, H22, "D")
                )
&gt; 3,
        IF(
                IF(H22&lt;'Crop Table'!P67, 
                        DATEDIF(H22, 'Crop Table'!P67, "D"), 
                        DATEDIF('Crop Table'!P67, H22, "D")
                ) 
        &gt; 3, 
        IF(AND(H22&gt;'Crop Table'!O67, H22&lt;'Crop Table'!P67),
                1*'Crop Table'!C67,
        ), 
        1*'Crop Table'!C67
        ),
1*'Crop Table'!C67
)</f>
        <v/>
      </c>
      <c r="DT24" s="202"/>
      <c r="DU24" s="202" t="str">
        <f>IF(IF(H24&lt;'Crop Table'!O68, 
                        DATEDIF(H24, 'Crop Table'!O68, "D"), 
                        DATEDIF('Crop Table'!O68, H24, "D")
                )
&gt; 3,
        IF(
                IF(H24&lt;'Crop Table'!P68, 
                        DATEDIF(H24, 'Crop Table'!P68, "D"), 
                        DATEDIF('Crop Table'!P68, H24, "D")
                ) 
        &gt; 3, 
        IF(AND(H24&gt;'Crop Table'!O68, H24&lt;'Crop Table'!P68),
                1*'Crop Table'!C68,
        ), 
        1*'Crop Table'!C68
        ),
1*'Crop Table'!C68
)</f>
        <v/>
      </c>
      <c r="DV24" s="202"/>
      <c r="DW24" s="202" t="str">
        <f>IF(IF(H24&lt;'Crop Table'!O69, 
                        DATEDIF(H24, 'Crop Table'!O69, "D"), 
                        DATEDIF('Crop Table'!O69, H24, "D")
                )
&gt; 3,
        IF(
                IF(H24&lt;'Crop Table'!P69, 
                        DATEDIF(H24, 'Crop Table'!P69, "D"), 
                        DATEDIF('Crop Table'!P69, H24, "D")
                ) 
        &gt; 3, 
        IF(AND(H24&gt;'Crop Table'!O69, H24&lt;'Crop Table'!P69),
                1*'Crop Table'!C69,
        ), 
        1*'Crop Table'!C69
        ),
1*'Crop Table'!C69
)</f>
        <v/>
      </c>
      <c r="DX24" s="202"/>
      <c r="DY24" s="202" t="str">
        <f>IF(IF(H23&lt;'Crop Table'!O70, 
                        DATEDIF(H23, 'Crop Table'!O70, "D"), 
                        DATEDIF('Crop Table'!O70, H23, "D")
                )
&gt; 3,
        IF(
                IF(H23&lt;'Crop Table'!P70, 
                        DATEDIF(H23, 'Crop Table'!P70, "D"), 
                        DATEDIF('Crop Table'!P70, H23, "D")
                ) 
        &gt; 3, 
        IF(AND(H23&gt;'Crop Table'!O70, H23&lt;'Crop Table'!P70),
                1*'Crop Table'!C70,
        ), 
        1*'Crop Table'!C70
        ),
1*'Crop Table'!C70
)</f>
        <v/>
      </c>
      <c r="DZ24" s="202"/>
      <c r="EA24" s="202" t="str">
        <f>IF(IF(H24&lt;'Crop Table'!O71, 
                        DATEDIF(H24, 'Crop Table'!O71, "D"), 
                        DATEDIF('Crop Table'!O71, H24, "D")
                )
&gt; 3,
        IF(
                IF(H24&lt;'Crop Table'!P71, 
                        DATEDIF(H24, 'Crop Table'!P71, "D"), 
                        DATEDIF('Crop Table'!P71, H24, "D")
                ) 
        &gt; 3, 
        IF(AND(H24&gt;'Crop Table'!O71, H24&lt;'Crop Table'!P71),
                1*'Crop Table'!C71,
        ), 
        1*'Crop Table'!C71
        ),
1*'Crop Table'!C71
)</f>
        <v/>
      </c>
      <c r="EB24" s="202"/>
      <c r="EC24" s="202" t="str">
        <f>IF(IF(H24&lt;'Crop Table'!O72, 
                        DATEDIF(H24, 'Crop Table'!O72, "D"), 
                        DATEDIF('Crop Table'!O72, H24, "D")
                )
&gt; 3,
        IF(
                IF(H24&lt;'Crop Table'!P72, 
                        DATEDIF(H24, 'Crop Table'!P72, "D"), 
                        DATEDIF('Crop Table'!P72, H24, "D")
                ) 
        &gt; 3, 
        IF(AND(H24&gt;'Crop Table'!O72, H24&lt;'Crop Table'!P72),
                1*'Crop Table'!C72,
        ), 
        1*'Crop Table'!C72
        ),
1*'Crop Table'!C72
)</f>
        <v/>
      </c>
      <c r="ED24" s="202"/>
      <c r="EE24" s="202" t="str">
        <f>IF(IF(H24&lt;'Crop Table'!O73, 
                        DATEDIF(H24, 'Crop Table'!O73, "D"), 
                        DATEDIF('Crop Table'!O73, H24, "D")
                )
&gt; 3,
        IF(
                IF(H24&lt;'Crop Table'!P73, 
                        DATEDIF(H24, 'Crop Table'!P73, "D"), 
                        DATEDIF('Crop Table'!P73, H24, "D")
                ) 
        &gt; 3, 
        IF(AND(H24&gt;'Crop Table'!O73, H24&lt;'Crop Table'!P73),
                1*'Crop Table'!C73,
        ), 
        1*'Crop Table'!C73
        ),
1*'Crop Table'!C73
)</f>
        <v/>
      </c>
      <c r="EF24" s="203"/>
    </row>
    <row r="25">
      <c r="A25" s="204"/>
      <c r="B25" s="193"/>
      <c r="C25" s="193"/>
      <c r="D25" s="193"/>
      <c r="E25" s="205">
        <f>IF(COUNTA('Crop Table'!O11:O73)=0, ,SUM(K25:EE25))</f>
        <v>0</v>
      </c>
      <c r="F25" s="195"/>
      <c r="G25" s="206" t="str">
        <f>IF(COUNTA('Crop Table'!O11:O73)=0, ,(IF(LEFT(H25, 2)=LEFT(H24, 2), , SWITCH(LEFT(H25, 2), "1/", "January","2/", "February","3/", "March","4/", "April","5/", "May","6/", "June","7/", "July","8/", "August","9/", "September","10", "October","11", "November","12", "December"))))</f>
        <v/>
      </c>
      <c r="H25" s="197">
        <f>IF(COUNTA('Crop Table'!O11:O73)=0, ,H24+(DATEDIF(H13, H53, "D")/39)-((DATEDIF(H13, H53, "D")/39)/39))</f>
        <v>45044.09665</v>
      </c>
      <c r="I25" s="207"/>
      <c r="J25" s="208"/>
      <c r="K25" s="200" t="str">
        <f>IF(IF(H25&lt;'Crop Table'!O11, 
                        DATEDIF(H25, 'Crop Table'!O11, "D"), 
                        DATEDIF('Crop Table'!O11, H25, "D")
                )
&gt; 3,
        IF(
                IF(H25&lt;'Crop Table'!P11, 
                        DATEDIF(H25, 'Crop Table'!P11, "D"), 
                        DATEDIF('Crop Table'!P11, H25, "D")
                ) 
        &gt; 3, 
        IF(AND(H25&gt;'Crop Table'!O11, H25&lt;'Crop Table'!P11),
                1*'Crop Table'!C11,
        ), 
        1*'Crop Table'!C11
        ),
1*'Crop Table'!C11
)</f>
        <v/>
      </c>
      <c r="L25" s="209"/>
      <c r="M25" s="201" t="str">
        <f>IF(IF(H23&lt;'Crop Table'!O12, 
                        DATEDIF(H23, 'Crop Table'!O12, "D"), 
                        DATEDIF('Crop Table'!O12, H23, "D")
                )
&gt; 3,
        IF(
                IF(H23&lt;'Crop Table'!P12, 
                        DATEDIF(H23, 'Crop Table'!P12, "D"), 
                        DATEDIF('Crop Table'!P12, H23, "D")
                ) 
        &gt; 3, 
        IF(AND(H23&gt;'Crop Table'!O12, H23&lt;'Crop Table'!P12),
                1*'Crop Table'!C12,
        ), 
        1*'Crop Table'!C12
        ),
1*'Crop Table'!C12
)</f>
        <v/>
      </c>
      <c r="N25" s="201"/>
      <c r="O25" s="202" t="str">
        <f>IF(IF(H25&lt;'Crop Table'!O13, 
                        DATEDIF(H25, 'Crop Table'!O13, "D"), 
                        DATEDIF('Crop Table'!O13, H25, "D")
                )
&gt; 3,
        IF(
                IF(H25&lt;'Crop Table'!P13, 
                        DATEDIF(H25, 'Crop Table'!P13, "D"), 
                        DATEDIF('Crop Table'!P13, H25, "D")
                ) 
        &gt; 3, 
        IF(AND(H25&gt;'Crop Table'!O13, H25&lt;'Crop Table'!P13),
                1*'Crop Table'!C13,
        ), 
        1*'Crop Table'!C13
        ),
1*'Crop Table'!C13
)</f>
        <v/>
      </c>
      <c r="P25" s="202"/>
      <c r="Q25" s="202" t="str">
        <f>IF(IF(H25&lt;'Crop Table'!O14, 
                        DATEDIF(H25, 'Crop Table'!O14, "D"), 
                        DATEDIF('Crop Table'!O14, H25, "D")
                )
&gt; 3,
        IF(
                IF(H25&lt;'Crop Table'!P14, 
                        DATEDIF(H25, 'Crop Table'!P14, "D"), 
                        DATEDIF('Crop Table'!P14, H25, "D")
                ) 
        &gt; 3, 
        IF(AND(H25&gt;'Crop Table'!O14, H25&lt;'Crop Table'!P14),
                1*'Crop Table'!C14,
        ), 
        1*'Crop Table'!C14
        ),
1*'Crop Table'!C14 
)</f>
        <v/>
      </c>
      <c r="R25" s="202"/>
      <c r="S25" s="202" t="str">
        <f>IF(IF(H25&lt;'Crop Table'!O15, 
                        DATEDIF(H25, 'Crop Table'!O15, "D"), 
                        DATEDIF('Crop Table'!O15, H25, "D")
                )
&gt; 3,
        IF(
                IF(H25&lt;'Crop Table'!P15, 
                        DATEDIF(H25, 'Crop Table'!P15, "D"), 
                        DATEDIF('Crop Table'!P15, H25, "D")
                ) 
        &gt; 3, 
        IF(AND(H25&gt;'Crop Table'!O15, H25&lt;'Crop Table'!P15),
                1*'Crop Table'!C15,
        ), 
        1*'Crop Table'!C15
        ),
1*'Crop Table'!C15
)</f>
        <v/>
      </c>
      <c r="T25" s="202"/>
      <c r="U25" s="202" t="str">
        <f>IF(IF(H25&lt;'Crop Table'!O16, 
                        DATEDIF(H25, 'Crop Table'!O16, "D"), 
                        DATEDIF('Crop Table'!O16, H25, "D")
                )
&gt; 3,
        IF(
                IF(H25&lt;'Crop Table'!P16, 
                        DATEDIF(H25, 'Crop Table'!P16, "D"), 
                        DATEDIF('Crop Table'!P16, H25, "D")
                ) 
        &gt; 3, 
        IF(AND(H25&gt;'Crop Table'!O16, H25&lt;'Crop Table'!P16),
                1*'Crop Table'!C16,
        ), 
        1*'Crop Table'!C16
        ),
1*'Crop Table'!C16 
)</f>
        <v/>
      </c>
      <c r="V25" s="202"/>
      <c r="W25" s="202" t="str">
        <f>IF(IF(H25&lt;'Crop Table'!O17, 
                        DATEDIF(H25, 'Crop Table'!O17, "D"), 
                        DATEDIF('Crop Table'!O17, H25, "D")
                )
&gt; 3,
        IF(
                IF(H25&lt;'Crop Table'!P17, 
                        DATEDIF(H25, 'Crop Table'!P17, "D"), 
                        DATEDIF('Crop Table'!P17, H25, "D")
                ) 
        &gt; 3, 
        IF(AND(H25&gt;'Crop Table'!O17, H25&lt;'Crop Table'!P17),
                1*'Crop Table'!C17,
        ), 
        1*'Crop Table'!C17
        ),
1*'Crop Table'!C17 
)</f>
        <v/>
      </c>
      <c r="X25" s="202"/>
      <c r="Y25" s="202" t="str">
        <f>IF(IF(H25&lt;'Crop Table'!O18, 
                        DATEDIF(H25, 'Crop Table'!O18, "D"), 
                        DATEDIF('Crop Table'!O18, H25, "D")
                )
&gt; 3,
        IF(
                IF(H25&lt;'Crop Table'!P18, 
                        DATEDIF(H25, 'Crop Table'!P18, "D"), 
                        DATEDIF('Crop Table'!P18, H25, "D")
                ) 
        &gt; 3, 
        IF(AND(H25&gt;'Crop Table'!O18, H25&lt;'Crop Table'!P18),
                1*'Crop Table'!C18,
        ), 
        1*'Crop Table'!C18
        ),
1*'Crop Table'!C18 
)</f>
        <v/>
      </c>
      <c r="Z25" s="202"/>
      <c r="AA25" s="202" t="str">
        <f>IF(IF(H25&lt;'Crop Table'!O19, 
                        DATEDIF(H25, 'Crop Table'!O19, "D"), 
                        DATEDIF('Crop Table'!O19, H25, "D")
                )
&gt; 3,
        IF(
                IF(H25&lt;'Crop Table'!P19, 
                        DATEDIF(H25, 'Crop Table'!P19, "D"), 
                        DATEDIF('Crop Table'!P19, H25, "D")
                ) 
        &gt; 3, 
        IF(AND(H25&gt;'Crop Table'!O19, H25&lt;'Crop Table'!P19),
                1*'Crop Table'!C19,
        ), 
        1*'Crop Table'!C19
        ),
1*'Crop Table'!C19 
)</f>
        <v/>
      </c>
      <c r="AB25" s="202"/>
      <c r="AC25" s="202" t="str">
        <f>IF(IF(H25&lt;'Crop Table'!O20, 
                        DATEDIF(H25, 'Crop Table'!O20, "D"), 
                        DATEDIF('Crop Table'!O20, H25, "D")
                )
&gt; 3,
        IF(
                IF(H25&lt;'Crop Table'!P20, 
                        DATEDIF(H25, 'Crop Table'!P20, "D"), 
                        DATEDIF('Crop Table'!P20, H25, "D")
                ) 
        &gt; 3, 
        IF(AND(H25&gt;'Crop Table'!O20, H25&lt;'Crop Table'!P20),
                1*'Crop Table'!C20,
        ), 
        1*'Crop Table'!C20
        ),
1*'Crop Table'!C20 
)</f>
        <v/>
      </c>
      <c r="AD25" s="202"/>
      <c r="AE25" s="202" t="str">
        <f>IF(IF(H25&lt;'Crop Table'!O21, 
                        DATEDIF(H25, 'Crop Table'!O21, "D"), 
                        DATEDIF('Crop Table'!O21, H25, "D")
                )
&gt; 3,
        IF(
                IF(H25&lt;'Crop Table'!P21, 
                        DATEDIF(H25, 'Crop Table'!P21, "D"), 
                        DATEDIF('Crop Table'!P21, H25, "D")
                ) 
        &gt; 3, 
        IF(AND(H25&gt;'Crop Table'!O21, H25&lt;'Crop Table'!P21),
                1*'Crop Table'!C21,
        ), 
        1*'Crop Table'!C21
        ),
1*'Crop Table'!C21 
)</f>
        <v/>
      </c>
      <c r="AF25" s="202"/>
      <c r="AG25" s="202" t="str">
        <f>IF(IF(H25&lt;'Crop Table'!O22, 
                        DATEDIF(H25, 'Crop Table'!O22, "D"), 
                        DATEDIF('Crop Table'!O22, H25, "D")
                )
&gt; 3,
        IF(
                IF(H25&lt;'Crop Table'!P22, 
                        DATEDIF(H25, 'Crop Table'!P22, "D"), 
                        DATEDIF('Crop Table'!P22, H25, "D")
                ) 
        &gt; 3, 
        IF(AND(H25&gt;'Crop Table'!O22, H25&lt;'Crop Table'!P22),
                1*'Crop Table'!C22,
        ), 
        1*'Crop Table'!C22
        ),
1*'Crop Table'!C22 
)</f>
        <v/>
      </c>
      <c r="AH25" s="202"/>
      <c r="AI25" s="202" t="str">
        <f>IF(IF(H25&lt;'Crop Table'!O23, 
                        DATEDIF(H25, 'Crop Table'!O23, "D"), 
                        DATEDIF('Crop Table'!O23, H25, "D")
                )
&gt; 3,
        IF(
                IF(H25&lt;'Crop Table'!P23, 
                        DATEDIF(H25, 'Crop Table'!P23, "D"), 
                        DATEDIF('Crop Table'!P23, H25, "D")
                ) 
        &gt; 3, 
        IF(AND(H25&gt;'Crop Table'!O23, H25&lt;'Crop Table'!P23),
                1*'Crop Table'!C23,
        ), 
        1*'Crop Table'!C23
        ),
1*'Crop Table'!C23 
)</f>
        <v/>
      </c>
      <c r="AJ25" s="202"/>
      <c r="AK25" s="202" t="str">
        <f>IF(IF(H25&lt;'Crop Table'!O24, 
                        DATEDIF(H25, 'Crop Table'!O24, "D"), 
                        DATEDIF('Crop Table'!O24, H25, "D")
                )
&gt; 3,
        IF(
                IF(H25&lt;'Crop Table'!P24, 
                        DATEDIF(H25, 'Crop Table'!P24, "D"), 
                        DATEDIF('Crop Table'!P24, H25, "D")
                ) 
        &gt; 3, 
        IF(AND(H25&gt;'Crop Table'!O24, H25&lt;'Crop Table'!P24),
                1*'Crop Table'!C24,
        ), 
        1*'Crop Table'!C24
        ),
1*'Crop Table'!C24 
)</f>
        <v/>
      </c>
      <c r="AL25" s="202"/>
      <c r="AM25" s="202" t="str">
        <f>IF(IF(H25&lt;'Crop Table'!O25, 
                        DATEDIF(H25, 'Crop Table'!O25, "D"), 
                        DATEDIF('Crop Table'!O25, H25, "D")
                )
&gt; 3,
        IF(
                IF(H25&lt;'Crop Table'!P25, 
                        DATEDIF(H25, 'Crop Table'!P25, "D"), 
                        DATEDIF('Crop Table'!P25, H25, "D")
                ) 
        &gt; 3, 
        IF(AND(H25&gt;'Crop Table'!O25, H25&lt;'Crop Table'!P25),
                1*'Crop Table'!C25,
        ), 
        1*'Crop Table'!C25
        ),
1*'Crop Table'!C25 
)</f>
        <v/>
      </c>
      <c r="AN25" s="202"/>
      <c r="AO25" s="202" t="str">
        <f>IF(IF(H25&lt;'Crop Table'!O26, 
                        DATEDIF(H25, 'Crop Table'!O26, "D"), 
                        DATEDIF('Crop Table'!O26, H25, "D")
                )
&gt; 3,
        IF(
                IF(H25&lt;'Crop Table'!P26, 
                        DATEDIF(H25, 'Crop Table'!P26, "D"), 
                        DATEDIF('Crop Table'!P26, H25, "D")
                ) 
        &gt; 3, 
        IF(AND(H25&gt;'Crop Table'!O26, H25&lt;'Crop Table'!P26),
                1*'Crop Table'!C26,
        ), 
        1*'Crop Table'!C26
        ),
1*'Crop Table'!C26 
)</f>
        <v/>
      </c>
      <c r="AP25" s="202"/>
      <c r="AQ25" s="202" t="str">
        <f>IF(IF(H25&lt;'Crop Table'!O27, 
                        DATEDIF(H25, 'Crop Table'!O27, "D"), 
                        DATEDIF('Crop Table'!O27, H25, "D")
                )
&gt; 3,
        IF(
                IF(H25&lt;'Crop Table'!P27, 
                        DATEDIF(H25, 'Crop Table'!P27, "D"), 
                        DATEDIF('Crop Table'!P27, H25, "D")
                ) 
        &gt; 3, 
        IF(AND(H25&gt;'Crop Table'!O27, H25&lt;'Crop Table'!P27),
                1*'Crop Table'!C27,
        ), 
        1*'Crop Table'!C27
        ),
1*'Crop Table'!C27 
)</f>
        <v/>
      </c>
      <c r="AR25" s="202"/>
      <c r="AS25" s="202" t="str">
        <f>IF(IF(H25&lt;'Crop Table'!O28, 
                        DATEDIF(H25, 'Crop Table'!O28, "D"), 
                        DATEDIF('Crop Table'!O28, H25, "D")
                )
&gt; 3,
        IF(
                IF(H25&lt;'Crop Table'!P28, 
                        DATEDIF(H25, 'Crop Table'!P28, "D"), 
                        DATEDIF('Crop Table'!P28, H25, "D")
                ) 
        &gt; 3, 
        IF(AND(H25&gt;'Crop Table'!O28, H25&lt;'Crop Table'!P28),
                1*'Crop Table'!C28,
        ), 
        1*'Crop Table'!C28
        ),
1*'Crop Table'!C28 
)</f>
        <v/>
      </c>
      <c r="AT25" s="202"/>
      <c r="AU25" s="202" t="str">
        <f>IF(IF(H25&lt;'Crop Table'!O29, 
                        DATEDIF(H25, 'Crop Table'!O29, "D"), 
                        DATEDIF('Crop Table'!O29, H25, "D")
                )
&gt; 3,
        IF(
                IF(H25&lt;'Crop Table'!P29, 
                        DATEDIF(H25, 'Crop Table'!P29, "D"), 
                        DATEDIF('Crop Table'!P29, H25, "D")
                ) 
        &gt; 3, 
        IF(AND(H25&gt;'Crop Table'!O29, H25&lt;'Crop Table'!P29),
                1*'Crop Table'!C29,
        ), 
        1*'Crop Table'!C29
        ),
1*'Crop Table'!C29 
)</f>
        <v/>
      </c>
      <c r="AV25" s="202"/>
      <c r="AW25" s="202" t="str">
        <f>IF(IF(H25&lt;'Crop Table'!O30, 
                        DATEDIF(H25, 'Crop Table'!O30, "D"), 
                        DATEDIF('Crop Table'!O30, H25, "D")
                )
&gt; 3,
        IF(
                IF(H25&lt;'Crop Table'!P30, 
                        DATEDIF(H25, 'Crop Table'!P30, "D"), 
                        DATEDIF('Crop Table'!P30, H25, "D")
                ) 
        &gt; 3, 
        IF(AND(H25&gt;'Crop Table'!O30, H25&lt;'Crop Table'!P30),
                1*'Crop Table'!C30,
        ), 
        1*'Crop Table'!C30
        ),
1*'Crop Table'!C30 
)</f>
        <v/>
      </c>
      <c r="AX25" s="202"/>
      <c r="AY25" s="202" t="str">
        <f>IF(IF(H25&lt;'Crop Table'!O31, 
                        DATEDIF(H25, 'Crop Table'!O31, "D"), 
                        DATEDIF('Crop Table'!O31, H25, "D")
                )
&gt; 3,
        IF(
                IF(H25&lt;'Crop Table'!P31, 
                        DATEDIF(H25, 'Crop Table'!P31, "D"), 
                        DATEDIF('Crop Table'!P31, H25, "D")
                ) 
        &gt; 3, 
        IF(AND(H25&gt;'Crop Table'!O31, H25&lt;'Crop Table'!P31),
                1*'Crop Table'!C31,
        ), 
        1*'Crop Table'!C31
        ),
1*'Crop Table'!C31 
)</f>
        <v/>
      </c>
      <c r="AZ25" s="202"/>
      <c r="BA25" s="202" t="str">
        <f>IF(IF(H25&lt;'Crop Table'!O32, 
                        DATEDIF(H25, 'Crop Table'!O32, "D"), 
                        DATEDIF('Crop Table'!O32, H25, "D")
                )
&gt; 3,
        IF(
                IF(H25&lt;'Crop Table'!P32, 
                        DATEDIF(H25, 'Crop Table'!P32, "D"), 
                        DATEDIF('Crop Table'!P32, H25, "D")
                ) 
        &gt; 3, 
        IF(AND(H25&gt;'Crop Table'!O32, H25&lt;'Crop Table'!P32),
                1*'Crop Table'!C32,
        ), 
        1*'Crop Table'!C32
        ),
1*'Crop Table'!C32 
)</f>
        <v/>
      </c>
      <c r="BB25" s="202"/>
      <c r="BC25" s="202" t="str">
        <f>IF(IF(H25&lt;'Crop Table'!O33, 
                        DATEDIF(H25, 'Crop Table'!O33, "D"), 
                        DATEDIF('Crop Table'!O33, H25, "D")
                )
&gt; 3,
        IF(
                IF(H25&lt;'Crop Table'!P33, 
                        DATEDIF(H25, 'Crop Table'!P33, "D"), 
                        DATEDIF('Crop Table'!P33, H25, "D")
                ) 
        &gt; 3, 
        IF(AND(H25&gt;'Crop Table'!O33, H25&lt;'Crop Table'!P33),
                1*'Crop Table'!C33,
        ), 
        1*'Crop Table'!C33
        ),
1*'Crop Table'!C33 
)</f>
        <v/>
      </c>
      <c r="BD25" s="202"/>
      <c r="BE25" s="202" t="str">
        <f>IF(IF(H25&lt;'Crop Table'!O34, 
                        DATEDIF(H25, 'Crop Table'!O34, "D"), 
                        DATEDIF('Crop Table'!O34, H25, "D")
                )
&gt; 3,
        IF(
                IF(H25&lt;'Crop Table'!P34, 
                        DATEDIF(H25, 'Crop Table'!P34, "D"), 
                        DATEDIF('Crop Table'!P34, H25, "D")
                ) 
        &gt; 3, 
        IF(AND(H25&gt;'Crop Table'!O34, H25&lt;'Crop Table'!P34),
                1*'Crop Table'!C34,
        ), 
        1*'Crop Table'!C34
        ),
1*'Crop Table'!C34 
)</f>
        <v/>
      </c>
      <c r="BF25" s="202"/>
      <c r="BG25" s="202" t="str">
        <f>IF(IF(H25&lt;'Crop Table'!O35, 
                        DATEDIF(H25, 'Crop Table'!O35, "D"), 
                        DATEDIF('Crop Table'!O35, H25, "D")
                )
&gt; 3,
        IF(
                IF(H25&lt;'Crop Table'!P35, 
                        DATEDIF(H25, 'Crop Table'!P35, "D"), 
                        DATEDIF('Crop Table'!P35, H25, "D")
                ) 
        &gt; 3, 
        IF(AND(H25&gt;'Crop Table'!O35, H25&lt;'Crop Table'!P35),
                1*'Crop Table'!C35,
        ), 
        1*'Crop Table'!C35
        ),
1*'Crop Table'!C35 
)</f>
        <v/>
      </c>
      <c r="BH25" s="202"/>
      <c r="BI25" s="202" t="str">
        <f>IF(IF(H25&lt;'Crop Table'!O36, 
                        DATEDIF(H25, 'Crop Table'!O36, "D"), 
                        DATEDIF('Crop Table'!O36, H25, "D")
                )
&gt; 3,
        IF(
                IF(H25&lt;'Crop Table'!P36, 
                        DATEDIF(H25, 'Crop Table'!P36, "D"), 
                        DATEDIF('Crop Table'!P36, H25, "D")
                ) 
        &gt; 3, 
        IF(AND(H25&gt;'Crop Table'!O36, H25&lt;'Crop Table'!P36),
                1*'Crop Table'!C36,
        ), 
        1*'Crop Table'!C36
        ),
1*'Crop Table'!C36 
)</f>
        <v/>
      </c>
      <c r="BJ25" s="202"/>
      <c r="BK25" s="202" t="str">
        <f>IF(IF(H25&lt;'Crop Table'!O37, 
                        DATEDIF(H25, 'Crop Table'!O37, "D"), 
                        DATEDIF('Crop Table'!O37, H25, "D")
                )
&gt; 3,
        IF(
                IF(H25&lt;'Crop Table'!P37, 
                        DATEDIF(H25, 'Crop Table'!P37, "D"), 
                        DATEDIF('Crop Table'!P37, H25, "D")
                ) 
        &gt; 3, 
        IF(AND(H25&gt;'Crop Table'!O37, H25&lt;'Crop Table'!P37),
                1*'Crop Table'!C37,
        ), 
        1*'Crop Table'!C37
        ),
1*'Crop Table'!C37 
)</f>
        <v/>
      </c>
      <c r="BL25" s="202"/>
      <c r="BM25" s="202" t="str">
        <f>IF(IF(H25&lt;'Crop Table'!O38, 
                        DATEDIF(H25, 'Crop Table'!O38, "D"), 
                        DATEDIF('Crop Table'!O38, H25, "D")
                )
&gt; 3,
        IF(
                IF(H25&lt;'Crop Table'!P38, 
                        DATEDIF(H25, 'Crop Table'!P38, "D"), 
                        DATEDIF('Crop Table'!P38, H25, "D")
                ) 
        &gt; 3, 
        IF(AND(H25&gt;'Crop Table'!O38, H25&lt;'Crop Table'!P38),
                1*'Crop Table'!C38,
        ), 
        1*'Crop Table'!C38
        ),
1*'Crop Table'!C38 
)</f>
        <v/>
      </c>
      <c r="BN25" s="202"/>
      <c r="BO25" s="202" t="str">
        <f>IF(IF(H25&lt;'Crop Table'!O39, 
                        DATEDIF(H25, 'Crop Table'!O39, "D"), 
                        DATEDIF('Crop Table'!O39, H25, "D")
                )
&gt; 3,
        IF(
                IF(H25&lt;'Crop Table'!P39, 
                        DATEDIF(H25, 'Crop Table'!P39, "D"), 
                        DATEDIF('Crop Table'!P39, H25, "D")
                ) 
        &gt; 3, 
        IF(AND(H25&gt;'Crop Table'!O39, H25&lt;'Crop Table'!P39),
                1*'Crop Table'!C39,
        ), 
        1*'Crop Table'!C39
        ),
1*'Crop Table'!C39 
)</f>
        <v/>
      </c>
      <c r="BP25" s="202"/>
      <c r="BQ25" s="202" t="str">
        <f>IF(IF(H25&lt;'Crop Table'!O40, 
                        DATEDIF(H25, 'Crop Table'!O40, "D"), 
                        DATEDIF('Crop Table'!O40, H25, "D")
                )
&gt; 3,
        IF(
                IF(H25&lt;'Crop Table'!P40, 
                        DATEDIF(H25, 'Crop Table'!P40, "D"), 
                        DATEDIF('Crop Table'!P40, H25, "D")
                ) 
        &gt; 3, 
        IF(AND(H25&gt;'Crop Table'!O40, H25&lt;'Crop Table'!P40),
                1*'Crop Table'!C40,
        ), 
        1*'Crop Table'!C40
        ),
1*'Crop Table'!C40
)</f>
        <v/>
      </c>
      <c r="BR25" s="202"/>
      <c r="BS25" s="202" t="str">
        <f>IF(IF(H25&lt;'Crop Table'!O41, 
                        DATEDIF(H25, 'Crop Table'!O41, "D"), 
                        DATEDIF('Crop Table'!O41, H25, "D")
                )
&gt; 3,
        IF(
                IF(H25&lt;'Crop Table'!P41, 
                        DATEDIF(H25, 'Crop Table'!P41, "D"), 
                        DATEDIF('Crop Table'!P41, H25, "D")
                ) 
        &gt; 3, 
        IF(AND(H25&gt;'Crop Table'!O41, H25&lt;'Crop Table'!P41),
                1*'Crop Table'!C41,
        ), 
        1*'Crop Table'!C41
        ),
1*'Crop Table'!C41
)</f>
        <v/>
      </c>
      <c r="BT25" s="202"/>
      <c r="BU25" s="202" t="str">
        <f>IF(IF(H25&lt;'Crop Table'!O42, 
                        DATEDIF(H25, 'Crop Table'!O42, "D"), 
                        DATEDIF('Crop Table'!O42, H25, "D")
                )
&gt; 3,
        IF(
                IF(H25&lt;'Crop Table'!P42, 
                        DATEDIF(H25, 'Crop Table'!P42, "D"), 
                        DATEDIF('Crop Table'!P42, H25, "D")
                ) 
        &gt; 3, 
        IF(AND(H25&gt;'Crop Table'!O42, H25&lt;'Crop Table'!P42),
                1*'Crop Table'!C42,
        ), 
        1*'Crop Table'!C42
        ),
1*'Crop Table'!C42
)</f>
        <v/>
      </c>
      <c r="BV25" s="202"/>
      <c r="BW25" s="202" t="str">
        <f>IF(IF(H25&lt;'Crop Table'!O43, 
                        DATEDIF(H25, 'Crop Table'!O43, "D"), 
                        DATEDIF('Crop Table'!O43, H25, "D")
                )
&gt; 3,
        IF(
                IF(H25&lt;'Crop Table'!P43, 
                        DATEDIF(H25, 'Crop Table'!P43, "D"), 
                        DATEDIF('Crop Table'!P43, H25, "D")
                ) 
        &gt; 3, 
        IF(AND(H25&gt;'Crop Table'!O43, H25&lt;'Crop Table'!P43),
                1*'Crop Table'!C43,
        ), 
        1*'Crop Table'!C43
        ),
1*'Crop Table'!C43
)</f>
        <v/>
      </c>
      <c r="BX25" s="202"/>
      <c r="BY25" s="202" t="str">
        <f>IF(IF(H25&lt;'Crop Table'!O44, 
                        DATEDIF(H25, 'Crop Table'!O44, "D"), 
                        DATEDIF('Crop Table'!O44, H25, "D")
                )
&gt; 3,
        IF(
                IF(H25&lt;'Crop Table'!P44, 
                        DATEDIF(H25, 'Crop Table'!P44, "D"), 
                        DATEDIF('Crop Table'!P44, H25, "D")
                ) 
        &gt; 3, 
        IF(AND(H25&gt;'Crop Table'!O44, H25&lt;'Crop Table'!P44),
                1*'Crop Table'!C44,
        ), 
        1*'Crop Table'!C44
        ),
1*'Crop Table'!C44
)</f>
        <v/>
      </c>
      <c r="BZ25" s="202"/>
      <c r="CA25" s="202" t="str">
        <f>IF(IF(H25&lt;'Crop Table'!O45, 
                        DATEDIF(H25, 'Crop Table'!O45, "D"), 
                        DATEDIF('Crop Table'!O45, H25, "D")
                )
&gt; 3,
        IF(
                IF(H25&lt;'Crop Table'!P45, 
                        DATEDIF(H25, 'Crop Table'!P45, "D"), 
                        DATEDIF('Crop Table'!P45, H25, "D")
                ) 
        &gt; 3, 
        IF(AND(H25&gt;'Crop Table'!O45, H25&lt;'Crop Table'!P45),
                1*'Crop Table'!C45,
        ), 
        1*'Crop Table'!C45
        ),
1*'Crop Table'!C45
)</f>
        <v/>
      </c>
      <c r="CB25" s="202"/>
      <c r="CC25" s="202" t="str">
        <f>IF(IF(H25&lt;'Crop Table'!O46, 
                        DATEDIF(H25, 'Crop Table'!O46, "D"), 
                        DATEDIF('Crop Table'!O46, H25, "D")
                )
&gt; 3,
        IF(
                IF(H25&lt;'Crop Table'!P46, 
                        DATEDIF(H25, 'Crop Table'!P46, "D"), 
                        DATEDIF('Crop Table'!P46, H25, "D")
                ) 
        &gt; 3, 
        IF(AND(H25&gt;'Crop Table'!O46, H25&lt;'Crop Table'!P46),
                1*'Crop Table'!C46,
        ), 
        1*'Crop Table'!C46
        ),
1*'Crop Table'!C46
)</f>
        <v/>
      </c>
      <c r="CD25" s="202"/>
      <c r="CE25" s="202" t="str">
        <f>IF(IF(H25&lt;'Crop Table'!O47, 
                        DATEDIF(H25, 'Crop Table'!O47, "D"), 
                        DATEDIF('Crop Table'!O47, H25, "D")
                )
&gt; 3,
        IF(
                IF(H25&lt;'Crop Table'!P47, 
                        DATEDIF(H25, 'Crop Table'!P47, "D"), 
                        DATEDIF('Crop Table'!P47, H25, "D")
                ) 
        &gt; 3, 
        IF(AND(H25&gt;'Crop Table'!O47, H25&lt;'Crop Table'!P47),
                1*'Crop Table'!C47,
        ), 
        1*'Crop Table'!C47
        ),
1*'Crop Table'!C47
)</f>
        <v/>
      </c>
      <c r="CF25" s="202"/>
      <c r="CG25" s="202" t="str">
        <f>IF(IF(H25&lt;'Crop Table'!O48, 
                        DATEDIF(H25, 'Crop Table'!O48, "D"), 
                        DATEDIF('Crop Table'!O48, H25, "D")
                )
&gt; 3,
        IF(
                IF(H25&lt;'Crop Table'!P48, 
                        DATEDIF(H25, 'Crop Table'!P48, "D"), 
                        DATEDIF('Crop Table'!P48, H25, "D")
                ) 
        &gt; 3, 
        IF(AND(H25&gt;'Crop Table'!O48, H25&lt;'Crop Table'!P48),
                1*'Crop Table'!C48,
        ), 
        1*'Crop Table'!C48
        ),
1*'Crop Table'!C48
)</f>
        <v/>
      </c>
      <c r="CH25" s="202"/>
      <c r="CI25" s="202" t="str">
        <f>IF(IF(H25&lt;'Crop Table'!O49, 
                        DATEDIF(H25, 'Crop Table'!O49, "D"), 
                        DATEDIF('Crop Table'!O49, H25, "D")
                )
&gt; 3,
        IF(
                IF(H25&lt;'Crop Table'!P49, 
                        DATEDIF(H25, 'Crop Table'!P49, "D"), 
                        DATEDIF('Crop Table'!P49, H25, "D")
                ) 
        &gt; 3, 
        IF(AND(H25&gt;'Crop Table'!O49, H25&lt;'Crop Table'!P49),
                1*'Crop Table'!C49,
        ), 
        1*'Crop Table'!C49
        ),
1*'Crop Table'!C49
)</f>
        <v/>
      </c>
      <c r="CJ25" s="202"/>
      <c r="CK25" s="202" t="str">
        <f>IF(IF(H25&lt;'Crop Table'!O50, 
                        DATEDIF(H25, 'Crop Table'!O50, "D"), 
                        DATEDIF('Crop Table'!O50, H25, "D")
                )
&gt; 3,
        IF(
                IF(H25&lt;'Crop Table'!P50, 
                        DATEDIF(H25, 'Crop Table'!P50, "D"), 
                        DATEDIF('Crop Table'!P50, H25, "D")
                ) 
        &gt; 3, 
        IF(AND(H25&gt;'Crop Table'!O50, H25&lt;'Crop Table'!P50),
                1*'Crop Table'!C50,
        ), 
        1*'Crop Table'!C50
        ),
1*'Crop Table'!C50
)</f>
        <v/>
      </c>
      <c r="CL25" s="202"/>
      <c r="CM25" s="202" t="str">
        <f>IF(IF(H25&lt;'Crop Table'!O51, 
                        DATEDIF(H25, 'Crop Table'!O51, "D"), 
                        DATEDIF('Crop Table'!O51, H25, "D")
                )
&gt; 3,
        IF(
                IF(H25&lt;'Crop Table'!P51, 
                        DATEDIF(H25, 'Crop Table'!P51, "D"), 
                        DATEDIF('Crop Table'!P51, H25, "D")
                ) 
        &gt; 3, 
        IF(AND(H25&gt;'Crop Table'!O51, H25&lt;'Crop Table'!P51),
                1*'Crop Table'!C51,
        ), 
        1*'Crop Table'!C51
        ),
1*'Crop Table'!C51
)</f>
        <v/>
      </c>
      <c r="CN25" s="202"/>
      <c r="CO25" s="202" t="str">
        <f>IF(IF(H25&lt;'Crop Table'!O52, 
                        DATEDIF(H25, 'Crop Table'!O52, "D"), 
                        DATEDIF('Crop Table'!O52, H25, "D")
                )
&gt; 3,
        IF(
                IF(H25&lt;'Crop Table'!P52, 
                        DATEDIF(H25, 'Crop Table'!P52, "D"), 
                        DATEDIF('Crop Table'!P52, H25, "D")
                ) 
        &gt; 3, 
        IF(AND(H25&gt;'Crop Table'!O52, H25&lt;'Crop Table'!P52),
                1*'Crop Table'!C52,
        ), 
        1*'Crop Table'!C52
        ),
1*'Crop Table'!C52
)</f>
        <v/>
      </c>
      <c r="CP25" s="202"/>
      <c r="CQ25" s="202" t="str">
        <f>IF(IF(H25&lt;'Crop Table'!O53, 
                        DATEDIF(H25, 'Crop Table'!O53, "D"), 
                        DATEDIF('Crop Table'!O53, H25, "D")
                )
&gt; 3,
        IF(
                IF(H25&lt;'Crop Table'!P53, 
                        DATEDIF(H25, 'Crop Table'!P53, "D"), 
                        DATEDIF('Crop Table'!P53, H25, "D")
                ) 
        &gt; 3, 
        IF(AND(H25&gt;'Crop Table'!O53, H25&lt;'Crop Table'!P53),
                1*'Crop Table'!C53,
        ), 
        1*'Crop Table'!C53
        ),
1*'Crop Table'!C53
)</f>
        <v/>
      </c>
      <c r="CR25" s="202"/>
      <c r="CS25" s="202" t="str">
        <f>IF(IF(H25&lt;'Crop Table'!O54, 
                        DATEDIF(H25, 'Crop Table'!O54, "D"), 
                        DATEDIF('Crop Table'!O54, H25, "D")
                )
&gt; 3,
        IF(
                IF(H25&lt;'Crop Table'!P54, 
                        DATEDIF(H25, 'Crop Table'!P54, "D"), 
                        DATEDIF('Crop Table'!P54, H25, "D")
                ) 
        &gt; 3, 
        IF(AND(H25&gt;'Crop Table'!O54, H25&lt;'Crop Table'!P54),
                1*'Crop Table'!C54,
        ), 
        1*'Crop Table'!C54
        ),
1*'Crop Table'!C54
)</f>
        <v/>
      </c>
      <c r="CT25" s="202"/>
      <c r="CU25" s="202" t="str">
        <f>IF(IF(H25&lt;'Crop Table'!O55, 
                        DATEDIF(H25, 'Crop Table'!O55, "D"), 
                        DATEDIF('Crop Table'!O55, H25, "D")
                )
&gt; 3,
        IF(
                IF(H25&lt;'Crop Table'!P55, 
                        DATEDIF(H25, 'Crop Table'!P55, "D"), 
                        DATEDIF('Crop Table'!P55, H25, "D")
                ) 
        &gt; 3, 
        IF(AND(H25&gt;'Crop Table'!O55, H25&lt;'Crop Table'!P55),
                1*'Crop Table'!C55,
        ), 
        1*'Crop Table'!C55
        ),
1*'Crop Table'!C55
)</f>
        <v/>
      </c>
      <c r="CV25" s="202"/>
      <c r="CW25" s="202" t="str">
        <f>IF(IF(H24&lt;'Crop Table'!O56, 
                        DATEDIF(H24, 'Crop Table'!O56, "D"), 
                        DATEDIF('Crop Table'!O56, H24, "D")
                )
&gt; 3,
        IF(
                IF(H24&lt;'Crop Table'!P56, 
                        DATEDIF(H24, 'Crop Table'!P56, "D"), 
                        DATEDIF('Crop Table'!P56, H24, "D")
                ) 
        &gt; 3, 
        IF(AND(H24&gt;'Crop Table'!O56, H24&lt;'Crop Table'!P56),
                1*'Crop Table'!C56,
        ), 
        1*'Crop Table'!C56
        ),
1*'Crop Table'!C56
)</f>
        <v/>
      </c>
      <c r="CX25" s="202"/>
      <c r="CY25" s="202" t="str">
        <f>IF(IF(H25&lt;'Crop Table'!O57, 
                        DATEDIF(H25, 'Crop Table'!O57, "D"), 
                        DATEDIF('Crop Table'!O57, H25, "D")
                )
&gt; 3,
        IF(
                IF(H25&lt;'Crop Table'!P57, 
                        DATEDIF(H25, 'Crop Table'!P57, "D"), 
                        DATEDIF('Crop Table'!P57, H25, "D")
                ) 
        &gt; 3, 
        IF(AND(H25&gt;'Crop Table'!O57, H25&lt;'Crop Table'!P57),
                1*'Crop Table'!C57,
        ), 
        1*'Crop Table'!C57
        ),
1*'Crop Table'!C57
)</f>
        <v/>
      </c>
      <c r="CZ25" s="202"/>
      <c r="DA25" s="202" t="str">
        <f>IF(IF(H24&lt;'Crop Table'!O58, 
                        DATEDIF(H24, 'Crop Table'!O58, "D"), 
                        DATEDIF('Crop Table'!O58, H24, "D")
                )
&gt; 3,
        IF(
                IF(H24&lt;'Crop Table'!P58, 
                        DATEDIF(H24, 'Crop Table'!P58, "D"), 
                        DATEDIF('Crop Table'!P58, H24, "D")
                ) 
        &gt; 3, 
        IF(AND(H24&gt;'Crop Table'!O58, H24&lt;'Crop Table'!P58),
                1*'Crop Table'!C58,
        ), 
        1*'Crop Table'!C58
        ),
1*'Crop Table'!C58
)</f>
        <v/>
      </c>
      <c r="DB25" s="202"/>
      <c r="DC25" s="202" t="str">
        <f>IF(IF(H24&lt;'Crop Table'!O59, 
                        DATEDIF(H24, 'Crop Table'!O59, "D"), 
                        DATEDIF('Crop Table'!O59, H24, "D")
                )
&gt; 3,
        IF(
                IF(H24&lt;'Crop Table'!P59, 
                        DATEDIF(H24, 'Crop Table'!P59, "D"), 
                        DATEDIF('Crop Table'!P59, H24, "D")
                ) 
        &gt; 3, 
        IF(AND(H24&gt;'Crop Table'!O59, H24&lt;'Crop Table'!P59),
                1*'Crop Table'!C59,
        ), 
        1*'Crop Table'!C59
        ),
1*'Crop Table'!C59
)</f>
        <v/>
      </c>
      <c r="DD25" s="202"/>
      <c r="DE25" s="202" t="str">
        <f>IF(IF(H25&lt;'Crop Table'!O60, 
                        DATEDIF(H25, 'Crop Table'!O60, "D"), 
                        DATEDIF('Crop Table'!O60, H25, "D")
                )
&gt; 3,
        IF(
                IF(H25&lt;'Crop Table'!P60, 
                        DATEDIF(H25, 'Crop Table'!P60, "D"), 
                        DATEDIF('Crop Table'!P60, H25, "D")
                ) 
        &gt; 3, 
        IF(AND(H25&gt;'Crop Table'!O60, H25&lt;'Crop Table'!P60),
                1*'Crop Table'!C60,
        ), 
        1*'Crop Table'!C60
        ),
1*'Crop Table'!C60
)</f>
        <v/>
      </c>
      <c r="DF25" s="202"/>
      <c r="DG25" s="202" t="str">
        <f>IF(IF(H25&lt;'Crop Table'!O61, 
                        DATEDIF(H25, 'Crop Table'!O61, "D"), 
                        DATEDIF('Crop Table'!O61, H25, "D")
                )
&gt; 3,
        IF(
                IF(H25&lt;'Crop Table'!P61, 
                        DATEDIF(H25, 'Crop Table'!P61, "D"), 
                        DATEDIF('Crop Table'!P61, H25, "D")
                ) 
        &gt; 3, 
        IF(AND(H25&gt;'Crop Table'!O61, H25&lt;'Crop Table'!P61),
                1*'Crop Table'!C61,
        ), 
        1*'Crop Table'!C61
        ),
1*'Crop Table'!C61
)</f>
        <v/>
      </c>
      <c r="DH25" s="202"/>
      <c r="DI25" s="202" t="str">
        <f>IF(IF(H25&lt;'Crop Table'!O62, 
                        DATEDIF(H25, 'Crop Table'!O62, "D"), 
                        DATEDIF('Crop Table'!O62, H25, "D")
                )
&gt; 3,
        IF(
                IF(H25&lt;'Crop Table'!P62, 
                        DATEDIF(H25, 'Crop Table'!P62, "D"), 
                        DATEDIF('Crop Table'!P62, H25, "D")
                ) 
        &gt; 3, 
        IF(AND(H25&gt;'Crop Table'!O62, H25&lt;'Crop Table'!P62),
                1*'Crop Table'!C62,
        ), 
        1*'Crop Table'!C62
        ),
1*'Crop Table'!C62
)</f>
        <v/>
      </c>
      <c r="DJ25" s="202"/>
      <c r="DK25" s="202" t="str">
        <f>IF(IF(H25&lt;'Crop Table'!O63, 
                        DATEDIF(H25, 'Crop Table'!O63, "D"), 
                        DATEDIF('Crop Table'!O63, H25, "D")
                )
&gt; 3,
        IF(
                IF(H25&lt;'Crop Table'!P63, 
                        DATEDIF(H25, 'Crop Table'!P63, "D"), 
                        DATEDIF('Crop Table'!P63, H25, "D")
                ) 
        &gt; 3, 
        IF(AND(H25&gt;'Crop Table'!O63, H25&lt;'Crop Table'!P63),
                1*'Crop Table'!C63,
        ), 
        1*'Crop Table'!C63
        ),
1*'Crop Table'!C63
)</f>
        <v/>
      </c>
      <c r="DL25" s="202"/>
      <c r="DM25" s="202" t="str">
        <f>IF(IF(H25&lt;'Crop Table'!O64, 
                        DATEDIF(H25, 'Crop Table'!O64, "D"), 
                        DATEDIF('Crop Table'!O64, H25, "D")
                )
&gt; 3,
        IF(
                IF(H25&lt;'Crop Table'!P64, 
                        DATEDIF(H25, 'Crop Table'!P64, "D"), 
                        DATEDIF('Crop Table'!P64, H25, "D")
                ) 
        &gt; 3, 
        IF(AND(H25&gt;'Crop Table'!O64, H25&lt;'Crop Table'!P64),
                1*'Crop Table'!C64,
        ), 
        1*'Crop Table'!C64
        ),
1*'Crop Table'!C64
)</f>
        <v/>
      </c>
      <c r="DN25" s="202"/>
      <c r="DO25" s="202" t="str">
        <f>IF(IF(H25&lt;'Crop Table'!O65, 
                        DATEDIF(H25, 'Crop Table'!O65, "D"), 
                        DATEDIF('Crop Table'!O65, H25, "D")
                )
&gt; 3,
        IF(
                IF(H25&lt;'Crop Table'!P65, 
                        DATEDIF(H25, 'Crop Table'!P65, "D"), 
                        DATEDIF('Crop Table'!P65, H25, "D")
                ) 
        &gt; 3, 
        IF(AND(H25&gt;'Crop Table'!O65, H25&lt;'Crop Table'!P65),
                1*'Crop Table'!C65,
        ), 
        1*'Crop Table'!C65
        ),
1*'Crop Table'!C65
)</f>
        <v/>
      </c>
      <c r="DP25" s="202"/>
      <c r="DQ25" s="202" t="str">
        <f>IF(IF(H25&lt;'Crop Table'!O66, 
                        DATEDIF(H25, 'Crop Table'!O66, "D"), 
                        DATEDIF('Crop Table'!O66, H25, "D")
                )
&gt; 3,
        IF(
                IF(H25&lt;'Crop Table'!P66, 
                        DATEDIF(H25, 'Crop Table'!P66, "D"), 
                        DATEDIF('Crop Table'!P66, H25, "D")
                ) 
        &gt; 3, 
        IF(AND(H25&gt;'Crop Table'!O66, H25&lt;'Crop Table'!P66),
                1*'Crop Table'!C66,
        ), 
        1*'Crop Table'!C66
        ),
1*'Crop Table'!C66
)</f>
        <v/>
      </c>
      <c r="DR25" s="202"/>
      <c r="DS25" s="202" t="str">
        <f>IF(IF(H25&lt;'Crop Table'!O67, 
                        DATEDIF(H25, 'Crop Table'!O67, "D"), 
                        DATEDIF('Crop Table'!O67, H25, "D")
                )
&gt; 3,
        IF(
                IF(H25&lt;'Crop Table'!P67, 
                        DATEDIF(H25, 'Crop Table'!P67, "D"), 
                        DATEDIF('Crop Table'!P67, H25, "D")
                ) 
        &gt; 3, 
        IF(AND(H25&gt;'Crop Table'!O67, H25&lt;'Crop Table'!P67),
                1*'Crop Table'!C67,
        ), 
        1*'Crop Table'!C67
        ),
1*'Crop Table'!C67
)</f>
        <v/>
      </c>
      <c r="DT25" s="202"/>
      <c r="DU25" s="202" t="str">
        <f>IF(IF(H25&lt;'Crop Table'!O68, 
                        DATEDIF(H25, 'Crop Table'!O68, "D"), 
                        DATEDIF('Crop Table'!O68, H25, "D")
                )
&gt; 3,
        IF(
                IF(H25&lt;'Crop Table'!P68, 
                        DATEDIF(H25, 'Crop Table'!P68, "D"), 
                        DATEDIF('Crop Table'!P68, H25, "D")
                ) 
        &gt; 3, 
        IF(AND(H25&gt;'Crop Table'!O68, H25&lt;'Crop Table'!P68),
                1*'Crop Table'!C68,
        ), 
        1*'Crop Table'!C68
        ),
1*'Crop Table'!C68
)</f>
        <v/>
      </c>
      <c r="DV25" s="202"/>
      <c r="DW25" s="202" t="str">
        <f>IF(IF(H24&lt;'Crop Table'!O69, 
                        DATEDIF(H24, 'Crop Table'!O69, "D"), 
                        DATEDIF('Crop Table'!O69, H24, "D")
                )
&gt; 3,
        IF(
                IF(H24&lt;'Crop Table'!P69, 
                        DATEDIF(H24, 'Crop Table'!P69, "D"), 
                        DATEDIF('Crop Table'!P69, H24, "D")
                ) 
        &gt; 3, 
        IF(AND(H24&gt;'Crop Table'!O69, H24&lt;'Crop Table'!P69),
                1*'Crop Table'!C69,
        ), 
        1*'Crop Table'!C69
        ),
1*'Crop Table'!C69
)</f>
        <v/>
      </c>
      <c r="DX25" s="202"/>
      <c r="DY25" s="202" t="str">
        <f>IF(IF(H23&lt;'Crop Table'!O70, 
                        DATEDIF(H23, 'Crop Table'!O70, "D"), 
                        DATEDIF('Crop Table'!O70, H23, "D")
                )
&gt; 3,
        IF(
                IF(H23&lt;'Crop Table'!P70, 
                        DATEDIF(H23, 'Crop Table'!P70, "D"), 
                        DATEDIF('Crop Table'!P70, H23, "D")
                ) 
        &gt; 3, 
        IF(AND(H23&gt;'Crop Table'!O70, H23&lt;'Crop Table'!P70),
                1*'Crop Table'!C70,
        ), 
        1*'Crop Table'!C70
        ),
1*'Crop Table'!C70
)</f>
        <v/>
      </c>
      <c r="DZ25" s="202"/>
      <c r="EA25" s="202" t="str">
        <f>IF(IF(H25&lt;'Crop Table'!O71, 
                        DATEDIF(H25, 'Crop Table'!O71, "D"), 
                        DATEDIF('Crop Table'!O71, H25, "D")
                )
&gt; 3,
        IF(
                IF(H25&lt;'Crop Table'!P71, 
                        DATEDIF(H25, 'Crop Table'!P71, "D"), 
                        DATEDIF('Crop Table'!P71, H25, "D")
                ) 
        &gt; 3, 
        IF(AND(H25&gt;'Crop Table'!O71, H25&lt;'Crop Table'!P71),
                1*'Crop Table'!C71,
        ), 
        1*'Crop Table'!C71
        ),
1*'Crop Table'!C71
)</f>
        <v/>
      </c>
      <c r="EB25" s="202"/>
      <c r="EC25" s="202" t="str">
        <f>IF(IF(H24&lt;'Crop Table'!O72, 
                        DATEDIF(H24, 'Crop Table'!O72, "D"), 
                        DATEDIF('Crop Table'!O72, H24, "D")
                )
&gt; 3,
        IF(
                IF(H24&lt;'Crop Table'!P72, 
                        DATEDIF(H24, 'Crop Table'!P72, "D"), 
                        DATEDIF('Crop Table'!P72, H24, "D")
                ) 
        &gt; 3, 
        IF(AND(H24&gt;'Crop Table'!O72, H24&lt;'Crop Table'!P72),
                1*'Crop Table'!C72,
        ), 
        1*'Crop Table'!C72
        ),
1*'Crop Table'!C72
)</f>
        <v/>
      </c>
      <c r="ED25" s="202"/>
      <c r="EE25" s="202" t="str">
        <f>IF(IF(H25&lt;'Crop Table'!O73, 
                        DATEDIF(H25, 'Crop Table'!O73, "D"), 
                        DATEDIF('Crop Table'!O73, H25, "D")
                )
&gt; 3,
        IF(
                IF(H25&lt;'Crop Table'!P73, 
                        DATEDIF(H25, 'Crop Table'!P73, "D"), 
                        DATEDIF('Crop Table'!P73, H25, "D")
                ) 
        &gt; 3, 
        IF(AND(H25&gt;'Crop Table'!O73, H25&lt;'Crop Table'!P73),
                1*'Crop Table'!C73,
        ), 
        1*'Crop Table'!C73
        ),
1*'Crop Table'!C73
)</f>
        <v/>
      </c>
      <c r="EF25" s="203"/>
    </row>
    <row r="26" ht="15.75" customHeight="1">
      <c r="A26" s="204"/>
      <c r="B26" s="193"/>
      <c r="C26" s="193"/>
      <c r="D26" s="193"/>
      <c r="E26" s="205">
        <f>IF(COUNTA('Crop Table'!O11:O73)=0, ,SUM(K26:EE26))</f>
        <v>0</v>
      </c>
      <c r="F26" s="195"/>
      <c r="G26" s="206" t="str">
        <f>IF(COUNTA('Crop Table'!O11:O73)=0, ,(IF(LEFT(H26, 2)=LEFT(H25, 2), , SWITCH(LEFT(H26, 2), "1/", "January","2/", "February","3/", "March","4/", "April","5/", "May","6/", "June","7/", "July","8/", "August","9/", "September","10", "October","11", "November","12", "December"))))</f>
        <v>May</v>
      </c>
      <c r="H26" s="197">
        <f>IF(COUNTA('Crop Table'!O11:O73)=0, ,H25+(DATEDIF(H13, H53, "D")/39)-((DATEDIF(H13, H53, "D")/39)/39))</f>
        <v>45057.18803</v>
      </c>
      <c r="I26" s="207"/>
      <c r="J26" s="208"/>
      <c r="K26" s="200" t="str">
        <f>IF(IF(H26&lt;'Crop Table'!O11, 
                        DATEDIF(H26, 'Crop Table'!O11, "D"), 
                        DATEDIF('Crop Table'!O11, H26, "D")
                )
&gt; 3,
        IF(
                IF(H26&lt;'Crop Table'!P11, 
                        DATEDIF(H26, 'Crop Table'!P11, "D"), 
                        DATEDIF('Crop Table'!P11, H26, "D")
                ) 
        &gt; 3, 
        IF(AND(H26&gt;'Crop Table'!O11, H26&lt;'Crop Table'!P11),
                1*'Crop Table'!C11,
        ), 
        1*'Crop Table'!C11
        ),
1*'Crop Table'!C11
)</f>
        <v/>
      </c>
      <c r="L26" s="200"/>
      <c r="M26" s="201" t="str">
        <f>IF(IF(H23&lt;'Crop Table'!O12, 
                        DATEDIF(H23, 'Crop Table'!O12, "D"), 
                        DATEDIF('Crop Table'!O12, H23, "D")
                )
&gt; 3,
        IF(
                IF(H23&lt;'Crop Table'!P12, 
                        DATEDIF(H23, 'Crop Table'!P12, "D"), 
                        DATEDIF('Crop Table'!P12, H23, "D")
                ) 
        &gt; 3, 
        IF(AND(H23&gt;'Crop Table'!O12, H23&lt;'Crop Table'!P12),
                1*'Crop Table'!C12,
        ), 
        1*'Crop Table'!C12
        ),
1*'Crop Table'!C12
)</f>
        <v/>
      </c>
      <c r="N26" s="201"/>
      <c r="O26" s="202" t="str">
        <f>IF(IF(H25&lt;'Crop Table'!O13, 
                        DATEDIF(H25, 'Crop Table'!O13, "D"), 
                        DATEDIF('Crop Table'!O13, H25, "D")
                )
&gt; 3,
        IF(
                IF(H25&lt;'Crop Table'!P13, 
                        DATEDIF(H25, 'Crop Table'!P13, "D"), 
                        DATEDIF('Crop Table'!P13, H25, "D")
                ) 
        &gt; 3, 
        IF(AND(H25&gt;'Crop Table'!O13, H25&lt;'Crop Table'!P13),
                1*'Crop Table'!C13,
        ), 
        1*'Crop Table'!C13
        ),
1*'Crop Table'!C13
)</f>
        <v/>
      </c>
      <c r="P26" s="202"/>
      <c r="Q26" s="202" t="str">
        <f>IF(IF(H25&lt;'Crop Table'!O14, 
                        DATEDIF(H25, 'Crop Table'!O14, "D"), 
                        DATEDIF('Crop Table'!O14, H25, "D")
                )
&gt; 3,
        IF(
                IF(H25&lt;'Crop Table'!P14, 
                        DATEDIF(H25, 'Crop Table'!P14, "D"), 
                        DATEDIF('Crop Table'!P14, H25, "D")
                ) 
        &gt; 3, 
        IF(AND(H25&gt;'Crop Table'!O14, H25&lt;'Crop Table'!P14),
                1*'Crop Table'!C14,
        ), 
        1*'Crop Table'!C14
        ),
1*'Crop Table'!C14 
)</f>
        <v/>
      </c>
      <c r="R26" s="202"/>
      <c r="S26" s="202" t="str">
        <f>IF(IF(H26&lt;'Crop Table'!O15, 
                        DATEDIF(H26, 'Crop Table'!O15, "D"), 
                        DATEDIF('Crop Table'!O15, H26, "D")
                )
&gt; 3,
        IF(
                IF(H26&lt;'Crop Table'!P15, 
                        DATEDIF(H26, 'Crop Table'!P15, "D"), 
                        DATEDIF('Crop Table'!P15, H26, "D")
                ) 
        &gt; 3, 
        IF(AND(H26&gt;'Crop Table'!O15, H26&lt;'Crop Table'!P15),
                1*'Crop Table'!C15,
        ), 
        1*'Crop Table'!C15
        ),
1*'Crop Table'!C15
)</f>
        <v/>
      </c>
      <c r="T26" s="202"/>
      <c r="U26" s="202" t="str">
        <f>IF(IF(H26&lt;'Crop Table'!O16, 
                        DATEDIF(H26, 'Crop Table'!O16, "D"), 
                        DATEDIF('Crop Table'!O16, H26, "D")
                )
&gt; 3,
        IF(
                IF(H26&lt;'Crop Table'!P16, 
                        DATEDIF(H26, 'Crop Table'!P16, "D"), 
                        DATEDIF('Crop Table'!P16, H26, "D")
                ) 
        &gt; 3, 
        IF(AND(H26&gt;'Crop Table'!O16, H26&lt;'Crop Table'!P16),
                1*'Crop Table'!C16,
        ), 
        1*'Crop Table'!C16
        ),
1*'Crop Table'!C16 
)</f>
        <v/>
      </c>
      <c r="V26" s="202"/>
      <c r="W26" s="202" t="str">
        <f>IF(IF(H26&lt;'Crop Table'!O17, 
                        DATEDIF(H26, 'Crop Table'!O17, "D"), 
                        DATEDIF('Crop Table'!O17, H26, "D")
                )
&gt; 3,
        IF(
                IF(H26&lt;'Crop Table'!P17, 
                        DATEDIF(H26, 'Crop Table'!P17, "D"), 
                        DATEDIF('Crop Table'!P17, H26, "D")
                ) 
        &gt; 3, 
        IF(AND(H26&gt;'Crop Table'!O17, H26&lt;'Crop Table'!P17),
                1*'Crop Table'!C17,
        ), 
        1*'Crop Table'!C17
        ),
1*'Crop Table'!C17 
)</f>
        <v/>
      </c>
      <c r="X26" s="202"/>
      <c r="Y26" s="202" t="str">
        <f>IF(IF(H26&lt;'Crop Table'!O18, 
                        DATEDIF(H26, 'Crop Table'!O18, "D"), 
                        DATEDIF('Crop Table'!O18, H26, "D")
                )
&gt; 3,
        IF(
                IF(H26&lt;'Crop Table'!P18, 
                        DATEDIF(H26, 'Crop Table'!P18, "D"), 
                        DATEDIF('Crop Table'!P18, H26, "D")
                ) 
        &gt; 3, 
        IF(AND(H26&gt;'Crop Table'!O18, H26&lt;'Crop Table'!P18),
                1*'Crop Table'!C18,
        ), 
        1*'Crop Table'!C18
        ),
1*'Crop Table'!C18 
)</f>
        <v/>
      </c>
      <c r="Z26" s="202"/>
      <c r="AA26" s="202" t="str">
        <f>IF(IF(H26&lt;'Crop Table'!O19, 
                        DATEDIF(H26, 'Crop Table'!O19, "D"), 
                        DATEDIF('Crop Table'!O19, H26, "D")
                )
&gt; 3,
        IF(
                IF(H26&lt;'Crop Table'!P19, 
                        DATEDIF(H26, 'Crop Table'!P19, "D"), 
                        DATEDIF('Crop Table'!P19, H26, "D")
                ) 
        &gt; 3, 
        IF(AND(H26&gt;'Crop Table'!O19, H26&lt;'Crop Table'!P19),
                1*'Crop Table'!C19,
        ), 
        1*'Crop Table'!C19
        ),
1*'Crop Table'!C19 
)</f>
        <v/>
      </c>
      <c r="AB26" s="202"/>
      <c r="AC26" s="202" t="str">
        <f>IF(IF(H26&lt;'Crop Table'!O20, 
                        DATEDIF(H26, 'Crop Table'!O20, "D"), 
                        DATEDIF('Crop Table'!O20, H26, "D")
                )
&gt; 3,
        IF(
                IF(H26&lt;'Crop Table'!P20, 
                        DATEDIF(H26, 'Crop Table'!P20, "D"), 
                        DATEDIF('Crop Table'!P20, H26, "D")
                ) 
        &gt; 3, 
        IF(AND(H26&gt;'Crop Table'!O20, H26&lt;'Crop Table'!P20),
                1*'Crop Table'!C20,
        ), 
        1*'Crop Table'!C20
        ),
1*'Crop Table'!C20 
)</f>
        <v/>
      </c>
      <c r="AD26" s="202"/>
      <c r="AE26" s="202" t="str">
        <f>IF(IF(H26&lt;'Crop Table'!O21, 
                        DATEDIF(H26, 'Crop Table'!O21, "D"), 
                        DATEDIF('Crop Table'!O21, H26, "D")
                )
&gt; 3,
        IF(
                IF(H26&lt;'Crop Table'!P21, 
                        DATEDIF(H26, 'Crop Table'!P21, "D"), 
                        DATEDIF('Crop Table'!P21, H26, "D")
                ) 
        &gt; 3, 
        IF(AND(H26&gt;'Crop Table'!O21, H26&lt;'Crop Table'!P21),
                1*'Crop Table'!C21,
        ), 
        1*'Crop Table'!C21
        ),
1*'Crop Table'!C21 
)</f>
        <v/>
      </c>
      <c r="AF26" s="202"/>
      <c r="AG26" s="202" t="str">
        <f>IF(IF(H26&lt;'Crop Table'!O22, 
                        DATEDIF(H26, 'Crop Table'!O22, "D"), 
                        DATEDIF('Crop Table'!O22, H26, "D")
                )
&gt; 3,
        IF(
                IF(H26&lt;'Crop Table'!P22, 
                        DATEDIF(H26, 'Crop Table'!P22, "D"), 
                        DATEDIF('Crop Table'!P22, H26, "D")
                ) 
        &gt; 3, 
        IF(AND(H26&gt;'Crop Table'!O22, H26&lt;'Crop Table'!P22),
                1*'Crop Table'!C22,
        ), 
        1*'Crop Table'!C22
        ),
1*'Crop Table'!C22 
)</f>
        <v/>
      </c>
      <c r="AH26" s="202"/>
      <c r="AI26" s="202" t="str">
        <f>IF(IF(H26&lt;'Crop Table'!O23, 
                        DATEDIF(H26, 'Crop Table'!O23, "D"), 
                        DATEDIF('Crop Table'!O23, H26, "D")
                )
&gt; 3,
        IF(
                IF(H26&lt;'Crop Table'!P23, 
                        DATEDIF(H26, 'Crop Table'!P23, "D"), 
                        DATEDIF('Crop Table'!P23, H26, "D")
                ) 
        &gt; 3, 
        IF(AND(H26&gt;'Crop Table'!O23, H26&lt;'Crop Table'!P23),
                1*'Crop Table'!C23,
        ), 
        1*'Crop Table'!C23
        ),
1*'Crop Table'!C23 
)</f>
        <v/>
      </c>
      <c r="AJ26" s="202"/>
      <c r="AK26" s="202" t="str">
        <f>IF(IF(H26&lt;'Crop Table'!O24, 
                        DATEDIF(H26, 'Crop Table'!O24, "D"), 
                        DATEDIF('Crop Table'!O24, H26, "D")
                )
&gt; 3,
        IF(
                IF(H26&lt;'Crop Table'!P24, 
                        DATEDIF(H26, 'Crop Table'!P24, "D"), 
                        DATEDIF('Crop Table'!P24, H26, "D")
                ) 
        &gt; 3, 
        IF(AND(H26&gt;'Crop Table'!O24, H26&lt;'Crop Table'!P24),
                1*'Crop Table'!C24,
        ), 
        1*'Crop Table'!C24
        ),
1*'Crop Table'!C24 
)</f>
        <v/>
      </c>
      <c r="AL26" s="202"/>
      <c r="AM26" s="202" t="str">
        <f>IF(IF(H26&lt;'Crop Table'!O25, 
                        DATEDIF(H26, 'Crop Table'!O25, "D"), 
                        DATEDIF('Crop Table'!O25, H26, "D")
                )
&gt; 3,
        IF(
                IF(H26&lt;'Crop Table'!P25, 
                        DATEDIF(H26, 'Crop Table'!P25, "D"), 
                        DATEDIF('Crop Table'!P25, H26, "D")
                ) 
        &gt; 3, 
        IF(AND(H26&gt;'Crop Table'!O25, H26&lt;'Crop Table'!P25),
                1*'Crop Table'!C25,
        ), 
        1*'Crop Table'!C25
        ),
1*'Crop Table'!C25 
)</f>
        <v/>
      </c>
      <c r="AN26" s="202"/>
      <c r="AO26" s="202" t="str">
        <f>IF(IF(H26&lt;'Crop Table'!O26, 
                        DATEDIF(H26, 'Crop Table'!O26, "D"), 
                        DATEDIF('Crop Table'!O26, H26, "D")
                )
&gt; 3,
        IF(
                IF(H26&lt;'Crop Table'!P26, 
                        DATEDIF(H26, 'Crop Table'!P26, "D"), 
                        DATEDIF('Crop Table'!P26, H26, "D")
                ) 
        &gt; 3, 
        IF(AND(H26&gt;'Crop Table'!O26, H26&lt;'Crop Table'!P26),
                1*'Crop Table'!C26,
        ), 
        1*'Crop Table'!C26
        ),
1*'Crop Table'!C26 
)</f>
        <v/>
      </c>
      <c r="AP26" s="202"/>
      <c r="AQ26" s="202" t="str">
        <f>IF(IF(H26&lt;'Crop Table'!O27, 
                        DATEDIF(H26, 'Crop Table'!O27, "D"), 
                        DATEDIF('Crop Table'!O27, H26, "D")
                )
&gt; 3,
        IF(
                IF(H26&lt;'Crop Table'!P27, 
                        DATEDIF(H26, 'Crop Table'!P27, "D"), 
                        DATEDIF('Crop Table'!P27, H26, "D")
                ) 
        &gt; 3, 
        IF(AND(H26&gt;'Crop Table'!O27, H26&lt;'Crop Table'!P27),
                1*'Crop Table'!C27,
        ), 
        1*'Crop Table'!C27
        ),
1*'Crop Table'!C27 
)</f>
        <v/>
      </c>
      <c r="AR26" s="202"/>
      <c r="AS26" s="202" t="str">
        <f>IF(IF(H26&lt;'Crop Table'!O28, 
                        DATEDIF(H26, 'Crop Table'!O28, "D"), 
                        DATEDIF('Crop Table'!O28, H26, "D")
                )
&gt; 3,
        IF(
                IF(H26&lt;'Crop Table'!P28, 
                        DATEDIF(H26, 'Crop Table'!P28, "D"), 
                        DATEDIF('Crop Table'!P28, H26, "D")
                ) 
        &gt; 3, 
        IF(AND(H26&gt;'Crop Table'!O28, H26&lt;'Crop Table'!P28),
                1*'Crop Table'!C28,
        ), 
        1*'Crop Table'!C28
        ),
1*'Crop Table'!C28 
)</f>
        <v/>
      </c>
      <c r="AT26" s="202"/>
      <c r="AU26" s="202" t="str">
        <f>IF(IF(H26&lt;'Crop Table'!O29, 
                        DATEDIF(H26, 'Crop Table'!O29, "D"), 
                        DATEDIF('Crop Table'!O29, H26, "D")
                )
&gt; 3,
        IF(
                IF(H26&lt;'Crop Table'!P29, 
                        DATEDIF(H26, 'Crop Table'!P29, "D"), 
                        DATEDIF('Crop Table'!P29, H26, "D")
                ) 
        &gt; 3, 
        IF(AND(H26&gt;'Crop Table'!O29, H26&lt;'Crop Table'!P29),
                1*'Crop Table'!C29,
        ), 
        1*'Crop Table'!C29
        ),
1*'Crop Table'!C29 
)</f>
        <v/>
      </c>
      <c r="AV26" s="202"/>
      <c r="AW26" s="202" t="str">
        <f>IF(IF(H26&lt;'Crop Table'!O30, 
                        DATEDIF(H26, 'Crop Table'!O30, "D"), 
                        DATEDIF('Crop Table'!O30, H26, "D")
                )
&gt; 3,
        IF(
                IF(H26&lt;'Crop Table'!P30, 
                        DATEDIF(H26, 'Crop Table'!P30, "D"), 
                        DATEDIF('Crop Table'!P30, H26, "D")
                ) 
        &gt; 3, 
        IF(AND(H26&gt;'Crop Table'!O30, H26&lt;'Crop Table'!P30),
                1*'Crop Table'!C30,
        ), 
        1*'Crop Table'!C30
        ),
1*'Crop Table'!C30 
)</f>
        <v/>
      </c>
      <c r="AX26" s="202"/>
      <c r="AY26" s="202" t="str">
        <f>IF(IF(H26&lt;'Crop Table'!O31, 
                        DATEDIF(H26, 'Crop Table'!O31, "D"), 
                        DATEDIF('Crop Table'!O31, H26, "D")
                )
&gt; 3,
        IF(
                IF(H26&lt;'Crop Table'!P31, 
                        DATEDIF(H26, 'Crop Table'!P31, "D"), 
                        DATEDIF('Crop Table'!P31, H26, "D")
                ) 
        &gt; 3, 
        IF(AND(H26&gt;'Crop Table'!O31, H26&lt;'Crop Table'!P31),
                1*'Crop Table'!C31,
        ), 
        1*'Crop Table'!C31
        ),
1*'Crop Table'!C31 
)</f>
        <v/>
      </c>
      <c r="AZ26" s="202"/>
      <c r="BA26" s="202" t="str">
        <f>IF(IF(H26&lt;'Crop Table'!O32, 
                        DATEDIF(H26, 'Crop Table'!O32, "D"), 
                        DATEDIF('Crop Table'!O32, H26, "D")
                )
&gt; 3,
        IF(
                IF(H26&lt;'Crop Table'!P32, 
                        DATEDIF(H26, 'Crop Table'!P32, "D"), 
                        DATEDIF('Crop Table'!P32, H26, "D")
                ) 
        &gt; 3, 
        IF(AND(H26&gt;'Crop Table'!O32, H26&lt;'Crop Table'!P32),
                1*'Crop Table'!C32,
        ), 
        1*'Crop Table'!C32
        ),
1*'Crop Table'!C32 
)</f>
        <v/>
      </c>
      <c r="BB26" s="202"/>
      <c r="BC26" s="202" t="str">
        <f>IF(IF(H26&lt;'Crop Table'!O33, 
                        DATEDIF(H26, 'Crop Table'!O33, "D"), 
                        DATEDIF('Crop Table'!O33, H26, "D")
                )
&gt; 3,
        IF(
                IF(H26&lt;'Crop Table'!P33, 
                        DATEDIF(H26, 'Crop Table'!P33, "D"), 
                        DATEDIF('Crop Table'!P33, H26, "D")
                ) 
        &gt; 3, 
        IF(AND(H26&gt;'Crop Table'!O33, H26&lt;'Crop Table'!P33),
                1*'Crop Table'!C33,
        ), 
        1*'Crop Table'!C33
        ),
1*'Crop Table'!C33 
)</f>
        <v/>
      </c>
      <c r="BD26" s="202"/>
      <c r="BE26" s="202" t="str">
        <f>IF(IF(H26&lt;'Crop Table'!O34, 
                        DATEDIF(H26, 'Crop Table'!O34, "D"), 
                        DATEDIF('Crop Table'!O34, H26, "D")
                )
&gt; 3,
        IF(
                IF(H26&lt;'Crop Table'!P34, 
                        DATEDIF(H26, 'Crop Table'!P34, "D"), 
                        DATEDIF('Crop Table'!P34, H26, "D")
                ) 
        &gt; 3, 
        IF(AND(H26&gt;'Crop Table'!O34, H26&lt;'Crop Table'!P34),
                1*'Crop Table'!C34,
        ), 
        1*'Crop Table'!C34
        ),
1*'Crop Table'!C34 
)</f>
        <v/>
      </c>
      <c r="BF26" s="202"/>
      <c r="BG26" s="202" t="str">
        <f>IF(IF(H26&lt;'Crop Table'!O35, 
                        DATEDIF(H26, 'Crop Table'!O35, "D"), 
                        DATEDIF('Crop Table'!O35, H26, "D")
                )
&gt; 3,
        IF(
                IF(H26&lt;'Crop Table'!P35, 
                        DATEDIF(H26, 'Crop Table'!P35, "D"), 
                        DATEDIF('Crop Table'!P35, H26, "D")
                ) 
        &gt; 3, 
        IF(AND(H26&gt;'Crop Table'!O35, H26&lt;'Crop Table'!P35),
                1*'Crop Table'!C35,
        ), 
        1*'Crop Table'!C35
        ),
1*'Crop Table'!C35 
)</f>
        <v/>
      </c>
      <c r="BH26" s="202"/>
      <c r="BI26" s="202" t="str">
        <f>IF(IF(H26&lt;'Crop Table'!O36, 
                        DATEDIF(H26, 'Crop Table'!O36, "D"), 
                        DATEDIF('Crop Table'!O36, H26, "D")
                )
&gt; 3,
        IF(
                IF(H26&lt;'Crop Table'!P36, 
                        DATEDIF(H26, 'Crop Table'!P36, "D"), 
                        DATEDIF('Crop Table'!P36, H26, "D")
                ) 
        &gt; 3, 
        IF(AND(H26&gt;'Crop Table'!O36, H26&lt;'Crop Table'!P36),
                1*'Crop Table'!C36,
        ), 
        1*'Crop Table'!C36
        ),
1*'Crop Table'!C36 
)</f>
        <v/>
      </c>
      <c r="BJ26" s="202"/>
      <c r="BK26" s="202" t="str">
        <f>IF(IF(H26&lt;'Crop Table'!O37, 
                        DATEDIF(H26, 'Crop Table'!O37, "D"), 
                        DATEDIF('Crop Table'!O37, H26, "D")
                )
&gt; 3,
        IF(
                IF(H26&lt;'Crop Table'!P37, 
                        DATEDIF(H26, 'Crop Table'!P37, "D"), 
                        DATEDIF('Crop Table'!P37, H26, "D")
                ) 
        &gt; 3, 
        IF(AND(H26&gt;'Crop Table'!O37, H26&lt;'Crop Table'!P37),
                1*'Crop Table'!C37,
        ), 
        1*'Crop Table'!C37
        ),
1*'Crop Table'!C37 
)</f>
        <v/>
      </c>
      <c r="BL26" s="202"/>
      <c r="BM26" s="202" t="str">
        <f>IF(IF(H26&lt;'Crop Table'!O38, 
                        DATEDIF(H26, 'Crop Table'!O38, "D"), 
                        DATEDIF('Crop Table'!O38, H26, "D")
                )
&gt; 3,
        IF(
                IF(H26&lt;'Crop Table'!P38, 
                        DATEDIF(H26, 'Crop Table'!P38, "D"), 
                        DATEDIF('Crop Table'!P38, H26, "D")
                ) 
        &gt; 3, 
        IF(AND(H26&gt;'Crop Table'!O38, H26&lt;'Crop Table'!P38),
                1*'Crop Table'!C38,
        ), 
        1*'Crop Table'!C38
        ),
1*'Crop Table'!C38 
)</f>
        <v/>
      </c>
      <c r="BN26" s="202"/>
      <c r="BO26" s="202" t="str">
        <f>IF(IF(H26&lt;'Crop Table'!O39, 
                        DATEDIF(H26, 'Crop Table'!O39, "D"), 
                        DATEDIF('Crop Table'!O39, H26, "D")
                )
&gt; 3,
        IF(
                IF(H26&lt;'Crop Table'!P39, 
                        DATEDIF(H26, 'Crop Table'!P39, "D"), 
                        DATEDIF('Crop Table'!P39, H26, "D")
                ) 
        &gt; 3, 
        IF(AND(H26&gt;'Crop Table'!O39, H26&lt;'Crop Table'!P39),
                1*'Crop Table'!C39,
        ), 
        1*'Crop Table'!C39
        ),
1*'Crop Table'!C39 
)</f>
        <v/>
      </c>
      <c r="BP26" s="202"/>
      <c r="BQ26" s="202" t="str">
        <f>IF(IF(H26&lt;'Crop Table'!O40, 
                        DATEDIF(H26, 'Crop Table'!O40, "D"), 
                        DATEDIF('Crop Table'!O40, H26, "D")
                )
&gt; 3,
        IF(
                IF(H26&lt;'Crop Table'!P40, 
                        DATEDIF(H26, 'Crop Table'!P40, "D"), 
                        DATEDIF('Crop Table'!P40, H26, "D")
                ) 
        &gt; 3, 
        IF(AND(H26&gt;'Crop Table'!O40, H26&lt;'Crop Table'!P40),
                1*'Crop Table'!C40,
        ), 
        1*'Crop Table'!C40
        ),
1*'Crop Table'!C40
)</f>
        <v/>
      </c>
      <c r="BR26" s="202"/>
      <c r="BS26" s="202" t="str">
        <f>IF(IF(H26&lt;'Crop Table'!O41, 
                        DATEDIF(H26, 'Crop Table'!O41, "D"), 
                        DATEDIF('Crop Table'!O41, H26, "D")
                )
&gt; 3,
        IF(
                IF(H26&lt;'Crop Table'!P41, 
                        DATEDIF(H26, 'Crop Table'!P41, "D"), 
                        DATEDIF('Crop Table'!P41, H26, "D")
                ) 
        &gt; 3, 
        IF(AND(H26&gt;'Crop Table'!O41, H26&lt;'Crop Table'!P41),
                1*'Crop Table'!C41,
        ), 
        1*'Crop Table'!C41
        ),
1*'Crop Table'!C41
)</f>
        <v/>
      </c>
      <c r="BT26" s="202"/>
      <c r="BU26" s="202" t="str">
        <f>IF(IF(H26&lt;'Crop Table'!O42, 
                        DATEDIF(H26, 'Crop Table'!O42, "D"), 
                        DATEDIF('Crop Table'!O42, H26, "D")
                )
&gt; 3,
        IF(
                IF(H26&lt;'Crop Table'!P42, 
                        DATEDIF(H26, 'Crop Table'!P42, "D"), 
                        DATEDIF('Crop Table'!P42, H26, "D")
                ) 
        &gt; 3, 
        IF(AND(H26&gt;'Crop Table'!O42, H26&lt;'Crop Table'!P42),
                1*'Crop Table'!C42,
        ), 
        1*'Crop Table'!C42
        ),
1*'Crop Table'!C42
)</f>
        <v/>
      </c>
      <c r="BV26" s="202"/>
      <c r="BW26" s="202" t="str">
        <f>IF(IF(H26&lt;'Crop Table'!O43, 
                        DATEDIF(H26, 'Crop Table'!O43, "D"), 
                        DATEDIF('Crop Table'!O43, H26, "D")
                )
&gt; 3,
        IF(
                IF(H26&lt;'Crop Table'!P43, 
                        DATEDIF(H26, 'Crop Table'!P43, "D"), 
                        DATEDIF('Crop Table'!P43, H26, "D")
                ) 
        &gt; 3, 
        IF(AND(H26&gt;'Crop Table'!O43, H26&lt;'Crop Table'!P43),
                1*'Crop Table'!C43,
        ), 
        1*'Crop Table'!C43
        ),
1*'Crop Table'!C43
)</f>
        <v/>
      </c>
      <c r="BX26" s="202"/>
      <c r="BY26" s="202" t="str">
        <f>IF(IF(H26&lt;'Crop Table'!O44, 
                        DATEDIF(H26, 'Crop Table'!O44, "D"), 
                        DATEDIF('Crop Table'!O44, H26, "D")
                )
&gt; 3,
        IF(
                IF(H26&lt;'Crop Table'!P44, 
                        DATEDIF(H26, 'Crop Table'!P44, "D"), 
                        DATEDIF('Crop Table'!P44, H26, "D")
                ) 
        &gt; 3, 
        IF(AND(H26&gt;'Crop Table'!O44, H26&lt;'Crop Table'!P44),
                1*'Crop Table'!C44,
        ), 
        1*'Crop Table'!C44
        ),
1*'Crop Table'!C44
)</f>
        <v/>
      </c>
      <c r="BZ26" s="202"/>
      <c r="CA26" s="202" t="str">
        <f>IF(IF(H26&lt;'Crop Table'!O45, 
                        DATEDIF(H26, 'Crop Table'!O45, "D"), 
                        DATEDIF('Crop Table'!O45, H26, "D")
                )
&gt; 3,
        IF(
                IF(H26&lt;'Crop Table'!P45, 
                        DATEDIF(H26, 'Crop Table'!P45, "D"), 
                        DATEDIF('Crop Table'!P45, H26, "D")
                ) 
        &gt; 3, 
        IF(AND(H26&gt;'Crop Table'!O45, H26&lt;'Crop Table'!P45),
                1*'Crop Table'!C45,
        ), 
        1*'Crop Table'!C45
        ),
1*'Crop Table'!C45
)</f>
        <v/>
      </c>
      <c r="CB26" s="202"/>
      <c r="CC26" s="202" t="str">
        <f>IF(IF(H26&lt;'Crop Table'!O46, 
                        DATEDIF(H26, 'Crop Table'!O46, "D"), 
                        DATEDIF('Crop Table'!O46, H26, "D")
                )
&gt; 3,
        IF(
                IF(H26&lt;'Crop Table'!P46, 
                        DATEDIF(H26, 'Crop Table'!P46, "D"), 
                        DATEDIF('Crop Table'!P46, H26, "D")
                ) 
        &gt; 3, 
        IF(AND(H26&gt;'Crop Table'!O46, H26&lt;'Crop Table'!P46),
                1*'Crop Table'!C46,
        ), 
        1*'Crop Table'!C46
        ),
1*'Crop Table'!C46
)</f>
        <v/>
      </c>
      <c r="CD26" s="202"/>
      <c r="CE26" s="202" t="str">
        <f>IF(IF(H26&lt;'Crop Table'!O47, 
                        DATEDIF(H26, 'Crop Table'!O47, "D"), 
                        DATEDIF('Crop Table'!O47, H26, "D")
                )
&gt; 3,
        IF(
                IF(H26&lt;'Crop Table'!P47, 
                        DATEDIF(H26, 'Crop Table'!P47, "D"), 
                        DATEDIF('Crop Table'!P47, H26, "D")
                ) 
        &gt; 3, 
        IF(AND(H26&gt;'Crop Table'!O47, H26&lt;'Crop Table'!P47),
                1*'Crop Table'!C47,
        ), 
        1*'Crop Table'!C47
        ),
1*'Crop Table'!C47
)</f>
        <v/>
      </c>
      <c r="CF26" s="202"/>
      <c r="CG26" s="202" t="str">
        <f>IF(IF(H26&lt;'Crop Table'!O48, 
                        DATEDIF(H26, 'Crop Table'!O48, "D"), 
                        DATEDIF('Crop Table'!O48, H26, "D")
                )
&gt; 3,
        IF(
                IF(H26&lt;'Crop Table'!P48, 
                        DATEDIF(H26, 'Crop Table'!P48, "D"), 
                        DATEDIF('Crop Table'!P48, H26, "D")
                ) 
        &gt; 3, 
        IF(AND(H26&gt;'Crop Table'!O48, H26&lt;'Crop Table'!P48),
                1*'Crop Table'!C48,
        ), 
        1*'Crop Table'!C48
        ),
1*'Crop Table'!C48
)</f>
        <v/>
      </c>
      <c r="CH26" s="202"/>
      <c r="CI26" s="202" t="str">
        <f>IF(IF(H26&lt;'Crop Table'!O49, 
                        DATEDIF(H26, 'Crop Table'!O49, "D"), 
                        DATEDIF('Crop Table'!O49, H26, "D")
                )
&gt; 3,
        IF(
                IF(H26&lt;'Crop Table'!P49, 
                        DATEDIF(H26, 'Crop Table'!P49, "D"), 
                        DATEDIF('Crop Table'!P49, H26, "D")
                ) 
        &gt; 3, 
        IF(AND(H26&gt;'Crop Table'!O49, H26&lt;'Crop Table'!P49),
                1*'Crop Table'!C49,
        ), 
        1*'Crop Table'!C49
        ),
1*'Crop Table'!C49
)</f>
        <v/>
      </c>
      <c r="CJ26" s="202"/>
      <c r="CK26" s="202" t="str">
        <f>IF(IF(H26&lt;'Crop Table'!O50, 
                        DATEDIF(H26, 'Crop Table'!O50, "D"), 
                        DATEDIF('Crop Table'!O50, H26, "D")
                )
&gt; 3,
        IF(
                IF(H26&lt;'Crop Table'!P50, 
                        DATEDIF(H26, 'Crop Table'!P50, "D"), 
                        DATEDIF('Crop Table'!P50, H26, "D")
                ) 
        &gt; 3, 
        IF(AND(H26&gt;'Crop Table'!O50, H26&lt;'Crop Table'!P50),
                1*'Crop Table'!C50,
        ), 
        1*'Crop Table'!C50
        ),
1*'Crop Table'!C50
)</f>
        <v/>
      </c>
      <c r="CL26" s="202"/>
      <c r="CM26" s="202" t="str">
        <f>IF(IF(H26&lt;'Crop Table'!O51, 
                        DATEDIF(H26, 'Crop Table'!O51, "D"), 
                        DATEDIF('Crop Table'!O51, H26, "D")
                )
&gt; 3,
        IF(
                IF(H26&lt;'Crop Table'!P51, 
                        DATEDIF(H26, 'Crop Table'!P51, "D"), 
                        DATEDIF('Crop Table'!P51, H26, "D")
                ) 
        &gt; 3, 
        IF(AND(H26&gt;'Crop Table'!O51, H26&lt;'Crop Table'!P51),
                1*'Crop Table'!C51,
        ), 
        1*'Crop Table'!C51
        ),
1*'Crop Table'!C51
)</f>
        <v/>
      </c>
      <c r="CN26" s="202"/>
      <c r="CO26" s="202" t="str">
        <f>IF(IF(H26&lt;'Crop Table'!O52, 
                        DATEDIF(H26, 'Crop Table'!O52, "D"), 
                        DATEDIF('Crop Table'!O52, H26, "D")
                )
&gt; 3,
        IF(
                IF(H26&lt;'Crop Table'!P52, 
                        DATEDIF(H26, 'Crop Table'!P52, "D"), 
                        DATEDIF('Crop Table'!P52, H26, "D")
                ) 
        &gt; 3, 
        IF(AND(H26&gt;'Crop Table'!O52, H26&lt;'Crop Table'!P52),
                1*'Crop Table'!C52,
        ), 
        1*'Crop Table'!C52
        ),
1*'Crop Table'!C52
)</f>
        <v/>
      </c>
      <c r="CP26" s="202"/>
      <c r="CQ26" s="202" t="str">
        <f>IF(IF(H26&lt;'Crop Table'!O53, 
                        DATEDIF(H26, 'Crop Table'!O53, "D"), 
                        DATEDIF('Crop Table'!O53, H26, "D")
                )
&gt; 3,
        IF(
                IF(H26&lt;'Crop Table'!P53, 
                        DATEDIF(H26, 'Crop Table'!P53, "D"), 
                        DATEDIF('Crop Table'!P53, H26, "D")
                ) 
        &gt; 3, 
        IF(AND(H26&gt;'Crop Table'!O53, H26&lt;'Crop Table'!P53),
                1*'Crop Table'!C53,
        ), 
        1*'Crop Table'!C53
        ),
1*'Crop Table'!C53
)</f>
        <v/>
      </c>
      <c r="CR26" s="202"/>
      <c r="CS26" s="202" t="str">
        <f>IF(IF(H25&lt;'Crop Table'!O54, 
                        DATEDIF(H25, 'Crop Table'!O54, "D"), 
                        DATEDIF('Crop Table'!O54, H25, "D")
                )
&gt; 3,
        IF(
                IF(H25&lt;'Crop Table'!P54, 
                        DATEDIF(H25, 'Crop Table'!P54, "D"), 
                        DATEDIF('Crop Table'!P54, H25, "D")
                ) 
        &gt; 3, 
        IF(AND(H25&gt;'Crop Table'!O54, H25&lt;'Crop Table'!P54),
                1*'Crop Table'!C54,
        ), 
        1*'Crop Table'!C54
        ),
1*'Crop Table'!C54
)</f>
        <v/>
      </c>
      <c r="CT26" s="202"/>
      <c r="CU26" s="202" t="str">
        <f>IF(IF(H26&lt;'Crop Table'!O55, 
                        DATEDIF(H26, 'Crop Table'!O55, "D"), 
                        DATEDIF('Crop Table'!O55, H26, "D")
                )
&gt; 3,
        IF(
                IF(H26&lt;'Crop Table'!P55, 
                        DATEDIF(H26, 'Crop Table'!P55, "D"), 
                        DATEDIF('Crop Table'!P55, H26, "D")
                ) 
        &gt; 3, 
        IF(AND(H26&gt;'Crop Table'!O55, H26&lt;'Crop Table'!P55),
                1*'Crop Table'!C55,
        ), 
        1*'Crop Table'!C55
        ),
1*'Crop Table'!C55
)</f>
        <v/>
      </c>
      <c r="CV26" s="202"/>
      <c r="CW26" s="202" t="str">
        <f>IF(IF(H26&lt;'Crop Table'!O56, 
                        DATEDIF(H26, 'Crop Table'!O56, "D"), 
                        DATEDIF('Crop Table'!O56, H26, "D")
                )
&gt; 3,
        IF(
                IF(H26&lt;'Crop Table'!P56, 
                        DATEDIF(H26, 'Crop Table'!P56, "D"), 
                        DATEDIF('Crop Table'!P56, H26, "D")
                ) 
        &gt; 3, 
        IF(AND(H26&gt;'Crop Table'!O56, H26&lt;'Crop Table'!P56),
                1*'Crop Table'!C56,
        ), 
        1*'Crop Table'!C56
        ),
1*'Crop Table'!C56
)</f>
        <v/>
      </c>
      <c r="CX26" s="202"/>
      <c r="CY26" s="202" t="str">
        <f>IF(IF(H26&lt;'Crop Table'!O57, 
                        DATEDIF(H26, 'Crop Table'!O57, "D"), 
                        DATEDIF('Crop Table'!O57, H26, "D")
                )
&gt; 3,
        IF(
                IF(H26&lt;'Crop Table'!P57, 
                        DATEDIF(H26, 'Crop Table'!P57, "D"), 
                        DATEDIF('Crop Table'!P57, H26, "D")
                ) 
        &gt; 3, 
        IF(AND(H26&gt;'Crop Table'!O57, H26&lt;'Crop Table'!P57),
                1*'Crop Table'!C57,
        ), 
        1*'Crop Table'!C57
        ),
1*'Crop Table'!C57
)</f>
        <v/>
      </c>
      <c r="CZ26" s="202"/>
      <c r="DA26" s="202" t="str">
        <f>IF(IF(H26&lt;'Crop Table'!O58, 
                        DATEDIF(H26, 'Crop Table'!O58, "D"), 
                        DATEDIF('Crop Table'!O58, H26, "D")
                )
&gt; 3,
        IF(
                IF(H26&lt;'Crop Table'!P58, 
                        DATEDIF(H26, 'Crop Table'!P58, "D"), 
                        DATEDIF('Crop Table'!P58, H26, "D")
                ) 
        &gt; 3, 
        IF(AND(H26&gt;'Crop Table'!O58, H26&lt;'Crop Table'!P58),
                1*'Crop Table'!C58,
        ), 
        1*'Crop Table'!C58
        ),
1*'Crop Table'!C58
)</f>
        <v/>
      </c>
      <c r="DB26" s="202"/>
      <c r="DC26" s="202" t="str">
        <f>IF(IF(H26&lt;'Crop Table'!O59, 
                        DATEDIF(H26, 'Crop Table'!O59, "D"), 
                        DATEDIF('Crop Table'!O59, H26, "D")
                )
&gt; 3,
        IF(
                IF(H26&lt;'Crop Table'!P59, 
                        DATEDIF(H26, 'Crop Table'!P59, "D"), 
                        DATEDIF('Crop Table'!P59, H26, "D")
                ) 
        &gt; 3, 
        IF(AND(H26&gt;'Crop Table'!O59, H26&lt;'Crop Table'!P59),
                1*'Crop Table'!C59,
        ), 
        1*'Crop Table'!C59
        ),
1*'Crop Table'!C59
)</f>
        <v/>
      </c>
      <c r="DD26" s="202"/>
      <c r="DE26" s="202" t="str">
        <f>IF(IF(H26&lt;'Crop Table'!O60, 
                        DATEDIF(H26, 'Crop Table'!O60, "D"), 
                        DATEDIF('Crop Table'!O60, H26, "D")
                )
&gt; 3,
        IF(
                IF(H26&lt;'Crop Table'!P60, 
                        DATEDIF(H26, 'Crop Table'!P60, "D"), 
                        DATEDIF('Crop Table'!P60, H26, "D")
                ) 
        &gt; 3, 
        IF(AND(H26&gt;'Crop Table'!O60, H26&lt;'Crop Table'!P60),
                1*'Crop Table'!C60,
        ), 
        1*'Crop Table'!C60
        ),
1*'Crop Table'!C60
)</f>
        <v/>
      </c>
      <c r="DF26" s="202"/>
      <c r="DG26" s="202" t="str">
        <f>IF(IF(H26&lt;'Crop Table'!O61, 
                        DATEDIF(H26, 'Crop Table'!O61, "D"), 
                        DATEDIF('Crop Table'!O61, H26, "D")
                )
&gt; 3,
        IF(
                IF(H26&lt;'Crop Table'!P61, 
                        DATEDIF(H26, 'Crop Table'!P61, "D"), 
                        DATEDIF('Crop Table'!P61, H26, "D")
                ) 
        &gt; 3, 
        IF(AND(H26&gt;'Crop Table'!O61, H26&lt;'Crop Table'!P61),
                1*'Crop Table'!C61,
        ), 
        1*'Crop Table'!C61
        ),
1*'Crop Table'!C61
)</f>
        <v/>
      </c>
      <c r="DH26" s="202"/>
      <c r="DI26" s="202" t="str">
        <f>IF(IF(H26&lt;'Crop Table'!O62, 
                        DATEDIF(H26, 'Crop Table'!O62, "D"), 
                        DATEDIF('Crop Table'!O62, H26, "D")
                )
&gt; 3,
        IF(
                IF(H26&lt;'Crop Table'!P62, 
                        DATEDIF(H26, 'Crop Table'!P62, "D"), 
                        DATEDIF('Crop Table'!P62, H26, "D")
                ) 
        &gt; 3, 
        IF(AND(H26&gt;'Crop Table'!O62, H26&lt;'Crop Table'!P62),
                1*'Crop Table'!C62,
        ), 
        1*'Crop Table'!C62
        ),
1*'Crop Table'!C62
)</f>
        <v/>
      </c>
      <c r="DJ26" s="202"/>
      <c r="DK26" s="202" t="str">
        <f>IF(IF(H26&lt;'Crop Table'!O63, 
                        DATEDIF(H26, 'Crop Table'!O63, "D"), 
                        DATEDIF('Crop Table'!O63, H26, "D")
                )
&gt; 3,
        IF(
                IF(H26&lt;'Crop Table'!P63, 
                        DATEDIF(H26, 'Crop Table'!P63, "D"), 
                        DATEDIF('Crop Table'!P63, H26, "D")
                ) 
        &gt; 3, 
        IF(AND(H26&gt;'Crop Table'!O63, H26&lt;'Crop Table'!P63),
                1*'Crop Table'!C63,
        ), 
        1*'Crop Table'!C63
        ),
1*'Crop Table'!C63
)</f>
        <v/>
      </c>
      <c r="DL26" s="202"/>
      <c r="DM26" s="202" t="str">
        <f>IF(IF(H26&lt;'Crop Table'!O64, 
                        DATEDIF(H26, 'Crop Table'!O64, "D"), 
                        DATEDIF('Crop Table'!O64, H26, "D")
                )
&gt; 3,
        IF(
                IF(H26&lt;'Crop Table'!P64, 
                        DATEDIF(H26, 'Crop Table'!P64, "D"), 
                        DATEDIF('Crop Table'!P64, H26, "D")
                ) 
        &gt; 3, 
        IF(AND(H26&gt;'Crop Table'!O64, H26&lt;'Crop Table'!P64),
                1*'Crop Table'!C64,
        ), 
        1*'Crop Table'!C64
        ),
1*'Crop Table'!C64
)</f>
        <v/>
      </c>
      <c r="DN26" s="202"/>
      <c r="DO26" s="202" t="str">
        <f>IF(IF(H26&lt;'Crop Table'!O65, 
                        DATEDIF(H26, 'Crop Table'!O65, "D"), 
                        DATEDIF('Crop Table'!O65, H26, "D")
                )
&gt; 3,
        IF(
                IF(H26&lt;'Crop Table'!P65, 
                        DATEDIF(H26, 'Crop Table'!P65, "D"), 
                        DATEDIF('Crop Table'!P65, H26, "D")
                ) 
        &gt; 3, 
        IF(AND(H26&gt;'Crop Table'!O65, H26&lt;'Crop Table'!P65),
                1*'Crop Table'!C65,
        ), 
        1*'Crop Table'!C65
        ),
1*'Crop Table'!C65
)</f>
        <v/>
      </c>
      <c r="DP26" s="202"/>
      <c r="DQ26" s="202" t="str">
        <f>IF(IF(H25&lt;'Crop Table'!O66, 
                        DATEDIF(H25, 'Crop Table'!O66, "D"), 
                        DATEDIF('Crop Table'!O66, H25, "D")
                )
&gt; 3,
        IF(
                IF(H25&lt;'Crop Table'!P66, 
                        DATEDIF(H25, 'Crop Table'!P66, "D"), 
                        DATEDIF('Crop Table'!P66, H25, "D")
                ) 
        &gt; 3, 
        IF(AND(H25&gt;'Crop Table'!O66, H25&lt;'Crop Table'!P66),
                1*'Crop Table'!C66,
        ), 
        1*'Crop Table'!C66
        ),
1*'Crop Table'!C66
)</f>
        <v/>
      </c>
      <c r="DR26" s="202"/>
      <c r="DS26" s="202" t="str">
        <f>IF(IF(H25&lt;'Crop Table'!O67, 
                        DATEDIF(H25, 'Crop Table'!O67, "D"), 
                        DATEDIF('Crop Table'!O67, H25, "D")
                )
&gt; 3,
        IF(
                IF(H25&lt;'Crop Table'!P67, 
                        DATEDIF(H25, 'Crop Table'!P67, "D"), 
                        DATEDIF('Crop Table'!P67, H25, "D")
                ) 
        &gt; 3, 
        IF(AND(H25&gt;'Crop Table'!O67, H25&lt;'Crop Table'!P67),
                1*'Crop Table'!C67,
        ), 
        1*'Crop Table'!C67
        ),
1*'Crop Table'!C67
)</f>
        <v/>
      </c>
      <c r="DT26" s="202"/>
      <c r="DU26" s="202" t="str">
        <f>IF(IF(H25&lt;'Crop Table'!O68, 
                        DATEDIF(H25, 'Crop Table'!O68, "D"), 
                        DATEDIF('Crop Table'!O68, H25, "D")
                )
&gt; 3,
        IF(
                IF(H25&lt;'Crop Table'!P68, 
                        DATEDIF(H25, 'Crop Table'!P68, "D"), 
                        DATEDIF('Crop Table'!P68, H25, "D")
                ) 
        &gt; 3, 
        IF(AND(H25&gt;'Crop Table'!O68, H25&lt;'Crop Table'!P68),
                1*'Crop Table'!C68,
        ), 
        1*'Crop Table'!C68
        ),
1*'Crop Table'!C68
)</f>
        <v/>
      </c>
      <c r="DV26" s="202"/>
      <c r="DW26" s="202" t="str">
        <f>IF(IF(H26&lt;'Crop Table'!O69, 
                        DATEDIF(H26, 'Crop Table'!O69, "D"), 
                        DATEDIF('Crop Table'!O69, H26, "D")
                )
&gt; 3,
        IF(
                IF(H26&lt;'Crop Table'!P69, 
                        DATEDIF(H26, 'Crop Table'!P69, "D"), 
                        DATEDIF('Crop Table'!P69, H26, "D")
                ) 
        &gt; 3, 
        IF(AND(H26&gt;'Crop Table'!O69, H26&lt;'Crop Table'!P69),
                1*'Crop Table'!C69,
        ), 
        1*'Crop Table'!C69
        ),
1*'Crop Table'!C69
)</f>
        <v/>
      </c>
      <c r="DX26" s="202"/>
      <c r="DY26" s="202" t="str">
        <f>IF(IF(H26&lt;'Crop Table'!O70, 
                        DATEDIF(H26, 'Crop Table'!O70, "D"), 
                        DATEDIF('Crop Table'!O70, H26, "D")
                )
&gt; 3,
        IF(
                IF(H26&lt;'Crop Table'!P70, 
                        DATEDIF(H26, 'Crop Table'!P70, "D"), 
                        DATEDIF('Crop Table'!P70, H26, "D")
                ) 
        &gt; 3, 
        IF(AND(H26&gt;'Crop Table'!O70, H26&lt;'Crop Table'!P70),
                1*'Crop Table'!C70,
        ), 
        1*'Crop Table'!C70
        ),
1*'Crop Table'!C70
)</f>
        <v/>
      </c>
      <c r="DZ26" s="202"/>
      <c r="EA26" s="202" t="str">
        <f>IF(IF(H26&lt;'Crop Table'!O71, 
                        DATEDIF(H26, 'Crop Table'!O71, "D"), 
                        DATEDIF('Crop Table'!O71, H26, "D")
                )
&gt; 3,
        IF(
                IF(H26&lt;'Crop Table'!P71, 
                        DATEDIF(H26, 'Crop Table'!P71, "D"), 
                        DATEDIF('Crop Table'!P71, H26, "D")
                ) 
        &gt; 3, 
        IF(AND(H26&gt;'Crop Table'!O71, H26&lt;'Crop Table'!P71),
                1*'Crop Table'!C71,
        ), 
        1*'Crop Table'!C71
        ),
1*'Crop Table'!C71
)</f>
        <v/>
      </c>
      <c r="EB26" s="202"/>
      <c r="EC26" s="202" t="str">
        <f>IF(IF(H26&lt;'Crop Table'!O72, 
                        DATEDIF(H26, 'Crop Table'!O72, "D"), 
                        DATEDIF('Crop Table'!O72, H26, "D")
                )
&gt; 3,
        IF(
                IF(H26&lt;'Crop Table'!P72, 
                        DATEDIF(H26, 'Crop Table'!P72, "D"), 
                        DATEDIF('Crop Table'!P72, H26, "D")
                ) 
        &gt; 3, 
        IF(AND(H26&gt;'Crop Table'!O72, H26&lt;'Crop Table'!P72),
                1*'Crop Table'!C72,
        ), 
        1*'Crop Table'!C72
        ),
1*'Crop Table'!C72
)</f>
        <v/>
      </c>
      <c r="ED26" s="202"/>
      <c r="EE26" s="202" t="str">
        <f>IF(IF(H26&lt;'Crop Table'!O73, 
                        DATEDIF(H26, 'Crop Table'!O73, "D"), 
                        DATEDIF('Crop Table'!O73, H26, "D")
                )
&gt; 3,
        IF(
                IF(H26&lt;'Crop Table'!P73, 
                        DATEDIF(H26, 'Crop Table'!P73, "D"), 
                        DATEDIF('Crop Table'!P73, H26, "D")
                ) 
        &gt; 3, 
        IF(AND(H26&gt;'Crop Table'!O73, H26&lt;'Crop Table'!P73),
                1*'Crop Table'!C73,
        ), 
        1*'Crop Table'!C73
        ),
1*'Crop Table'!C73
)</f>
        <v/>
      </c>
      <c r="EF26" s="203"/>
    </row>
    <row r="27">
      <c r="A27" s="204"/>
      <c r="B27" s="193"/>
      <c r="C27" s="193"/>
      <c r="D27" s="193"/>
      <c r="E27" s="205">
        <f>IF(COUNTA('Crop Table'!O11:O73)=0, ,SUM(K27:EE27))</f>
        <v>0</v>
      </c>
      <c r="F27" s="195"/>
      <c r="G27" s="206" t="str">
        <f>IF(COUNTA('Crop Table'!O11:O73)=0, ,(IF(LEFT(H27, 2)=LEFT(H26, 2), , SWITCH(LEFT(H27, 2), "1/", "January","2/", "February","3/", "March","4/", "April","5/", "May","6/", "June","7/", "July","8/", "August","9/", "September","10", "October","11", "November","12", "December"))))</f>
        <v/>
      </c>
      <c r="H27" s="197">
        <f>IF(COUNTA('Crop Table'!O11:O73)=0, ,H26+(DATEDIF(H13, H53, "D")/39)-((DATEDIF(H13, H53, "D")/39)/39))</f>
        <v>45070.27942</v>
      </c>
      <c r="I27" s="207"/>
      <c r="J27" s="208"/>
      <c r="K27" s="200" t="str">
        <f>IF(IF(H27&lt;'Crop Table'!O11, 
                        DATEDIF(H27, 'Crop Table'!O11, "D"), 
                        DATEDIF('Crop Table'!O11, H27, "D")
                )
&gt; 3,
        IF(
                IF(H27&lt;'Crop Table'!P11, 
                        DATEDIF(H27, 'Crop Table'!P11, "D"), 
                        DATEDIF('Crop Table'!P11, H27, "D")
                ) 
        &gt; 3, 
        IF(AND(H27&gt;'Crop Table'!O11, H27&lt;'Crop Table'!P11),
                1*'Crop Table'!C11,
        ), 
        1*'Crop Table'!C11
        ),
1*'Crop Table'!C11
)</f>
        <v/>
      </c>
      <c r="L27" s="209"/>
      <c r="M27" s="201" t="str">
        <f>IF(IF(H27&lt;'Crop Table'!O12, 
                        DATEDIF(H27, 'Crop Table'!O12, "D"), 
                        DATEDIF('Crop Table'!O12, H27, "D")
                )
&gt; 3,
        IF(
                IF(H27&lt;'Crop Table'!P12, 
                        DATEDIF(H27, 'Crop Table'!P12, "D"), 
                        DATEDIF('Crop Table'!P12, H27, "D")
                ) 
        &gt; 3, 
        IF(AND(H27&gt;'Crop Table'!O12, H27&lt;'Crop Table'!P12),
                1*'Crop Table'!C12,
        ), 
        1*'Crop Table'!C12
        ),
1*'Crop Table'!C12
)</f>
        <v/>
      </c>
      <c r="N27" s="201"/>
      <c r="O27" s="202" t="str">
        <f>IF(IF(H25&lt;'Crop Table'!O13, 
                        DATEDIF(H25, 'Crop Table'!O13, "D"), 
                        DATEDIF('Crop Table'!O13, H25, "D")
                )
&gt; 3,
        IF(
                IF(H25&lt;'Crop Table'!P13, 
                        DATEDIF(H25, 'Crop Table'!P13, "D"), 
                        DATEDIF('Crop Table'!P13, H25, "D")
                ) 
        &gt; 3, 
        IF(AND(H25&gt;'Crop Table'!O13, H25&lt;'Crop Table'!P13),
                1*'Crop Table'!C13,
        ), 
        1*'Crop Table'!C13
        ),
1*'Crop Table'!C13
)</f>
        <v/>
      </c>
      <c r="P27" s="202"/>
      <c r="Q27" s="202" t="str">
        <f>IF(IF(H27&lt;'Crop Table'!O14, 
                        DATEDIF(H27, 'Crop Table'!O14, "D"), 
                        DATEDIF('Crop Table'!O14, H27, "D")
                )
&gt; 3,
        IF(
                IF(H27&lt;'Crop Table'!P14, 
                        DATEDIF(H27, 'Crop Table'!P14, "D"), 
                        DATEDIF('Crop Table'!P14, H27, "D")
                ) 
        &gt; 3, 
        IF(AND(H27&gt;'Crop Table'!O14, H27&lt;'Crop Table'!P14),
                1*'Crop Table'!C14,
        ), 
        1*'Crop Table'!C14
        ),
1*'Crop Table'!C14 
)</f>
        <v/>
      </c>
      <c r="R27" s="202"/>
      <c r="S27" s="202" t="str">
        <f>IF(IF(H27&lt;'Crop Table'!O15, 
                        DATEDIF(H27, 'Crop Table'!O15, "D"), 
                        DATEDIF('Crop Table'!O15, H27, "D")
                )
&gt; 3,
        IF(
                IF(H27&lt;'Crop Table'!P15, 
                        DATEDIF(H27, 'Crop Table'!P15, "D"), 
                        DATEDIF('Crop Table'!P15, H27, "D")
                ) 
        &gt; 3, 
        IF(AND(H27&gt;'Crop Table'!O15, H27&lt;'Crop Table'!P15),
                1*'Crop Table'!C15,
        ), 
        1*'Crop Table'!C15
        ),
1*'Crop Table'!C15
)</f>
        <v/>
      </c>
      <c r="T27" s="202"/>
      <c r="U27" s="202" t="str">
        <f>IF(IF(H27&lt;'Crop Table'!O16, 
                        DATEDIF(H27, 'Crop Table'!O16, "D"), 
                        DATEDIF('Crop Table'!O16, H27, "D")
                )
&gt; 3,
        IF(
                IF(H27&lt;'Crop Table'!P16, 
                        DATEDIF(H27, 'Crop Table'!P16, "D"), 
                        DATEDIF('Crop Table'!P16, H27, "D")
                ) 
        &gt; 3, 
        IF(AND(H27&gt;'Crop Table'!O16, H27&lt;'Crop Table'!P16),
                1*'Crop Table'!C16,
        ), 
        1*'Crop Table'!C16
        ),
1*'Crop Table'!C16 
)</f>
        <v/>
      </c>
      <c r="V27" s="202"/>
      <c r="W27" s="202" t="str">
        <f>IF(IF(H27&lt;'Crop Table'!O17, 
                        DATEDIF(H27, 'Crop Table'!O17, "D"), 
                        DATEDIF('Crop Table'!O17, H27, "D")
                )
&gt; 3,
        IF(
                IF(H27&lt;'Crop Table'!P17, 
                        DATEDIF(H27, 'Crop Table'!P17, "D"), 
                        DATEDIF('Crop Table'!P17, H27, "D")
                ) 
        &gt; 3, 
        IF(AND(H27&gt;'Crop Table'!O17, H27&lt;'Crop Table'!P17),
                1*'Crop Table'!C17,
        ), 
        1*'Crop Table'!C17
        ),
1*'Crop Table'!C17 
)</f>
        <v/>
      </c>
      <c r="X27" s="202"/>
      <c r="Y27" s="202" t="str">
        <f>IF(IF(H27&lt;'Crop Table'!O18, 
                        DATEDIF(H27, 'Crop Table'!O18, "D"), 
                        DATEDIF('Crop Table'!O18, H27, "D")
                )
&gt; 3,
        IF(
                IF(H27&lt;'Crop Table'!P18, 
                        DATEDIF(H27, 'Crop Table'!P18, "D"), 
                        DATEDIF('Crop Table'!P18, H27, "D")
                ) 
        &gt; 3, 
        IF(AND(H27&gt;'Crop Table'!O18, H27&lt;'Crop Table'!P18),
                1*'Crop Table'!C18,
        ), 
        1*'Crop Table'!C18
        ),
1*'Crop Table'!C18 
)</f>
        <v/>
      </c>
      <c r="Z27" s="202"/>
      <c r="AA27" s="202" t="str">
        <f>IF(IF(H27&lt;'Crop Table'!O19, 
                        DATEDIF(H27, 'Crop Table'!O19, "D"), 
                        DATEDIF('Crop Table'!O19, H27, "D")
                )
&gt; 3,
        IF(
                IF(H27&lt;'Crop Table'!P19, 
                        DATEDIF(H27, 'Crop Table'!P19, "D"), 
                        DATEDIF('Crop Table'!P19, H27, "D")
                ) 
        &gt; 3, 
        IF(AND(H27&gt;'Crop Table'!O19, H27&lt;'Crop Table'!P19),
                1*'Crop Table'!C19,
        ), 
        1*'Crop Table'!C19
        ),
1*'Crop Table'!C19 
)</f>
        <v/>
      </c>
      <c r="AB27" s="202"/>
      <c r="AC27" s="202" t="str">
        <f>IF(IF(H27&lt;'Crop Table'!O20, 
                        DATEDIF(H27, 'Crop Table'!O20, "D"), 
                        DATEDIF('Crop Table'!O20, H27, "D")
                )
&gt; 3,
        IF(
                IF(H27&lt;'Crop Table'!P20, 
                        DATEDIF(H27, 'Crop Table'!P20, "D"), 
                        DATEDIF('Crop Table'!P20, H27, "D")
                ) 
        &gt; 3, 
        IF(AND(H27&gt;'Crop Table'!O20, H27&lt;'Crop Table'!P20),
                1*'Crop Table'!C20,
        ), 
        1*'Crop Table'!C20
        ),
1*'Crop Table'!C20 
)</f>
        <v/>
      </c>
      <c r="AD27" s="202"/>
      <c r="AE27" s="202" t="str">
        <f>IF(IF(H27&lt;'Crop Table'!O21, 
                        DATEDIF(H27, 'Crop Table'!O21, "D"), 
                        DATEDIF('Crop Table'!O21, H27, "D")
                )
&gt; 3,
        IF(
                IF(H27&lt;'Crop Table'!P21, 
                        DATEDIF(H27, 'Crop Table'!P21, "D"), 
                        DATEDIF('Crop Table'!P21, H27, "D")
                ) 
        &gt; 3, 
        IF(AND(H27&gt;'Crop Table'!O21, H27&lt;'Crop Table'!P21),
                1*'Crop Table'!C21,
        ), 
        1*'Crop Table'!C21
        ),
1*'Crop Table'!C21 
)</f>
        <v/>
      </c>
      <c r="AF27" s="202"/>
      <c r="AG27" s="202" t="str">
        <f>IF(IF(H27&lt;'Crop Table'!O22, 
                        DATEDIF(H27, 'Crop Table'!O22, "D"), 
                        DATEDIF('Crop Table'!O22, H27, "D")
                )
&gt; 3,
        IF(
                IF(H27&lt;'Crop Table'!P22, 
                        DATEDIF(H27, 'Crop Table'!P22, "D"), 
                        DATEDIF('Crop Table'!P22, H27, "D")
                ) 
        &gt; 3, 
        IF(AND(H27&gt;'Crop Table'!O22, H27&lt;'Crop Table'!P22),
                1*'Crop Table'!C22,
        ), 
        1*'Crop Table'!C22
        ),
1*'Crop Table'!C22 
)</f>
        <v/>
      </c>
      <c r="AH27" s="202"/>
      <c r="AI27" s="202" t="str">
        <f>IF(IF(H27&lt;'Crop Table'!O23, 
                        DATEDIF(H27, 'Crop Table'!O23, "D"), 
                        DATEDIF('Crop Table'!O23, H27, "D")
                )
&gt; 3,
        IF(
                IF(H27&lt;'Crop Table'!P23, 
                        DATEDIF(H27, 'Crop Table'!P23, "D"), 
                        DATEDIF('Crop Table'!P23, H27, "D")
                ) 
        &gt; 3, 
        IF(AND(H27&gt;'Crop Table'!O23, H27&lt;'Crop Table'!P23),
                1*'Crop Table'!C23,
        ), 
        1*'Crop Table'!C23
        ),
1*'Crop Table'!C23 
)</f>
        <v/>
      </c>
      <c r="AJ27" s="202"/>
      <c r="AK27" s="202" t="str">
        <f>IF(IF(H27&lt;'Crop Table'!O24, 
                        DATEDIF(H27, 'Crop Table'!O24, "D"), 
                        DATEDIF('Crop Table'!O24, H27, "D")
                )
&gt; 3,
        IF(
                IF(H27&lt;'Crop Table'!P24, 
                        DATEDIF(H27, 'Crop Table'!P24, "D"), 
                        DATEDIF('Crop Table'!P24, H27, "D")
                ) 
        &gt; 3, 
        IF(AND(H27&gt;'Crop Table'!O24, H27&lt;'Crop Table'!P24),
                1*'Crop Table'!C24,
        ), 
        1*'Crop Table'!C24
        ),
1*'Crop Table'!C24 
)</f>
        <v/>
      </c>
      <c r="AL27" s="202"/>
      <c r="AM27" s="202" t="str">
        <f>IF(IF(H27&lt;'Crop Table'!O25, 
                        DATEDIF(H27, 'Crop Table'!O25, "D"), 
                        DATEDIF('Crop Table'!O25, H27, "D")
                )
&gt; 3,
        IF(
                IF(H27&lt;'Crop Table'!P25, 
                        DATEDIF(H27, 'Crop Table'!P25, "D"), 
                        DATEDIF('Crop Table'!P25, H27, "D")
                ) 
        &gt; 3, 
        IF(AND(H27&gt;'Crop Table'!O25, H27&lt;'Crop Table'!P25),
                1*'Crop Table'!C25,
        ), 
        1*'Crop Table'!C25
        ),
1*'Crop Table'!C25 
)</f>
        <v/>
      </c>
      <c r="AN27" s="202"/>
      <c r="AO27" s="202" t="str">
        <f>IF(IF(H26&lt;'Crop Table'!O26, 
                        DATEDIF(H26, 'Crop Table'!O26, "D"), 
                        DATEDIF('Crop Table'!O26, H26, "D")
                )
&gt; 3,
        IF(
                IF(H26&lt;'Crop Table'!P26, 
                        DATEDIF(H26, 'Crop Table'!P26, "D"), 
                        DATEDIF('Crop Table'!P26, H26, "D")
                ) 
        &gt; 3, 
        IF(AND(H26&gt;'Crop Table'!O26, H26&lt;'Crop Table'!P26),
                1*'Crop Table'!C26,
        ), 
        1*'Crop Table'!C26
        ),
1*'Crop Table'!C26 
)</f>
        <v/>
      </c>
      <c r="AP27" s="202"/>
      <c r="AQ27" s="202" t="str">
        <f>IF(IF(H27&lt;'Crop Table'!O27, 
                        DATEDIF(H27, 'Crop Table'!O27, "D"), 
                        DATEDIF('Crop Table'!O27, H27, "D")
                )
&gt; 3,
        IF(
                IF(H27&lt;'Crop Table'!P27, 
                        DATEDIF(H27, 'Crop Table'!P27, "D"), 
                        DATEDIF('Crop Table'!P27, H27, "D")
                ) 
        &gt; 3, 
        IF(AND(H27&gt;'Crop Table'!O27, H27&lt;'Crop Table'!P27),
                1*'Crop Table'!C27,
        ), 
        1*'Crop Table'!C27
        ),
1*'Crop Table'!C27 
)</f>
        <v/>
      </c>
      <c r="AR27" s="202"/>
      <c r="AS27" s="202" t="str">
        <f>IF(IF(H27&lt;'Crop Table'!O28, 
                        DATEDIF(H27, 'Crop Table'!O28, "D"), 
                        DATEDIF('Crop Table'!O28, H27, "D")
                )
&gt; 3,
        IF(
                IF(H27&lt;'Crop Table'!P28, 
                        DATEDIF(H27, 'Crop Table'!P28, "D"), 
                        DATEDIF('Crop Table'!P28, H27, "D")
                ) 
        &gt; 3, 
        IF(AND(H27&gt;'Crop Table'!O28, H27&lt;'Crop Table'!P28),
                1*'Crop Table'!C28,
        ), 
        1*'Crop Table'!C28
        ),
1*'Crop Table'!C28 
)</f>
        <v/>
      </c>
      <c r="AT27" s="202"/>
      <c r="AU27" s="202" t="str">
        <f>IF(IF(H27&lt;'Crop Table'!O29, 
                        DATEDIF(H27, 'Crop Table'!O29, "D"), 
                        DATEDIF('Crop Table'!O29, H27, "D")
                )
&gt; 3,
        IF(
                IF(H27&lt;'Crop Table'!P29, 
                        DATEDIF(H27, 'Crop Table'!P29, "D"), 
                        DATEDIF('Crop Table'!P29, H27, "D")
                ) 
        &gt; 3, 
        IF(AND(H27&gt;'Crop Table'!O29, H27&lt;'Crop Table'!P29),
                1*'Crop Table'!C29,
        ), 
        1*'Crop Table'!C29
        ),
1*'Crop Table'!C29 
)</f>
        <v/>
      </c>
      <c r="AV27" s="202"/>
      <c r="AW27" s="202" t="str">
        <f>IF(IF(H27&lt;'Crop Table'!O30, 
                        DATEDIF(H27, 'Crop Table'!O30, "D"), 
                        DATEDIF('Crop Table'!O30, H27, "D")
                )
&gt; 3,
        IF(
                IF(H27&lt;'Crop Table'!P30, 
                        DATEDIF(H27, 'Crop Table'!P30, "D"), 
                        DATEDIF('Crop Table'!P30, H27, "D")
                ) 
        &gt; 3, 
        IF(AND(H27&gt;'Crop Table'!O30, H27&lt;'Crop Table'!P30),
                1*'Crop Table'!C30,
        ), 
        1*'Crop Table'!C30
        ),
1*'Crop Table'!C30 
)</f>
        <v/>
      </c>
      <c r="AX27" s="202"/>
      <c r="AY27" s="202" t="str">
        <f>IF(IF(H26&lt;'Crop Table'!O31, 
                        DATEDIF(H26, 'Crop Table'!O31, "D"), 
                        DATEDIF('Crop Table'!O31, H26, "D")
                )
&gt; 3,
        IF(
                IF(H26&lt;'Crop Table'!P31, 
                        DATEDIF(H26, 'Crop Table'!P31, "D"), 
                        DATEDIF('Crop Table'!P31, H26, "D")
                ) 
        &gt; 3, 
        IF(AND(H26&gt;'Crop Table'!O31, H26&lt;'Crop Table'!P31),
                1*'Crop Table'!C31,
        ), 
        1*'Crop Table'!C31
        ),
1*'Crop Table'!C31 
)</f>
        <v/>
      </c>
      <c r="AZ27" s="202"/>
      <c r="BA27" s="202" t="str">
        <f>IF(IF(H27&lt;'Crop Table'!O32, 
                        DATEDIF(H27, 'Crop Table'!O32, "D"), 
                        DATEDIF('Crop Table'!O32, H27, "D")
                )
&gt; 3,
        IF(
                IF(H27&lt;'Crop Table'!P32, 
                        DATEDIF(H27, 'Crop Table'!P32, "D"), 
                        DATEDIF('Crop Table'!P32, H27, "D")
                ) 
        &gt; 3, 
        IF(AND(H27&gt;'Crop Table'!O32, H27&lt;'Crop Table'!P32),
                1*'Crop Table'!C32,
        ), 
        1*'Crop Table'!C32
        ),
1*'Crop Table'!C32 
)</f>
        <v/>
      </c>
      <c r="BB27" s="202"/>
      <c r="BC27" s="202" t="str">
        <f>IF(IF(H27&lt;'Crop Table'!O33, 
                        DATEDIF(H27, 'Crop Table'!O33, "D"), 
                        DATEDIF('Crop Table'!O33, H27, "D")
                )
&gt; 3,
        IF(
                IF(H27&lt;'Crop Table'!P33, 
                        DATEDIF(H27, 'Crop Table'!P33, "D"), 
                        DATEDIF('Crop Table'!P33, H27, "D")
                ) 
        &gt; 3, 
        IF(AND(H27&gt;'Crop Table'!O33, H27&lt;'Crop Table'!P33),
                1*'Crop Table'!C33,
        ), 
        1*'Crop Table'!C33
        ),
1*'Crop Table'!C33 
)</f>
        <v/>
      </c>
      <c r="BD27" s="202"/>
      <c r="BE27" s="202" t="str">
        <f>IF(IF(H27&lt;'Crop Table'!O34, 
                        DATEDIF(H27, 'Crop Table'!O34, "D"), 
                        DATEDIF('Crop Table'!O34, H27, "D")
                )
&gt; 3,
        IF(
                IF(H27&lt;'Crop Table'!P34, 
                        DATEDIF(H27, 'Crop Table'!P34, "D"), 
                        DATEDIF('Crop Table'!P34, H27, "D")
                ) 
        &gt; 3, 
        IF(AND(H27&gt;'Crop Table'!O34, H27&lt;'Crop Table'!P34),
                1*'Crop Table'!C34,
        ), 
        1*'Crop Table'!C34
        ),
1*'Crop Table'!C34 
)</f>
        <v/>
      </c>
      <c r="BF27" s="202"/>
      <c r="BG27" s="202" t="str">
        <f>IF(IF(H27&lt;'Crop Table'!O35, 
                        DATEDIF(H27, 'Crop Table'!O35, "D"), 
                        DATEDIF('Crop Table'!O35, H27, "D")
                )
&gt; 3,
        IF(
                IF(H27&lt;'Crop Table'!P35, 
                        DATEDIF(H27, 'Crop Table'!P35, "D"), 
                        DATEDIF('Crop Table'!P35, H27, "D")
                ) 
        &gt; 3, 
        IF(AND(H27&gt;'Crop Table'!O35, H27&lt;'Crop Table'!P35),
                1*'Crop Table'!C35,
        ), 
        1*'Crop Table'!C35
        ),
1*'Crop Table'!C35 
)</f>
        <v/>
      </c>
      <c r="BH27" s="202"/>
      <c r="BI27" s="202" t="str">
        <f>IF(IF(H27&lt;'Crop Table'!O36, 
                        DATEDIF(H27, 'Crop Table'!O36, "D"), 
                        DATEDIF('Crop Table'!O36, H27, "D")
                )
&gt; 3,
        IF(
                IF(H27&lt;'Crop Table'!P36, 
                        DATEDIF(H27, 'Crop Table'!P36, "D"), 
                        DATEDIF('Crop Table'!P36, H27, "D")
                ) 
        &gt; 3, 
        IF(AND(H27&gt;'Crop Table'!O36, H27&lt;'Crop Table'!P36),
                1*'Crop Table'!C36,
        ), 
        1*'Crop Table'!C36
        ),
1*'Crop Table'!C36 
)</f>
        <v/>
      </c>
      <c r="BJ27" s="202"/>
      <c r="BK27" s="202" t="str">
        <f>IF(IF(H27&lt;'Crop Table'!O37, 
                        DATEDIF(H27, 'Crop Table'!O37, "D"), 
                        DATEDIF('Crop Table'!O37, H27, "D")
                )
&gt; 3,
        IF(
                IF(H27&lt;'Crop Table'!P37, 
                        DATEDIF(H27, 'Crop Table'!P37, "D"), 
                        DATEDIF('Crop Table'!P37, H27, "D")
                ) 
        &gt; 3, 
        IF(AND(H27&gt;'Crop Table'!O37, H27&lt;'Crop Table'!P37),
                1*'Crop Table'!C37,
        ), 
        1*'Crop Table'!C37
        ),
1*'Crop Table'!C37 
)</f>
        <v/>
      </c>
      <c r="BL27" s="202"/>
      <c r="BM27" s="202" t="str">
        <f>IF(IF(H27&lt;'Crop Table'!O38, 
                        DATEDIF(H27, 'Crop Table'!O38, "D"), 
                        DATEDIF('Crop Table'!O38, H27, "D")
                )
&gt; 3,
        IF(
                IF(H27&lt;'Crop Table'!P38, 
                        DATEDIF(H27, 'Crop Table'!P38, "D"), 
                        DATEDIF('Crop Table'!P38, H27, "D")
                ) 
        &gt; 3, 
        IF(AND(H27&gt;'Crop Table'!O38, H27&lt;'Crop Table'!P38),
                1*'Crop Table'!C38,
        ), 
        1*'Crop Table'!C38
        ),
1*'Crop Table'!C38 
)</f>
        <v/>
      </c>
      <c r="BN27" s="202"/>
      <c r="BO27" s="202" t="str">
        <f>IF(IF(H27&lt;'Crop Table'!O39, 
                        DATEDIF(H27, 'Crop Table'!O39, "D"), 
                        DATEDIF('Crop Table'!O39, H27, "D")
                )
&gt; 3,
        IF(
                IF(H27&lt;'Crop Table'!P39, 
                        DATEDIF(H27, 'Crop Table'!P39, "D"), 
                        DATEDIF('Crop Table'!P39, H27, "D")
                ) 
        &gt; 3, 
        IF(AND(H27&gt;'Crop Table'!O39, H27&lt;'Crop Table'!P39),
                1*'Crop Table'!C39,
        ), 
        1*'Crop Table'!C39
        ),
1*'Crop Table'!C39 
)</f>
        <v/>
      </c>
      <c r="BP27" s="202"/>
      <c r="BQ27" s="202" t="str">
        <f>IF(IF(H27&lt;'Crop Table'!O40, 
                        DATEDIF(H27, 'Crop Table'!O40, "D"), 
                        DATEDIF('Crop Table'!O40, H27, "D")
                )
&gt; 3,
        IF(
                IF(H27&lt;'Crop Table'!P40, 
                        DATEDIF(H27, 'Crop Table'!P40, "D"), 
                        DATEDIF('Crop Table'!P40, H27, "D")
                ) 
        &gt; 3, 
        IF(AND(H27&gt;'Crop Table'!O40, H27&lt;'Crop Table'!P40),
                1*'Crop Table'!C40,
        ), 
        1*'Crop Table'!C40
        ),
1*'Crop Table'!C40
)</f>
        <v/>
      </c>
      <c r="BR27" s="202"/>
      <c r="BS27" s="202" t="str">
        <f>IF(IF(H27&lt;'Crop Table'!O41, 
                        DATEDIF(H27, 'Crop Table'!O41, "D"), 
                        DATEDIF('Crop Table'!O41, H27, "D")
                )
&gt; 3,
        IF(
                IF(H27&lt;'Crop Table'!P41, 
                        DATEDIF(H27, 'Crop Table'!P41, "D"), 
                        DATEDIF('Crop Table'!P41, H27, "D")
                ) 
        &gt; 3, 
        IF(AND(H27&gt;'Crop Table'!O41, H27&lt;'Crop Table'!P41),
                1*'Crop Table'!C41,
        ), 
        1*'Crop Table'!C41
        ),
1*'Crop Table'!C41
)</f>
        <v/>
      </c>
      <c r="BT27" s="202"/>
      <c r="BU27" s="202" t="str">
        <f>IF(IF(H27&lt;'Crop Table'!O42, 
                        DATEDIF(H27, 'Crop Table'!O42, "D"), 
                        DATEDIF('Crop Table'!O42, H27, "D")
                )
&gt; 3,
        IF(
                IF(H27&lt;'Crop Table'!P42, 
                        DATEDIF(H27, 'Crop Table'!P42, "D"), 
                        DATEDIF('Crop Table'!P42, H27, "D")
                ) 
        &gt; 3, 
        IF(AND(H27&gt;'Crop Table'!O42, H27&lt;'Crop Table'!P42),
                1*'Crop Table'!C42,
        ), 
        1*'Crop Table'!C42
        ),
1*'Crop Table'!C42
)</f>
        <v/>
      </c>
      <c r="BV27" s="202"/>
      <c r="BW27" s="202" t="str">
        <f>IF(IF(H27&lt;'Crop Table'!O43, 
                        DATEDIF(H27, 'Crop Table'!O43, "D"), 
                        DATEDIF('Crop Table'!O43, H27, "D")
                )
&gt; 3,
        IF(
                IF(H27&lt;'Crop Table'!P43, 
                        DATEDIF(H27, 'Crop Table'!P43, "D"), 
                        DATEDIF('Crop Table'!P43, H27, "D")
                ) 
        &gt; 3, 
        IF(AND(H27&gt;'Crop Table'!O43, H27&lt;'Crop Table'!P43),
                1*'Crop Table'!C43,
        ), 
        1*'Crop Table'!C43
        ),
1*'Crop Table'!C43
)</f>
        <v/>
      </c>
      <c r="BX27" s="202"/>
      <c r="BY27" s="202" t="str">
        <f>IF(IF(H27&lt;'Crop Table'!O44, 
                        DATEDIF(H27, 'Crop Table'!O44, "D"), 
                        DATEDIF('Crop Table'!O44, H27, "D")
                )
&gt; 3,
        IF(
                IF(H27&lt;'Crop Table'!P44, 
                        DATEDIF(H27, 'Crop Table'!P44, "D"), 
                        DATEDIF('Crop Table'!P44, H27, "D")
                ) 
        &gt; 3, 
        IF(AND(H27&gt;'Crop Table'!O44, H27&lt;'Crop Table'!P44),
                1*'Crop Table'!C44,
        ), 
        1*'Crop Table'!C44
        ),
1*'Crop Table'!C44
)</f>
        <v/>
      </c>
      <c r="BZ27" s="202"/>
      <c r="CA27" s="202" t="str">
        <f>IF(IF(H27&lt;'Crop Table'!O45, 
                        DATEDIF(H27, 'Crop Table'!O45, "D"), 
                        DATEDIF('Crop Table'!O45, H27, "D")
                )
&gt; 3,
        IF(
                IF(H27&lt;'Crop Table'!P45, 
                        DATEDIF(H27, 'Crop Table'!P45, "D"), 
                        DATEDIF('Crop Table'!P45, H27, "D")
                ) 
        &gt; 3, 
        IF(AND(H27&gt;'Crop Table'!O45, H27&lt;'Crop Table'!P45),
                1*'Crop Table'!C45,
        ), 
        1*'Crop Table'!C45
        ),
1*'Crop Table'!C45
)</f>
        <v/>
      </c>
      <c r="CB27" s="202"/>
      <c r="CC27" s="202" t="str">
        <f>IF(IF(H27&lt;'Crop Table'!O46, 
                        DATEDIF(H27, 'Crop Table'!O46, "D"), 
                        DATEDIF('Crop Table'!O46, H27, "D")
                )
&gt; 3,
        IF(
                IF(H27&lt;'Crop Table'!P46, 
                        DATEDIF(H27, 'Crop Table'!P46, "D"), 
                        DATEDIF('Crop Table'!P46, H27, "D")
                ) 
        &gt; 3, 
        IF(AND(H27&gt;'Crop Table'!O46, H27&lt;'Crop Table'!P46),
                1*'Crop Table'!C46,
        ), 
        1*'Crop Table'!C46
        ),
1*'Crop Table'!C46
)</f>
        <v/>
      </c>
      <c r="CD27" s="202"/>
      <c r="CE27" s="202" t="str">
        <f>IF(IF(H27&lt;'Crop Table'!O47, 
                        DATEDIF(H27, 'Crop Table'!O47, "D"), 
                        DATEDIF('Crop Table'!O47, H27, "D")
                )
&gt; 3,
        IF(
                IF(H27&lt;'Crop Table'!P47, 
                        DATEDIF(H27, 'Crop Table'!P47, "D"), 
                        DATEDIF('Crop Table'!P47, H27, "D")
                ) 
        &gt; 3, 
        IF(AND(H27&gt;'Crop Table'!O47, H27&lt;'Crop Table'!P47),
                1*'Crop Table'!C47,
        ), 
        1*'Crop Table'!C47
        ),
1*'Crop Table'!C47
)</f>
        <v/>
      </c>
      <c r="CF27" s="202"/>
      <c r="CG27" s="202" t="str">
        <f>IF(IF(H26&lt;'Crop Table'!O48, 
                        DATEDIF(H26, 'Crop Table'!O48, "D"), 
                        DATEDIF('Crop Table'!O48, H26, "D")
                )
&gt; 3,
        IF(
                IF(H26&lt;'Crop Table'!P48, 
                        DATEDIF(H26, 'Crop Table'!P48, "D"), 
                        DATEDIF('Crop Table'!P48, H26, "D")
                ) 
        &gt; 3, 
        IF(AND(H26&gt;'Crop Table'!O48, H26&lt;'Crop Table'!P48),
                1*'Crop Table'!C48,
        ), 
        1*'Crop Table'!C48
        ),
1*'Crop Table'!C48
)</f>
        <v/>
      </c>
      <c r="CH27" s="202"/>
      <c r="CI27" s="202" t="str">
        <f>IF(IF(H27&lt;'Crop Table'!O49, 
                        DATEDIF(H27, 'Crop Table'!O49, "D"), 
                        DATEDIF('Crop Table'!O49, H27, "D")
                )
&gt; 3,
        IF(
                IF(H27&lt;'Crop Table'!P49, 
                        DATEDIF(H27, 'Crop Table'!P49, "D"), 
                        DATEDIF('Crop Table'!P49, H27, "D")
                ) 
        &gt; 3, 
        IF(AND(H27&gt;'Crop Table'!O49, H27&lt;'Crop Table'!P49),
                1*'Crop Table'!C49,
        ), 
        1*'Crop Table'!C49
        ),
1*'Crop Table'!C49
)</f>
        <v/>
      </c>
      <c r="CJ27" s="202"/>
      <c r="CK27" s="202" t="str">
        <f>IF(IF(H27&lt;'Crop Table'!O50, 
                        DATEDIF(H27, 'Crop Table'!O50, "D"), 
                        DATEDIF('Crop Table'!O50, H27, "D")
                )
&gt; 3,
        IF(
                IF(H27&lt;'Crop Table'!P50, 
                        DATEDIF(H27, 'Crop Table'!P50, "D"), 
                        DATEDIF('Crop Table'!P50, H27, "D")
                ) 
        &gt; 3, 
        IF(AND(H27&gt;'Crop Table'!O50, H27&lt;'Crop Table'!P50),
                1*'Crop Table'!C50,
        ), 
        1*'Crop Table'!C50
        ),
1*'Crop Table'!C50
)</f>
        <v/>
      </c>
      <c r="CL27" s="202"/>
      <c r="CM27" s="202" t="str">
        <f>IF(IF(H27&lt;'Crop Table'!O51, 
                        DATEDIF(H27, 'Crop Table'!O51, "D"), 
                        DATEDIF('Crop Table'!O51, H27, "D")
                )
&gt; 3,
        IF(
                IF(H27&lt;'Crop Table'!P51, 
                        DATEDIF(H27, 'Crop Table'!P51, "D"), 
                        DATEDIF('Crop Table'!P51, H27, "D")
                ) 
        &gt; 3, 
        IF(AND(H27&gt;'Crop Table'!O51, H27&lt;'Crop Table'!P51),
                1*'Crop Table'!C51,
        ), 
        1*'Crop Table'!C51
        ),
1*'Crop Table'!C51
)</f>
        <v/>
      </c>
      <c r="CN27" s="202"/>
      <c r="CO27" s="202" t="str">
        <f>IF(IF(H27&lt;'Crop Table'!O52, 
                        DATEDIF(H27, 'Crop Table'!O52, "D"), 
                        DATEDIF('Crop Table'!O52, H27, "D")
                )
&gt; 3,
        IF(
                IF(H27&lt;'Crop Table'!P52, 
                        DATEDIF(H27, 'Crop Table'!P52, "D"), 
                        DATEDIF('Crop Table'!P52, H27, "D")
                ) 
        &gt; 3, 
        IF(AND(H27&gt;'Crop Table'!O52, H27&lt;'Crop Table'!P52),
                1*'Crop Table'!C52,
        ), 
        1*'Crop Table'!C52
        ),
1*'Crop Table'!C52
)</f>
        <v/>
      </c>
      <c r="CP27" s="202"/>
      <c r="CQ27" s="202" t="str">
        <f>IF(IF(H27&lt;'Crop Table'!O53, 
                        DATEDIF(H27, 'Crop Table'!O53, "D"), 
                        DATEDIF('Crop Table'!O53, H27, "D")
                )
&gt; 3,
        IF(
                IF(H27&lt;'Crop Table'!P53, 
                        DATEDIF(H27, 'Crop Table'!P53, "D"), 
                        DATEDIF('Crop Table'!P53, H27, "D")
                ) 
        &gt; 3, 
        IF(AND(H27&gt;'Crop Table'!O53, H27&lt;'Crop Table'!P53),
                1*'Crop Table'!C53,
        ), 
        1*'Crop Table'!C53
        ),
1*'Crop Table'!C53
)</f>
        <v/>
      </c>
      <c r="CR27" s="202"/>
      <c r="CS27" s="202" t="str">
        <f>IF(IF(H27&lt;'Crop Table'!O54, 
                        DATEDIF(H27, 'Crop Table'!O54, "D"), 
                        DATEDIF('Crop Table'!O54, H27, "D")
                )
&gt; 3,
        IF(
                IF(H27&lt;'Crop Table'!P54, 
                        DATEDIF(H27, 'Crop Table'!P54, "D"), 
                        DATEDIF('Crop Table'!P54, H27, "D")
                ) 
        &gt; 3, 
        IF(AND(H27&gt;'Crop Table'!O54, H27&lt;'Crop Table'!P54),
                1*'Crop Table'!C54,
        ), 
        1*'Crop Table'!C54
        ),
1*'Crop Table'!C54
)</f>
        <v/>
      </c>
      <c r="CT27" s="202"/>
      <c r="CU27" s="202" t="str">
        <f>IF(IF(H27&lt;'Crop Table'!O55, 
                        DATEDIF(H27, 'Crop Table'!O55, "D"), 
                        DATEDIF('Crop Table'!O55, H27, "D")
                )
&gt; 3,
        IF(
                IF(H27&lt;'Crop Table'!P55, 
                        DATEDIF(H27, 'Crop Table'!P55, "D"), 
                        DATEDIF('Crop Table'!P55, H27, "D")
                ) 
        &gt; 3, 
        IF(AND(H27&gt;'Crop Table'!O55, H27&lt;'Crop Table'!P55),
                1*'Crop Table'!C55,
        ), 
        1*'Crop Table'!C55
        ),
1*'Crop Table'!C55
)</f>
        <v/>
      </c>
      <c r="CV27" s="202"/>
      <c r="CW27" s="202" t="str">
        <f>IF(IF(H27&lt;'Crop Table'!O56, 
                        DATEDIF(H27, 'Crop Table'!O56, "D"), 
                        DATEDIF('Crop Table'!O56, H27, "D")
                )
&gt; 3,
        IF(
                IF(H27&lt;'Crop Table'!P56, 
                        DATEDIF(H27, 'Crop Table'!P56, "D"), 
                        DATEDIF('Crop Table'!P56, H27, "D")
                ) 
        &gt; 3, 
        IF(AND(H27&gt;'Crop Table'!O56, H27&lt;'Crop Table'!P56),
                1*'Crop Table'!C56,
        ), 
        1*'Crop Table'!C56
        ),
1*'Crop Table'!C56
)</f>
        <v/>
      </c>
      <c r="CX27" s="202"/>
      <c r="CY27" s="202" t="str">
        <f>IF(IF(H27&lt;'Crop Table'!O57, 
                        DATEDIF(H27, 'Crop Table'!O57, "D"), 
                        DATEDIF('Crop Table'!O57, H27, "D")
                )
&gt; 3,
        IF(
                IF(H27&lt;'Crop Table'!P57, 
                        DATEDIF(H27, 'Crop Table'!P57, "D"), 
                        DATEDIF('Crop Table'!P57, H27, "D")
                ) 
        &gt; 3, 
        IF(AND(H27&gt;'Crop Table'!O57, H27&lt;'Crop Table'!P57),
                1*'Crop Table'!C57,
        ), 
        1*'Crop Table'!C57
        ),
1*'Crop Table'!C57
)</f>
        <v/>
      </c>
      <c r="CZ27" s="202"/>
      <c r="DA27" s="202" t="str">
        <f>IF(IF(H27&lt;'Crop Table'!O58, 
                        DATEDIF(H27, 'Crop Table'!O58, "D"), 
                        DATEDIF('Crop Table'!O58, H27, "D")
                )
&gt; 3,
        IF(
                IF(H27&lt;'Crop Table'!P58, 
                        DATEDIF(H27, 'Crop Table'!P58, "D"), 
                        DATEDIF('Crop Table'!P58, H27, "D")
                ) 
        &gt; 3, 
        IF(AND(H27&gt;'Crop Table'!O58, H27&lt;'Crop Table'!P58),
                1*'Crop Table'!C58,
        ), 
        1*'Crop Table'!C58
        ),
1*'Crop Table'!C58
)</f>
        <v/>
      </c>
      <c r="DB27" s="202"/>
      <c r="DC27" s="202" t="str">
        <f>IF(IF(H27&lt;'Crop Table'!O59, 
                        DATEDIF(H27, 'Crop Table'!O59, "D"), 
                        DATEDIF('Crop Table'!O59, H27, "D")
                )
&gt; 3,
        IF(
                IF(H27&lt;'Crop Table'!P59, 
                        DATEDIF(H27, 'Crop Table'!P59, "D"), 
                        DATEDIF('Crop Table'!P59, H27, "D")
                ) 
        &gt; 3, 
        IF(AND(H27&gt;'Crop Table'!O59, H27&lt;'Crop Table'!P59),
                1*'Crop Table'!C59,
        ), 
        1*'Crop Table'!C59
        ),
1*'Crop Table'!C59
)</f>
        <v/>
      </c>
      <c r="DD27" s="202"/>
      <c r="DE27" s="202" t="str">
        <f>IF(IF(H26&lt;'Crop Table'!O60, 
                        DATEDIF(H26, 'Crop Table'!O60, "D"), 
                        DATEDIF('Crop Table'!O60, H26, "D")
                )
&gt; 3,
        IF(
                IF(H26&lt;'Crop Table'!P60, 
                        DATEDIF(H26, 'Crop Table'!P60, "D"), 
                        DATEDIF('Crop Table'!P60, H26, "D")
                ) 
        &gt; 3, 
        IF(AND(H26&gt;'Crop Table'!O60, H26&lt;'Crop Table'!P60),
                1*'Crop Table'!C60,
        ), 
        1*'Crop Table'!C60
        ),
1*'Crop Table'!C60
)</f>
        <v/>
      </c>
      <c r="DF27" s="202"/>
      <c r="DG27" s="202" t="str">
        <f>IF(IF(H26&lt;'Crop Table'!O61, 
                        DATEDIF(H26, 'Crop Table'!O61, "D"), 
                        DATEDIF('Crop Table'!O61, H26, "D")
                )
&gt; 3,
        IF(
                IF(H26&lt;'Crop Table'!P61, 
                        DATEDIF(H26, 'Crop Table'!P61, "D"), 
                        DATEDIF('Crop Table'!P61, H26, "D")
                ) 
        &gt; 3, 
        IF(AND(H26&gt;'Crop Table'!O61, H26&lt;'Crop Table'!P61),
                1*'Crop Table'!C61,
        ), 
        1*'Crop Table'!C61
        ),
1*'Crop Table'!C61
)</f>
        <v/>
      </c>
      <c r="DH27" s="202"/>
      <c r="DI27" s="202" t="str">
        <f>IF(IF(H27&lt;'Crop Table'!O62, 
                        DATEDIF(H27, 'Crop Table'!O62, "D"), 
                        DATEDIF('Crop Table'!O62, H27, "D")
                )
&gt; 3,
        IF(
                IF(H27&lt;'Crop Table'!P62, 
                        DATEDIF(H27, 'Crop Table'!P62, "D"), 
                        DATEDIF('Crop Table'!P62, H27, "D")
                ) 
        &gt; 3, 
        IF(AND(H27&gt;'Crop Table'!O62, H27&lt;'Crop Table'!P62),
                1*'Crop Table'!C62,
        ), 
        1*'Crop Table'!C62
        ),
1*'Crop Table'!C62
)</f>
        <v/>
      </c>
      <c r="DJ27" s="202"/>
      <c r="DK27" s="202" t="str">
        <f>IF(IF(H27&lt;'Crop Table'!O63, 
                        DATEDIF(H27, 'Crop Table'!O63, "D"), 
                        DATEDIF('Crop Table'!O63, H27, "D")
                )
&gt; 3,
        IF(
                IF(H27&lt;'Crop Table'!P63, 
                        DATEDIF(H27, 'Crop Table'!P63, "D"), 
                        DATEDIF('Crop Table'!P63, H27, "D")
                ) 
        &gt; 3, 
        IF(AND(H27&gt;'Crop Table'!O63, H27&lt;'Crop Table'!P63),
                1*'Crop Table'!C63,
        ), 
        1*'Crop Table'!C63
        ),
1*'Crop Table'!C63
)</f>
        <v/>
      </c>
      <c r="DL27" s="202"/>
      <c r="DM27" s="202" t="str">
        <f>IF(IF(H27&lt;'Crop Table'!O64, 
                        DATEDIF(H27, 'Crop Table'!O64, "D"), 
                        DATEDIF('Crop Table'!O64, H27, "D")
                )
&gt; 3,
        IF(
                IF(H27&lt;'Crop Table'!P64, 
                        DATEDIF(H27, 'Crop Table'!P64, "D"), 
                        DATEDIF('Crop Table'!P64, H27, "D")
                ) 
        &gt; 3, 
        IF(AND(H27&gt;'Crop Table'!O64, H27&lt;'Crop Table'!P64),
                1*'Crop Table'!C64,
        ), 
        1*'Crop Table'!C64
        ),
1*'Crop Table'!C64
)</f>
        <v/>
      </c>
      <c r="DN27" s="202"/>
      <c r="DO27" s="202" t="str">
        <f>IF(IF(H27&lt;'Crop Table'!O65, 
                        DATEDIF(H27, 'Crop Table'!O65, "D"), 
                        DATEDIF('Crop Table'!O65, H27, "D")
                )
&gt; 3,
        IF(
                IF(H27&lt;'Crop Table'!P65, 
                        DATEDIF(H27, 'Crop Table'!P65, "D"), 
                        DATEDIF('Crop Table'!P65, H27, "D")
                ) 
        &gt; 3, 
        IF(AND(H27&gt;'Crop Table'!O65, H27&lt;'Crop Table'!P65),
                1*'Crop Table'!C65,
        ), 
        1*'Crop Table'!C65
        ),
1*'Crop Table'!C65
)</f>
        <v/>
      </c>
      <c r="DP27" s="202"/>
      <c r="DQ27" s="202" t="str">
        <f>IF(IF(H27&lt;'Crop Table'!O66, 
                        DATEDIF(H27, 'Crop Table'!O66, "D"), 
                        DATEDIF('Crop Table'!O66, H27, "D")
                )
&gt; 3,
        IF(
                IF(H27&lt;'Crop Table'!P66, 
                        DATEDIF(H27, 'Crop Table'!P66, "D"), 
                        DATEDIF('Crop Table'!P66, H27, "D")
                ) 
        &gt; 3, 
        IF(AND(H27&gt;'Crop Table'!O66, H27&lt;'Crop Table'!P66),
                1*'Crop Table'!C66,
        ), 
        1*'Crop Table'!C66
        ),
1*'Crop Table'!C66
)</f>
        <v/>
      </c>
      <c r="DR27" s="202"/>
      <c r="DS27" s="202" t="str">
        <f>IF(IF(H25&lt;'Crop Table'!O67, 
                        DATEDIF(H25, 'Crop Table'!O67, "D"), 
                        DATEDIF('Crop Table'!O67, H25, "D")
                )
&gt; 3,
        IF(
                IF(H25&lt;'Crop Table'!P67, 
                        DATEDIF(H25, 'Crop Table'!P67, "D"), 
                        DATEDIF('Crop Table'!P67, H25, "D")
                ) 
        &gt; 3, 
        IF(AND(H25&gt;'Crop Table'!O67, H25&lt;'Crop Table'!P67),
                1*'Crop Table'!C67,
        ), 
        1*'Crop Table'!C67
        ),
1*'Crop Table'!C67
)</f>
        <v/>
      </c>
      <c r="DT27" s="202"/>
      <c r="DU27" s="202" t="str">
        <f>IF(IF(H27&lt;'Crop Table'!O68, 
                        DATEDIF(H27, 'Crop Table'!O68, "D"), 
                        DATEDIF('Crop Table'!O68, H27, "D")
                )
&gt; 3,
        IF(
                IF(H27&lt;'Crop Table'!P68, 
                        DATEDIF(H27, 'Crop Table'!P68, "D"), 
                        DATEDIF('Crop Table'!P68, H27, "D")
                ) 
        &gt; 3, 
        IF(AND(H27&gt;'Crop Table'!O68, H27&lt;'Crop Table'!P68),
                1*'Crop Table'!C68,
        ), 
        1*'Crop Table'!C68
        ),
1*'Crop Table'!C68
)</f>
        <v/>
      </c>
      <c r="DV27" s="202"/>
      <c r="DW27" s="202" t="str">
        <f>IF(IF(H27&lt;'Crop Table'!O69, 
                        DATEDIF(H27, 'Crop Table'!O69, "D"), 
                        DATEDIF('Crop Table'!O69, H27, "D")
                )
&gt; 3,
        IF(
                IF(H27&lt;'Crop Table'!P69, 
                        DATEDIF(H27, 'Crop Table'!P69, "D"), 
                        DATEDIF('Crop Table'!P69, H27, "D")
                ) 
        &gt; 3, 
        IF(AND(H27&gt;'Crop Table'!O69, H27&lt;'Crop Table'!P69),
                1*'Crop Table'!C69,
        ), 
        1*'Crop Table'!C69
        ),
1*'Crop Table'!C69
)</f>
        <v/>
      </c>
      <c r="DX27" s="202"/>
      <c r="DY27" s="202" t="str">
        <f>IF(IF(H27&lt;'Crop Table'!O70, 
                        DATEDIF(H27, 'Crop Table'!O70, "D"), 
                        DATEDIF('Crop Table'!O70, H27, "D")
                )
&gt; 3,
        IF(
                IF(H27&lt;'Crop Table'!P70, 
                        DATEDIF(H27, 'Crop Table'!P70, "D"), 
                        DATEDIF('Crop Table'!P70, H27, "D")
                ) 
        &gt; 3, 
        IF(AND(H27&gt;'Crop Table'!O70, H27&lt;'Crop Table'!P70),
                1*'Crop Table'!C70,
        ), 
        1*'Crop Table'!C70
        ),
1*'Crop Table'!C70
)</f>
        <v/>
      </c>
      <c r="DZ27" s="202"/>
      <c r="EA27" s="202" t="str">
        <f>IF(IF(H27&lt;'Crop Table'!O71, 
                        DATEDIF(H27, 'Crop Table'!O71, "D"), 
                        DATEDIF('Crop Table'!O71, H27, "D")
                )
&gt; 3,
        IF(
                IF(H27&lt;'Crop Table'!P71, 
                        DATEDIF(H27, 'Crop Table'!P71, "D"), 
                        DATEDIF('Crop Table'!P71, H27, "D")
                ) 
        &gt; 3, 
        IF(AND(H27&gt;'Crop Table'!O71, H27&lt;'Crop Table'!P71),
                1*'Crop Table'!C71,
        ), 
        1*'Crop Table'!C71
        ),
1*'Crop Table'!C71
)</f>
        <v/>
      </c>
      <c r="EB27" s="202"/>
      <c r="EC27" s="202" t="str">
        <f>IF(IF(H27&lt;'Crop Table'!O72, 
                        DATEDIF(H27, 'Crop Table'!O72, "D"), 
                        DATEDIF('Crop Table'!O72, H27, "D")
                )
&gt; 3,
        IF(
                IF(H27&lt;'Crop Table'!P72, 
                        DATEDIF(H27, 'Crop Table'!P72, "D"), 
                        DATEDIF('Crop Table'!P72, H27, "D")
                ) 
        &gt; 3, 
        IF(AND(H27&gt;'Crop Table'!O72, H27&lt;'Crop Table'!P72),
                1*'Crop Table'!C72,
        ), 
        1*'Crop Table'!C72
        ),
1*'Crop Table'!C72
)</f>
        <v/>
      </c>
      <c r="ED27" s="202"/>
      <c r="EE27" s="202" t="str">
        <f>IF(IF(H27&lt;'Crop Table'!O73, 
                        DATEDIF(H27, 'Crop Table'!O73, "D"), 
                        DATEDIF('Crop Table'!O73, H27, "D")
                )
&gt; 3,
        IF(
                IF(H27&lt;'Crop Table'!P73, 
                        DATEDIF(H27, 'Crop Table'!P73, "D"), 
                        DATEDIF('Crop Table'!P73, H27, "D")
                ) 
        &gt; 3, 
        IF(AND(H27&gt;'Crop Table'!O73, H27&lt;'Crop Table'!P73),
                1*'Crop Table'!C73,
        ), 
        1*'Crop Table'!C73
        ),
1*'Crop Table'!C73
)</f>
        <v/>
      </c>
      <c r="EF27" s="203"/>
    </row>
    <row r="28">
      <c r="A28" s="204"/>
      <c r="B28" s="193"/>
      <c r="C28" s="193"/>
      <c r="D28" s="193"/>
      <c r="E28" s="205">
        <f>IF(COUNTA('Crop Table'!O11:O73)=0, ,SUM(K28:EE28))</f>
        <v>9</v>
      </c>
      <c r="F28" s="195"/>
      <c r="G28" s="206" t="str">
        <f>IF(COUNTA('Crop Table'!O11:O73)=0, ,(IF(LEFT(H28, 2)=LEFT(H27, 2), , SWITCH(LEFT(H28, 2), "1/", "January","2/", "February","3/", "March","4/", "April","5/", "May","6/", "June","7/", "July","8/", "August","9/", "September","10", "October","11", "November","12", "December"))))</f>
        <v>June</v>
      </c>
      <c r="H28" s="197">
        <f>IF(COUNTA('Crop Table'!O11:O73)=0, ,H27+(DATEDIF(H13, H53, "D")/39)-((DATEDIF(H13, H53, "D")/39)/39))</f>
        <v>45083.37081</v>
      </c>
      <c r="I28" s="207"/>
      <c r="J28" s="208"/>
      <c r="K28" s="200" t="str">
        <f>IF(IF(H28&lt;'Crop Table'!O11, 
                        DATEDIF(H28, 'Crop Table'!O11, "D"), 
                        DATEDIF('Crop Table'!O11, H28, "D")
                )
&gt; 3,
        IF(
                IF(H28&lt;'Crop Table'!P11, 
                        DATEDIF(H28, 'Crop Table'!P11, "D"), 
                        DATEDIF('Crop Table'!P11, H28, "D")
                ) 
        &gt; 3, 
        IF(AND(H28&gt;'Crop Table'!O11, H28&lt;'Crop Table'!P11),
                1*'Crop Table'!C11,
        ), 
        1*'Crop Table'!C11
        ),
1*'Crop Table'!C11
)</f>
        <v/>
      </c>
      <c r="L28" s="200"/>
      <c r="M28" s="201" t="str">
        <f>IF(IF(H27&lt;'Crop Table'!O12, 
                        DATEDIF(H27, 'Crop Table'!O12, "D"), 
                        DATEDIF('Crop Table'!O12, H27, "D")
                )
&gt; 3,
        IF(
                IF(H27&lt;'Crop Table'!P12, 
                        DATEDIF(H27, 'Crop Table'!P12, "D"), 
                        DATEDIF('Crop Table'!P12, H27, "D")
                ) 
        &gt; 3, 
        IF(AND(H27&gt;'Crop Table'!O12, H27&lt;'Crop Table'!P12),
                1*'Crop Table'!C12,
        ), 
        1*'Crop Table'!C12
        ),
1*'Crop Table'!C12
)</f>
        <v/>
      </c>
      <c r="N28" s="201"/>
      <c r="O28" s="202" t="str">
        <f>IF(IF(H28&lt;'Crop Table'!O13, 
                        DATEDIF(H28, 'Crop Table'!O13, "D"), 
                        DATEDIF('Crop Table'!O13, H28, "D")
                )
&gt; 3,
        IF(
                IF(H28&lt;'Crop Table'!P13, 
                        DATEDIF(H28, 'Crop Table'!P13, "D"), 
                        DATEDIF('Crop Table'!P13, H28, "D")
                ) 
        &gt; 3, 
        IF(AND(H28&gt;'Crop Table'!O13, H28&lt;'Crop Table'!P13),
                1*'Crop Table'!C13,
        ), 
        1*'Crop Table'!C13
        ),
1*'Crop Table'!C13
)</f>
        <v/>
      </c>
      <c r="P28" s="202"/>
      <c r="Q28" s="202" t="str">
        <f>IF(IF(H28&lt;'Crop Table'!O14, 
                        DATEDIF(H28, 'Crop Table'!O14, "D"), 
                        DATEDIF('Crop Table'!O14, H28, "D")
                )
&gt; 3,
        IF(
                IF(H28&lt;'Crop Table'!P14, 
                        DATEDIF(H28, 'Crop Table'!P14, "D"), 
                        DATEDIF('Crop Table'!P14, H28, "D")
                ) 
        &gt; 3, 
        IF(AND(H28&gt;'Crop Table'!O14, H28&lt;'Crop Table'!P14),
                1*'Crop Table'!C14,
        ), 
        1*'Crop Table'!C14
        ),
1*'Crop Table'!C14 
)</f>
        <v/>
      </c>
      <c r="R28" s="202"/>
      <c r="S28" s="202" t="str">
        <f>IF(IF(H28&lt;'Crop Table'!O15, 
                        DATEDIF(H28, 'Crop Table'!O15, "D"), 
                        DATEDIF('Crop Table'!O15, H28, "D")
                )
&gt; 3,
        IF(
                IF(H28&lt;'Crop Table'!P15, 
                        DATEDIF(H28, 'Crop Table'!P15, "D"), 
                        DATEDIF('Crop Table'!P15, H28, "D")
                ) 
        &gt; 3, 
        IF(AND(H28&gt;'Crop Table'!O15, H28&lt;'Crop Table'!P15),
                1*'Crop Table'!C15,
        ), 
        1*'Crop Table'!C15
        ),
1*'Crop Table'!C15
)</f>
        <v/>
      </c>
      <c r="T28" s="202"/>
      <c r="U28" s="202">
        <f>IF(IF(H28&lt;'Crop Table'!O16, 
                        DATEDIF(H28, 'Crop Table'!O16, "D"), 
                        DATEDIF('Crop Table'!O16, H28, "D")
                )
&gt; 3,
        IF(
                IF(H28&lt;'Crop Table'!P16, 
                        DATEDIF(H28, 'Crop Table'!P16, "D"), 
                        DATEDIF('Crop Table'!P16, H28, "D")
                ) 
        &gt; 3, 
        IF(AND(H28&gt;'Crop Table'!O16, H28&lt;'Crop Table'!P16),
                1*'Crop Table'!C16,
        ), 
        1*'Crop Table'!C16
        ),
1*'Crop Table'!C16 
)</f>
        <v>9</v>
      </c>
      <c r="V28" s="202"/>
      <c r="W28" s="202" t="str">
        <f>IF(IF(H28&lt;'Crop Table'!O17, 
                        DATEDIF(H28, 'Crop Table'!O17, "D"), 
                        DATEDIF('Crop Table'!O17, H28, "D")
                )
&gt; 3,
        IF(
                IF(H28&lt;'Crop Table'!P17, 
                        DATEDIF(H28, 'Crop Table'!P17, "D"), 
                        DATEDIF('Crop Table'!P17, H28, "D")
                ) 
        &gt; 3, 
        IF(AND(H28&gt;'Crop Table'!O17, H28&lt;'Crop Table'!P17),
                1*'Crop Table'!C17,
        ), 
        1*'Crop Table'!C17
        ),
1*'Crop Table'!C17 
)</f>
        <v/>
      </c>
      <c r="X28" s="202"/>
      <c r="Y28" s="202" t="str">
        <f>IF(IF(H28&lt;'Crop Table'!O18, 
                        DATEDIF(H28, 'Crop Table'!O18, "D"), 
                        DATEDIF('Crop Table'!O18, H28, "D")
                )
&gt; 3,
        IF(
                IF(H28&lt;'Crop Table'!P18, 
                        DATEDIF(H28, 'Crop Table'!P18, "D"), 
                        DATEDIF('Crop Table'!P18, H28, "D")
                ) 
        &gt; 3, 
        IF(AND(H28&gt;'Crop Table'!O18, H28&lt;'Crop Table'!P18),
                1*'Crop Table'!C18,
        ), 
        1*'Crop Table'!C18
        ),
1*'Crop Table'!C18 
)</f>
        <v/>
      </c>
      <c r="Z28" s="202"/>
      <c r="AA28" s="202" t="str">
        <f>IF(IF(H28&lt;'Crop Table'!O19, 
                        DATEDIF(H28, 'Crop Table'!O19, "D"), 
                        DATEDIF('Crop Table'!O19, H28, "D")
                )
&gt; 3,
        IF(
                IF(H28&lt;'Crop Table'!P19, 
                        DATEDIF(H28, 'Crop Table'!P19, "D"), 
                        DATEDIF('Crop Table'!P19, H28, "D")
                ) 
        &gt; 3, 
        IF(AND(H28&gt;'Crop Table'!O19, H28&lt;'Crop Table'!P19),
                1*'Crop Table'!C19,
        ), 
        1*'Crop Table'!C19
        ),
1*'Crop Table'!C19 
)</f>
        <v/>
      </c>
      <c r="AB28" s="202"/>
      <c r="AC28" s="202" t="str">
        <f>IF(IF(H28&lt;'Crop Table'!O20, 
                        DATEDIF(H28, 'Crop Table'!O20, "D"), 
                        DATEDIF('Crop Table'!O20, H28, "D")
                )
&gt; 3,
        IF(
                IF(H28&lt;'Crop Table'!P20, 
                        DATEDIF(H28, 'Crop Table'!P20, "D"), 
                        DATEDIF('Crop Table'!P20, H28, "D")
                ) 
        &gt; 3, 
        IF(AND(H28&gt;'Crop Table'!O20, H28&lt;'Crop Table'!P20),
                1*'Crop Table'!C20,
        ), 
        1*'Crop Table'!C20
        ),
1*'Crop Table'!C20 
)</f>
        <v/>
      </c>
      <c r="AD28" s="202"/>
      <c r="AE28" s="202" t="str">
        <f>IF(IF(H28&lt;'Crop Table'!O21, 
                        DATEDIF(H28, 'Crop Table'!O21, "D"), 
                        DATEDIF('Crop Table'!O21, H28, "D")
                )
&gt; 3,
        IF(
                IF(H28&lt;'Crop Table'!P21, 
                        DATEDIF(H28, 'Crop Table'!P21, "D"), 
                        DATEDIF('Crop Table'!P21, H28, "D")
                ) 
        &gt; 3, 
        IF(AND(H28&gt;'Crop Table'!O21, H28&lt;'Crop Table'!P21),
                1*'Crop Table'!C21,
        ), 
        1*'Crop Table'!C21
        ),
1*'Crop Table'!C21 
)</f>
        <v/>
      </c>
      <c r="AF28" s="202"/>
      <c r="AG28" s="202" t="str">
        <f>IF(IF(H28&lt;'Crop Table'!O22, 
                        DATEDIF(H28, 'Crop Table'!O22, "D"), 
                        DATEDIF('Crop Table'!O22, H28, "D")
                )
&gt; 3,
        IF(
                IF(H28&lt;'Crop Table'!P22, 
                        DATEDIF(H28, 'Crop Table'!P22, "D"), 
                        DATEDIF('Crop Table'!P22, H28, "D")
                ) 
        &gt; 3, 
        IF(AND(H28&gt;'Crop Table'!O22, H28&lt;'Crop Table'!P22),
                1*'Crop Table'!C22,
        ), 
        1*'Crop Table'!C22
        ),
1*'Crop Table'!C22 
)</f>
        <v/>
      </c>
      <c r="AH28" s="202"/>
      <c r="AI28" s="202" t="str">
        <f>IF(IF(H28&lt;'Crop Table'!O23, 
                        DATEDIF(H28, 'Crop Table'!O23, "D"), 
                        DATEDIF('Crop Table'!O23, H28, "D")
                )
&gt; 3,
        IF(
                IF(H28&lt;'Crop Table'!P23, 
                        DATEDIF(H28, 'Crop Table'!P23, "D"), 
                        DATEDIF('Crop Table'!P23, H28, "D")
                ) 
        &gt; 3, 
        IF(AND(H28&gt;'Crop Table'!O23, H28&lt;'Crop Table'!P23),
                1*'Crop Table'!C23,
        ), 
        1*'Crop Table'!C23
        ),
1*'Crop Table'!C23 
)</f>
        <v/>
      </c>
      <c r="AJ28" s="202"/>
      <c r="AK28" s="202" t="str">
        <f>IF(IF(H28&lt;'Crop Table'!O24, 
                        DATEDIF(H28, 'Crop Table'!O24, "D"), 
                        DATEDIF('Crop Table'!O24, H28, "D")
                )
&gt; 3,
        IF(
                IF(H28&lt;'Crop Table'!P24, 
                        DATEDIF(H28, 'Crop Table'!P24, "D"), 
                        DATEDIF('Crop Table'!P24, H28, "D")
                ) 
        &gt; 3, 
        IF(AND(H28&gt;'Crop Table'!O24, H28&lt;'Crop Table'!P24),
                1*'Crop Table'!C24,
        ), 
        1*'Crop Table'!C24
        ),
1*'Crop Table'!C24 
)</f>
        <v/>
      </c>
      <c r="AL28" s="202"/>
      <c r="AM28" s="202" t="str">
        <f>IF(IF(H28&lt;'Crop Table'!O25, 
                        DATEDIF(H28, 'Crop Table'!O25, "D"), 
                        DATEDIF('Crop Table'!O25, H28, "D")
                )
&gt; 3,
        IF(
                IF(H28&lt;'Crop Table'!P25, 
                        DATEDIF(H28, 'Crop Table'!P25, "D"), 
                        DATEDIF('Crop Table'!P25, H28, "D")
                ) 
        &gt; 3, 
        IF(AND(H28&gt;'Crop Table'!O25, H28&lt;'Crop Table'!P25),
                1*'Crop Table'!C25,
        ), 
        1*'Crop Table'!C25
        ),
1*'Crop Table'!C25 
)</f>
        <v/>
      </c>
      <c r="AN28" s="202"/>
      <c r="AO28" s="202" t="str">
        <f>IF(IF(H28&lt;'Crop Table'!O26, 
                        DATEDIF(H28, 'Crop Table'!O26, "D"), 
                        DATEDIF('Crop Table'!O26, H28, "D")
                )
&gt; 3,
        IF(
                IF(H28&lt;'Crop Table'!P26, 
                        DATEDIF(H28, 'Crop Table'!P26, "D"), 
                        DATEDIF('Crop Table'!P26, H28, "D")
                ) 
        &gt; 3, 
        IF(AND(H28&gt;'Crop Table'!O26, H28&lt;'Crop Table'!P26),
                1*'Crop Table'!C26,
        ), 
        1*'Crop Table'!C26
        ),
1*'Crop Table'!C26 
)</f>
        <v/>
      </c>
      <c r="AP28" s="202"/>
      <c r="AQ28" s="202" t="str">
        <f>IF(IF(H28&lt;'Crop Table'!O27, 
                        DATEDIF(H28, 'Crop Table'!O27, "D"), 
                        DATEDIF('Crop Table'!O27, H28, "D")
                )
&gt; 3,
        IF(
                IF(H28&lt;'Crop Table'!P27, 
                        DATEDIF(H28, 'Crop Table'!P27, "D"), 
                        DATEDIF('Crop Table'!P27, H28, "D")
                ) 
        &gt; 3, 
        IF(AND(H28&gt;'Crop Table'!O27, H28&lt;'Crop Table'!P27),
                1*'Crop Table'!C27,
        ), 
        1*'Crop Table'!C27
        ),
1*'Crop Table'!C27 
)</f>
        <v/>
      </c>
      <c r="AR28" s="202"/>
      <c r="AS28" s="202" t="str">
        <f>IF(IF(H28&lt;'Crop Table'!O28, 
                        DATEDIF(H28, 'Crop Table'!O28, "D"), 
                        DATEDIF('Crop Table'!O28, H28, "D")
                )
&gt; 3,
        IF(
                IF(H28&lt;'Crop Table'!P28, 
                        DATEDIF(H28, 'Crop Table'!P28, "D"), 
                        DATEDIF('Crop Table'!P28, H28, "D")
                ) 
        &gt; 3, 
        IF(AND(H28&gt;'Crop Table'!O28, H28&lt;'Crop Table'!P28),
                1*'Crop Table'!C28,
        ), 
        1*'Crop Table'!C28
        ),
1*'Crop Table'!C28 
)</f>
        <v/>
      </c>
      <c r="AT28" s="202"/>
      <c r="AU28" s="202" t="str">
        <f>IF(IF(H28&lt;'Crop Table'!O29, 
                        DATEDIF(H28, 'Crop Table'!O29, "D"), 
                        DATEDIF('Crop Table'!O29, H28, "D")
                )
&gt; 3,
        IF(
                IF(H28&lt;'Crop Table'!P29, 
                        DATEDIF(H28, 'Crop Table'!P29, "D"), 
                        DATEDIF('Crop Table'!P29, H28, "D")
                ) 
        &gt; 3, 
        IF(AND(H28&gt;'Crop Table'!O29, H28&lt;'Crop Table'!P29),
                1*'Crop Table'!C29,
        ), 
        1*'Crop Table'!C29
        ),
1*'Crop Table'!C29 
)</f>
        <v/>
      </c>
      <c r="AV28" s="202"/>
      <c r="AW28" s="202" t="str">
        <f>IF(IF(H28&lt;'Crop Table'!O30, 
                        DATEDIF(H28, 'Crop Table'!O30, "D"), 
                        DATEDIF('Crop Table'!O30, H28, "D")
                )
&gt; 3,
        IF(
                IF(H28&lt;'Crop Table'!P30, 
                        DATEDIF(H28, 'Crop Table'!P30, "D"), 
                        DATEDIF('Crop Table'!P30, H28, "D")
                ) 
        &gt; 3, 
        IF(AND(H28&gt;'Crop Table'!O30, H28&lt;'Crop Table'!P30),
                1*'Crop Table'!C30,
        ), 
        1*'Crop Table'!C30
        ),
1*'Crop Table'!C30 
)</f>
        <v/>
      </c>
      <c r="AX28" s="202"/>
      <c r="AY28" s="202" t="str">
        <f>IF(IF(H28&lt;'Crop Table'!O31, 
                        DATEDIF(H28, 'Crop Table'!O31, "D"), 
                        DATEDIF('Crop Table'!O31, H28, "D")
                )
&gt; 3,
        IF(
                IF(H28&lt;'Crop Table'!P31, 
                        DATEDIF(H28, 'Crop Table'!P31, "D"), 
                        DATEDIF('Crop Table'!P31, H28, "D")
                ) 
        &gt; 3, 
        IF(AND(H28&gt;'Crop Table'!O31, H28&lt;'Crop Table'!P31),
                1*'Crop Table'!C31,
        ), 
        1*'Crop Table'!C31
        ),
1*'Crop Table'!C31 
)</f>
        <v/>
      </c>
      <c r="AZ28" s="202"/>
      <c r="BA28" s="202" t="str">
        <f>IF(IF(H28&lt;'Crop Table'!O32, 
                        DATEDIF(H28, 'Crop Table'!O32, "D"), 
                        DATEDIF('Crop Table'!O32, H28, "D")
                )
&gt; 3,
        IF(
                IF(H28&lt;'Crop Table'!P32, 
                        DATEDIF(H28, 'Crop Table'!P32, "D"), 
                        DATEDIF('Crop Table'!P32, H28, "D")
                ) 
        &gt; 3, 
        IF(AND(H28&gt;'Crop Table'!O32, H28&lt;'Crop Table'!P32),
                1*'Crop Table'!C32,
        ), 
        1*'Crop Table'!C32
        ),
1*'Crop Table'!C32 
)</f>
        <v/>
      </c>
      <c r="BB28" s="202"/>
      <c r="BC28" s="202" t="str">
        <f>IF(IF(H28&lt;'Crop Table'!O33, 
                        DATEDIF(H28, 'Crop Table'!O33, "D"), 
                        DATEDIF('Crop Table'!O33, H28, "D")
                )
&gt; 3,
        IF(
                IF(H28&lt;'Crop Table'!P33, 
                        DATEDIF(H28, 'Crop Table'!P33, "D"), 
                        DATEDIF('Crop Table'!P33, H28, "D")
                ) 
        &gt; 3, 
        IF(AND(H28&gt;'Crop Table'!O33, H28&lt;'Crop Table'!P33),
                1*'Crop Table'!C33,
        ), 
        1*'Crop Table'!C33
        ),
1*'Crop Table'!C33 
)</f>
        <v/>
      </c>
      <c r="BD28" s="202"/>
      <c r="BE28" s="202" t="str">
        <f>IF(IF(H28&lt;'Crop Table'!O34, 
                        DATEDIF(H28, 'Crop Table'!O34, "D"), 
                        DATEDIF('Crop Table'!O34, H28, "D")
                )
&gt; 3,
        IF(
                IF(H28&lt;'Crop Table'!P34, 
                        DATEDIF(H28, 'Crop Table'!P34, "D"), 
                        DATEDIF('Crop Table'!P34, H28, "D")
                ) 
        &gt; 3, 
        IF(AND(H28&gt;'Crop Table'!O34, H28&lt;'Crop Table'!P34),
                1*'Crop Table'!C34,
        ), 
        1*'Crop Table'!C34
        ),
1*'Crop Table'!C34 
)</f>
        <v/>
      </c>
      <c r="BF28" s="202"/>
      <c r="BG28" s="202" t="str">
        <f>IF(IF(H28&lt;'Crop Table'!O35, 
                        DATEDIF(H28, 'Crop Table'!O35, "D"), 
                        DATEDIF('Crop Table'!O35, H28, "D")
                )
&gt; 3,
        IF(
                IF(H28&lt;'Crop Table'!P35, 
                        DATEDIF(H28, 'Crop Table'!P35, "D"), 
                        DATEDIF('Crop Table'!P35, H28, "D")
                ) 
        &gt; 3, 
        IF(AND(H28&gt;'Crop Table'!O35, H28&lt;'Crop Table'!P35),
                1*'Crop Table'!C35,
        ), 
        1*'Crop Table'!C35
        ),
1*'Crop Table'!C35 
)</f>
        <v/>
      </c>
      <c r="BH28" s="202"/>
      <c r="BI28" s="202" t="str">
        <f>IF(IF(H27&lt;'Crop Table'!O36, 
                        DATEDIF(H27, 'Crop Table'!O36, "D"), 
                        DATEDIF('Crop Table'!O36, H27, "D")
                )
&gt; 3,
        IF(
                IF(H27&lt;'Crop Table'!P36, 
                        DATEDIF(H27, 'Crop Table'!P36, "D"), 
                        DATEDIF('Crop Table'!P36, H27, "D")
                ) 
        &gt; 3, 
        IF(AND(H27&gt;'Crop Table'!O36, H27&lt;'Crop Table'!P36),
                1*'Crop Table'!C36,
        ), 
        1*'Crop Table'!C36
        ),
1*'Crop Table'!C36 
)</f>
        <v/>
      </c>
      <c r="BJ28" s="202"/>
      <c r="BK28" s="202" t="str">
        <f>IF(IF(H28&lt;'Crop Table'!O37, 
                        DATEDIF(H28, 'Crop Table'!O37, "D"), 
                        DATEDIF('Crop Table'!O37, H28, "D")
                )
&gt; 3,
        IF(
                IF(H28&lt;'Crop Table'!P37, 
                        DATEDIF(H28, 'Crop Table'!P37, "D"), 
                        DATEDIF('Crop Table'!P37, H28, "D")
                ) 
        &gt; 3, 
        IF(AND(H28&gt;'Crop Table'!O37, H28&lt;'Crop Table'!P37),
                1*'Crop Table'!C37,
        ), 
        1*'Crop Table'!C37
        ),
1*'Crop Table'!C37 
)</f>
        <v/>
      </c>
      <c r="BL28" s="202"/>
      <c r="BM28" s="202" t="str">
        <f>IF(IF(H28&lt;'Crop Table'!O38, 
                        DATEDIF(H28, 'Crop Table'!O38, "D"), 
                        DATEDIF('Crop Table'!O38, H28, "D")
                )
&gt; 3,
        IF(
                IF(H28&lt;'Crop Table'!P38, 
                        DATEDIF(H28, 'Crop Table'!P38, "D"), 
                        DATEDIF('Crop Table'!P38, H28, "D")
                ) 
        &gt; 3, 
        IF(AND(H28&gt;'Crop Table'!O38, H28&lt;'Crop Table'!P38),
                1*'Crop Table'!C38,
        ), 
        1*'Crop Table'!C38
        ),
1*'Crop Table'!C38 
)</f>
        <v/>
      </c>
      <c r="BN28" s="202"/>
      <c r="BO28" s="202" t="str">
        <f>IF(IF(H28&lt;'Crop Table'!O39, 
                        DATEDIF(H28, 'Crop Table'!O39, "D"), 
                        DATEDIF('Crop Table'!O39, H28, "D")
                )
&gt; 3,
        IF(
                IF(H28&lt;'Crop Table'!P39, 
                        DATEDIF(H28, 'Crop Table'!P39, "D"), 
                        DATEDIF('Crop Table'!P39, H28, "D")
                ) 
        &gt; 3, 
        IF(AND(H28&gt;'Crop Table'!O39, H28&lt;'Crop Table'!P39),
                1*'Crop Table'!C39,
        ), 
        1*'Crop Table'!C39
        ),
1*'Crop Table'!C39 
)</f>
        <v/>
      </c>
      <c r="BP28" s="202"/>
      <c r="BQ28" s="202" t="str">
        <f>IF(IF(H28&lt;'Crop Table'!O40, 
                        DATEDIF(H28, 'Crop Table'!O40, "D"), 
                        DATEDIF('Crop Table'!O40, H28, "D")
                )
&gt; 3,
        IF(
                IF(H28&lt;'Crop Table'!P40, 
                        DATEDIF(H28, 'Crop Table'!P40, "D"), 
                        DATEDIF('Crop Table'!P40, H28, "D")
                ) 
        &gt; 3, 
        IF(AND(H28&gt;'Crop Table'!O40, H28&lt;'Crop Table'!P40),
                1*'Crop Table'!C40,
        ), 
        1*'Crop Table'!C40
        ),
1*'Crop Table'!C40
)</f>
        <v/>
      </c>
      <c r="BR28" s="202"/>
      <c r="BS28" s="202" t="str">
        <f>IF(IF(H28&lt;'Crop Table'!O41, 
                        DATEDIF(H28, 'Crop Table'!O41, "D"), 
                        DATEDIF('Crop Table'!O41, H28, "D")
                )
&gt; 3,
        IF(
                IF(H28&lt;'Crop Table'!P41, 
                        DATEDIF(H28, 'Crop Table'!P41, "D"), 
                        DATEDIF('Crop Table'!P41, H28, "D")
                ) 
        &gt; 3, 
        IF(AND(H28&gt;'Crop Table'!O41, H28&lt;'Crop Table'!P41),
                1*'Crop Table'!C41,
        ), 
        1*'Crop Table'!C41
        ),
1*'Crop Table'!C41
)</f>
        <v/>
      </c>
      <c r="BT28" s="202"/>
      <c r="BU28" s="202" t="str">
        <f>IF(IF(H28&lt;'Crop Table'!O42, 
                        DATEDIF(H28, 'Crop Table'!O42, "D"), 
                        DATEDIF('Crop Table'!O42, H28, "D")
                )
&gt; 3,
        IF(
                IF(H28&lt;'Crop Table'!P42, 
                        DATEDIF(H28, 'Crop Table'!P42, "D"), 
                        DATEDIF('Crop Table'!P42, H28, "D")
                ) 
        &gt; 3, 
        IF(AND(H28&gt;'Crop Table'!O42, H28&lt;'Crop Table'!P42),
                1*'Crop Table'!C42,
        ), 
        1*'Crop Table'!C42
        ),
1*'Crop Table'!C42
)</f>
        <v/>
      </c>
      <c r="BV28" s="202"/>
      <c r="BW28" s="202" t="str">
        <f>IF(IF(H28&lt;'Crop Table'!O43, 
                        DATEDIF(H28, 'Crop Table'!O43, "D"), 
                        DATEDIF('Crop Table'!O43, H28, "D")
                )
&gt; 3,
        IF(
                IF(H28&lt;'Crop Table'!P43, 
                        DATEDIF(H28, 'Crop Table'!P43, "D"), 
                        DATEDIF('Crop Table'!P43, H28, "D")
                ) 
        &gt; 3, 
        IF(AND(H28&gt;'Crop Table'!O43, H28&lt;'Crop Table'!P43),
                1*'Crop Table'!C43,
        ), 
        1*'Crop Table'!C43
        ),
1*'Crop Table'!C43
)</f>
        <v/>
      </c>
      <c r="BX28" s="202"/>
      <c r="BY28" s="202" t="str">
        <f>IF(IF(H28&lt;'Crop Table'!O44, 
                        DATEDIF(H28, 'Crop Table'!O44, "D"), 
                        DATEDIF('Crop Table'!O44, H28, "D")
                )
&gt; 3,
        IF(
                IF(H28&lt;'Crop Table'!P44, 
                        DATEDIF(H28, 'Crop Table'!P44, "D"), 
                        DATEDIF('Crop Table'!P44, H28, "D")
                ) 
        &gt; 3, 
        IF(AND(H28&gt;'Crop Table'!O44, H28&lt;'Crop Table'!P44),
                1*'Crop Table'!C44,
        ), 
        1*'Crop Table'!C44
        ),
1*'Crop Table'!C44
)</f>
        <v/>
      </c>
      <c r="BZ28" s="202"/>
      <c r="CA28" s="202" t="str">
        <f>IF(IF(H27&lt;'Crop Table'!O45, 
                        DATEDIF(H27, 'Crop Table'!O45, "D"), 
                        DATEDIF('Crop Table'!O45, H27, "D")
                )
&gt; 3,
        IF(
                IF(H27&lt;'Crop Table'!P45, 
                        DATEDIF(H27, 'Crop Table'!P45, "D"), 
                        DATEDIF('Crop Table'!P45, H27, "D")
                ) 
        &gt; 3, 
        IF(AND(H27&gt;'Crop Table'!O45, H27&lt;'Crop Table'!P45),
                1*'Crop Table'!C45,
        ), 
        1*'Crop Table'!C45
        ),
1*'Crop Table'!C45
)</f>
        <v/>
      </c>
      <c r="CB28" s="202"/>
      <c r="CC28" s="202" t="str">
        <f>IF(IF(H28&lt;'Crop Table'!O46, 
                        DATEDIF(H28, 'Crop Table'!O46, "D"), 
                        DATEDIF('Crop Table'!O46, H28, "D")
                )
&gt; 3,
        IF(
                IF(H28&lt;'Crop Table'!P46, 
                        DATEDIF(H28, 'Crop Table'!P46, "D"), 
                        DATEDIF('Crop Table'!P46, H28, "D")
                ) 
        &gt; 3, 
        IF(AND(H28&gt;'Crop Table'!O46, H28&lt;'Crop Table'!P46),
                1*'Crop Table'!C46,
        ), 
        1*'Crop Table'!C46
        ),
1*'Crop Table'!C46
)</f>
        <v/>
      </c>
      <c r="CD28" s="202"/>
      <c r="CE28" s="202" t="str">
        <f>IF(IF(H28&lt;'Crop Table'!O47, 
                        DATEDIF(H28, 'Crop Table'!O47, "D"), 
                        DATEDIF('Crop Table'!O47, H28, "D")
                )
&gt; 3,
        IF(
                IF(H28&lt;'Crop Table'!P47, 
                        DATEDIF(H28, 'Crop Table'!P47, "D"), 
                        DATEDIF('Crop Table'!P47, H28, "D")
                ) 
        &gt; 3, 
        IF(AND(H28&gt;'Crop Table'!O47, H28&lt;'Crop Table'!P47),
                1*'Crop Table'!C47,
        ), 
        1*'Crop Table'!C47
        ),
1*'Crop Table'!C47
)</f>
        <v/>
      </c>
      <c r="CF28" s="202"/>
      <c r="CG28" s="202" t="str">
        <f>IF(IF(H28&lt;'Crop Table'!O48, 
                        DATEDIF(H28, 'Crop Table'!O48, "D"), 
                        DATEDIF('Crop Table'!O48, H28, "D")
                )
&gt; 3,
        IF(
                IF(H28&lt;'Crop Table'!P48, 
                        DATEDIF(H28, 'Crop Table'!P48, "D"), 
                        DATEDIF('Crop Table'!P48, H28, "D")
                ) 
        &gt; 3, 
        IF(AND(H28&gt;'Crop Table'!O48, H28&lt;'Crop Table'!P48),
                1*'Crop Table'!C48,
        ), 
        1*'Crop Table'!C48
        ),
1*'Crop Table'!C48
)</f>
        <v/>
      </c>
      <c r="CH28" s="202"/>
      <c r="CI28" s="202" t="str">
        <f>IF(IF(H28&lt;'Crop Table'!O49, 
                        DATEDIF(H28, 'Crop Table'!O49, "D"), 
                        DATEDIF('Crop Table'!O49, H28, "D")
                )
&gt; 3,
        IF(
                IF(H28&lt;'Crop Table'!P49, 
                        DATEDIF(H28, 'Crop Table'!P49, "D"), 
                        DATEDIF('Crop Table'!P49, H28, "D")
                ) 
        &gt; 3, 
        IF(AND(H28&gt;'Crop Table'!O49, H28&lt;'Crop Table'!P49),
                1*'Crop Table'!C49,
        ), 
        1*'Crop Table'!C49
        ),
1*'Crop Table'!C49
)</f>
        <v/>
      </c>
      <c r="CJ28" s="202"/>
      <c r="CK28" s="202" t="str">
        <f>IF(IF(H28&lt;'Crop Table'!O50, 
                        DATEDIF(H28, 'Crop Table'!O50, "D"), 
                        DATEDIF('Crop Table'!O50, H28, "D")
                )
&gt; 3,
        IF(
                IF(H28&lt;'Crop Table'!P50, 
                        DATEDIF(H28, 'Crop Table'!P50, "D"), 
                        DATEDIF('Crop Table'!P50, H28, "D")
                ) 
        &gt; 3, 
        IF(AND(H28&gt;'Crop Table'!O50, H28&lt;'Crop Table'!P50),
                1*'Crop Table'!C50,
        ), 
        1*'Crop Table'!C50
        ),
1*'Crop Table'!C50
)</f>
        <v/>
      </c>
      <c r="CL28" s="202"/>
      <c r="CM28" s="202" t="str">
        <f>IF(IF(H28&lt;'Crop Table'!O51, 
                        DATEDIF(H28, 'Crop Table'!O51, "D"), 
                        DATEDIF('Crop Table'!O51, H28, "D")
                )
&gt; 3,
        IF(
                IF(H28&lt;'Crop Table'!P51, 
                        DATEDIF(H28, 'Crop Table'!P51, "D"), 
                        DATEDIF('Crop Table'!P51, H28, "D")
                ) 
        &gt; 3, 
        IF(AND(H28&gt;'Crop Table'!O51, H28&lt;'Crop Table'!P51),
                1*'Crop Table'!C51,
        ), 
        1*'Crop Table'!C51
        ),
1*'Crop Table'!C51
)</f>
        <v/>
      </c>
      <c r="CN28" s="202"/>
      <c r="CO28" s="202" t="str">
        <f>IF(IF(H28&lt;'Crop Table'!O52, 
                        DATEDIF(H28, 'Crop Table'!O52, "D"), 
                        DATEDIF('Crop Table'!O52, H28, "D")
                )
&gt; 3,
        IF(
                IF(H28&lt;'Crop Table'!P52, 
                        DATEDIF(H28, 'Crop Table'!P52, "D"), 
                        DATEDIF('Crop Table'!P52, H28, "D")
                ) 
        &gt; 3, 
        IF(AND(H28&gt;'Crop Table'!O52, H28&lt;'Crop Table'!P52),
                1*'Crop Table'!C52,
        ), 
        1*'Crop Table'!C52
        ),
1*'Crop Table'!C52
)</f>
        <v/>
      </c>
      <c r="CP28" s="202"/>
      <c r="CQ28" s="202" t="str">
        <f>IF(IF(H27&lt;'Crop Table'!O53, 
                        DATEDIF(H27, 'Crop Table'!O53, "D"), 
                        DATEDIF('Crop Table'!O53, H27, "D")
                )
&gt; 3,
        IF(
                IF(H27&lt;'Crop Table'!P53, 
                        DATEDIF(H27, 'Crop Table'!P53, "D"), 
                        DATEDIF('Crop Table'!P53, H27, "D")
                ) 
        &gt; 3, 
        IF(AND(H27&gt;'Crop Table'!O53, H27&lt;'Crop Table'!P53),
                1*'Crop Table'!C53,
        ), 
        1*'Crop Table'!C53
        ),
1*'Crop Table'!C53
)</f>
        <v/>
      </c>
      <c r="CR28" s="202"/>
      <c r="CS28" s="202" t="str">
        <f>IF(IF(H28&lt;'Crop Table'!O54, 
                        DATEDIF(H28, 'Crop Table'!O54, "D"), 
                        DATEDIF('Crop Table'!O54, H28, "D")
                )
&gt; 3,
        IF(
                IF(H28&lt;'Crop Table'!P54, 
                        DATEDIF(H28, 'Crop Table'!P54, "D"), 
                        DATEDIF('Crop Table'!P54, H28, "D")
                ) 
        &gt; 3, 
        IF(AND(H28&gt;'Crop Table'!O54, H28&lt;'Crop Table'!P54),
                1*'Crop Table'!C54,
        ), 
        1*'Crop Table'!C54
        ),
1*'Crop Table'!C54
)</f>
        <v/>
      </c>
      <c r="CT28" s="202"/>
      <c r="CU28" s="202" t="str">
        <f>IF(IF(H28&lt;'Crop Table'!O55, 
                        DATEDIF(H28, 'Crop Table'!O55, "D"), 
                        DATEDIF('Crop Table'!O55, H28, "D")
                )
&gt; 3,
        IF(
                IF(H28&lt;'Crop Table'!P55, 
                        DATEDIF(H28, 'Crop Table'!P55, "D"), 
                        DATEDIF('Crop Table'!P55, H28, "D")
                ) 
        &gt; 3, 
        IF(AND(H28&gt;'Crop Table'!O55, H28&lt;'Crop Table'!P55),
                1*'Crop Table'!C55,
        ), 
        1*'Crop Table'!C55
        ),
1*'Crop Table'!C55
)</f>
        <v/>
      </c>
      <c r="CV28" s="202"/>
      <c r="CW28" s="202" t="str">
        <f>IF(IF(H28&lt;'Crop Table'!O56, 
                        DATEDIF(H28, 'Crop Table'!O56, "D"), 
                        DATEDIF('Crop Table'!O56, H28, "D")
                )
&gt; 3,
        IF(
                IF(H28&lt;'Crop Table'!P56, 
                        DATEDIF(H28, 'Crop Table'!P56, "D"), 
                        DATEDIF('Crop Table'!P56, H28, "D")
                ) 
        &gt; 3, 
        IF(AND(H28&gt;'Crop Table'!O56, H28&lt;'Crop Table'!P56),
                1*'Crop Table'!C56,
        ), 
        1*'Crop Table'!C56
        ),
1*'Crop Table'!C56
)</f>
        <v/>
      </c>
      <c r="CX28" s="202"/>
      <c r="CY28" s="202" t="str">
        <f>IF(IF(H28&lt;'Crop Table'!O57, 
                        DATEDIF(H28, 'Crop Table'!O57, "D"), 
                        DATEDIF('Crop Table'!O57, H28, "D")
                )
&gt; 3,
        IF(
                IF(H28&lt;'Crop Table'!P57, 
                        DATEDIF(H28, 'Crop Table'!P57, "D"), 
                        DATEDIF('Crop Table'!P57, H28, "D")
                ) 
        &gt; 3, 
        IF(AND(H28&gt;'Crop Table'!O57, H28&lt;'Crop Table'!P57),
                1*'Crop Table'!C57,
        ), 
        1*'Crop Table'!C57
        ),
1*'Crop Table'!C57
)</f>
        <v/>
      </c>
      <c r="CZ28" s="202"/>
      <c r="DA28" s="202" t="str">
        <f>IF(IF(H28&lt;'Crop Table'!O58, 
                        DATEDIF(H28, 'Crop Table'!O58, "D"), 
                        DATEDIF('Crop Table'!O58, H28, "D")
                )
&gt; 3,
        IF(
                IF(H28&lt;'Crop Table'!P58, 
                        DATEDIF(H28, 'Crop Table'!P58, "D"), 
                        DATEDIF('Crop Table'!P58, H28, "D")
                ) 
        &gt; 3, 
        IF(AND(H28&gt;'Crop Table'!O58, H28&lt;'Crop Table'!P58),
                1*'Crop Table'!C58,
        ), 
        1*'Crop Table'!C58
        ),
1*'Crop Table'!C58
)</f>
        <v/>
      </c>
      <c r="DB28" s="202"/>
      <c r="DC28" s="202" t="str">
        <f>IF(IF(H27&lt;'Crop Table'!O59, 
                        DATEDIF(H27, 'Crop Table'!O59, "D"), 
                        DATEDIF('Crop Table'!O59, H27, "D")
                )
&gt; 3,
        IF(
                IF(H27&lt;'Crop Table'!P59, 
                        DATEDIF(H27, 'Crop Table'!P59, "D"), 
                        DATEDIF('Crop Table'!P59, H27, "D")
                ) 
        &gt; 3, 
        IF(AND(H27&gt;'Crop Table'!O59, H27&lt;'Crop Table'!P59),
                1*'Crop Table'!C59,
        ), 
        1*'Crop Table'!C59
        ),
1*'Crop Table'!C59
)</f>
        <v/>
      </c>
      <c r="DD28" s="202"/>
      <c r="DE28" s="202" t="str">
        <f>IF(IF(H28&lt;'Crop Table'!O60, 
                        DATEDIF(H28, 'Crop Table'!O60, "D"), 
                        DATEDIF('Crop Table'!O60, H28, "D")
                )
&gt; 3,
        IF(
                IF(H28&lt;'Crop Table'!P60, 
                        DATEDIF(H28, 'Crop Table'!P60, "D"), 
                        DATEDIF('Crop Table'!P60, H28, "D")
                ) 
        &gt; 3, 
        IF(AND(H28&gt;'Crop Table'!O60, H28&lt;'Crop Table'!P60),
                1*'Crop Table'!C60,
        ), 
        1*'Crop Table'!C60
        ),
1*'Crop Table'!C60
)</f>
        <v/>
      </c>
      <c r="DF28" s="202"/>
      <c r="DG28" s="202" t="str">
        <f>IF(IF(H26&lt;'Crop Table'!O61, 
                        DATEDIF(H26, 'Crop Table'!O61, "D"), 
                        DATEDIF('Crop Table'!O61, H26, "D")
                )
&gt; 3,
        IF(
                IF(H26&lt;'Crop Table'!P61, 
                        DATEDIF(H26, 'Crop Table'!P61, "D"), 
                        DATEDIF('Crop Table'!P61, H26, "D")
                ) 
        &gt; 3, 
        IF(AND(H26&gt;'Crop Table'!O61, H26&lt;'Crop Table'!P61),
                1*'Crop Table'!C61,
        ), 
        1*'Crop Table'!C61
        ),
1*'Crop Table'!C61
)</f>
        <v/>
      </c>
      <c r="DH28" s="202"/>
      <c r="DI28" s="202" t="str">
        <f>IF(IF(H28&lt;'Crop Table'!O62, 
                        DATEDIF(H28, 'Crop Table'!O62, "D"), 
                        DATEDIF('Crop Table'!O62, H28, "D")
                )
&gt; 3,
        IF(
                IF(H28&lt;'Crop Table'!P62, 
                        DATEDIF(H28, 'Crop Table'!P62, "D"), 
                        DATEDIF('Crop Table'!P62, H28, "D")
                ) 
        &gt; 3, 
        IF(AND(H28&gt;'Crop Table'!O62, H28&lt;'Crop Table'!P62),
                1*'Crop Table'!C62,
        ), 
        1*'Crop Table'!C62
        ),
1*'Crop Table'!C62
)</f>
        <v/>
      </c>
      <c r="DJ28" s="202"/>
      <c r="DK28" s="202" t="str">
        <f>IF(IF(H28&lt;'Crop Table'!O63, 
                        DATEDIF(H28, 'Crop Table'!O63, "D"), 
                        DATEDIF('Crop Table'!O63, H28, "D")
                )
&gt; 3,
        IF(
                IF(H28&lt;'Crop Table'!P63, 
                        DATEDIF(H28, 'Crop Table'!P63, "D"), 
                        DATEDIF('Crop Table'!P63, H28, "D")
                ) 
        &gt; 3, 
        IF(AND(H28&gt;'Crop Table'!O63, H28&lt;'Crop Table'!P63),
                1*'Crop Table'!C63,
        ), 
        1*'Crop Table'!C63
        ),
1*'Crop Table'!C63
)</f>
        <v/>
      </c>
      <c r="DL28" s="202"/>
      <c r="DM28" s="202" t="str">
        <f>IF(IF(H27&lt;'Crop Table'!O64, 
                        DATEDIF(H27, 'Crop Table'!O64, "D"), 
                        DATEDIF('Crop Table'!O64, H27, "D")
                )
&gt; 3,
        IF(
                IF(H27&lt;'Crop Table'!P64, 
                        DATEDIF(H27, 'Crop Table'!P64, "D"), 
                        DATEDIF('Crop Table'!P64, H27, "D")
                ) 
        &gt; 3, 
        IF(AND(H27&gt;'Crop Table'!O64, H27&lt;'Crop Table'!P64),
                1*'Crop Table'!C64,
        ), 
        1*'Crop Table'!C64
        ),
1*'Crop Table'!C64
)</f>
        <v/>
      </c>
      <c r="DN28" s="202"/>
      <c r="DO28" s="202" t="str">
        <f>IF(IF(H28&lt;'Crop Table'!O65, 
                        DATEDIF(H28, 'Crop Table'!O65, "D"), 
                        DATEDIF('Crop Table'!O65, H28, "D")
                )
&gt; 3,
        IF(
                IF(H28&lt;'Crop Table'!P65, 
                        DATEDIF(H28, 'Crop Table'!P65, "D"), 
                        DATEDIF('Crop Table'!P65, H28, "D")
                ) 
        &gt; 3, 
        IF(AND(H28&gt;'Crop Table'!O65, H28&lt;'Crop Table'!P65),
                1*'Crop Table'!C65,
        ), 
        1*'Crop Table'!C65
        ),
1*'Crop Table'!C65
)</f>
        <v/>
      </c>
      <c r="DP28" s="202"/>
      <c r="DQ28" s="202" t="str">
        <f>IF(IF(H28&lt;'Crop Table'!O66, 
                        DATEDIF(H28, 'Crop Table'!O66, "D"), 
                        DATEDIF('Crop Table'!O66, H28, "D")
                )
&gt; 3,
        IF(
                IF(H28&lt;'Crop Table'!P66, 
                        DATEDIF(H28, 'Crop Table'!P66, "D"), 
                        DATEDIF('Crop Table'!P66, H28, "D")
                ) 
        &gt; 3, 
        IF(AND(H28&gt;'Crop Table'!O66, H28&lt;'Crop Table'!P66),
                1*'Crop Table'!C66,
        ), 
        1*'Crop Table'!C66
        ),
1*'Crop Table'!C66
)</f>
        <v/>
      </c>
      <c r="DR28" s="202"/>
      <c r="DS28" s="202" t="str">
        <f>IF(IF(H25&lt;'Crop Table'!O67, 
                        DATEDIF(H25, 'Crop Table'!O67, "D"), 
                        DATEDIF('Crop Table'!O67, H25, "D")
                )
&gt; 3,
        IF(
                IF(H25&lt;'Crop Table'!P67, 
                        DATEDIF(H25, 'Crop Table'!P67, "D"), 
                        DATEDIF('Crop Table'!P67, H25, "D")
                ) 
        &gt; 3, 
        IF(AND(H25&gt;'Crop Table'!O67, H25&lt;'Crop Table'!P67),
                1*'Crop Table'!C67,
        ), 
        1*'Crop Table'!C67
        ),
1*'Crop Table'!C67
)</f>
        <v/>
      </c>
      <c r="DT28" s="202"/>
      <c r="DU28" s="202" t="str">
        <f>IF(IF(H28&lt;'Crop Table'!O68, 
                        DATEDIF(H28, 'Crop Table'!O68, "D"), 
                        DATEDIF('Crop Table'!O68, H28, "D")
                )
&gt; 3,
        IF(
                IF(H28&lt;'Crop Table'!P68, 
                        DATEDIF(H28, 'Crop Table'!P68, "D"), 
                        DATEDIF('Crop Table'!P68, H28, "D")
                ) 
        &gt; 3, 
        IF(AND(H28&gt;'Crop Table'!O68, H28&lt;'Crop Table'!P68),
                1*'Crop Table'!C68,
        ), 
        1*'Crop Table'!C68
        ),
1*'Crop Table'!C68
)</f>
        <v/>
      </c>
      <c r="DV28" s="202"/>
      <c r="DW28" s="202" t="str">
        <f>IF(IF(H27&lt;'Crop Table'!O69, 
                        DATEDIF(H27, 'Crop Table'!O69, "D"), 
                        DATEDIF('Crop Table'!O69, H27, "D")
                )
&gt; 3,
        IF(
                IF(H27&lt;'Crop Table'!P69, 
                        DATEDIF(H27, 'Crop Table'!P69, "D"), 
                        DATEDIF('Crop Table'!P69, H27, "D")
                ) 
        &gt; 3, 
        IF(AND(H27&gt;'Crop Table'!O69, H27&lt;'Crop Table'!P69),
                1*'Crop Table'!C69,
        ), 
        1*'Crop Table'!C69
        ),
1*'Crop Table'!C69
)</f>
        <v/>
      </c>
      <c r="DX28" s="202"/>
      <c r="DY28" s="202" t="str">
        <f>IF(IF(H28&lt;'Crop Table'!O70, 
                        DATEDIF(H28, 'Crop Table'!O70, "D"), 
                        DATEDIF('Crop Table'!O70, H28, "D")
                )
&gt; 3,
        IF(
                IF(H28&lt;'Crop Table'!P70, 
                        DATEDIF(H28, 'Crop Table'!P70, "D"), 
                        DATEDIF('Crop Table'!P70, H28, "D")
                ) 
        &gt; 3, 
        IF(AND(H28&gt;'Crop Table'!O70, H28&lt;'Crop Table'!P70),
                1*'Crop Table'!C70,
        ), 
        1*'Crop Table'!C70
        ),
1*'Crop Table'!C70
)</f>
        <v/>
      </c>
      <c r="DZ28" s="202"/>
      <c r="EA28" s="202" t="str">
        <f>IF(IF(H27&lt;'Crop Table'!O71, 
                        DATEDIF(H27, 'Crop Table'!O71, "D"), 
                        DATEDIF('Crop Table'!O71, H27, "D")
                )
&gt; 3,
        IF(
                IF(H27&lt;'Crop Table'!P71, 
                        DATEDIF(H27, 'Crop Table'!P71, "D"), 
                        DATEDIF('Crop Table'!P71, H27, "D")
                ) 
        &gt; 3, 
        IF(AND(H27&gt;'Crop Table'!O71, H27&lt;'Crop Table'!P71),
                1*'Crop Table'!C71,
        ), 
        1*'Crop Table'!C71
        ),
1*'Crop Table'!C71
)</f>
        <v/>
      </c>
      <c r="EB28" s="202"/>
      <c r="EC28" s="202" t="str">
        <f>IF(IF(H28&lt;'Crop Table'!O72, 
                        DATEDIF(H28, 'Crop Table'!O72, "D"), 
                        DATEDIF('Crop Table'!O72, H28, "D")
                )
&gt; 3,
        IF(
                IF(H28&lt;'Crop Table'!P72, 
                        DATEDIF(H28, 'Crop Table'!P72, "D"), 
                        DATEDIF('Crop Table'!P72, H28, "D")
                ) 
        &gt; 3, 
        IF(AND(H28&gt;'Crop Table'!O72, H28&lt;'Crop Table'!P72),
                1*'Crop Table'!C72,
        ), 
        1*'Crop Table'!C72
        ),
1*'Crop Table'!C72
)</f>
        <v/>
      </c>
      <c r="ED28" s="202"/>
      <c r="EE28" s="202" t="str">
        <f>IF(IF(H28&lt;'Crop Table'!O73, 
                        DATEDIF(H28, 'Crop Table'!O73, "D"), 
                        DATEDIF('Crop Table'!O73, H28, "D")
                )
&gt; 3,
        IF(
                IF(H28&lt;'Crop Table'!P73, 
                        DATEDIF(H28, 'Crop Table'!P73, "D"), 
                        DATEDIF('Crop Table'!P73, H28, "D")
                ) 
        &gt; 3, 
        IF(AND(H28&gt;'Crop Table'!O73, H28&lt;'Crop Table'!P73),
                1*'Crop Table'!C73,
        ), 
        1*'Crop Table'!C73
        ),
1*'Crop Table'!C73
)</f>
        <v/>
      </c>
      <c r="EF28" s="203"/>
    </row>
    <row r="29">
      <c r="A29" s="204"/>
      <c r="B29" s="193"/>
      <c r="C29" s="193"/>
      <c r="D29" s="193"/>
      <c r="E29" s="205">
        <f>IF(COUNTA('Crop Table'!O11:O73)=0, ,SUM(K29:EE29))</f>
        <v>14</v>
      </c>
      <c r="F29" s="195"/>
      <c r="G29" s="206" t="str">
        <f>IF(COUNTA('Crop Table'!O11:O73)=0, ,(IF(LEFT(H29, 2)=LEFT(H28, 2), , SWITCH(LEFT(H29, 2), "1/", "January","2/", "February","3/", "March","4/", "April","5/", "May","6/", "June","7/", "July","8/", "August","9/", "September","10", "October","11", "November","12", "December"))))</f>
        <v/>
      </c>
      <c r="H29" s="197">
        <f>IF(COUNTA('Crop Table'!O11:O73)=0, ,H28+(DATEDIF(H13, H53, "D")/39)-((DATEDIF(H13, H53, "D")/39)/39))</f>
        <v>45096.4622</v>
      </c>
      <c r="I29" s="207"/>
      <c r="J29" s="208"/>
      <c r="K29" s="200" t="str">
        <f>IF(IF(H28&lt;'Crop Table'!O11, 
                        DATEDIF(H28, 'Crop Table'!O11, "D"), 
                        DATEDIF('Crop Table'!O11, H28, "D")
                )
&gt; 3,
        IF(
                IF(H28&lt;'Crop Table'!P11, 
                        DATEDIF(H28, 'Crop Table'!P11, "D"), 
                        DATEDIF('Crop Table'!P11, H28, "D")
                ) 
        &gt; 3, 
        IF(AND(H28&gt;'Crop Table'!O11, H28&lt;'Crop Table'!P11),
                1*'Crop Table'!C11,
        ), 
        1*'Crop Table'!C11
        ),
1*'Crop Table'!C11
)</f>
        <v/>
      </c>
      <c r="L29" s="200"/>
      <c r="M29" s="201">
        <f>IF(IF(H29&lt;'Crop Table'!O12, 
                        DATEDIF(H29, 'Crop Table'!O12, "D"), 
                        DATEDIF('Crop Table'!O12, H29, "D")
                )
&gt; 3,
        IF(
                IF(H29&lt;'Crop Table'!P12, 
                        DATEDIF(H29, 'Crop Table'!P12, "D"), 
                        DATEDIF('Crop Table'!P12, H29, "D")
                ) 
        &gt; 3, 
        IF(AND(H29&gt;'Crop Table'!O12, H29&lt;'Crop Table'!P12),
                1*'Crop Table'!C12,
        ), 
        1*'Crop Table'!C12
        ),
1*'Crop Table'!C12
)</f>
        <v>5</v>
      </c>
      <c r="N29" s="201"/>
      <c r="O29" s="202" t="str">
        <f>IF(IF(H29&lt;'Crop Table'!O13, 
                        DATEDIF(H29, 'Crop Table'!O13, "D"), 
                        DATEDIF('Crop Table'!O13, H29, "D")
                )
&gt; 3,
        IF(
                IF(H29&lt;'Crop Table'!P13, 
                        DATEDIF(H29, 'Crop Table'!P13, "D"), 
                        DATEDIF('Crop Table'!P13, H29, "D")
                ) 
        &gt; 3, 
        IF(AND(H29&gt;'Crop Table'!O13, H29&lt;'Crop Table'!P13),
                1*'Crop Table'!C13,
        ), 
        1*'Crop Table'!C13
        ),
1*'Crop Table'!C13
)</f>
        <v/>
      </c>
      <c r="P29" s="202"/>
      <c r="Q29" s="202" t="str">
        <f>IF(IF(H28&lt;'Crop Table'!O14, 
                        DATEDIF(H28, 'Crop Table'!O14, "D"), 
                        DATEDIF('Crop Table'!O14, H28, "D")
                )
&gt; 3,
        IF(
                IF(H28&lt;'Crop Table'!P14, 
                        DATEDIF(H28, 'Crop Table'!P14, "D"), 
                        DATEDIF('Crop Table'!P14, H28, "D")
                ) 
        &gt; 3, 
        IF(AND(H28&gt;'Crop Table'!O14, H28&lt;'Crop Table'!P14),
                1*'Crop Table'!C14,
        ), 
        1*'Crop Table'!C14
        ),
1*'Crop Table'!C14 
)</f>
        <v/>
      </c>
      <c r="R29" s="202"/>
      <c r="S29" s="202" t="str">
        <f>IF(IF(H29&lt;'Crop Table'!O15, 
                        DATEDIF(H29, 'Crop Table'!O15, "D"), 
                        DATEDIF('Crop Table'!O15, H29, "D")
                )
&gt; 3,
        IF(
                IF(H29&lt;'Crop Table'!P15, 
                        DATEDIF(H29, 'Crop Table'!P15, "D"), 
                        DATEDIF('Crop Table'!P15, H29, "D")
                ) 
        &gt; 3, 
        IF(AND(H29&gt;'Crop Table'!O15, H29&lt;'Crop Table'!P15),
                1*'Crop Table'!C15,
        ), 
        1*'Crop Table'!C15
        ),
1*'Crop Table'!C15
)</f>
        <v/>
      </c>
      <c r="T29" s="202"/>
      <c r="U29" s="202">
        <f>IF(IF(H29&lt;'Crop Table'!O16, 
                        DATEDIF(H29, 'Crop Table'!O16, "D"), 
                        DATEDIF('Crop Table'!O16, H29, "D")
                )
&gt; 3,
        IF(
                IF(H29&lt;'Crop Table'!P16, 
                        DATEDIF(H29, 'Crop Table'!P16, "D"), 
                        DATEDIF('Crop Table'!P16, H29, "D")
                ) 
        &gt; 3, 
        IF(AND(H29&gt;'Crop Table'!O16, H29&lt;'Crop Table'!P16),
                1*'Crop Table'!C16,
        ), 
        1*'Crop Table'!C16
        ),
1*'Crop Table'!C16 
)</f>
        <v>9</v>
      </c>
      <c r="V29" s="202"/>
      <c r="W29" s="202" t="str">
        <f>IF(IF(H29&lt;'Crop Table'!O17, 
                        DATEDIF(H29, 'Crop Table'!O17, "D"), 
                        DATEDIF('Crop Table'!O17, H29, "D")
                )
&gt; 3,
        IF(
                IF(H29&lt;'Crop Table'!P17, 
                        DATEDIF(H29, 'Crop Table'!P17, "D"), 
                        DATEDIF('Crop Table'!P17, H29, "D")
                ) 
        &gt; 3, 
        IF(AND(H29&gt;'Crop Table'!O17, H29&lt;'Crop Table'!P17),
                1*'Crop Table'!C17,
        ), 
        1*'Crop Table'!C17
        ),
1*'Crop Table'!C17 
)</f>
        <v/>
      </c>
      <c r="X29" s="202"/>
      <c r="Y29" s="202" t="str">
        <f>IF(IF(H29&lt;'Crop Table'!O18, 
                        DATEDIF(H29, 'Crop Table'!O18, "D"), 
                        DATEDIF('Crop Table'!O18, H29, "D")
                )
&gt; 3,
        IF(
                IF(H29&lt;'Crop Table'!P18, 
                        DATEDIF(H29, 'Crop Table'!P18, "D"), 
                        DATEDIF('Crop Table'!P18, H29, "D")
                ) 
        &gt; 3, 
        IF(AND(H29&gt;'Crop Table'!O18, H29&lt;'Crop Table'!P18),
                1*'Crop Table'!C18,
        ), 
        1*'Crop Table'!C18
        ),
1*'Crop Table'!C18 
)</f>
        <v/>
      </c>
      <c r="Z29" s="202"/>
      <c r="AA29" s="202" t="str">
        <f>IF(IF(H29&lt;'Crop Table'!O19, 
                        DATEDIF(H29, 'Crop Table'!O19, "D"), 
                        DATEDIF('Crop Table'!O19, H29, "D")
                )
&gt; 3,
        IF(
                IF(H29&lt;'Crop Table'!P19, 
                        DATEDIF(H29, 'Crop Table'!P19, "D"), 
                        DATEDIF('Crop Table'!P19, H29, "D")
                ) 
        &gt; 3, 
        IF(AND(H29&gt;'Crop Table'!O19, H29&lt;'Crop Table'!P19),
                1*'Crop Table'!C19,
        ), 
        1*'Crop Table'!C19
        ),
1*'Crop Table'!C19 
)</f>
        <v/>
      </c>
      <c r="AB29" s="202"/>
      <c r="AC29" s="202" t="str">
        <f>IF(IF(H29&lt;'Crop Table'!O20, 
                        DATEDIF(H29, 'Crop Table'!O20, "D"), 
                        DATEDIF('Crop Table'!O20, H29, "D")
                )
&gt; 3,
        IF(
                IF(H29&lt;'Crop Table'!P20, 
                        DATEDIF(H29, 'Crop Table'!P20, "D"), 
                        DATEDIF('Crop Table'!P20, H29, "D")
                ) 
        &gt; 3, 
        IF(AND(H29&gt;'Crop Table'!O20, H29&lt;'Crop Table'!P20),
                1*'Crop Table'!C20,
        ), 
        1*'Crop Table'!C20
        ),
1*'Crop Table'!C20 
)</f>
        <v/>
      </c>
      <c r="AD29" s="202"/>
      <c r="AE29" s="202" t="str">
        <f>IF(IF(H29&lt;'Crop Table'!O21, 
                        DATEDIF(H29, 'Crop Table'!O21, "D"), 
                        DATEDIF('Crop Table'!O21, H29, "D")
                )
&gt; 3,
        IF(
                IF(H29&lt;'Crop Table'!P21, 
                        DATEDIF(H29, 'Crop Table'!P21, "D"), 
                        DATEDIF('Crop Table'!P21, H29, "D")
                ) 
        &gt; 3, 
        IF(AND(H29&gt;'Crop Table'!O21, H29&lt;'Crop Table'!P21),
                1*'Crop Table'!C21,
        ), 
        1*'Crop Table'!C21
        ),
1*'Crop Table'!C21 
)</f>
        <v/>
      </c>
      <c r="AF29" s="202"/>
      <c r="AG29" s="202" t="str">
        <f>IF(IF(H29&lt;'Crop Table'!O22, 
                        DATEDIF(H29, 'Crop Table'!O22, "D"), 
                        DATEDIF('Crop Table'!O22, H29, "D")
                )
&gt; 3,
        IF(
                IF(H29&lt;'Crop Table'!P22, 
                        DATEDIF(H29, 'Crop Table'!P22, "D"), 
                        DATEDIF('Crop Table'!P22, H29, "D")
                ) 
        &gt; 3, 
        IF(AND(H29&gt;'Crop Table'!O22, H29&lt;'Crop Table'!P22),
                1*'Crop Table'!C22,
        ), 
        1*'Crop Table'!C22
        ),
1*'Crop Table'!C22 
)</f>
        <v/>
      </c>
      <c r="AH29" s="202"/>
      <c r="AI29" s="202" t="str">
        <f>IF(IF(H29&lt;'Crop Table'!O23, 
                        DATEDIF(H29, 'Crop Table'!O23, "D"), 
                        DATEDIF('Crop Table'!O23, H29, "D")
                )
&gt; 3,
        IF(
                IF(H29&lt;'Crop Table'!P23, 
                        DATEDIF(H29, 'Crop Table'!P23, "D"), 
                        DATEDIF('Crop Table'!P23, H29, "D")
                ) 
        &gt; 3, 
        IF(AND(H29&gt;'Crop Table'!O23, H29&lt;'Crop Table'!P23),
                1*'Crop Table'!C23,
        ), 
        1*'Crop Table'!C23
        ),
1*'Crop Table'!C23 
)</f>
        <v/>
      </c>
      <c r="AJ29" s="202"/>
      <c r="AK29" s="202" t="str">
        <f>IF(IF(H29&lt;'Crop Table'!O24, 
                        DATEDIF(H29, 'Crop Table'!O24, "D"), 
                        DATEDIF('Crop Table'!O24, H29, "D")
                )
&gt; 3,
        IF(
                IF(H29&lt;'Crop Table'!P24, 
                        DATEDIF(H29, 'Crop Table'!P24, "D"), 
                        DATEDIF('Crop Table'!P24, H29, "D")
                ) 
        &gt; 3, 
        IF(AND(H29&gt;'Crop Table'!O24, H29&lt;'Crop Table'!P24),
                1*'Crop Table'!C24,
        ), 
        1*'Crop Table'!C24
        ),
1*'Crop Table'!C24 
)</f>
        <v/>
      </c>
      <c r="AL29" s="202"/>
      <c r="AM29" s="202" t="str">
        <f>IF(IF(H29&lt;'Crop Table'!O25, 
                        DATEDIF(H29, 'Crop Table'!O25, "D"), 
                        DATEDIF('Crop Table'!O25, H29, "D")
                )
&gt; 3,
        IF(
                IF(H29&lt;'Crop Table'!P25, 
                        DATEDIF(H29, 'Crop Table'!P25, "D"), 
                        DATEDIF('Crop Table'!P25, H29, "D")
                ) 
        &gt; 3, 
        IF(AND(H29&gt;'Crop Table'!O25, H29&lt;'Crop Table'!P25),
                1*'Crop Table'!C25,
        ), 
        1*'Crop Table'!C25
        ),
1*'Crop Table'!C25 
)</f>
        <v/>
      </c>
      <c r="AN29" s="202"/>
      <c r="AO29" s="202" t="str">
        <f>IF(IF(H29&lt;'Crop Table'!O26, 
                        DATEDIF(H29, 'Crop Table'!O26, "D"), 
                        DATEDIF('Crop Table'!O26, H29, "D")
                )
&gt; 3,
        IF(
                IF(H29&lt;'Crop Table'!P26, 
                        DATEDIF(H29, 'Crop Table'!P26, "D"), 
                        DATEDIF('Crop Table'!P26, H29, "D")
                ) 
        &gt; 3, 
        IF(AND(H29&gt;'Crop Table'!O26, H29&lt;'Crop Table'!P26),
                1*'Crop Table'!C26,
        ), 
        1*'Crop Table'!C26
        ),
1*'Crop Table'!C26 
)</f>
        <v/>
      </c>
      <c r="AP29" s="202"/>
      <c r="AQ29" s="202" t="str">
        <f>IF(IF(H29&lt;'Crop Table'!O27, 
                        DATEDIF(H29, 'Crop Table'!O27, "D"), 
                        DATEDIF('Crop Table'!O27, H29, "D")
                )
&gt; 3,
        IF(
                IF(H29&lt;'Crop Table'!P27, 
                        DATEDIF(H29, 'Crop Table'!P27, "D"), 
                        DATEDIF('Crop Table'!P27, H29, "D")
                ) 
        &gt; 3, 
        IF(AND(H29&gt;'Crop Table'!O27, H29&lt;'Crop Table'!P27),
                1*'Crop Table'!C27,
        ), 
        1*'Crop Table'!C27
        ),
1*'Crop Table'!C27 
)</f>
        <v/>
      </c>
      <c r="AR29" s="202"/>
      <c r="AS29" s="202" t="str">
        <f>IF(IF(H29&lt;'Crop Table'!O28, 
                        DATEDIF(H29, 'Crop Table'!O28, "D"), 
                        DATEDIF('Crop Table'!O28, H29, "D")
                )
&gt; 3,
        IF(
                IF(H29&lt;'Crop Table'!P28, 
                        DATEDIF(H29, 'Crop Table'!P28, "D"), 
                        DATEDIF('Crop Table'!P28, H29, "D")
                ) 
        &gt; 3, 
        IF(AND(H29&gt;'Crop Table'!O28, H29&lt;'Crop Table'!P28),
                1*'Crop Table'!C28,
        ), 
        1*'Crop Table'!C28
        ),
1*'Crop Table'!C28 
)</f>
        <v/>
      </c>
      <c r="AT29" s="202"/>
      <c r="AU29" s="202" t="str">
        <f>IF(IF(H29&lt;'Crop Table'!O29, 
                        DATEDIF(H29, 'Crop Table'!O29, "D"), 
                        DATEDIF('Crop Table'!O29, H29, "D")
                )
&gt; 3,
        IF(
                IF(H29&lt;'Crop Table'!P29, 
                        DATEDIF(H29, 'Crop Table'!P29, "D"), 
                        DATEDIF('Crop Table'!P29, H29, "D")
                ) 
        &gt; 3, 
        IF(AND(H29&gt;'Crop Table'!O29, H29&lt;'Crop Table'!P29),
                1*'Crop Table'!C29,
        ), 
        1*'Crop Table'!C29
        ),
1*'Crop Table'!C29 
)</f>
        <v/>
      </c>
      <c r="AV29" s="202"/>
      <c r="AW29" s="202" t="str">
        <f>IF(IF(H29&lt;'Crop Table'!O30, 
                        DATEDIF(H29, 'Crop Table'!O30, "D"), 
                        DATEDIF('Crop Table'!O30, H29, "D")
                )
&gt; 3,
        IF(
                IF(H29&lt;'Crop Table'!P30, 
                        DATEDIF(H29, 'Crop Table'!P30, "D"), 
                        DATEDIF('Crop Table'!P30, H29, "D")
                ) 
        &gt; 3, 
        IF(AND(H29&gt;'Crop Table'!O30, H29&lt;'Crop Table'!P30),
                1*'Crop Table'!C30,
        ), 
        1*'Crop Table'!C30
        ),
1*'Crop Table'!C30 
)</f>
        <v/>
      </c>
      <c r="AX29" s="202"/>
      <c r="AY29" s="202" t="str">
        <f>IF(IF(H29&lt;'Crop Table'!O31, 
                        DATEDIF(H29, 'Crop Table'!O31, "D"), 
                        DATEDIF('Crop Table'!O31, H29, "D")
                )
&gt; 3,
        IF(
                IF(H29&lt;'Crop Table'!P31, 
                        DATEDIF(H29, 'Crop Table'!P31, "D"), 
                        DATEDIF('Crop Table'!P31, H29, "D")
                ) 
        &gt; 3, 
        IF(AND(H29&gt;'Crop Table'!O31, H29&lt;'Crop Table'!P31),
                1*'Crop Table'!C31,
        ), 
        1*'Crop Table'!C31
        ),
1*'Crop Table'!C31 
)</f>
        <v/>
      </c>
      <c r="AZ29" s="202"/>
      <c r="BA29" s="202" t="str">
        <f>IF(IF(H29&lt;'Crop Table'!O32, 
                        DATEDIF(H29, 'Crop Table'!O32, "D"), 
                        DATEDIF('Crop Table'!O32, H29, "D")
                )
&gt; 3,
        IF(
                IF(H29&lt;'Crop Table'!P32, 
                        DATEDIF(H29, 'Crop Table'!P32, "D"), 
                        DATEDIF('Crop Table'!P32, H29, "D")
                ) 
        &gt; 3, 
        IF(AND(H29&gt;'Crop Table'!O32, H29&lt;'Crop Table'!P32),
                1*'Crop Table'!C32,
        ), 
        1*'Crop Table'!C32
        ),
1*'Crop Table'!C32 
)</f>
        <v/>
      </c>
      <c r="BB29" s="202"/>
      <c r="BC29" s="202" t="str">
        <f>IF(IF(H29&lt;'Crop Table'!O33, 
                        DATEDIF(H29, 'Crop Table'!O33, "D"), 
                        DATEDIF('Crop Table'!O33, H29, "D")
                )
&gt; 3,
        IF(
                IF(H29&lt;'Crop Table'!P33, 
                        DATEDIF(H29, 'Crop Table'!P33, "D"), 
                        DATEDIF('Crop Table'!P33, H29, "D")
                ) 
        &gt; 3, 
        IF(AND(H29&gt;'Crop Table'!O33, H29&lt;'Crop Table'!P33),
                1*'Crop Table'!C33,
        ), 
        1*'Crop Table'!C33
        ),
1*'Crop Table'!C33 
)</f>
        <v/>
      </c>
      <c r="BD29" s="202"/>
      <c r="BE29" s="202" t="str">
        <f>IF(IF(H29&lt;'Crop Table'!O34, 
                        DATEDIF(H29, 'Crop Table'!O34, "D"), 
                        DATEDIF('Crop Table'!O34, H29, "D")
                )
&gt; 3,
        IF(
                IF(H29&lt;'Crop Table'!P34, 
                        DATEDIF(H29, 'Crop Table'!P34, "D"), 
                        DATEDIF('Crop Table'!P34, H29, "D")
                ) 
        &gt; 3, 
        IF(AND(H29&gt;'Crop Table'!O34, H29&lt;'Crop Table'!P34),
                1*'Crop Table'!C34,
        ), 
        1*'Crop Table'!C34
        ),
1*'Crop Table'!C34 
)</f>
        <v/>
      </c>
      <c r="BF29" s="202"/>
      <c r="BG29" s="202" t="str">
        <f>IF(IF(H29&lt;'Crop Table'!O35, 
                        DATEDIF(H29, 'Crop Table'!O35, "D"), 
                        DATEDIF('Crop Table'!O35, H29, "D")
                )
&gt; 3,
        IF(
                IF(H29&lt;'Crop Table'!P35, 
                        DATEDIF(H29, 'Crop Table'!P35, "D"), 
                        DATEDIF('Crop Table'!P35, H29, "D")
                ) 
        &gt; 3, 
        IF(AND(H29&gt;'Crop Table'!O35, H29&lt;'Crop Table'!P35),
                1*'Crop Table'!C35,
        ), 
        1*'Crop Table'!C35
        ),
1*'Crop Table'!C35 
)</f>
        <v/>
      </c>
      <c r="BH29" s="202"/>
      <c r="BI29" s="202" t="str">
        <f>IF(IF(H29&lt;'Crop Table'!O36, 
                        DATEDIF(H29, 'Crop Table'!O36, "D"), 
                        DATEDIF('Crop Table'!O36, H29, "D")
                )
&gt; 3,
        IF(
                IF(H29&lt;'Crop Table'!P36, 
                        DATEDIF(H29, 'Crop Table'!P36, "D"), 
                        DATEDIF('Crop Table'!P36, H29, "D")
                ) 
        &gt; 3, 
        IF(AND(H29&gt;'Crop Table'!O36, H29&lt;'Crop Table'!P36),
                1*'Crop Table'!C36,
        ), 
        1*'Crop Table'!C36
        ),
1*'Crop Table'!C36 
)</f>
        <v/>
      </c>
      <c r="BJ29" s="202"/>
      <c r="BK29" s="202" t="str">
        <f>IF(IF(H29&lt;'Crop Table'!O37, 
                        DATEDIF(H29, 'Crop Table'!O37, "D"), 
                        DATEDIF('Crop Table'!O37, H29, "D")
                )
&gt; 3,
        IF(
                IF(H29&lt;'Crop Table'!P37, 
                        DATEDIF(H29, 'Crop Table'!P37, "D"), 
                        DATEDIF('Crop Table'!P37, H29, "D")
                ) 
        &gt; 3, 
        IF(AND(H29&gt;'Crop Table'!O37, H29&lt;'Crop Table'!P37),
                1*'Crop Table'!C37,
        ), 
        1*'Crop Table'!C37
        ),
1*'Crop Table'!C37 
)</f>
        <v/>
      </c>
      <c r="BL29" s="202"/>
      <c r="BM29" s="202" t="str">
        <f>IF(IF(H29&lt;'Crop Table'!O38, 
                        DATEDIF(H29, 'Crop Table'!O38, "D"), 
                        DATEDIF('Crop Table'!O38, H29, "D")
                )
&gt; 3,
        IF(
                IF(H29&lt;'Crop Table'!P38, 
                        DATEDIF(H29, 'Crop Table'!P38, "D"), 
                        DATEDIF('Crop Table'!P38, H29, "D")
                ) 
        &gt; 3, 
        IF(AND(H29&gt;'Crop Table'!O38, H29&lt;'Crop Table'!P38),
                1*'Crop Table'!C38,
        ), 
        1*'Crop Table'!C38
        ),
1*'Crop Table'!C38 
)</f>
        <v/>
      </c>
      <c r="BN29" s="202"/>
      <c r="BO29" s="202" t="str">
        <f>IF(IF(H29&lt;'Crop Table'!O39, 
                        DATEDIF(H29, 'Crop Table'!O39, "D"), 
                        DATEDIF('Crop Table'!O39, H29, "D")
                )
&gt; 3,
        IF(
                IF(H29&lt;'Crop Table'!P39, 
                        DATEDIF(H29, 'Crop Table'!P39, "D"), 
                        DATEDIF('Crop Table'!P39, H29, "D")
                ) 
        &gt; 3, 
        IF(AND(H29&gt;'Crop Table'!O39, H29&lt;'Crop Table'!P39),
                1*'Crop Table'!C39,
        ), 
        1*'Crop Table'!C39
        ),
1*'Crop Table'!C39 
)</f>
        <v/>
      </c>
      <c r="BP29" s="202"/>
      <c r="BQ29" s="202" t="str">
        <f>IF(IF(H29&lt;'Crop Table'!O40, 
                        DATEDIF(H29, 'Crop Table'!O40, "D"), 
                        DATEDIF('Crop Table'!O40, H29, "D")
                )
&gt; 3,
        IF(
                IF(H29&lt;'Crop Table'!P40, 
                        DATEDIF(H29, 'Crop Table'!P40, "D"), 
                        DATEDIF('Crop Table'!P40, H29, "D")
                ) 
        &gt; 3, 
        IF(AND(H29&gt;'Crop Table'!O40, H29&lt;'Crop Table'!P40),
                1*'Crop Table'!C40,
        ), 
        1*'Crop Table'!C40
        ),
1*'Crop Table'!C40
)</f>
        <v/>
      </c>
      <c r="BR29" s="202"/>
      <c r="BS29" s="202" t="str">
        <f>IF(IF(H29&lt;'Crop Table'!O41, 
                        DATEDIF(H29, 'Crop Table'!O41, "D"), 
                        DATEDIF('Crop Table'!O41, H29, "D")
                )
&gt; 3,
        IF(
                IF(H29&lt;'Crop Table'!P41, 
                        DATEDIF(H29, 'Crop Table'!P41, "D"), 
                        DATEDIF('Crop Table'!P41, H29, "D")
                ) 
        &gt; 3, 
        IF(AND(H29&gt;'Crop Table'!O41, H29&lt;'Crop Table'!P41),
                1*'Crop Table'!C41,
        ), 
        1*'Crop Table'!C41
        ),
1*'Crop Table'!C41
)</f>
        <v/>
      </c>
      <c r="BT29" s="202"/>
      <c r="BU29" s="202" t="str">
        <f>IF(IF(H29&lt;'Crop Table'!O42, 
                        DATEDIF(H29, 'Crop Table'!O42, "D"), 
                        DATEDIF('Crop Table'!O42, H29, "D")
                )
&gt; 3,
        IF(
                IF(H29&lt;'Crop Table'!P42, 
                        DATEDIF(H29, 'Crop Table'!P42, "D"), 
                        DATEDIF('Crop Table'!P42, H29, "D")
                ) 
        &gt; 3, 
        IF(AND(H29&gt;'Crop Table'!O42, H29&lt;'Crop Table'!P42),
                1*'Crop Table'!C42,
        ), 
        1*'Crop Table'!C42
        ),
1*'Crop Table'!C42
)</f>
        <v/>
      </c>
      <c r="BV29" s="202"/>
      <c r="BW29" s="202" t="str">
        <f>IF(IF(H29&lt;'Crop Table'!O43, 
                        DATEDIF(H29, 'Crop Table'!O43, "D"), 
                        DATEDIF('Crop Table'!O43, H29, "D")
                )
&gt; 3,
        IF(
                IF(H29&lt;'Crop Table'!P43, 
                        DATEDIF(H29, 'Crop Table'!P43, "D"), 
                        DATEDIF('Crop Table'!P43, H29, "D")
                ) 
        &gt; 3, 
        IF(AND(H29&gt;'Crop Table'!O43, H29&lt;'Crop Table'!P43),
                1*'Crop Table'!C43,
        ), 
        1*'Crop Table'!C43
        ),
1*'Crop Table'!C43
)</f>
        <v/>
      </c>
      <c r="BX29" s="202"/>
      <c r="BY29" s="202" t="str">
        <f>IF(IF(H29&lt;'Crop Table'!O44, 
                        DATEDIF(H29, 'Crop Table'!O44, "D"), 
                        DATEDIF('Crop Table'!O44, H29, "D")
                )
&gt; 3,
        IF(
                IF(H29&lt;'Crop Table'!P44, 
                        DATEDIF(H29, 'Crop Table'!P44, "D"), 
                        DATEDIF('Crop Table'!P44, H29, "D")
                ) 
        &gt; 3, 
        IF(AND(H29&gt;'Crop Table'!O44, H29&lt;'Crop Table'!P44),
                1*'Crop Table'!C44,
        ), 
        1*'Crop Table'!C44
        ),
1*'Crop Table'!C44
)</f>
        <v/>
      </c>
      <c r="BZ29" s="202"/>
      <c r="CA29" s="202" t="str">
        <f>IF(IF(H29&lt;'Crop Table'!O45, 
                        DATEDIF(H29, 'Crop Table'!O45, "D"), 
                        DATEDIF('Crop Table'!O45, H29, "D")
                )
&gt; 3,
        IF(
                IF(H29&lt;'Crop Table'!P45, 
                        DATEDIF(H29, 'Crop Table'!P45, "D"), 
                        DATEDIF('Crop Table'!P45, H29, "D")
                ) 
        &gt; 3, 
        IF(AND(H29&gt;'Crop Table'!O45, H29&lt;'Crop Table'!P45),
                1*'Crop Table'!C45,
        ), 
        1*'Crop Table'!C45
        ),
1*'Crop Table'!C45
)</f>
        <v/>
      </c>
      <c r="CB29" s="202"/>
      <c r="CC29" s="202" t="str">
        <f>IF(IF(H29&lt;'Crop Table'!O46, 
                        DATEDIF(H29, 'Crop Table'!O46, "D"), 
                        DATEDIF('Crop Table'!O46, H29, "D")
                )
&gt; 3,
        IF(
                IF(H29&lt;'Crop Table'!P46, 
                        DATEDIF(H29, 'Crop Table'!P46, "D"), 
                        DATEDIF('Crop Table'!P46, H29, "D")
                ) 
        &gt; 3, 
        IF(AND(H29&gt;'Crop Table'!O46, H29&lt;'Crop Table'!P46),
                1*'Crop Table'!C46,
        ), 
        1*'Crop Table'!C46
        ),
1*'Crop Table'!C46
)</f>
        <v/>
      </c>
      <c r="CD29" s="202"/>
      <c r="CE29" s="202" t="str">
        <f>IF(IF(H29&lt;'Crop Table'!O47, 
                        DATEDIF(H29, 'Crop Table'!O47, "D"), 
                        DATEDIF('Crop Table'!O47, H29, "D")
                )
&gt; 3,
        IF(
                IF(H29&lt;'Crop Table'!P47, 
                        DATEDIF(H29, 'Crop Table'!P47, "D"), 
                        DATEDIF('Crop Table'!P47, H29, "D")
                ) 
        &gt; 3, 
        IF(AND(H29&gt;'Crop Table'!O47, H29&lt;'Crop Table'!P47),
                1*'Crop Table'!C47,
        ), 
        1*'Crop Table'!C47
        ),
1*'Crop Table'!C47
)</f>
        <v/>
      </c>
      <c r="CF29" s="202"/>
      <c r="CG29" s="202" t="str">
        <f>IF(IF(H29&lt;'Crop Table'!O48, 
                        DATEDIF(H29, 'Crop Table'!O48, "D"), 
                        DATEDIF('Crop Table'!O48, H29, "D")
                )
&gt; 3,
        IF(
                IF(H29&lt;'Crop Table'!P48, 
                        DATEDIF(H29, 'Crop Table'!P48, "D"), 
                        DATEDIF('Crop Table'!P48, H29, "D")
                ) 
        &gt; 3, 
        IF(AND(H29&gt;'Crop Table'!O48, H29&lt;'Crop Table'!P48),
                1*'Crop Table'!C48,
        ), 
        1*'Crop Table'!C48
        ),
1*'Crop Table'!C48
)</f>
        <v/>
      </c>
      <c r="CH29" s="202"/>
      <c r="CI29" s="202" t="str">
        <f>IF(IF(H29&lt;'Crop Table'!O49, 
                        DATEDIF(H29, 'Crop Table'!O49, "D"), 
                        DATEDIF('Crop Table'!O49, H29, "D")
                )
&gt; 3,
        IF(
                IF(H29&lt;'Crop Table'!P49, 
                        DATEDIF(H29, 'Crop Table'!P49, "D"), 
                        DATEDIF('Crop Table'!P49, H29, "D")
                ) 
        &gt; 3, 
        IF(AND(H29&gt;'Crop Table'!O49, H29&lt;'Crop Table'!P49),
                1*'Crop Table'!C49,
        ), 
        1*'Crop Table'!C49
        ),
1*'Crop Table'!C49
)</f>
        <v/>
      </c>
      <c r="CJ29" s="202"/>
      <c r="CK29" s="202" t="str">
        <f>IF(IF(H29&lt;'Crop Table'!O50, 
                        DATEDIF(H29, 'Crop Table'!O50, "D"), 
                        DATEDIF('Crop Table'!O50, H29, "D")
                )
&gt; 3,
        IF(
                IF(H29&lt;'Crop Table'!P50, 
                        DATEDIF(H29, 'Crop Table'!P50, "D"), 
                        DATEDIF('Crop Table'!P50, H29, "D")
                ) 
        &gt; 3, 
        IF(AND(H29&gt;'Crop Table'!O50, H29&lt;'Crop Table'!P50),
                1*'Crop Table'!C50,
        ), 
        1*'Crop Table'!C50
        ),
1*'Crop Table'!C50
)</f>
        <v/>
      </c>
      <c r="CL29" s="202"/>
      <c r="CM29" s="202" t="str">
        <f>IF(IF(H29&lt;'Crop Table'!O51, 
                        DATEDIF(H29, 'Crop Table'!O51, "D"), 
                        DATEDIF('Crop Table'!O51, H29, "D")
                )
&gt; 3,
        IF(
                IF(H29&lt;'Crop Table'!P51, 
                        DATEDIF(H29, 'Crop Table'!P51, "D"), 
                        DATEDIF('Crop Table'!P51, H29, "D")
                ) 
        &gt; 3, 
        IF(AND(H29&gt;'Crop Table'!O51, H29&lt;'Crop Table'!P51),
                1*'Crop Table'!C51,
        ), 
        1*'Crop Table'!C51
        ),
1*'Crop Table'!C51
)</f>
        <v/>
      </c>
      <c r="CN29" s="202"/>
      <c r="CO29" s="202" t="str">
        <f>IF(IF(H29&lt;'Crop Table'!O52, 
                        DATEDIF(H29, 'Crop Table'!O52, "D"), 
                        DATEDIF('Crop Table'!O52, H29, "D")
                )
&gt; 3,
        IF(
                IF(H29&lt;'Crop Table'!P52, 
                        DATEDIF(H29, 'Crop Table'!P52, "D"), 
                        DATEDIF('Crop Table'!P52, H29, "D")
                ) 
        &gt; 3, 
        IF(AND(H29&gt;'Crop Table'!O52, H29&lt;'Crop Table'!P52),
                1*'Crop Table'!C52,
        ), 
        1*'Crop Table'!C52
        ),
1*'Crop Table'!C52
)</f>
        <v/>
      </c>
      <c r="CP29" s="202"/>
      <c r="CQ29" s="202" t="str">
        <f>IF(IF(H29&lt;'Crop Table'!O53, 
                        DATEDIF(H29, 'Crop Table'!O53, "D"), 
                        DATEDIF('Crop Table'!O53, H29, "D")
                )
&gt; 3,
        IF(
                IF(H29&lt;'Crop Table'!P53, 
                        DATEDIF(H29, 'Crop Table'!P53, "D"), 
                        DATEDIF('Crop Table'!P53, H29, "D")
                ) 
        &gt; 3, 
        IF(AND(H29&gt;'Crop Table'!O53, H29&lt;'Crop Table'!P53),
                1*'Crop Table'!C53,
        ), 
        1*'Crop Table'!C53
        ),
1*'Crop Table'!C53
)</f>
        <v/>
      </c>
      <c r="CR29" s="202"/>
      <c r="CS29" s="202" t="str">
        <f>IF(IF(H29&lt;'Crop Table'!O54, 
                        DATEDIF(H29, 'Crop Table'!O54, "D"), 
                        DATEDIF('Crop Table'!O54, H29, "D")
                )
&gt; 3,
        IF(
                IF(H29&lt;'Crop Table'!P54, 
                        DATEDIF(H29, 'Crop Table'!P54, "D"), 
                        DATEDIF('Crop Table'!P54, H29, "D")
                ) 
        &gt; 3, 
        IF(AND(H29&gt;'Crop Table'!O54, H29&lt;'Crop Table'!P54),
                1*'Crop Table'!C54,
        ), 
        1*'Crop Table'!C54
        ),
1*'Crop Table'!C54
)</f>
        <v/>
      </c>
      <c r="CT29" s="202"/>
      <c r="CU29" s="202" t="str">
        <f>IF(IF(H29&lt;'Crop Table'!O55, 
                        DATEDIF(H29, 'Crop Table'!O55, "D"), 
                        DATEDIF('Crop Table'!O55, H29, "D")
                )
&gt; 3,
        IF(
                IF(H29&lt;'Crop Table'!P55, 
                        DATEDIF(H29, 'Crop Table'!P55, "D"), 
                        DATEDIF('Crop Table'!P55, H29, "D")
                ) 
        &gt; 3, 
        IF(AND(H29&gt;'Crop Table'!O55, H29&lt;'Crop Table'!P55),
                1*'Crop Table'!C55,
        ), 
        1*'Crop Table'!C55
        ),
1*'Crop Table'!C55
)</f>
        <v/>
      </c>
      <c r="CV29" s="202"/>
      <c r="CW29" s="202" t="str">
        <f>IF(IF(H29&lt;'Crop Table'!O56, 
                        DATEDIF(H29, 'Crop Table'!O56, "D"), 
                        DATEDIF('Crop Table'!O56, H29, "D")
                )
&gt; 3,
        IF(
                IF(H29&lt;'Crop Table'!P56, 
                        DATEDIF(H29, 'Crop Table'!P56, "D"), 
                        DATEDIF('Crop Table'!P56, H29, "D")
                ) 
        &gt; 3, 
        IF(AND(H29&gt;'Crop Table'!O56, H29&lt;'Crop Table'!P56),
                1*'Crop Table'!C56,
        ), 
        1*'Crop Table'!C56
        ),
1*'Crop Table'!C56
)</f>
        <v/>
      </c>
      <c r="CX29" s="202"/>
      <c r="CY29" s="202" t="str">
        <f>IF(IF(H29&lt;'Crop Table'!O57, 
                        DATEDIF(H29, 'Crop Table'!O57, "D"), 
                        DATEDIF('Crop Table'!O57, H29, "D")
                )
&gt; 3,
        IF(
                IF(H29&lt;'Crop Table'!P57, 
                        DATEDIF(H29, 'Crop Table'!P57, "D"), 
                        DATEDIF('Crop Table'!P57, H29, "D")
                ) 
        &gt; 3, 
        IF(AND(H29&gt;'Crop Table'!O57, H29&lt;'Crop Table'!P57),
                1*'Crop Table'!C57,
        ), 
        1*'Crop Table'!C57
        ),
1*'Crop Table'!C57
)</f>
        <v/>
      </c>
      <c r="CZ29" s="202"/>
      <c r="DA29" s="202" t="str">
        <f>IF(IF(H29&lt;'Crop Table'!O58, 
                        DATEDIF(H29, 'Crop Table'!O58, "D"), 
                        DATEDIF('Crop Table'!O58, H29, "D")
                )
&gt; 3,
        IF(
                IF(H29&lt;'Crop Table'!P58, 
                        DATEDIF(H29, 'Crop Table'!P58, "D"), 
                        DATEDIF('Crop Table'!P58, H29, "D")
                ) 
        &gt; 3, 
        IF(AND(H29&gt;'Crop Table'!O58, H29&lt;'Crop Table'!P58),
                1*'Crop Table'!C58,
        ), 
        1*'Crop Table'!C58
        ),
1*'Crop Table'!C58
)</f>
        <v/>
      </c>
      <c r="DB29" s="202"/>
      <c r="DC29" s="202" t="str">
        <f>IF(IF(H27&lt;'Crop Table'!O59, 
                        DATEDIF(H27, 'Crop Table'!O59, "D"), 
                        DATEDIF('Crop Table'!O59, H27, "D")
                )
&gt; 3,
        IF(
                IF(H27&lt;'Crop Table'!P59, 
                        DATEDIF(H27, 'Crop Table'!P59, "D"), 
                        DATEDIF('Crop Table'!P59, H27, "D")
                ) 
        &gt; 3, 
        IF(AND(H27&gt;'Crop Table'!O59, H27&lt;'Crop Table'!P59),
                1*'Crop Table'!C59,
        ), 
        1*'Crop Table'!C59
        ),
1*'Crop Table'!C59
)</f>
        <v/>
      </c>
      <c r="DD29" s="202"/>
      <c r="DE29" s="202" t="str">
        <f>IF(IF(H29&lt;'Crop Table'!O60, 
                        DATEDIF(H29, 'Crop Table'!O60, "D"), 
                        DATEDIF('Crop Table'!O60, H29, "D")
                )
&gt; 3,
        IF(
                IF(H29&lt;'Crop Table'!P60, 
                        DATEDIF(H29, 'Crop Table'!P60, "D"), 
                        DATEDIF('Crop Table'!P60, H29, "D")
                ) 
        &gt; 3, 
        IF(AND(H29&gt;'Crop Table'!O60, H29&lt;'Crop Table'!P60),
                1*'Crop Table'!C60,
        ), 
        1*'Crop Table'!C60
        ),
1*'Crop Table'!C60
)</f>
        <v/>
      </c>
      <c r="DF29" s="202"/>
      <c r="DG29" s="202" t="str">
        <f>IF(IF(H29&lt;'Crop Table'!O61, 
                        DATEDIF(H29, 'Crop Table'!O61, "D"), 
                        DATEDIF('Crop Table'!O61, H29, "D")
                )
&gt; 3,
        IF(
                IF(H29&lt;'Crop Table'!P61, 
                        DATEDIF(H29, 'Crop Table'!P61, "D"), 
                        DATEDIF('Crop Table'!P61, H29, "D")
                ) 
        &gt; 3, 
        IF(AND(H29&gt;'Crop Table'!O61, H29&lt;'Crop Table'!P61),
                1*'Crop Table'!C61,
        ), 
        1*'Crop Table'!C61
        ),
1*'Crop Table'!C61
)</f>
        <v/>
      </c>
      <c r="DH29" s="202"/>
      <c r="DI29" s="202" t="str">
        <f>IF(IF(H29&lt;'Crop Table'!O62, 
                        DATEDIF(H29, 'Crop Table'!O62, "D"), 
                        DATEDIF('Crop Table'!O62, H29, "D")
                )
&gt; 3,
        IF(
                IF(H29&lt;'Crop Table'!P62, 
                        DATEDIF(H29, 'Crop Table'!P62, "D"), 
                        DATEDIF('Crop Table'!P62, H29, "D")
                ) 
        &gt; 3, 
        IF(AND(H29&gt;'Crop Table'!O62, H29&lt;'Crop Table'!P62),
                1*'Crop Table'!C62,
        ), 
        1*'Crop Table'!C62
        ),
1*'Crop Table'!C62
)</f>
        <v/>
      </c>
      <c r="DJ29" s="202"/>
      <c r="DK29" s="202" t="str">
        <f>IF(IF(H29&lt;'Crop Table'!O63, 
                        DATEDIF(H29, 'Crop Table'!O63, "D"), 
                        DATEDIF('Crop Table'!O63, H29, "D")
                )
&gt; 3,
        IF(
                IF(H29&lt;'Crop Table'!P63, 
                        DATEDIF(H29, 'Crop Table'!P63, "D"), 
                        DATEDIF('Crop Table'!P63, H29, "D")
                ) 
        &gt; 3, 
        IF(AND(H29&gt;'Crop Table'!O63, H29&lt;'Crop Table'!P63),
                1*'Crop Table'!C63,
        ), 
        1*'Crop Table'!C63
        ),
1*'Crop Table'!C63
)</f>
        <v/>
      </c>
      <c r="DL29" s="202"/>
      <c r="DM29" s="202" t="str">
        <f>IF(IF(H27&lt;'Crop Table'!O64, 
                        DATEDIF(H27, 'Crop Table'!O64, "D"), 
                        DATEDIF('Crop Table'!O64, H27, "D")
                )
&gt; 3,
        IF(
                IF(H27&lt;'Crop Table'!P64, 
                        DATEDIF(H27, 'Crop Table'!P64, "D"), 
                        DATEDIF('Crop Table'!P64, H27, "D")
                ) 
        &gt; 3, 
        IF(AND(H27&gt;'Crop Table'!O64, H27&lt;'Crop Table'!P64),
                1*'Crop Table'!C64,
        ), 
        1*'Crop Table'!C64
        ),
1*'Crop Table'!C64
)</f>
        <v/>
      </c>
      <c r="DN29" s="202"/>
      <c r="DO29" s="202" t="str">
        <f>IF(IF(H29&lt;'Crop Table'!O65, 
                        DATEDIF(H29, 'Crop Table'!O65, "D"), 
                        DATEDIF('Crop Table'!O65, H29, "D")
                )
&gt; 3,
        IF(
                IF(H29&lt;'Crop Table'!P65, 
                        DATEDIF(H29, 'Crop Table'!P65, "D"), 
                        DATEDIF('Crop Table'!P65, H29, "D")
                ) 
        &gt; 3, 
        IF(AND(H29&gt;'Crop Table'!O65, H29&lt;'Crop Table'!P65),
                1*'Crop Table'!C65,
        ), 
        1*'Crop Table'!C65
        ),
1*'Crop Table'!C65
)</f>
        <v/>
      </c>
      <c r="DP29" s="202"/>
      <c r="DQ29" s="202" t="str">
        <f>IF(IF(H29&lt;'Crop Table'!O66, 
                        DATEDIF(H29, 'Crop Table'!O66, "D"), 
                        DATEDIF('Crop Table'!O66, H29, "D")
                )
&gt; 3,
        IF(
                IF(H29&lt;'Crop Table'!P66, 
                        DATEDIF(H29, 'Crop Table'!P66, "D"), 
                        DATEDIF('Crop Table'!P66, H29, "D")
                ) 
        &gt; 3, 
        IF(AND(H29&gt;'Crop Table'!O66, H29&lt;'Crop Table'!P66),
                1*'Crop Table'!C66,
        ), 
        1*'Crop Table'!C66
        ),
1*'Crop Table'!C66
)</f>
        <v/>
      </c>
      <c r="DR29" s="202"/>
      <c r="DS29" s="202" t="str">
        <f>IF(IF(H29&lt;'Crop Table'!O67, 
                        DATEDIF(H29, 'Crop Table'!O67, "D"), 
                        DATEDIF('Crop Table'!O67, H29, "D")
                )
&gt; 3,
        IF(
                IF(H29&lt;'Crop Table'!P67, 
                        DATEDIF(H29, 'Crop Table'!P67, "D"), 
                        DATEDIF('Crop Table'!P67, H29, "D")
                ) 
        &gt; 3, 
        IF(AND(H29&gt;'Crop Table'!O67, H29&lt;'Crop Table'!P67),
                1*'Crop Table'!C67,
        ), 
        1*'Crop Table'!C67
        ),
1*'Crop Table'!C67
)</f>
        <v/>
      </c>
      <c r="DT29" s="202"/>
      <c r="DU29" s="202" t="str">
        <f>IF(IF(H28&lt;'Crop Table'!O68, 
                        DATEDIF(H28, 'Crop Table'!O68, "D"), 
                        DATEDIF('Crop Table'!O68, H28, "D")
                )
&gt; 3,
        IF(
                IF(H28&lt;'Crop Table'!P68, 
                        DATEDIF(H28, 'Crop Table'!P68, "D"), 
                        DATEDIF('Crop Table'!P68, H28, "D")
                ) 
        &gt; 3, 
        IF(AND(H28&gt;'Crop Table'!O68, H28&lt;'Crop Table'!P68),
                1*'Crop Table'!C68,
        ), 
        1*'Crop Table'!C68
        ),
1*'Crop Table'!C68
)</f>
        <v/>
      </c>
      <c r="DV29" s="202"/>
      <c r="DW29" s="202" t="str">
        <f>IF(IF(H27&lt;'Crop Table'!O69, 
                        DATEDIF(H27, 'Crop Table'!O69, "D"), 
                        DATEDIF('Crop Table'!O69, H27, "D")
                )
&gt; 3,
        IF(
                IF(H27&lt;'Crop Table'!P69, 
                        DATEDIF(H27, 'Crop Table'!P69, "D"), 
                        DATEDIF('Crop Table'!P69, H27, "D")
                ) 
        &gt; 3, 
        IF(AND(H27&gt;'Crop Table'!O69, H27&lt;'Crop Table'!P69),
                1*'Crop Table'!C69,
        ), 
        1*'Crop Table'!C69
        ),
1*'Crop Table'!C69
)</f>
        <v/>
      </c>
      <c r="DX29" s="202"/>
      <c r="DY29" s="202" t="str">
        <f>IF(IF(H28&lt;'Crop Table'!O70, 
                        DATEDIF(H28, 'Crop Table'!O70, "D"), 
                        DATEDIF('Crop Table'!O70, H28, "D")
                )
&gt; 3,
        IF(
                IF(H28&lt;'Crop Table'!P70, 
                        DATEDIF(H28, 'Crop Table'!P70, "D"), 
                        DATEDIF('Crop Table'!P70, H28, "D")
                ) 
        &gt; 3, 
        IF(AND(H28&gt;'Crop Table'!O70, H28&lt;'Crop Table'!P70),
                1*'Crop Table'!C70,
        ), 
        1*'Crop Table'!C70
        ),
1*'Crop Table'!C70
)</f>
        <v/>
      </c>
      <c r="DZ29" s="202"/>
      <c r="EA29" s="202" t="str">
        <f>IF(IF(H29&lt;'Crop Table'!O71, 
                        DATEDIF(H29, 'Crop Table'!O71, "D"), 
                        DATEDIF('Crop Table'!O71, H29, "D")
                )
&gt; 3,
        IF(
                IF(H29&lt;'Crop Table'!P71, 
                        DATEDIF(H29, 'Crop Table'!P71, "D"), 
                        DATEDIF('Crop Table'!P71, H29, "D")
                ) 
        &gt; 3, 
        IF(AND(H29&gt;'Crop Table'!O71, H29&lt;'Crop Table'!P71),
                1*'Crop Table'!C71,
        ), 
        1*'Crop Table'!C71
        ),
1*'Crop Table'!C71
)</f>
        <v/>
      </c>
      <c r="EB29" s="202"/>
      <c r="EC29" s="202" t="str">
        <f>IF(IF(H29&lt;'Crop Table'!O72, 
                        DATEDIF(H29, 'Crop Table'!O72, "D"), 
                        DATEDIF('Crop Table'!O72, H29, "D")
                )
&gt; 3,
        IF(
                IF(H29&lt;'Crop Table'!P72, 
                        DATEDIF(H29, 'Crop Table'!P72, "D"), 
                        DATEDIF('Crop Table'!P72, H29, "D")
                ) 
        &gt; 3, 
        IF(AND(H29&gt;'Crop Table'!O72, H29&lt;'Crop Table'!P72),
                1*'Crop Table'!C72,
        ), 
        1*'Crop Table'!C72
        ),
1*'Crop Table'!C72
)</f>
        <v/>
      </c>
      <c r="ED29" s="202"/>
      <c r="EE29" s="202" t="str">
        <f>IF(IF(H29&lt;'Crop Table'!O73, 
                        DATEDIF(H29, 'Crop Table'!O73, "D"), 
                        DATEDIF('Crop Table'!O73, H29, "D")
                )
&gt; 3,
        IF(
                IF(H29&lt;'Crop Table'!P73, 
                        DATEDIF(H29, 'Crop Table'!P73, "D"), 
                        DATEDIF('Crop Table'!P73, H29, "D")
                ) 
        &gt; 3, 
        IF(AND(H29&gt;'Crop Table'!O73, H29&lt;'Crop Table'!P73),
                1*'Crop Table'!C73,
        ), 
        1*'Crop Table'!C73
        ),
1*'Crop Table'!C73
)</f>
        <v/>
      </c>
      <c r="EF29" s="203"/>
    </row>
    <row r="30">
      <c r="A30" s="204"/>
      <c r="B30" s="193"/>
      <c r="C30" s="193"/>
      <c r="D30" s="193"/>
      <c r="E30" s="205">
        <f>IF(COUNTA('Crop Table'!O11:O73)=0, ,SUM(K30:EE30))</f>
        <v>14</v>
      </c>
      <c r="F30" s="195"/>
      <c r="G30" s="206" t="str">
        <f>IF(COUNTA('Crop Table'!O11:O73)=0, ,(IF(LEFT(H30, 2)=LEFT(H29, 2), , SWITCH(LEFT(H30, 2), "1/", "January","2/", "February","3/", "March","4/", "April","5/", "May","6/", "June","7/", "July","8/", "August","9/", "September","10", "October","11", "November","12", "December"))))</f>
        <v>July</v>
      </c>
      <c r="H30" s="197">
        <f>IF(COUNTA('Crop Table'!O11:O73)=0, ,H29+(DATEDIF(H13, H53, "D")/39)-((DATEDIF(H13, H53, "D")/39)/39))</f>
        <v>45109.55358</v>
      </c>
      <c r="I30" s="207"/>
      <c r="J30" s="208"/>
      <c r="K30" s="200" t="str">
        <f>IF(IF(H28&lt;'Crop Table'!O11, 
                        DATEDIF(H28, 'Crop Table'!O11, "D"), 
                        DATEDIF('Crop Table'!O11, H28, "D")
                )
&gt; 3,
        IF(
                IF(H28&lt;'Crop Table'!P11, 
                        DATEDIF(H28, 'Crop Table'!P11, "D"), 
                        DATEDIF('Crop Table'!P11, H28, "D")
                ) 
        &gt; 3, 
        IF(AND(H28&gt;'Crop Table'!O11, H28&lt;'Crop Table'!P11),
                1*'Crop Table'!C11,
        ), 
        1*'Crop Table'!C11
        ),
1*'Crop Table'!C11
)</f>
        <v/>
      </c>
      <c r="L30" s="200"/>
      <c r="M30" s="201">
        <f>IF(IF(H30&lt;'Crop Table'!O12, 
                        DATEDIF(H30, 'Crop Table'!O12, "D"), 
                        DATEDIF('Crop Table'!O12, H30, "D")
                )
&gt; 3,
        IF(
                IF(H30&lt;'Crop Table'!P12, 
                        DATEDIF(H30, 'Crop Table'!P12, "D"), 
                        DATEDIF('Crop Table'!P12, H30, "D")
                ) 
        &gt; 3, 
        IF(AND(H30&gt;'Crop Table'!O12, H30&lt;'Crop Table'!P12),
                1*'Crop Table'!C12,
        ), 
        1*'Crop Table'!C12
        ),
1*'Crop Table'!C12
)</f>
        <v>5</v>
      </c>
      <c r="N30" s="201"/>
      <c r="O30" s="202" t="str">
        <f>IF(IF(H30&lt;'Crop Table'!O13, 
                        DATEDIF(H30, 'Crop Table'!O13, "D"), 
                        DATEDIF('Crop Table'!O13, H30, "D")
                )
&gt; 3,
        IF(
                IF(H30&lt;'Crop Table'!P13, 
                        DATEDIF(H30, 'Crop Table'!P13, "D"), 
                        DATEDIF('Crop Table'!P13, H30, "D")
                ) 
        &gt; 3, 
        IF(AND(H30&gt;'Crop Table'!O13, H30&lt;'Crop Table'!P13),
                1*'Crop Table'!C13,
        ), 
        1*'Crop Table'!C13
        ),
1*'Crop Table'!C13
)</f>
        <v/>
      </c>
      <c r="P30" s="202"/>
      <c r="Q30" s="202" t="str">
        <f>IF(IF(H30&lt;'Crop Table'!O14, 
                        DATEDIF(H30, 'Crop Table'!O14, "D"), 
                        DATEDIF('Crop Table'!O14, H30, "D")
                )
&gt; 3,
        IF(
                IF(H30&lt;'Crop Table'!P14, 
                        DATEDIF(H30, 'Crop Table'!P14, "D"), 
                        DATEDIF('Crop Table'!P14, H30, "D")
                ) 
        &gt; 3, 
        IF(AND(H30&gt;'Crop Table'!O14, H30&lt;'Crop Table'!P14),
                1*'Crop Table'!C14,
        ), 
        1*'Crop Table'!C14
        ),
1*'Crop Table'!C14 
)</f>
        <v/>
      </c>
      <c r="R30" s="202"/>
      <c r="S30" s="202" t="str">
        <f>IF(IF(H30&lt;'Crop Table'!O15, 
                        DATEDIF(H30, 'Crop Table'!O15, "D"), 
                        DATEDIF('Crop Table'!O15, H30, "D")
                )
&gt; 3,
        IF(
                IF(H30&lt;'Crop Table'!P15, 
                        DATEDIF(H30, 'Crop Table'!P15, "D"), 
                        DATEDIF('Crop Table'!P15, H30, "D")
                ) 
        &gt; 3, 
        IF(AND(H30&gt;'Crop Table'!O15, H30&lt;'Crop Table'!P15),
                1*'Crop Table'!C15,
        ), 
        1*'Crop Table'!C15
        ),
1*'Crop Table'!C15
)</f>
        <v/>
      </c>
      <c r="T30" s="202"/>
      <c r="U30" s="202">
        <f>IF(IF(H30&lt;'Crop Table'!O16, 
                        DATEDIF(H30, 'Crop Table'!O16, "D"), 
                        DATEDIF('Crop Table'!O16, H30, "D")
                )
&gt; 3,
        IF(
                IF(H30&lt;'Crop Table'!P16, 
                        DATEDIF(H30, 'Crop Table'!P16, "D"), 
                        DATEDIF('Crop Table'!P16, H30, "D")
                ) 
        &gt; 3, 
        IF(AND(H30&gt;'Crop Table'!O16, H30&lt;'Crop Table'!P16),
                1*'Crop Table'!C16,
        ), 
        1*'Crop Table'!C16
        ),
1*'Crop Table'!C16 
)</f>
        <v>9</v>
      </c>
      <c r="V30" s="202"/>
      <c r="W30" s="202" t="str">
        <f>IF(IF(H30&lt;'Crop Table'!O17, 
                        DATEDIF(H30, 'Crop Table'!O17, "D"), 
                        DATEDIF('Crop Table'!O17, H30, "D")
                )
&gt; 3,
        IF(
                IF(H30&lt;'Crop Table'!P17, 
                        DATEDIF(H30, 'Crop Table'!P17, "D"), 
                        DATEDIF('Crop Table'!P17, H30, "D")
                ) 
        &gt; 3, 
        IF(AND(H30&gt;'Crop Table'!O17, H30&lt;'Crop Table'!P17),
                1*'Crop Table'!C17,
        ), 
        1*'Crop Table'!C17
        ),
1*'Crop Table'!C17 
)</f>
        <v/>
      </c>
      <c r="X30" s="202"/>
      <c r="Y30" s="202" t="str">
        <f>IF(IF(H30&lt;'Crop Table'!O18, 
                        DATEDIF(H30, 'Crop Table'!O18, "D"), 
                        DATEDIF('Crop Table'!O18, H30, "D")
                )
&gt; 3,
        IF(
                IF(H30&lt;'Crop Table'!P18, 
                        DATEDIF(H30, 'Crop Table'!P18, "D"), 
                        DATEDIF('Crop Table'!P18, H30, "D")
                ) 
        &gt; 3, 
        IF(AND(H30&gt;'Crop Table'!O18, H30&lt;'Crop Table'!P18),
                1*'Crop Table'!C18,
        ), 
        1*'Crop Table'!C18
        ),
1*'Crop Table'!C18 
)</f>
        <v/>
      </c>
      <c r="Z30" s="202"/>
      <c r="AA30" s="202" t="str">
        <f>IF(IF(H30&lt;'Crop Table'!O19, 
                        DATEDIF(H30, 'Crop Table'!O19, "D"), 
                        DATEDIF('Crop Table'!O19, H30, "D")
                )
&gt; 3,
        IF(
                IF(H30&lt;'Crop Table'!P19, 
                        DATEDIF(H30, 'Crop Table'!P19, "D"), 
                        DATEDIF('Crop Table'!P19, H30, "D")
                ) 
        &gt; 3, 
        IF(AND(H30&gt;'Crop Table'!O19, H30&lt;'Crop Table'!P19),
                1*'Crop Table'!C19,
        ), 
        1*'Crop Table'!C19
        ),
1*'Crop Table'!C19 
)</f>
        <v/>
      </c>
      <c r="AB30" s="202"/>
      <c r="AC30" s="202" t="str">
        <f>IF(IF(H30&lt;'Crop Table'!O20, 
                        DATEDIF(H30, 'Crop Table'!O20, "D"), 
                        DATEDIF('Crop Table'!O20, H30, "D")
                )
&gt; 3,
        IF(
                IF(H30&lt;'Crop Table'!P20, 
                        DATEDIF(H30, 'Crop Table'!P20, "D"), 
                        DATEDIF('Crop Table'!P20, H30, "D")
                ) 
        &gt; 3, 
        IF(AND(H30&gt;'Crop Table'!O20, H30&lt;'Crop Table'!P20),
                1*'Crop Table'!C20,
        ), 
        1*'Crop Table'!C20
        ),
1*'Crop Table'!C20 
)</f>
        <v/>
      </c>
      <c r="AD30" s="202"/>
      <c r="AE30" s="202" t="str">
        <f>IF(IF(H30&lt;'Crop Table'!O21, 
                        DATEDIF(H30, 'Crop Table'!O21, "D"), 
                        DATEDIF('Crop Table'!O21, H30, "D")
                )
&gt; 3,
        IF(
                IF(H30&lt;'Crop Table'!P21, 
                        DATEDIF(H30, 'Crop Table'!P21, "D"), 
                        DATEDIF('Crop Table'!P21, H30, "D")
                ) 
        &gt; 3, 
        IF(AND(H30&gt;'Crop Table'!O21, H30&lt;'Crop Table'!P21),
                1*'Crop Table'!C21,
        ), 
        1*'Crop Table'!C21
        ),
1*'Crop Table'!C21 
)</f>
        <v/>
      </c>
      <c r="AF30" s="202"/>
      <c r="AG30" s="202" t="str">
        <f>IF(IF(H30&lt;'Crop Table'!O22, 
                        DATEDIF(H30, 'Crop Table'!O22, "D"), 
                        DATEDIF('Crop Table'!O22, H30, "D")
                )
&gt; 3,
        IF(
                IF(H30&lt;'Crop Table'!P22, 
                        DATEDIF(H30, 'Crop Table'!P22, "D"), 
                        DATEDIF('Crop Table'!P22, H30, "D")
                ) 
        &gt; 3, 
        IF(AND(H30&gt;'Crop Table'!O22, H30&lt;'Crop Table'!P22),
                1*'Crop Table'!C22,
        ), 
        1*'Crop Table'!C22
        ),
1*'Crop Table'!C22 
)</f>
        <v/>
      </c>
      <c r="AH30" s="202"/>
      <c r="AI30" s="202" t="str">
        <f>IF(IF(H30&lt;'Crop Table'!O23, 
                        DATEDIF(H30, 'Crop Table'!O23, "D"), 
                        DATEDIF('Crop Table'!O23, H30, "D")
                )
&gt; 3,
        IF(
                IF(H30&lt;'Crop Table'!P23, 
                        DATEDIF(H30, 'Crop Table'!P23, "D"), 
                        DATEDIF('Crop Table'!P23, H30, "D")
                ) 
        &gt; 3, 
        IF(AND(H30&gt;'Crop Table'!O23, H30&lt;'Crop Table'!P23),
                1*'Crop Table'!C23,
        ), 
        1*'Crop Table'!C23
        ),
1*'Crop Table'!C23 
)</f>
        <v/>
      </c>
      <c r="AJ30" s="202"/>
      <c r="AK30" s="202" t="str">
        <f>IF(IF(H30&lt;'Crop Table'!O24, 
                        DATEDIF(H30, 'Crop Table'!O24, "D"), 
                        DATEDIF('Crop Table'!O24, H30, "D")
                )
&gt; 3,
        IF(
                IF(H30&lt;'Crop Table'!P24, 
                        DATEDIF(H30, 'Crop Table'!P24, "D"), 
                        DATEDIF('Crop Table'!P24, H30, "D")
                ) 
        &gt; 3, 
        IF(AND(H30&gt;'Crop Table'!O24, H30&lt;'Crop Table'!P24),
                1*'Crop Table'!C24,
        ), 
        1*'Crop Table'!C24
        ),
1*'Crop Table'!C24 
)</f>
        <v/>
      </c>
      <c r="AL30" s="202"/>
      <c r="AM30" s="202" t="str">
        <f>IF(IF(H30&lt;'Crop Table'!O25, 
                        DATEDIF(H30, 'Crop Table'!O25, "D"), 
                        DATEDIF('Crop Table'!O25, H30, "D")
                )
&gt; 3,
        IF(
                IF(H30&lt;'Crop Table'!P25, 
                        DATEDIF(H30, 'Crop Table'!P25, "D"), 
                        DATEDIF('Crop Table'!P25, H30, "D")
                ) 
        &gt; 3, 
        IF(AND(H30&gt;'Crop Table'!O25, H30&lt;'Crop Table'!P25),
                1*'Crop Table'!C25,
        ), 
        1*'Crop Table'!C25
        ),
1*'Crop Table'!C25 
)</f>
        <v/>
      </c>
      <c r="AN30" s="202"/>
      <c r="AO30" s="202" t="str">
        <f>IF(IF(H30&lt;'Crop Table'!O26, 
                        DATEDIF(H30, 'Crop Table'!O26, "D"), 
                        DATEDIF('Crop Table'!O26, H30, "D")
                )
&gt; 3,
        IF(
                IF(H30&lt;'Crop Table'!P26, 
                        DATEDIF(H30, 'Crop Table'!P26, "D"), 
                        DATEDIF('Crop Table'!P26, H30, "D")
                ) 
        &gt; 3, 
        IF(AND(H30&gt;'Crop Table'!O26, H30&lt;'Crop Table'!P26),
                1*'Crop Table'!C26,
        ), 
        1*'Crop Table'!C26
        ),
1*'Crop Table'!C26 
)</f>
        <v/>
      </c>
      <c r="AP30" s="202"/>
      <c r="AQ30" s="202" t="str">
        <f>IF(IF(H30&lt;'Crop Table'!O27, 
                        DATEDIF(H30, 'Crop Table'!O27, "D"), 
                        DATEDIF('Crop Table'!O27, H30, "D")
                )
&gt; 3,
        IF(
                IF(H30&lt;'Crop Table'!P27, 
                        DATEDIF(H30, 'Crop Table'!P27, "D"), 
                        DATEDIF('Crop Table'!P27, H30, "D")
                ) 
        &gt; 3, 
        IF(AND(H30&gt;'Crop Table'!O27, H30&lt;'Crop Table'!P27),
                1*'Crop Table'!C27,
        ), 
        1*'Crop Table'!C27
        ),
1*'Crop Table'!C27 
)</f>
        <v/>
      </c>
      <c r="AR30" s="202"/>
      <c r="AS30" s="202" t="str">
        <f>IF(IF(H30&lt;'Crop Table'!O28, 
                        DATEDIF(H30, 'Crop Table'!O28, "D"), 
                        DATEDIF('Crop Table'!O28, H30, "D")
                )
&gt; 3,
        IF(
                IF(H30&lt;'Crop Table'!P28, 
                        DATEDIF(H30, 'Crop Table'!P28, "D"), 
                        DATEDIF('Crop Table'!P28, H30, "D")
                ) 
        &gt; 3, 
        IF(AND(H30&gt;'Crop Table'!O28, H30&lt;'Crop Table'!P28),
                1*'Crop Table'!C28,
        ), 
        1*'Crop Table'!C28
        ),
1*'Crop Table'!C28 
)</f>
        <v/>
      </c>
      <c r="AT30" s="202"/>
      <c r="AU30" s="202" t="str">
        <f>IF(IF(H30&lt;'Crop Table'!O29, 
                        DATEDIF(H30, 'Crop Table'!O29, "D"), 
                        DATEDIF('Crop Table'!O29, H30, "D")
                )
&gt; 3,
        IF(
                IF(H30&lt;'Crop Table'!P29, 
                        DATEDIF(H30, 'Crop Table'!P29, "D"), 
                        DATEDIF('Crop Table'!P29, H30, "D")
                ) 
        &gt; 3, 
        IF(AND(H30&gt;'Crop Table'!O29, H30&lt;'Crop Table'!P29),
                1*'Crop Table'!C29,
        ), 
        1*'Crop Table'!C29
        ),
1*'Crop Table'!C29 
)</f>
        <v/>
      </c>
      <c r="AV30" s="202"/>
      <c r="AW30" s="202" t="str">
        <f>IF(IF(H30&lt;'Crop Table'!O30, 
                        DATEDIF(H30, 'Crop Table'!O30, "D"), 
                        DATEDIF('Crop Table'!O30, H30, "D")
                )
&gt; 3,
        IF(
                IF(H30&lt;'Crop Table'!P30, 
                        DATEDIF(H30, 'Crop Table'!P30, "D"), 
                        DATEDIF('Crop Table'!P30, H30, "D")
                ) 
        &gt; 3, 
        IF(AND(H30&gt;'Crop Table'!O30, H30&lt;'Crop Table'!P30),
                1*'Crop Table'!C30,
        ), 
        1*'Crop Table'!C30
        ),
1*'Crop Table'!C30 
)</f>
        <v/>
      </c>
      <c r="AX30" s="202"/>
      <c r="AY30" s="202" t="str">
        <f>IF(IF(H30&lt;'Crop Table'!O31, 
                        DATEDIF(H30, 'Crop Table'!O31, "D"), 
                        DATEDIF('Crop Table'!O31, H30, "D")
                )
&gt; 3,
        IF(
                IF(H30&lt;'Crop Table'!P31, 
                        DATEDIF(H30, 'Crop Table'!P31, "D"), 
                        DATEDIF('Crop Table'!P31, H30, "D")
                ) 
        &gt; 3, 
        IF(AND(H30&gt;'Crop Table'!O31, H30&lt;'Crop Table'!P31),
                1*'Crop Table'!C31,
        ), 
        1*'Crop Table'!C31
        ),
1*'Crop Table'!C31 
)</f>
        <v/>
      </c>
      <c r="AZ30" s="202"/>
      <c r="BA30" s="202" t="str">
        <f>IF(IF(H30&lt;'Crop Table'!O32, 
                        DATEDIF(H30, 'Crop Table'!O32, "D"), 
                        DATEDIF('Crop Table'!O32, H30, "D")
                )
&gt; 3,
        IF(
                IF(H30&lt;'Crop Table'!P32, 
                        DATEDIF(H30, 'Crop Table'!P32, "D"), 
                        DATEDIF('Crop Table'!P32, H30, "D")
                ) 
        &gt; 3, 
        IF(AND(H30&gt;'Crop Table'!O32, H30&lt;'Crop Table'!P32),
                1*'Crop Table'!C32,
        ), 
        1*'Crop Table'!C32
        ),
1*'Crop Table'!C32 
)</f>
        <v/>
      </c>
      <c r="BB30" s="202"/>
      <c r="BC30" s="202" t="str">
        <f>IF(IF(H30&lt;'Crop Table'!O33, 
                        DATEDIF(H30, 'Crop Table'!O33, "D"), 
                        DATEDIF('Crop Table'!O33, H30, "D")
                )
&gt; 3,
        IF(
                IF(H30&lt;'Crop Table'!P33, 
                        DATEDIF(H30, 'Crop Table'!P33, "D"), 
                        DATEDIF('Crop Table'!P33, H30, "D")
                ) 
        &gt; 3, 
        IF(AND(H30&gt;'Crop Table'!O33, H30&lt;'Crop Table'!P33),
                1*'Crop Table'!C33,
        ), 
        1*'Crop Table'!C33
        ),
1*'Crop Table'!C33 
)</f>
        <v/>
      </c>
      <c r="BD30" s="202"/>
      <c r="BE30" s="202" t="str">
        <f>IF(IF(H30&lt;'Crop Table'!O34, 
                        DATEDIF(H30, 'Crop Table'!O34, "D"), 
                        DATEDIF('Crop Table'!O34, H30, "D")
                )
&gt; 3,
        IF(
                IF(H30&lt;'Crop Table'!P34, 
                        DATEDIF(H30, 'Crop Table'!P34, "D"), 
                        DATEDIF('Crop Table'!P34, H30, "D")
                ) 
        &gt; 3, 
        IF(AND(H30&gt;'Crop Table'!O34, H30&lt;'Crop Table'!P34),
                1*'Crop Table'!C34,
        ), 
        1*'Crop Table'!C34
        ),
1*'Crop Table'!C34 
)</f>
        <v/>
      </c>
      <c r="BF30" s="202"/>
      <c r="BG30" s="202" t="str">
        <f>IF(IF(H30&lt;'Crop Table'!O35, 
                        DATEDIF(H30, 'Crop Table'!O35, "D"), 
                        DATEDIF('Crop Table'!O35, H30, "D")
                )
&gt; 3,
        IF(
                IF(H30&lt;'Crop Table'!P35, 
                        DATEDIF(H30, 'Crop Table'!P35, "D"), 
                        DATEDIF('Crop Table'!P35, H30, "D")
                ) 
        &gt; 3, 
        IF(AND(H30&gt;'Crop Table'!O35, H30&lt;'Crop Table'!P35),
                1*'Crop Table'!C35,
        ), 
        1*'Crop Table'!C35
        ),
1*'Crop Table'!C35 
)</f>
        <v/>
      </c>
      <c r="BH30" s="202"/>
      <c r="BI30" s="202" t="str">
        <f>IF(IF(H30&lt;'Crop Table'!O36, 
                        DATEDIF(H30, 'Crop Table'!O36, "D"), 
                        DATEDIF('Crop Table'!O36, H30, "D")
                )
&gt; 3,
        IF(
                IF(H30&lt;'Crop Table'!P36, 
                        DATEDIF(H30, 'Crop Table'!P36, "D"), 
                        DATEDIF('Crop Table'!P36, H30, "D")
                ) 
        &gt; 3, 
        IF(AND(H30&gt;'Crop Table'!O36, H30&lt;'Crop Table'!P36),
                1*'Crop Table'!C36,
        ), 
        1*'Crop Table'!C36
        ),
1*'Crop Table'!C36 
)</f>
        <v/>
      </c>
      <c r="BJ30" s="202"/>
      <c r="BK30" s="202" t="str">
        <f>IF(IF(H30&lt;'Crop Table'!O37, 
                        DATEDIF(H30, 'Crop Table'!O37, "D"), 
                        DATEDIF('Crop Table'!O37, H30, "D")
                )
&gt; 3,
        IF(
                IF(H30&lt;'Crop Table'!P37, 
                        DATEDIF(H30, 'Crop Table'!P37, "D"), 
                        DATEDIF('Crop Table'!P37, H30, "D")
                ) 
        &gt; 3, 
        IF(AND(H30&gt;'Crop Table'!O37, H30&lt;'Crop Table'!P37),
                1*'Crop Table'!C37,
        ), 
        1*'Crop Table'!C37
        ),
1*'Crop Table'!C37 
)</f>
        <v/>
      </c>
      <c r="BL30" s="202"/>
      <c r="BM30" s="202" t="str">
        <f>IF(IF(H30&lt;'Crop Table'!O38, 
                        DATEDIF(H30, 'Crop Table'!O38, "D"), 
                        DATEDIF('Crop Table'!O38, H30, "D")
                )
&gt; 3,
        IF(
                IF(H30&lt;'Crop Table'!P38, 
                        DATEDIF(H30, 'Crop Table'!P38, "D"), 
                        DATEDIF('Crop Table'!P38, H30, "D")
                ) 
        &gt; 3, 
        IF(AND(H30&gt;'Crop Table'!O38, H30&lt;'Crop Table'!P38),
                1*'Crop Table'!C38,
        ), 
        1*'Crop Table'!C38
        ),
1*'Crop Table'!C38 
)</f>
        <v/>
      </c>
      <c r="BN30" s="202"/>
      <c r="BO30" s="202" t="str">
        <f>IF(IF(H30&lt;'Crop Table'!O39, 
                        DATEDIF(H30, 'Crop Table'!O39, "D"), 
                        DATEDIF('Crop Table'!O39, H30, "D")
                )
&gt; 3,
        IF(
                IF(H30&lt;'Crop Table'!P39, 
                        DATEDIF(H30, 'Crop Table'!P39, "D"), 
                        DATEDIF('Crop Table'!P39, H30, "D")
                ) 
        &gt; 3, 
        IF(AND(H30&gt;'Crop Table'!O39, H30&lt;'Crop Table'!P39),
                1*'Crop Table'!C39,
        ), 
        1*'Crop Table'!C39
        ),
1*'Crop Table'!C39 
)</f>
        <v/>
      </c>
      <c r="BP30" s="202"/>
      <c r="BQ30" s="202" t="str">
        <f>IF(IF(H29&lt;'Crop Table'!O40, 
                        DATEDIF(H29, 'Crop Table'!O40, "D"), 
                        DATEDIF('Crop Table'!O40, H29, "D")
                )
&gt; 3,
        IF(
                IF(H29&lt;'Crop Table'!P40, 
                        DATEDIF(H29, 'Crop Table'!P40, "D"), 
                        DATEDIF('Crop Table'!P40, H29, "D")
                ) 
        &gt; 3, 
        IF(AND(H29&gt;'Crop Table'!O40, H29&lt;'Crop Table'!P40),
                1*'Crop Table'!C40,
        ), 
        1*'Crop Table'!C40
        ),
1*'Crop Table'!C40
)</f>
        <v/>
      </c>
      <c r="BR30" s="202"/>
      <c r="BS30" s="202" t="str">
        <f>IF(IF(H30&lt;'Crop Table'!O41, 
                        DATEDIF(H30, 'Crop Table'!O41, "D"), 
                        DATEDIF('Crop Table'!O41, H30, "D")
                )
&gt; 3,
        IF(
                IF(H30&lt;'Crop Table'!P41, 
                        DATEDIF(H30, 'Crop Table'!P41, "D"), 
                        DATEDIF('Crop Table'!P41, H30, "D")
                ) 
        &gt; 3, 
        IF(AND(H30&gt;'Crop Table'!O41, H30&lt;'Crop Table'!P41),
                1*'Crop Table'!C41,
        ), 
        1*'Crop Table'!C41
        ),
1*'Crop Table'!C41
)</f>
        <v/>
      </c>
      <c r="BT30" s="202"/>
      <c r="BU30" s="202" t="str">
        <f>IF(IF(H30&lt;'Crop Table'!O42, 
                        DATEDIF(H30, 'Crop Table'!O42, "D"), 
                        DATEDIF('Crop Table'!O42, H30, "D")
                )
&gt; 3,
        IF(
                IF(H30&lt;'Crop Table'!P42, 
                        DATEDIF(H30, 'Crop Table'!P42, "D"), 
                        DATEDIF('Crop Table'!P42, H30, "D")
                ) 
        &gt; 3, 
        IF(AND(H30&gt;'Crop Table'!O42, H30&lt;'Crop Table'!P42),
                1*'Crop Table'!C42,
        ), 
        1*'Crop Table'!C42
        ),
1*'Crop Table'!C42
)</f>
        <v/>
      </c>
      <c r="BV30" s="202"/>
      <c r="BW30" s="202" t="str">
        <f>IF(IF(H30&lt;'Crop Table'!O43, 
                        DATEDIF(H30, 'Crop Table'!O43, "D"), 
                        DATEDIF('Crop Table'!O43, H30, "D")
                )
&gt; 3,
        IF(
                IF(H30&lt;'Crop Table'!P43, 
                        DATEDIF(H30, 'Crop Table'!P43, "D"), 
                        DATEDIF('Crop Table'!P43, H30, "D")
                ) 
        &gt; 3, 
        IF(AND(H30&gt;'Crop Table'!O43, H30&lt;'Crop Table'!P43),
                1*'Crop Table'!C43,
        ), 
        1*'Crop Table'!C43
        ),
1*'Crop Table'!C43
)</f>
        <v/>
      </c>
      <c r="BX30" s="202"/>
      <c r="BY30" s="202" t="str">
        <f>IF(IF(H30&lt;'Crop Table'!O44, 
                        DATEDIF(H30, 'Crop Table'!O44, "D"), 
                        DATEDIF('Crop Table'!O44, H30, "D")
                )
&gt; 3,
        IF(
                IF(H30&lt;'Crop Table'!P44, 
                        DATEDIF(H30, 'Crop Table'!P44, "D"), 
                        DATEDIF('Crop Table'!P44, H30, "D")
                ) 
        &gt; 3, 
        IF(AND(H30&gt;'Crop Table'!O44, H30&lt;'Crop Table'!P44),
                1*'Crop Table'!C44,
        ), 
        1*'Crop Table'!C44
        ),
1*'Crop Table'!C44
)</f>
        <v/>
      </c>
      <c r="BZ30" s="202"/>
      <c r="CA30" s="202" t="str">
        <f>IF(IF(H30&lt;'Crop Table'!O45, 
                        DATEDIF(H30, 'Crop Table'!O45, "D"), 
                        DATEDIF('Crop Table'!O45, H30, "D")
                )
&gt; 3,
        IF(
                IF(H30&lt;'Crop Table'!P45, 
                        DATEDIF(H30, 'Crop Table'!P45, "D"), 
                        DATEDIF('Crop Table'!P45, H30, "D")
                ) 
        &gt; 3, 
        IF(AND(H30&gt;'Crop Table'!O45, H30&lt;'Crop Table'!P45),
                1*'Crop Table'!C45,
        ), 
        1*'Crop Table'!C45
        ),
1*'Crop Table'!C45
)</f>
        <v/>
      </c>
      <c r="CB30" s="202"/>
      <c r="CC30" s="202" t="str">
        <f>IF(IF(H30&lt;'Crop Table'!O46, 
                        DATEDIF(H30, 'Crop Table'!O46, "D"), 
                        DATEDIF('Crop Table'!O46, H30, "D")
                )
&gt; 3,
        IF(
                IF(H30&lt;'Crop Table'!P46, 
                        DATEDIF(H30, 'Crop Table'!P46, "D"), 
                        DATEDIF('Crop Table'!P46, H30, "D")
                ) 
        &gt; 3, 
        IF(AND(H30&gt;'Crop Table'!O46, H30&lt;'Crop Table'!P46),
                1*'Crop Table'!C46,
        ), 
        1*'Crop Table'!C46
        ),
1*'Crop Table'!C46
)</f>
        <v/>
      </c>
      <c r="CD30" s="202"/>
      <c r="CE30" s="202" t="str">
        <f>IF(IF(H30&lt;'Crop Table'!O47, 
                        DATEDIF(H30, 'Crop Table'!O47, "D"), 
                        DATEDIF('Crop Table'!O47, H30, "D")
                )
&gt; 3,
        IF(
                IF(H30&lt;'Crop Table'!P47, 
                        DATEDIF(H30, 'Crop Table'!P47, "D"), 
                        DATEDIF('Crop Table'!P47, H30, "D")
                ) 
        &gt; 3, 
        IF(AND(H30&gt;'Crop Table'!O47, H30&lt;'Crop Table'!P47),
                1*'Crop Table'!C47,
        ), 
        1*'Crop Table'!C47
        ),
1*'Crop Table'!C47
)</f>
        <v/>
      </c>
      <c r="CF30" s="202"/>
      <c r="CG30" s="202" t="str">
        <f>IF(IF(H30&lt;'Crop Table'!O48, 
                        DATEDIF(H30, 'Crop Table'!O48, "D"), 
                        DATEDIF('Crop Table'!O48, H30, "D")
                )
&gt; 3,
        IF(
                IF(H30&lt;'Crop Table'!P48, 
                        DATEDIF(H30, 'Crop Table'!P48, "D"), 
                        DATEDIF('Crop Table'!P48, H30, "D")
                ) 
        &gt; 3, 
        IF(AND(H30&gt;'Crop Table'!O48, H30&lt;'Crop Table'!P48),
                1*'Crop Table'!C48,
        ), 
        1*'Crop Table'!C48
        ),
1*'Crop Table'!C48
)</f>
        <v/>
      </c>
      <c r="CH30" s="202"/>
      <c r="CI30" s="202" t="str">
        <f>IF(IF(H30&lt;'Crop Table'!O49, 
                        DATEDIF(H30, 'Crop Table'!O49, "D"), 
                        DATEDIF('Crop Table'!O49, H30, "D")
                )
&gt; 3,
        IF(
                IF(H30&lt;'Crop Table'!P49, 
                        DATEDIF(H30, 'Crop Table'!P49, "D"), 
                        DATEDIF('Crop Table'!P49, H30, "D")
                ) 
        &gt; 3, 
        IF(AND(H30&gt;'Crop Table'!O49, H30&lt;'Crop Table'!P49),
                1*'Crop Table'!C49,
        ), 
        1*'Crop Table'!C49
        ),
1*'Crop Table'!C49
)</f>
        <v/>
      </c>
      <c r="CJ30" s="202"/>
      <c r="CK30" s="202" t="str">
        <f>IF(IF(H30&lt;'Crop Table'!O50, 
                        DATEDIF(H30, 'Crop Table'!O50, "D"), 
                        DATEDIF('Crop Table'!O50, H30, "D")
                )
&gt; 3,
        IF(
                IF(H30&lt;'Crop Table'!P50, 
                        DATEDIF(H30, 'Crop Table'!P50, "D"), 
                        DATEDIF('Crop Table'!P50, H30, "D")
                ) 
        &gt; 3, 
        IF(AND(H30&gt;'Crop Table'!O50, H30&lt;'Crop Table'!P50),
                1*'Crop Table'!C50,
        ), 
        1*'Crop Table'!C50
        ),
1*'Crop Table'!C50
)</f>
        <v/>
      </c>
      <c r="CL30" s="202"/>
      <c r="CM30" s="202" t="str">
        <f>IF(IF(H29&lt;'Crop Table'!O51, 
                        DATEDIF(H29, 'Crop Table'!O51, "D"), 
                        DATEDIF('Crop Table'!O51, H29, "D")
                )
&gt; 3,
        IF(
                IF(H29&lt;'Crop Table'!P51, 
                        DATEDIF(H29, 'Crop Table'!P51, "D"), 
                        DATEDIF('Crop Table'!P51, H29, "D")
                ) 
        &gt; 3, 
        IF(AND(H29&gt;'Crop Table'!O51, H29&lt;'Crop Table'!P51),
                1*'Crop Table'!C51,
        ), 
        1*'Crop Table'!C51
        ),
1*'Crop Table'!C51
)</f>
        <v/>
      </c>
      <c r="CN30" s="202"/>
      <c r="CO30" s="202" t="str">
        <f>IF(IF(H30&lt;'Crop Table'!O52, 
                        DATEDIF(H30, 'Crop Table'!O52, "D"), 
                        DATEDIF('Crop Table'!O52, H30, "D")
                )
&gt; 3,
        IF(
                IF(H30&lt;'Crop Table'!P52, 
                        DATEDIF(H30, 'Crop Table'!P52, "D"), 
                        DATEDIF('Crop Table'!P52, H30, "D")
                ) 
        &gt; 3, 
        IF(AND(H30&gt;'Crop Table'!O52, H30&lt;'Crop Table'!P52),
                1*'Crop Table'!C52,
        ), 
        1*'Crop Table'!C52
        ),
1*'Crop Table'!C52
)</f>
        <v/>
      </c>
      <c r="CP30" s="202"/>
      <c r="CQ30" s="202" t="str">
        <f>IF(IF(H30&lt;'Crop Table'!O53, 
                        DATEDIF(H30, 'Crop Table'!O53, "D"), 
                        DATEDIF('Crop Table'!O53, H30, "D")
                )
&gt; 3,
        IF(
                IF(H30&lt;'Crop Table'!P53, 
                        DATEDIF(H30, 'Crop Table'!P53, "D"), 
                        DATEDIF('Crop Table'!P53, H30, "D")
                ) 
        &gt; 3, 
        IF(AND(H30&gt;'Crop Table'!O53, H30&lt;'Crop Table'!P53),
                1*'Crop Table'!C53,
        ), 
        1*'Crop Table'!C53
        ),
1*'Crop Table'!C53
)</f>
        <v/>
      </c>
      <c r="CR30" s="202"/>
      <c r="CS30" s="202" t="str">
        <f>IF(IF(H30&lt;'Crop Table'!O54, 
                        DATEDIF(H30, 'Crop Table'!O54, "D"), 
                        DATEDIF('Crop Table'!O54, H30, "D")
                )
&gt; 3,
        IF(
                IF(H30&lt;'Crop Table'!P54, 
                        DATEDIF(H30, 'Crop Table'!P54, "D"), 
                        DATEDIF('Crop Table'!P54, H30, "D")
                ) 
        &gt; 3, 
        IF(AND(H30&gt;'Crop Table'!O54, H30&lt;'Crop Table'!P54),
                1*'Crop Table'!C54,
        ), 
        1*'Crop Table'!C54
        ),
1*'Crop Table'!C54
)</f>
        <v/>
      </c>
      <c r="CT30" s="202"/>
      <c r="CU30" s="202" t="str">
        <f>IF(IF(H30&lt;'Crop Table'!O55, 
                        DATEDIF(H30, 'Crop Table'!O55, "D"), 
                        DATEDIF('Crop Table'!O55, H30, "D")
                )
&gt; 3,
        IF(
                IF(H30&lt;'Crop Table'!P55, 
                        DATEDIF(H30, 'Crop Table'!P55, "D"), 
                        DATEDIF('Crop Table'!P55, H30, "D")
                ) 
        &gt; 3, 
        IF(AND(H30&gt;'Crop Table'!O55, H30&lt;'Crop Table'!P55),
                1*'Crop Table'!C55,
        ), 
        1*'Crop Table'!C55
        ),
1*'Crop Table'!C55
)</f>
        <v/>
      </c>
      <c r="CV30" s="202"/>
      <c r="CW30" s="202" t="str">
        <f>IF(IF(H30&lt;'Crop Table'!O56, 
                        DATEDIF(H30, 'Crop Table'!O56, "D"), 
                        DATEDIF('Crop Table'!O56, H30, "D")
                )
&gt; 3,
        IF(
                IF(H30&lt;'Crop Table'!P56, 
                        DATEDIF(H30, 'Crop Table'!P56, "D"), 
                        DATEDIF('Crop Table'!P56, H30, "D")
                ) 
        &gt; 3, 
        IF(AND(H30&gt;'Crop Table'!O56, H30&lt;'Crop Table'!P56),
                1*'Crop Table'!C56,
        ), 
        1*'Crop Table'!C56
        ),
1*'Crop Table'!C56
)</f>
        <v/>
      </c>
      <c r="CX30" s="202"/>
      <c r="CY30" s="202" t="str">
        <f>IF(IF(H30&lt;'Crop Table'!O57, 
                        DATEDIF(H30, 'Crop Table'!O57, "D"), 
                        DATEDIF('Crop Table'!O57, H30, "D")
                )
&gt; 3,
        IF(
                IF(H30&lt;'Crop Table'!P57, 
                        DATEDIF(H30, 'Crop Table'!P57, "D"), 
                        DATEDIF('Crop Table'!P57, H30, "D")
                ) 
        &gt; 3, 
        IF(AND(H30&gt;'Crop Table'!O57, H30&lt;'Crop Table'!P57),
                1*'Crop Table'!C57,
        ), 
        1*'Crop Table'!C57
        ),
1*'Crop Table'!C57
)</f>
        <v/>
      </c>
      <c r="CZ30" s="202"/>
      <c r="DA30" s="202" t="str">
        <f>IF(IF(H29&lt;'Crop Table'!O58, 
                        DATEDIF(H29, 'Crop Table'!O58, "D"), 
                        DATEDIF('Crop Table'!O58, H29, "D")
                )
&gt; 3,
        IF(
                IF(H29&lt;'Crop Table'!P58, 
                        DATEDIF(H29, 'Crop Table'!P58, "D"), 
                        DATEDIF('Crop Table'!P58, H29, "D")
                ) 
        &gt; 3, 
        IF(AND(H29&gt;'Crop Table'!O58, H29&lt;'Crop Table'!P58),
                1*'Crop Table'!C58,
        ), 
        1*'Crop Table'!C58
        ),
1*'Crop Table'!C58
)</f>
        <v/>
      </c>
      <c r="DB30" s="202"/>
      <c r="DC30" s="202" t="str">
        <f>IF(IF(H30&lt;'Crop Table'!O59, 
                        DATEDIF(H30, 'Crop Table'!O59, "D"), 
                        DATEDIF('Crop Table'!O59, H30, "D")
                )
&gt; 3,
        IF(
                IF(H30&lt;'Crop Table'!P59, 
                        DATEDIF(H30, 'Crop Table'!P59, "D"), 
                        DATEDIF('Crop Table'!P59, H30, "D")
                ) 
        &gt; 3, 
        IF(AND(H30&gt;'Crop Table'!O59, H30&lt;'Crop Table'!P59),
                1*'Crop Table'!C59,
        ), 
        1*'Crop Table'!C59
        ),
1*'Crop Table'!C59
)</f>
        <v/>
      </c>
      <c r="DD30" s="202"/>
      <c r="DE30" s="202" t="str">
        <f>IF(IF(H30&lt;'Crop Table'!O60, 
                        DATEDIF(H30, 'Crop Table'!O60, "D"), 
                        DATEDIF('Crop Table'!O60, H30, "D")
                )
&gt; 3,
        IF(
                IF(H30&lt;'Crop Table'!P60, 
                        DATEDIF(H30, 'Crop Table'!P60, "D"), 
                        DATEDIF('Crop Table'!P60, H30, "D")
                ) 
        &gt; 3, 
        IF(AND(H30&gt;'Crop Table'!O60, H30&lt;'Crop Table'!P60),
                1*'Crop Table'!C60,
        ), 
        1*'Crop Table'!C60
        ),
1*'Crop Table'!C60
)</f>
        <v/>
      </c>
      <c r="DF30" s="202"/>
      <c r="DG30" s="202" t="str">
        <f>IF(IF(H30&lt;'Crop Table'!O61, 
                        DATEDIF(H30, 'Crop Table'!O61, "D"), 
                        DATEDIF('Crop Table'!O61, H30, "D")
                )
&gt; 3,
        IF(
                IF(H30&lt;'Crop Table'!P61, 
                        DATEDIF(H30, 'Crop Table'!P61, "D"), 
                        DATEDIF('Crop Table'!P61, H30, "D")
                ) 
        &gt; 3, 
        IF(AND(H30&gt;'Crop Table'!O61, H30&lt;'Crop Table'!P61),
                1*'Crop Table'!C61,
        ), 
        1*'Crop Table'!C61
        ),
1*'Crop Table'!C61
)</f>
        <v/>
      </c>
      <c r="DH30" s="202"/>
      <c r="DI30" s="202" t="str">
        <f>IF(IF(H30&lt;'Crop Table'!O62, 
                        DATEDIF(H30, 'Crop Table'!O62, "D"), 
                        DATEDIF('Crop Table'!O62, H30, "D")
                )
&gt; 3,
        IF(
                IF(H30&lt;'Crop Table'!P62, 
                        DATEDIF(H30, 'Crop Table'!P62, "D"), 
                        DATEDIF('Crop Table'!P62, H30, "D")
                ) 
        &gt; 3, 
        IF(AND(H30&gt;'Crop Table'!O62, H30&lt;'Crop Table'!P62),
                1*'Crop Table'!C62,
        ), 
        1*'Crop Table'!C62
        ),
1*'Crop Table'!C62
)</f>
        <v/>
      </c>
      <c r="DJ30" s="202"/>
      <c r="DK30" s="202" t="str">
        <f>IF(IF(H30&lt;'Crop Table'!O63, 
                        DATEDIF(H30, 'Crop Table'!O63, "D"), 
                        DATEDIF('Crop Table'!O63, H30, "D")
                )
&gt; 3,
        IF(
                IF(H30&lt;'Crop Table'!P63, 
                        DATEDIF(H30, 'Crop Table'!P63, "D"), 
                        DATEDIF('Crop Table'!P63, H30, "D")
                ) 
        &gt; 3, 
        IF(AND(H30&gt;'Crop Table'!O63, H30&lt;'Crop Table'!P63),
                1*'Crop Table'!C63,
        ), 
        1*'Crop Table'!C63
        ),
1*'Crop Table'!C63
)</f>
        <v/>
      </c>
      <c r="DL30" s="202"/>
      <c r="DM30" s="202" t="str">
        <f>IF(IF(H30&lt;'Crop Table'!O64, 
                        DATEDIF(H30, 'Crop Table'!O64, "D"), 
                        DATEDIF('Crop Table'!O64, H30, "D")
                )
&gt; 3,
        IF(
                IF(H30&lt;'Crop Table'!P64, 
                        DATEDIF(H30, 'Crop Table'!P64, "D"), 
                        DATEDIF('Crop Table'!P64, H30, "D")
                ) 
        &gt; 3, 
        IF(AND(H30&gt;'Crop Table'!O64, H30&lt;'Crop Table'!P64),
                1*'Crop Table'!C64,
        ), 
        1*'Crop Table'!C64
        ),
1*'Crop Table'!C64
)</f>
        <v/>
      </c>
      <c r="DN30" s="202"/>
      <c r="DO30" s="202" t="str">
        <f>IF(IF(H30&lt;'Crop Table'!O65, 
                        DATEDIF(H30, 'Crop Table'!O65, "D"), 
                        DATEDIF('Crop Table'!O65, H30, "D")
                )
&gt; 3,
        IF(
                IF(H30&lt;'Crop Table'!P65, 
                        DATEDIF(H30, 'Crop Table'!P65, "D"), 
                        DATEDIF('Crop Table'!P65, H30, "D")
                ) 
        &gt; 3, 
        IF(AND(H30&gt;'Crop Table'!O65, H30&lt;'Crop Table'!P65),
                1*'Crop Table'!C65,
        ), 
        1*'Crop Table'!C65
        ),
1*'Crop Table'!C65
)</f>
        <v/>
      </c>
      <c r="DP30" s="202"/>
      <c r="DQ30" s="202" t="str">
        <f>IF(IF(H30&lt;'Crop Table'!O66, 
                        DATEDIF(H30, 'Crop Table'!O66, "D"), 
                        DATEDIF('Crop Table'!O66, H30, "D")
                )
&gt; 3,
        IF(
                IF(H30&lt;'Crop Table'!P66, 
                        DATEDIF(H30, 'Crop Table'!P66, "D"), 
                        DATEDIF('Crop Table'!P66, H30, "D")
                ) 
        &gt; 3, 
        IF(AND(H30&gt;'Crop Table'!O66, H30&lt;'Crop Table'!P66),
                1*'Crop Table'!C66,
        ), 
        1*'Crop Table'!C66
        ),
1*'Crop Table'!C66
)</f>
        <v/>
      </c>
      <c r="DR30" s="202"/>
      <c r="DS30" s="202" t="str">
        <f>IF(IF(H30&lt;'Crop Table'!O67, 
                        DATEDIF(H30, 'Crop Table'!O67, "D"), 
                        DATEDIF('Crop Table'!O67, H30, "D")
                )
&gt; 3,
        IF(
                IF(H30&lt;'Crop Table'!P67, 
                        DATEDIF(H30, 'Crop Table'!P67, "D"), 
                        DATEDIF('Crop Table'!P67, H30, "D")
                ) 
        &gt; 3, 
        IF(AND(H30&gt;'Crop Table'!O67, H30&lt;'Crop Table'!P67),
                1*'Crop Table'!C67,
        ), 
        1*'Crop Table'!C67
        ),
1*'Crop Table'!C67
)</f>
        <v/>
      </c>
      <c r="DT30" s="202"/>
      <c r="DU30" s="202" t="str">
        <f>IF(IF(H28&lt;'Crop Table'!O68, 
                        DATEDIF(H28, 'Crop Table'!O68, "D"), 
                        DATEDIF('Crop Table'!O68, H28, "D")
                )
&gt; 3,
        IF(
                IF(H28&lt;'Crop Table'!P68, 
                        DATEDIF(H28, 'Crop Table'!P68, "D"), 
                        DATEDIF('Crop Table'!P68, H28, "D")
                ) 
        &gt; 3, 
        IF(AND(H28&gt;'Crop Table'!O68, H28&lt;'Crop Table'!P68),
                1*'Crop Table'!C68,
        ), 
        1*'Crop Table'!C68
        ),
1*'Crop Table'!C68
)</f>
        <v/>
      </c>
      <c r="DV30" s="202"/>
      <c r="DW30" s="202" t="str">
        <f>IF(IF(H30&lt;'Crop Table'!O69, 
                        DATEDIF(H30, 'Crop Table'!O69, "D"), 
                        DATEDIF('Crop Table'!O69, H30, "D")
                )
&gt; 3,
        IF(
                IF(H30&lt;'Crop Table'!P69, 
                        DATEDIF(H30, 'Crop Table'!P69, "D"), 
                        DATEDIF('Crop Table'!P69, H30, "D")
                ) 
        &gt; 3, 
        IF(AND(H30&gt;'Crop Table'!O69, H30&lt;'Crop Table'!P69),
                1*'Crop Table'!C69,
        ), 
        1*'Crop Table'!C69
        ),
1*'Crop Table'!C69
)</f>
        <v/>
      </c>
      <c r="DX30" s="202"/>
      <c r="DY30" s="202" t="str">
        <f>IF(IF(H30&lt;'Crop Table'!O70, 
                        DATEDIF(H30, 'Crop Table'!O70, "D"), 
                        DATEDIF('Crop Table'!O70, H30, "D")
                )
&gt; 3,
        IF(
                IF(H30&lt;'Crop Table'!P70, 
                        DATEDIF(H30, 'Crop Table'!P70, "D"), 
                        DATEDIF('Crop Table'!P70, H30, "D")
                ) 
        &gt; 3, 
        IF(AND(H30&gt;'Crop Table'!O70, H30&lt;'Crop Table'!P70),
                1*'Crop Table'!C70,
        ), 
        1*'Crop Table'!C70
        ),
1*'Crop Table'!C70
)</f>
        <v/>
      </c>
      <c r="DZ30" s="202"/>
      <c r="EA30" s="202" t="str">
        <f>IF(IF(H30&lt;'Crop Table'!O71, 
                        DATEDIF(H30, 'Crop Table'!O71, "D"), 
                        DATEDIF('Crop Table'!O71, H30, "D")
                )
&gt; 3,
        IF(
                IF(H30&lt;'Crop Table'!P71, 
                        DATEDIF(H30, 'Crop Table'!P71, "D"), 
                        DATEDIF('Crop Table'!P71, H30, "D")
                ) 
        &gt; 3, 
        IF(AND(H30&gt;'Crop Table'!O71, H30&lt;'Crop Table'!P71),
                1*'Crop Table'!C71,
        ), 
        1*'Crop Table'!C71
        ),
1*'Crop Table'!C71
)</f>
        <v/>
      </c>
      <c r="EB30" s="202"/>
      <c r="EC30" s="202" t="str">
        <f>IF(IF(H30&lt;'Crop Table'!O72, 
                        DATEDIF(H30, 'Crop Table'!O72, "D"), 
                        DATEDIF('Crop Table'!O72, H30, "D")
                )
&gt; 3,
        IF(
                IF(H30&lt;'Crop Table'!P72, 
                        DATEDIF(H30, 'Crop Table'!P72, "D"), 
                        DATEDIF('Crop Table'!P72, H30, "D")
                ) 
        &gt; 3, 
        IF(AND(H30&gt;'Crop Table'!O72, H30&lt;'Crop Table'!P72),
                1*'Crop Table'!C72,
        ), 
        1*'Crop Table'!C72
        ),
1*'Crop Table'!C72
)</f>
        <v/>
      </c>
      <c r="ED30" s="202"/>
      <c r="EE30" s="202" t="str">
        <f>IF(IF(H30&lt;'Crop Table'!O73, 
                        DATEDIF(H30, 'Crop Table'!O73, "D"), 
                        DATEDIF('Crop Table'!O73, H30, "D")
                )
&gt; 3,
        IF(
                IF(H30&lt;'Crop Table'!P73, 
                        DATEDIF(H30, 'Crop Table'!P73, "D"), 
                        DATEDIF('Crop Table'!P73, H30, "D")
                ) 
        &gt; 3, 
        IF(AND(H30&gt;'Crop Table'!O73, H30&lt;'Crop Table'!P73),
                1*'Crop Table'!C73,
        ), 
        1*'Crop Table'!C73
        ),
1*'Crop Table'!C73
)</f>
        <v/>
      </c>
      <c r="EF30" s="203"/>
    </row>
    <row r="31">
      <c r="A31" s="204"/>
      <c r="B31" s="193"/>
      <c r="C31" s="193"/>
      <c r="D31" s="193"/>
      <c r="E31" s="205">
        <f>IF(COUNTA('Crop Table'!O11:O73)=0, ,SUM(K31:EE31))</f>
        <v>14</v>
      </c>
      <c r="F31" s="195"/>
      <c r="G31" s="206" t="str">
        <f>IF(COUNTA('Crop Table'!O11:O73)=0, ,(IF(LEFT(H31, 2)=LEFT(H30, 2), , SWITCH(LEFT(H31, 2), "1/", "January","2/", "February","3/", "March","4/", "April","5/", "May","6/", "June","7/", "July","8/", "August","9/", "September","10", "October","11", "November","12", "December"))))</f>
        <v/>
      </c>
      <c r="H31" s="197">
        <f>IF(COUNTA('Crop Table'!O11:O73)=0, ,H30+(DATEDIF(H13, H53, "D")/39)-((DATEDIF(H13, H53, "D")/39)/39))</f>
        <v>45122.64497</v>
      </c>
      <c r="I31" s="207"/>
      <c r="J31" s="208"/>
      <c r="K31" s="200" t="str">
        <f>IF(IF(H31&lt;'Crop Table'!O11, 
                        DATEDIF(H31, 'Crop Table'!O11, "D"), 
                        DATEDIF('Crop Table'!O11, H31, "D")
                )
&gt; 3,
        IF(
                IF(H31&lt;'Crop Table'!P11, 
                        DATEDIF(H31, 'Crop Table'!P11, "D"), 
                        DATEDIF('Crop Table'!P11, H31, "D")
                ) 
        &gt; 3, 
        IF(AND(H31&gt;'Crop Table'!O11, H31&lt;'Crop Table'!P11),
                1*'Crop Table'!C11,
        ), 
        1*'Crop Table'!C11
        ),
1*'Crop Table'!C11
)</f>
        <v/>
      </c>
      <c r="L31" s="209"/>
      <c r="M31" s="201">
        <f>IF(IF(H30&lt;'Crop Table'!O12, 
                        DATEDIF(H30, 'Crop Table'!O12, "D"), 
                        DATEDIF('Crop Table'!O12, H30, "D")
                )
&gt; 3,
        IF(
                IF(H30&lt;'Crop Table'!P12, 
                        DATEDIF(H30, 'Crop Table'!P12, "D"), 
                        DATEDIF('Crop Table'!P12, H30, "D")
                ) 
        &gt; 3, 
        IF(AND(H30&gt;'Crop Table'!O12, H30&lt;'Crop Table'!P12),
                1*'Crop Table'!C12,
        ), 
        1*'Crop Table'!C12
        ),
1*'Crop Table'!C12
)</f>
        <v>5</v>
      </c>
      <c r="N31" s="201"/>
      <c r="O31" s="202" t="str">
        <f>IF(IF(H30&lt;'Crop Table'!O13, 
                        DATEDIF(H30, 'Crop Table'!O13, "D"), 
                        DATEDIF('Crop Table'!O13, H30, "D")
                )
&gt; 3,
        IF(
                IF(H30&lt;'Crop Table'!P13, 
                        DATEDIF(H30, 'Crop Table'!P13, "D"), 
                        DATEDIF('Crop Table'!P13, H30, "D")
                ) 
        &gt; 3, 
        IF(AND(H30&gt;'Crop Table'!O13, H30&lt;'Crop Table'!P13),
                1*'Crop Table'!C13,
        ), 
        1*'Crop Table'!C13
        ),
1*'Crop Table'!C13
)</f>
        <v/>
      </c>
      <c r="P31" s="202"/>
      <c r="Q31" s="202" t="str">
        <f>IF(IF(H30&lt;'Crop Table'!O14, 
                        DATEDIF(H30, 'Crop Table'!O14, "D"), 
                        DATEDIF('Crop Table'!O14, H30, "D")
                )
&gt; 3,
        IF(
                IF(H30&lt;'Crop Table'!P14, 
                        DATEDIF(H30, 'Crop Table'!P14, "D"), 
                        DATEDIF('Crop Table'!P14, H30, "D")
                ) 
        &gt; 3, 
        IF(AND(H30&gt;'Crop Table'!O14, H30&lt;'Crop Table'!P14),
                1*'Crop Table'!C14,
        ), 
        1*'Crop Table'!C14
        ),
1*'Crop Table'!C14 
)</f>
        <v/>
      </c>
      <c r="R31" s="202"/>
      <c r="S31" s="202" t="str">
        <f>IF(IF(H31&lt;'Crop Table'!O15, 
                        DATEDIF(H31, 'Crop Table'!O15, "D"), 
                        DATEDIF('Crop Table'!O15, H31, "D")
                )
&gt; 3,
        IF(
                IF(H31&lt;'Crop Table'!P15, 
                        DATEDIF(H31, 'Crop Table'!P15, "D"), 
                        DATEDIF('Crop Table'!P15, H31, "D")
                ) 
        &gt; 3, 
        IF(AND(H31&gt;'Crop Table'!O15, H31&lt;'Crop Table'!P15),
                1*'Crop Table'!C15,
        ), 
        1*'Crop Table'!C15
        ),
1*'Crop Table'!C15
)</f>
        <v/>
      </c>
      <c r="T31" s="202"/>
      <c r="U31" s="202">
        <f>IF(IF(H31&lt;'Crop Table'!O16, 
                        DATEDIF(H31, 'Crop Table'!O16, "D"), 
                        DATEDIF('Crop Table'!O16, H31, "D")
                )
&gt; 3,
        IF(
                IF(H31&lt;'Crop Table'!P16, 
                        DATEDIF(H31, 'Crop Table'!P16, "D"), 
                        DATEDIF('Crop Table'!P16, H31, "D")
                ) 
        &gt; 3, 
        IF(AND(H31&gt;'Crop Table'!O16, H31&lt;'Crop Table'!P16),
                1*'Crop Table'!C16,
        ), 
        1*'Crop Table'!C16
        ),
1*'Crop Table'!C16 
)</f>
        <v>9</v>
      </c>
      <c r="V31" s="202"/>
      <c r="W31" s="202" t="str">
        <f>IF(IF(H31&lt;'Crop Table'!O17, 
                        DATEDIF(H31, 'Crop Table'!O17, "D"), 
                        DATEDIF('Crop Table'!O17, H31, "D")
                )
&gt; 3,
        IF(
                IF(H31&lt;'Crop Table'!P17, 
                        DATEDIF(H31, 'Crop Table'!P17, "D"), 
                        DATEDIF('Crop Table'!P17, H31, "D")
                ) 
        &gt; 3, 
        IF(AND(H31&gt;'Crop Table'!O17, H31&lt;'Crop Table'!P17),
                1*'Crop Table'!C17,
        ), 
        1*'Crop Table'!C17
        ),
1*'Crop Table'!C17 
)</f>
        <v/>
      </c>
      <c r="X31" s="202"/>
      <c r="Y31" s="202" t="str">
        <f>IF(IF(H31&lt;'Crop Table'!O18, 
                        DATEDIF(H31, 'Crop Table'!O18, "D"), 
                        DATEDIF('Crop Table'!O18, H31, "D")
                )
&gt; 3,
        IF(
                IF(H31&lt;'Crop Table'!P18, 
                        DATEDIF(H31, 'Crop Table'!P18, "D"), 
                        DATEDIF('Crop Table'!P18, H31, "D")
                ) 
        &gt; 3, 
        IF(AND(H31&gt;'Crop Table'!O18, H31&lt;'Crop Table'!P18),
                1*'Crop Table'!C18,
        ), 
        1*'Crop Table'!C18
        ),
1*'Crop Table'!C18 
)</f>
        <v/>
      </c>
      <c r="Z31" s="202"/>
      <c r="AA31" s="202" t="str">
        <f>IF(IF(H31&lt;'Crop Table'!O19, 
                        DATEDIF(H31, 'Crop Table'!O19, "D"), 
                        DATEDIF('Crop Table'!O19, H31, "D")
                )
&gt; 3,
        IF(
                IF(H31&lt;'Crop Table'!P19, 
                        DATEDIF(H31, 'Crop Table'!P19, "D"), 
                        DATEDIF('Crop Table'!P19, H31, "D")
                ) 
        &gt; 3, 
        IF(AND(H31&gt;'Crop Table'!O19, H31&lt;'Crop Table'!P19),
                1*'Crop Table'!C19,
        ), 
        1*'Crop Table'!C19
        ),
1*'Crop Table'!C19 
)</f>
        <v/>
      </c>
      <c r="AB31" s="202"/>
      <c r="AC31" s="202" t="str">
        <f>IF(IF(H31&lt;'Crop Table'!O20, 
                        DATEDIF(H31, 'Crop Table'!O20, "D"), 
                        DATEDIF('Crop Table'!O20, H31, "D")
                )
&gt; 3,
        IF(
                IF(H31&lt;'Crop Table'!P20, 
                        DATEDIF(H31, 'Crop Table'!P20, "D"), 
                        DATEDIF('Crop Table'!P20, H31, "D")
                ) 
        &gt; 3, 
        IF(AND(H31&gt;'Crop Table'!O20, H31&lt;'Crop Table'!P20),
                1*'Crop Table'!C20,
        ), 
        1*'Crop Table'!C20
        ),
1*'Crop Table'!C20 
)</f>
        <v/>
      </c>
      <c r="AD31" s="202"/>
      <c r="AE31" s="202" t="str">
        <f>IF(IF(H31&lt;'Crop Table'!O21, 
                        DATEDIF(H31, 'Crop Table'!O21, "D"), 
                        DATEDIF('Crop Table'!O21, H31, "D")
                )
&gt; 3,
        IF(
                IF(H31&lt;'Crop Table'!P21, 
                        DATEDIF(H31, 'Crop Table'!P21, "D"), 
                        DATEDIF('Crop Table'!P21, H31, "D")
                ) 
        &gt; 3, 
        IF(AND(H31&gt;'Crop Table'!O21, H31&lt;'Crop Table'!P21),
                1*'Crop Table'!C21,
        ), 
        1*'Crop Table'!C21
        ),
1*'Crop Table'!C21 
)</f>
        <v/>
      </c>
      <c r="AF31" s="202"/>
      <c r="AG31" s="202" t="str">
        <f>IF(IF(H31&lt;'Crop Table'!O22, 
                        DATEDIF(H31, 'Crop Table'!O22, "D"), 
                        DATEDIF('Crop Table'!O22, H31, "D")
                )
&gt; 3,
        IF(
                IF(H31&lt;'Crop Table'!P22, 
                        DATEDIF(H31, 'Crop Table'!P22, "D"), 
                        DATEDIF('Crop Table'!P22, H31, "D")
                ) 
        &gt; 3, 
        IF(AND(H31&gt;'Crop Table'!O22, H31&lt;'Crop Table'!P22),
                1*'Crop Table'!C22,
        ), 
        1*'Crop Table'!C22
        ),
1*'Crop Table'!C22 
)</f>
        <v/>
      </c>
      <c r="AH31" s="202"/>
      <c r="AI31" s="202" t="str">
        <f>IF(IF(H31&lt;'Crop Table'!O23, 
                        DATEDIF(H31, 'Crop Table'!O23, "D"), 
                        DATEDIF('Crop Table'!O23, H31, "D")
                )
&gt; 3,
        IF(
                IF(H31&lt;'Crop Table'!P23, 
                        DATEDIF(H31, 'Crop Table'!P23, "D"), 
                        DATEDIF('Crop Table'!P23, H31, "D")
                ) 
        &gt; 3, 
        IF(AND(H31&gt;'Crop Table'!O23, H31&lt;'Crop Table'!P23),
                1*'Crop Table'!C23,
        ), 
        1*'Crop Table'!C23
        ),
1*'Crop Table'!C23 
)</f>
        <v/>
      </c>
      <c r="AJ31" s="202"/>
      <c r="AK31" s="202" t="str">
        <f>IF(IF(H31&lt;'Crop Table'!O24, 
                        DATEDIF(H31, 'Crop Table'!O24, "D"), 
                        DATEDIF('Crop Table'!O24, H31, "D")
                )
&gt; 3,
        IF(
                IF(H31&lt;'Crop Table'!P24, 
                        DATEDIF(H31, 'Crop Table'!P24, "D"), 
                        DATEDIF('Crop Table'!P24, H31, "D")
                ) 
        &gt; 3, 
        IF(AND(H31&gt;'Crop Table'!O24, H31&lt;'Crop Table'!P24),
                1*'Crop Table'!C24,
        ), 
        1*'Crop Table'!C24
        ),
1*'Crop Table'!C24 
)</f>
        <v/>
      </c>
      <c r="AL31" s="202"/>
      <c r="AM31" s="202" t="str">
        <f>IF(IF(H31&lt;'Crop Table'!O25, 
                        DATEDIF(H31, 'Crop Table'!O25, "D"), 
                        DATEDIF('Crop Table'!O25, H31, "D")
                )
&gt; 3,
        IF(
                IF(H31&lt;'Crop Table'!P25, 
                        DATEDIF(H31, 'Crop Table'!P25, "D"), 
                        DATEDIF('Crop Table'!P25, H31, "D")
                ) 
        &gt; 3, 
        IF(AND(H31&gt;'Crop Table'!O25, H31&lt;'Crop Table'!P25),
                1*'Crop Table'!C25,
        ), 
        1*'Crop Table'!C25
        ),
1*'Crop Table'!C25 
)</f>
        <v/>
      </c>
      <c r="AN31" s="202"/>
      <c r="AO31" s="202" t="str">
        <f>IF(IF(H31&lt;'Crop Table'!O26, 
                        DATEDIF(H31, 'Crop Table'!O26, "D"), 
                        DATEDIF('Crop Table'!O26, H31, "D")
                )
&gt; 3,
        IF(
                IF(H31&lt;'Crop Table'!P26, 
                        DATEDIF(H31, 'Crop Table'!P26, "D"), 
                        DATEDIF('Crop Table'!P26, H31, "D")
                ) 
        &gt; 3, 
        IF(AND(H31&gt;'Crop Table'!O26, H31&lt;'Crop Table'!P26),
                1*'Crop Table'!C26,
        ), 
        1*'Crop Table'!C26
        ),
1*'Crop Table'!C26 
)</f>
        <v/>
      </c>
      <c r="AP31" s="202"/>
      <c r="AQ31" s="202" t="str">
        <f>IF(IF(H31&lt;'Crop Table'!O27, 
                        DATEDIF(H31, 'Crop Table'!O27, "D"), 
                        DATEDIF('Crop Table'!O27, H31, "D")
                )
&gt; 3,
        IF(
                IF(H31&lt;'Crop Table'!P27, 
                        DATEDIF(H31, 'Crop Table'!P27, "D"), 
                        DATEDIF('Crop Table'!P27, H31, "D")
                ) 
        &gt; 3, 
        IF(AND(H31&gt;'Crop Table'!O27, H31&lt;'Crop Table'!P27),
                1*'Crop Table'!C27,
        ), 
        1*'Crop Table'!C27
        ),
1*'Crop Table'!C27 
)</f>
        <v/>
      </c>
      <c r="AR31" s="202"/>
      <c r="AS31" s="202" t="str">
        <f>IF(IF(H31&lt;'Crop Table'!O28, 
                        DATEDIF(H31, 'Crop Table'!O28, "D"), 
                        DATEDIF('Crop Table'!O28, H31, "D")
                )
&gt; 3,
        IF(
                IF(H31&lt;'Crop Table'!P28, 
                        DATEDIF(H31, 'Crop Table'!P28, "D"), 
                        DATEDIF('Crop Table'!P28, H31, "D")
                ) 
        &gt; 3, 
        IF(AND(H31&gt;'Crop Table'!O28, H31&lt;'Crop Table'!P28),
                1*'Crop Table'!C28,
        ), 
        1*'Crop Table'!C28
        ),
1*'Crop Table'!C28 
)</f>
        <v/>
      </c>
      <c r="AT31" s="202"/>
      <c r="AU31" s="202" t="str">
        <f>IF(IF(H31&lt;'Crop Table'!O29, 
                        DATEDIF(H31, 'Crop Table'!O29, "D"), 
                        DATEDIF('Crop Table'!O29, H31, "D")
                )
&gt; 3,
        IF(
                IF(H31&lt;'Crop Table'!P29, 
                        DATEDIF(H31, 'Crop Table'!P29, "D"), 
                        DATEDIF('Crop Table'!P29, H31, "D")
                ) 
        &gt; 3, 
        IF(AND(H31&gt;'Crop Table'!O29, H31&lt;'Crop Table'!P29),
                1*'Crop Table'!C29,
        ), 
        1*'Crop Table'!C29
        ),
1*'Crop Table'!C29 
)</f>
        <v/>
      </c>
      <c r="AV31" s="202"/>
      <c r="AW31" s="202" t="str">
        <f>IF(IF(H31&lt;'Crop Table'!O30, 
                        DATEDIF(H31, 'Crop Table'!O30, "D"), 
                        DATEDIF('Crop Table'!O30, H31, "D")
                )
&gt; 3,
        IF(
                IF(H31&lt;'Crop Table'!P30, 
                        DATEDIF(H31, 'Crop Table'!P30, "D"), 
                        DATEDIF('Crop Table'!P30, H31, "D")
                ) 
        &gt; 3, 
        IF(AND(H31&gt;'Crop Table'!O30, H31&lt;'Crop Table'!P30),
                1*'Crop Table'!C30,
        ), 
        1*'Crop Table'!C30
        ),
1*'Crop Table'!C30 
)</f>
        <v/>
      </c>
      <c r="AX31" s="202"/>
      <c r="AY31" s="202" t="str">
        <f>IF(IF(H31&lt;'Crop Table'!O31, 
                        DATEDIF(H31, 'Crop Table'!O31, "D"), 
                        DATEDIF('Crop Table'!O31, H31, "D")
                )
&gt; 3,
        IF(
                IF(H31&lt;'Crop Table'!P31, 
                        DATEDIF(H31, 'Crop Table'!P31, "D"), 
                        DATEDIF('Crop Table'!P31, H31, "D")
                ) 
        &gt; 3, 
        IF(AND(H31&gt;'Crop Table'!O31, H31&lt;'Crop Table'!P31),
                1*'Crop Table'!C31,
        ), 
        1*'Crop Table'!C31
        ),
1*'Crop Table'!C31 
)</f>
        <v/>
      </c>
      <c r="AZ31" s="202"/>
      <c r="BA31" s="202" t="str">
        <f>IF(IF(H31&lt;'Crop Table'!O32, 
                        DATEDIF(H31, 'Crop Table'!O32, "D"), 
                        DATEDIF('Crop Table'!O32, H31, "D")
                )
&gt; 3,
        IF(
                IF(H31&lt;'Crop Table'!P32, 
                        DATEDIF(H31, 'Crop Table'!P32, "D"), 
                        DATEDIF('Crop Table'!P32, H31, "D")
                ) 
        &gt; 3, 
        IF(AND(H31&gt;'Crop Table'!O32, H31&lt;'Crop Table'!P32),
                1*'Crop Table'!C32,
        ), 
        1*'Crop Table'!C32
        ),
1*'Crop Table'!C32 
)</f>
        <v/>
      </c>
      <c r="BB31" s="202"/>
      <c r="BC31" s="202" t="str">
        <f>IF(IF(H31&lt;'Crop Table'!O33, 
                        DATEDIF(H31, 'Crop Table'!O33, "D"), 
                        DATEDIF('Crop Table'!O33, H31, "D")
                )
&gt; 3,
        IF(
                IF(H31&lt;'Crop Table'!P33, 
                        DATEDIF(H31, 'Crop Table'!P33, "D"), 
                        DATEDIF('Crop Table'!P33, H31, "D")
                ) 
        &gt; 3, 
        IF(AND(H31&gt;'Crop Table'!O33, H31&lt;'Crop Table'!P33),
                1*'Crop Table'!C33,
        ), 
        1*'Crop Table'!C33
        ),
1*'Crop Table'!C33 
)</f>
        <v/>
      </c>
      <c r="BD31" s="202"/>
      <c r="BE31" s="202" t="str">
        <f>IF(IF(H31&lt;'Crop Table'!O34, 
                        DATEDIF(H31, 'Crop Table'!O34, "D"), 
                        DATEDIF('Crop Table'!O34, H31, "D")
                )
&gt; 3,
        IF(
                IF(H31&lt;'Crop Table'!P34, 
                        DATEDIF(H31, 'Crop Table'!P34, "D"), 
                        DATEDIF('Crop Table'!P34, H31, "D")
                ) 
        &gt; 3, 
        IF(AND(H31&gt;'Crop Table'!O34, H31&lt;'Crop Table'!P34),
                1*'Crop Table'!C34,
        ), 
        1*'Crop Table'!C34
        ),
1*'Crop Table'!C34 
)</f>
        <v/>
      </c>
      <c r="BF31" s="202"/>
      <c r="BG31" s="202" t="str">
        <f>IF(IF(H31&lt;'Crop Table'!O35, 
                        DATEDIF(H31, 'Crop Table'!O35, "D"), 
                        DATEDIF('Crop Table'!O35, H31, "D")
                )
&gt; 3,
        IF(
                IF(H31&lt;'Crop Table'!P35, 
                        DATEDIF(H31, 'Crop Table'!P35, "D"), 
                        DATEDIF('Crop Table'!P35, H31, "D")
                ) 
        &gt; 3, 
        IF(AND(H31&gt;'Crop Table'!O35, H31&lt;'Crop Table'!P35),
                1*'Crop Table'!C35,
        ), 
        1*'Crop Table'!C35
        ),
1*'Crop Table'!C35 
)</f>
        <v/>
      </c>
      <c r="BH31" s="202"/>
      <c r="BI31" s="202" t="str">
        <f>IF(IF(H31&lt;'Crop Table'!O36, 
                        DATEDIF(H31, 'Crop Table'!O36, "D"), 
                        DATEDIF('Crop Table'!O36, H31, "D")
                )
&gt; 3,
        IF(
                IF(H31&lt;'Crop Table'!P36, 
                        DATEDIF(H31, 'Crop Table'!P36, "D"), 
                        DATEDIF('Crop Table'!P36, H31, "D")
                ) 
        &gt; 3, 
        IF(AND(H31&gt;'Crop Table'!O36, H31&lt;'Crop Table'!P36),
                1*'Crop Table'!C36,
        ), 
        1*'Crop Table'!C36
        ),
1*'Crop Table'!C36 
)</f>
        <v/>
      </c>
      <c r="BJ31" s="202"/>
      <c r="BK31" s="202" t="str">
        <f>IF(IF(H31&lt;'Crop Table'!O37, 
                        DATEDIF(H31, 'Crop Table'!O37, "D"), 
                        DATEDIF('Crop Table'!O37, H31, "D")
                )
&gt; 3,
        IF(
                IF(H31&lt;'Crop Table'!P37, 
                        DATEDIF(H31, 'Crop Table'!P37, "D"), 
                        DATEDIF('Crop Table'!P37, H31, "D")
                ) 
        &gt; 3, 
        IF(AND(H31&gt;'Crop Table'!O37, H31&lt;'Crop Table'!P37),
                1*'Crop Table'!C37,
        ), 
        1*'Crop Table'!C37
        ),
1*'Crop Table'!C37 
)</f>
        <v/>
      </c>
      <c r="BL31" s="202"/>
      <c r="BM31" s="202" t="str">
        <f>IF(IF(H31&lt;'Crop Table'!O38, 
                        DATEDIF(H31, 'Crop Table'!O38, "D"), 
                        DATEDIF('Crop Table'!O38, H31, "D")
                )
&gt; 3,
        IF(
                IF(H31&lt;'Crop Table'!P38, 
                        DATEDIF(H31, 'Crop Table'!P38, "D"), 
                        DATEDIF('Crop Table'!P38, H31, "D")
                ) 
        &gt; 3, 
        IF(AND(H31&gt;'Crop Table'!O38, H31&lt;'Crop Table'!P38),
                1*'Crop Table'!C38,
        ), 
        1*'Crop Table'!C38
        ),
1*'Crop Table'!C38 
)</f>
        <v/>
      </c>
      <c r="BN31" s="202"/>
      <c r="BO31" s="202" t="str">
        <f>IF(IF(H31&lt;'Crop Table'!O39, 
                        DATEDIF(H31, 'Crop Table'!O39, "D"), 
                        DATEDIF('Crop Table'!O39, H31, "D")
                )
&gt; 3,
        IF(
                IF(H31&lt;'Crop Table'!P39, 
                        DATEDIF(H31, 'Crop Table'!P39, "D"), 
                        DATEDIF('Crop Table'!P39, H31, "D")
                ) 
        &gt; 3, 
        IF(AND(H31&gt;'Crop Table'!O39, H31&lt;'Crop Table'!P39),
                1*'Crop Table'!C39,
        ), 
        1*'Crop Table'!C39
        ),
1*'Crop Table'!C39 
)</f>
        <v/>
      </c>
      <c r="BP31" s="202"/>
      <c r="BQ31" s="202" t="str">
        <f>IF(IF(H31&lt;'Crop Table'!O40, 
                        DATEDIF(H31, 'Crop Table'!O40, "D"), 
                        DATEDIF('Crop Table'!O40, H31, "D")
                )
&gt; 3,
        IF(
                IF(H31&lt;'Crop Table'!P40, 
                        DATEDIF(H31, 'Crop Table'!P40, "D"), 
                        DATEDIF('Crop Table'!P40, H31, "D")
                ) 
        &gt; 3, 
        IF(AND(H31&gt;'Crop Table'!O40, H31&lt;'Crop Table'!P40),
                1*'Crop Table'!C40,
        ), 
        1*'Crop Table'!C40
        ),
1*'Crop Table'!C40
)</f>
        <v/>
      </c>
      <c r="BR31" s="202"/>
      <c r="BS31" s="202" t="str">
        <f>IF(IF(H31&lt;'Crop Table'!O41, 
                        DATEDIF(H31, 'Crop Table'!O41, "D"), 
                        DATEDIF('Crop Table'!O41, H31, "D")
                )
&gt; 3,
        IF(
                IF(H31&lt;'Crop Table'!P41, 
                        DATEDIF(H31, 'Crop Table'!P41, "D"), 
                        DATEDIF('Crop Table'!P41, H31, "D")
                ) 
        &gt; 3, 
        IF(AND(H31&gt;'Crop Table'!O41, H31&lt;'Crop Table'!P41),
                1*'Crop Table'!C41,
        ), 
        1*'Crop Table'!C41
        ),
1*'Crop Table'!C41
)</f>
        <v/>
      </c>
      <c r="BT31" s="202"/>
      <c r="BU31" s="202" t="str">
        <f>IF(IF(H30&lt;'Crop Table'!O42, 
                        DATEDIF(H30, 'Crop Table'!O42, "D"), 
                        DATEDIF('Crop Table'!O42, H30, "D")
                )
&gt; 3,
        IF(
                IF(H30&lt;'Crop Table'!P42, 
                        DATEDIF(H30, 'Crop Table'!P42, "D"), 
                        DATEDIF('Crop Table'!P42, H30, "D")
                ) 
        &gt; 3, 
        IF(AND(H30&gt;'Crop Table'!O42, H30&lt;'Crop Table'!P42),
                1*'Crop Table'!C42,
        ), 
        1*'Crop Table'!C42
        ),
1*'Crop Table'!C42
)</f>
        <v/>
      </c>
      <c r="BV31" s="202"/>
      <c r="BW31" s="202" t="str">
        <f>IF(IF(H31&lt;'Crop Table'!O43, 
                        DATEDIF(H31, 'Crop Table'!O43, "D"), 
                        DATEDIF('Crop Table'!O43, H31, "D")
                )
&gt; 3,
        IF(
                IF(H31&lt;'Crop Table'!P43, 
                        DATEDIF(H31, 'Crop Table'!P43, "D"), 
                        DATEDIF('Crop Table'!P43, H31, "D")
                ) 
        &gt; 3, 
        IF(AND(H31&gt;'Crop Table'!O43, H31&lt;'Crop Table'!P43),
                1*'Crop Table'!C43,
        ), 
        1*'Crop Table'!C43
        ),
1*'Crop Table'!C43
)</f>
        <v/>
      </c>
      <c r="BX31" s="202"/>
      <c r="BY31" s="202" t="str">
        <f>IF(IF(H30&lt;'Crop Table'!O44, 
                        DATEDIF(H30, 'Crop Table'!O44, "D"), 
                        DATEDIF('Crop Table'!O44, H30, "D")
                )
&gt; 3,
        IF(
                IF(H30&lt;'Crop Table'!P44, 
                        DATEDIF(H30, 'Crop Table'!P44, "D"), 
                        DATEDIF('Crop Table'!P44, H30, "D")
                ) 
        &gt; 3, 
        IF(AND(H30&gt;'Crop Table'!O44, H30&lt;'Crop Table'!P44),
                1*'Crop Table'!C44,
        ), 
        1*'Crop Table'!C44
        ),
1*'Crop Table'!C44
)</f>
        <v/>
      </c>
      <c r="BZ31" s="202"/>
      <c r="CA31" s="202" t="str">
        <f>IF(IF(H31&lt;'Crop Table'!O45, 
                        DATEDIF(H31, 'Crop Table'!O45, "D"), 
                        DATEDIF('Crop Table'!O45, H31, "D")
                )
&gt; 3,
        IF(
                IF(H31&lt;'Crop Table'!P45, 
                        DATEDIF(H31, 'Crop Table'!P45, "D"), 
                        DATEDIF('Crop Table'!P45, H31, "D")
                ) 
        &gt; 3, 
        IF(AND(H31&gt;'Crop Table'!O45, H31&lt;'Crop Table'!P45),
                1*'Crop Table'!C45,
        ), 
        1*'Crop Table'!C45
        ),
1*'Crop Table'!C45
)</f>
        <v/>
      </c>
      <c r="CB31" s="202"/>
      <c r="CC31" s="202" t="str">
        <f>IF(IF(H30&lt;'Crop Table'!O46, 
                        DATEDIF(H30, 'Crop Table'!O46, "D"), 
                        DATEDIF('Crop Table'!O46, H30, "D")
                )
&gt; 3,
        IF(
                IF(H30&lt;'Crop Table'!P46, 
                        DATEDIF(H30, 'Crop Table'!P46, "D"), 
                        DATEDIF('Crop Table'!P46, H30, "D")
                ) 
        &gt; 3, 
        IF(AND(H30&gt;'Crop Table'!O46, H30&lt;'Crop Table'!P46),
                1*'Crop Table'!C46,
        ), 
        1*'Crop Table'!C46
        ),
1*'Crop Table'!C46
)</f>
        <v/>
      </c>
      <c r="CD31" s="202"/>
      <c r="CE31" s="202" t="str">
        <f>IF(IF(H31&lt;'Crop Table'!O47, 
                        DATEDIF(H31, 'Crop Table'!O47, "D"), 
                        DATEDIF('Crop Table'!O47, H31, "D")
                )
&gt; 3,
        IF(
                IF(H31&lt;'Crop Table'!P47, 
                        DATEDIF(H31, 'Crop Table'!P47, "D"), 
                        DATEDIF('Crop Table'!P47, H31, "D")
                ) 
        &gt; 3, 
        IF(AND(H31&gt;'Crop Table'!O47, H31&lt;'Crop Table'!P47),
                1*'Crop Table'!C47,
        ), 
        1*'Crop Table'!C47
        ),
1*'Crop Table'!C47
)</f>
        <v/>
      </c>
      <c r="CF31" s="202"/>
      <c r="CG31" s="202" t="str">
        <f>IF(IF(H31&lt;'Crop Table'!O48, 
                        DATEDIF(H31, 'Crop Table'!O48, "D"), 
                        DATEDIF('Crop Table'!O48, H31, "D")
                )
&gt; 3,
        IF(
                IF(H31&lt;'Crop Table'!P48, 
                        DATEDIF(H31, 'Crop Table'!P48, "D"), 
                        DATEDIF('Crop Table'!P48, H31, "D")
                ) 
        &gt; 3, 
        IF(AND(H31&gt;'Crop Table'!O48, H31&lt;'Crop Table'!P48),
                1*'Crop Table'!C48,
        ), 
        1*'Crop Table'!C48
        ),
1*'Crop Table'!C48
)</f>
        <v/>
      </c>
      <c r="CH31" s="202"/>
      <c r="CI31" s="202" t="str">
        <f>IF(IF(H31&lt;'Crop Table'!O49, 
                        DATEDIF(H31, 'Crop Table'!O49, "D"), 
                        DATEDIF('Crop Table'!O49, H31, "D")
                )
&gt; 3,
        IF(
                IF(H31&lt;'Crop Table'!P49, 
                        DATEDIF(H31, 'Crop Table'!P49, "D"), 
                        DATEDIF('Crop Table'!P49, H31, "D")
                ) 
        &gt; 3, 
        IF(AND(H31&gt;'Crop Table'!O49, H31&lt;'Crop Table'!P49),
                1*'Crop Table'!C49,
        ), 
        1*'Crop Table'!C49
        ),
1*'Crop Table'!C49
)</f>
        <v/>
      </c>
      <c r="CJ31" s="202"/>
      <c r="CK31" s="202" t="str">
        <f>IF(IF(H31&lt;'Crop Table'!O50, 
                        DATEDIF(H31, 'Crop Table'!O50, "D"), 
                        DATEDIF('Crop Table'!O50, H31, "D")
                )
&gt; 3,
        IF(
                IF(H31&lt;'Crop Table'!P50, 
                        DATEDIF(H31, 'Crop Table'!P50, "D"), 
                        DATEDIF('Crop Table'!P50, H31, "D")
                ) 
        &gt; 3, 
        IF(AND(H31&gt;'Crop Table'!O50, H31&lt;'Crop Table'!P50),
                1*'Crop Table'!C50,
        ), 
        1*'Crop Table'!C50
        ),
1*'Crop Table'!C50
)</f>
        <v/>
      </c>
      <c r="CL31" s="202"/>
      <c r="CM31" s="202" t="str">
        <f>IF(IF(H31&lt;'Crop Table'!O51, 
                        DATEDIF(H31, 'Crop Table'!O51, "D"), 
                        DATEDIF('Crop Table'!O51, H31, "D")
                )
&gt; 3,
        IF(
                IF(H31&lt;'Crop Table'!P51, 
                        DATEDIF(H31, 'Crop Table'!P51, "D"), 
                        DATEDIF('Crop Table'!P51, H31, "D")
                ) 
        &gt; 3, 
        IF(AND(H31&gt;'Crop Table'!O51, H31&lt;'Crop Table'!P51),
                1*'Crop Table'!C51,
        ), 
        1*'Crop Table'!C51
        ),
1*'Crop Table'!C51
)</f>
        <v/>
      </c>
      <c r="CN31" s="202"/>
      <c r="CO31" s="202" t="str">
        <f>IF(IF(H31&lt;'Crop Table'!O52, 
                        DATEDIF(H31, 'Crop Table'!O52, "D"), 
                        DATEDIF('Crop Table'!O52, H31, "D")
                )
&gt; 3,
        IF(
                IF(H31&lt;'Crop Table'!P52, 
                        DATEDIF(H31, 'Crop Table'!P52, "D"), 
                        DATEDIF('Crop Table'!P52, H31, "D")
                ) 
        &gt; 3, 
        IF(AND(H31&gt;'Crop Table'!O52, H31&lt;'Crop Table'!P52),
                1*'Crop Table'!C52,
        ), 
        1*'Crop Table'!C52
        ),
1*'Crop Table'!C52
)</f>
        <v/>
      </c>
      <c r="CP31" s="202"/>
      <c r="CQ31" s="202" t="str">
        <f>IF(IF(H31&lt;'Crop Table'!O53, 
                        DATEDIF(H31, 'Crop Table'!O53, "D"), 
                        DATEDIF('Crop Table'!O53, H31, "D")
                )
&gt; 3,
        IF(
                IF(H31&lt;'Crop Table'!P53, 
                        DATEDIF(H31, 'Crop Table'!P53, "D"), 
                        DATEDIF('Crop Table'!P53, H31, "D")
                ) 
        &gt; 3, 
        IF(AND(H31&gt;'Crop Table'!O53, H31&lt;'Crop Table'!P53),
                1*'Crop Table'!C53,
        ), 
        1*'Crop Table'!C53
        ),
1*'Crop Table'!C53
)</f>
        <v/>
      </c>
      <c r="CR31" s="202"/>
      <c r="CS31" s="202" t="str">
        <f>IF(IF(H31&lt;'Crop Table'!O54, 
                        DATEDIF(H31, 'Crop Table'!O54, "D"), 
                        DATEDIF('Crop Table'!O54, H31, "D")
                )
&gt; 3,
        IF(
                IF(H31&lt;'Crop Table'!P54, 
                        DATEDIF(H31, 'Crop Table'!P54, "D"), 
                        DATEDIF('Crop Table'!P54, H31, "D")
                ) 
        &gt; 3, 
        IF(AND(H31&gt;'Crop Table'!O54, H31&lt;'Crop Table'!P54),
                1*'Crop Table'!C54,
        ), 
        1*'Crop Table'!C54
        ),
1*'Crop Table'!C54
)</f>
        <v/>
      </c>
      <c r="CT31" s="202"/>
      <c r="CU31" s="202" t="str">
        <f>IF(IF(H30&lt;'Crop Table'!O55, 
                        DATEDIF(H30, 'Crop Table'!O55, "D"), 
                        DATEDIF('Crop Table'!O55, H30, "D")
                )
&gt; 3,
        IF(
                IF(H30&lt;'Crop Table'!P55, 
                        DATEDIF(H30, 'Crop Table'!P55, "D"), 
                        DATEDIF('Crop Table'!P55, H30, "D")
                ) 
        &gt; 3, 
        IF(AND(H30&gt;'Crop Table'!O55, H30&lt;'Crop Table'!P55),
                1*'Crop Table'!C55,
        ), 
        1*'Crop Table'!C55
        ),
1*'Crop Table'!C55
)</f>
        <v/>
      </c>
      <c r="CV31" s="202"/>
      <c r="CW31" s="202" t="str">
        <f>IF(IF(H31&lt;'Crop Table'!O56, 
                        DATEDIF(H31, 'Crop Table'!O56, "D"), 
                        DATEDIF('Crop Table'!O56, H31, "D")
                )
&gt; 3,
        IF(
                IF(H31&lt;'Crop Table'!P56, 
                        DATEDIF(H31, 'Crop Table'!P56, "D"), 
                        DATEDIF('Crop Table'!P56, H31, "D")
                ) 
        &gt; 3, 
        IF(AND(H31&gt;'Crop Table'!O56, H31&lt;'Crop Table'!P56),
                1*'Crop Table'!C56,
        ), 
        1*'Crop Table'!C56
        ),
1*'Crop Table'!C56
)</f>
        <v/>
      </c>
      <c r="CX31" s="202"/>
      <c r="CY31" s="202" t="str">
        <f>IF(IF(H31&lt;'Crop Table'!O57, 
                        DATEDIF(H31, 'Crop Table'!O57, "D"), 
                        DATEDIF('Crop Table'!O57, H31, "D")
                )
&gt; 3,
        IF(
                IF(H31&lt;'Crop Table'!P57, 
                        DATEDIF(H31, 'Crop Table'!P57, "D"), 
                        DATEDIF('Crop Table'!P57, H31, "D")
                ) 
        &gt; 3, 
        IF(AND(H31&gt;'Crop Table'!O57, H31&lt;'Crop Table'!P57),
                1*'Crop Table'!C57,
        ), 
        1*'Crop Table'!C57
        ),
1*'Crop Table'!C57
)</f>
        <v/>
      </c>
      <c r="CZ31" s="202"/>
      <c r="DA31" s="202" t="str">
        <f>IF(IF(H31&lt;'Crop Table'!O58, 
                        DATEDIF(H31, 'Crop Table'!O58, "D"), 
                        DATEDIF('Crop Table'!O58, H31, "D")
                )
&gt; 3,
        IF(
                IF(H31&lt;'Crop Table'!P58, 
                        DATEDIF(H31, 'Crop Table'!P58, "D"), 
                        DATEDIF('Crop Table'!P58, H31, "D")
                ) 
        &gt; 3, 
        IF(AND(H31&gt;'Crop Table'!O58, H31&lt;'Crop Table'!P58),
                1*'Crop Table'!C58,
        ), 
        1*'Crop Table'!C58
        ),
1*'Crop Table'!C58
)</f>
        <v/>
      </c>
      <c r="DB31" s="202"/>
      <c r="DC31" s="202" t="str">
        <f>IF(IF(H31&lt;'Crop Table'!O59, 
                        DATEDIF(H31, 'Crop Table'!O59, "D"), 
                        DATEDIF('Crop Table'!O59, H31, "D")
                )
&gt; 3,
        IF(
                IF(H31&lt;'Crop Table'!P59, 
                        DATEDIF(H31, 'Crop Table'!P59, "D"), 
                        DATEDIF('Crop Table'!P59, H31, "D")
                ) 
        &gt; 3, 
        IF(AND(H31&gt;'Crop Table'!O59, H31&lt;'Crop Table'!P59),
                1*'Crop Table'!C59,
        ), 
        1*'Crop Table'!C59
        ),
1*'Crop Table'!C59
)</f>
        <v/>
      </c>
      <c r="DD31" s="202"/>
      <c r="DE31" s="202" t="str">
        <f>IF(IF(H31&lt;'Crop Table'!O60, 
                        DATEDIF(H31, 'Crop Table'!O60, "D"), 
                        DATEDIF('Crop Table'!O60, H31, "D")
                )
&gt; 3,
        IF(
                IF(H31&lt;'Crop Table'!P60, 
                        DATEDIF(H31, 'Crop Table'!P60, "D"), 
                        DATEDIF('Crop Table'!P60, H31, "D")
                ) 
        &gt; 3, 
        IF(AND(H31&gt;'Crop Table'!O60, H31&lt;'Crop Table'!P60),
                1*'Crop Table'!C60,
        ), 
        1*'Crop Table'!C60
        ),
1*'Crop Table'!C60
)</f>
        <v/>
      </c>
      <c r="DF31" s="202"/>
      <c r="DG31" s="202" t="str">
        <f>IF(IF(H31&lt;'Crop Table'!O61, 
                        DATEDIF(H31, 'Crop Table'!O61, "D"), 
                        DATEDIF('Crop Table'!O61, H31, "D")
                )
&gt; 3,
        IF(
                IF(H31&lt;'Crop Table'!P61, 
                        DATEDIF(H31, 'Crop Table'!P61, "D"), 
                        DATEDIF('Crop Table'!P61, H31, "D")
                ) 
        &gt; 3, 
        IF(AND(H31&gt;'Crop Table'!O61, H31&lt;'Crop Table'!P61),
                1*'Crop Table'!C61,
        ), 
        1*'Crop Table'!C61
        ),
1*'Crop Table'!C61
)</f>
        <v/>
      </c>
      <c r="DH31" s="202"/>
      <c r="DI31" s="202" t="str">
        <f>IF(IF(H31&lt;'Crop Table'!O62, 
                        DATEDIF(H31, 'Crop Table'!O62, "D"), 
                        DATEDIF('Crop Table'!O62, H31, "D")
                )
&gt; 3,
        IF(
                IF(H31&lt;'Crop Table'!P62, 
                        DATEDIF(H31, 'Crop Table'!P62, "D"), 
                        DATEDIF('Crop Table'!P62, H31, "D")
                ) 
        &gt; 3, 
        IF(AND(H31&gt;'Crop Table'!O62, H31&lt;'Crop Table'!P62),
                1*'Crop Table'!C62,
        ), 
        1*'Crop Table'!C62
        ),
1*'Crop Table'!C62
)</f>
        <v/>
      </c>
      <c r="DJ31" s="202"/>
      <c r="DK31" s="202" t="str">
        <f>IF(IF(H31&lt;'Crop Table'!O63, 
                        DATEDIF(H31, 'Crop Table'!O63, "D"), 
                        DATEDIF('Crop Table'!O63, H31, "D")
                )
&gt; 3,
        IF(
                IF(H31&lt;'Crop Table'!P63, 
                        DATEDIF(H31, 'Crop Table'!P63, "D"), 
                        DATEDIF('Crop Table'!P63, H31, "D")
                ) 
        &gt; 3, 
        IF(AND(H31&gt;'Crop Table'!O63, H31&lt;'Crop Table'!P63),
                1*'Crop Table'!C63,
        ), 
        1*'Crop Table'!C63
        ),
1*'Crop Table'!C63
)</f>
        <v/>
      </c>
      <c r="DL31" s="202"/>
      <c r="DM31" s="202" t="str">
        <f>IF(IF(H31&lt;'Crop Table'!O64, 
                        DATEDIF(H31, 'Crop Table'!O64, "D"), 
                        DATEDIF('Crop Table'!O64, H31, "D")
                )
&gt; 3,
        IF(
                IF(H31&lt;'Crop Table'!P64, 
                        DATEDIF(H31, 'Crop Table'!P64, "D"), 
                        DATEDIF('Crop Table'!P64, H31, "D")
                ) 
        &gt; 3, 
        IF(AND(H31&gt;'Crop Table'!O64, H31&lt;'Crop Table'!P64),
                1*'Crop Table'!C64,
        ), 
        1*'Crop Table'!C64
        ),
1*'Crop Table'!C64
)</f>
        <v/>
      </c>
      <c r="DN31" s="202"/>
      <c r="DO31" s="202" t="str">
        <f>IF(IF(H31&lt;'Crop Table'!O65, 
                        DATEDIF(H31, 'Crop Table'!O65, "D"), 
                        DATEDIF('Crop Table'!O65, H31, "D")
                )
&gt; 3,
        IF(
                IF(H31&lt;'Crop Table'!P65, 
                        DATEDIF(H31, 'Crop Table'!P65, "D"), 
                        DATEDIF('Crop Table'!P65, H31, "D")
                ) 
        &gt; 3, 
        IF(AND(H31&gt;'Crop Table'!O65, H31&lt;'Crop Table'!P65),
                1*'Crop Table'!C65,
        ), 
        1*'Crop Table'!C65
        ),
1*'Crop Table'!C65
)</f>
        <v/>
      </c>
      <c r="DP31" s="202"/>
      <c r="DQ31" s="202" t="str">
        <f>IF(IF(H31&lt;'Crop Table'!O66, 
                        DATEDIF(H31, 'Crop Table'!O66, "D"), 
                        DATEDIF('Crop Table'!O66, H31, "D")
                )
&gt; 3,
        IF(
                IF(H31&lt;'Crop Table'!P66, 
                        DATEDIF(H31, 'Crop Table'!P66, "D"), 
                        DATEDIF('Crop Table'!P66, H31, "D")
                ) 
        &gt; 3, 
        IF(AND(H31&gt;'Crop Table'!O66, H31&lt;'Crop Table'!P66),
                1*'Crop Table'!C66,
        ), 
        1*'Crop Table'!C66
        ),
1*'Crop Table'!C66
)</f>
        <v/>
      </c>
      <c r="DR31" s="202"/>
      <c r="DS31" s="202" t="str">
        <f>IF(IF(H31&lt;'Crop Table'!O67, 
                        DATEDIF(H31, 'Crop Table'!O67, "D"), 
                        DATEDIF('Crop Table'!O67, H31, "D")
                )
&gt; 3,
        IF(
                IF(H31&lt;'Crop Table'!P67, 
                        DATEDIF(H31, 'Crop Table'!P67, "D"), 
                        DATEDIF('Crop Table'!P67, H31, "D")
                ) 
        &gt; 3, 
        IF(AND(H31&gt;'Crop Table'!O67, H31&lt;'Crop Table'!P67),
                1*'Crop Table'!C67,
        ), 
        1*'Crop Table'!C67
        ),
1*'Crop Table'!C67
)</f>
        <v/>
      </c>
      <c r="DT31" s="202"/>
      <c r="DU31" s="202" t="str">
        <f>IF(IF(H31&lt;'Crop Table'!O68, 
                        DATEDIF(H31, 'Crop Table'!O68, "D"), 
                        DATEDIF('Crop Table'!O68, H31, "D")
                )
&gt; 3,
        IF(
                IF(H31&lt;'Crop Table'!P68, 
                        DATEDIF(H31, 'Crop Table'!P68, "D"), 
                        DATEDIF('Crop Table'!P68, H31, "D")
                ) 
        &gt; 3, 
        IF(AND(H31&gt;'Crop Table'!O68, H31&lt;'Crop Table'!P68),
                1*'Crop Table'!C68,
        ), 
        1*'Crop Table'!C68
        ),
1*'Crop Table'!C68
)</f>
        <v/>
      </c>
      <c r="DV31" s="202"/>
      <c r="DW31" s="202" t="str">
        <f>IF(IF(H31&lt;'Crop Table'!O69, 
                        DATEDIF(H31, 'Crop Table'!O69, "D"), 
                        DATEDIF('Crop Table'!O69, H31, "D")
                )
&gt; 3,
        IF(
                IF(H31&lt;'Crop Table'!P69, 
                        DATEDIF(H31, 'Crop Table'!P69, "D"), 
                        DATEDIF('Crop Table'!P69, H31, "D")
                ) 
        &gt; 3, 
        IF(AND(H31&gt;'Crop Table'!O69, H31&lt;'Crop Table'!P69),
                1*'Crop Table'!C69,
        ), 
        1*'Crop Table'!C69
        ),
1*'Crop Table'!C69
)</f>
        <v/>
      </c>
      <c r="DX31" s="202"/>
      <c r="DY31" s="202" t="str">
        <f>IF(IF(H31&lt;'Crop Table'!O70, 
                        DATEDIF(H31, 'Crop Table'!O70, "D"), 
                        DATEDIF('Crop Table'!O70, H31, "D")
                )
&gt; 3,
        IF(
                IF(H31&lt;'Crop Table'!P70, 
                        DATEDIF(H31, 'Crop Table'!P70, "D"), 
                        DATEDIF('Crop Table'!P70, H31, "D")
                ) 
        &gt; 3, 
        IF(AND(H31&gt;'Crop Table'!O70, H31&lt;'Crop Table'!P70),
                1*'Crop Table'!C70,
        ), 
        1*'Crop Table'!C70
        ),
1*'Crop Table'!C70
)</f>
        <v/>
      </c>
      <c r="DZ31" s="202"/>
      <c r="EA31" s="202" t="str">
        <f>IF(IF(H30&lt;'Crop Table'!O71, 
                        DATEDIF(H30, 'Crop Table'!O71, "D"), 
                        DATEDIF('Crop Table'!O71, H30, "D")
                )
&gt; 3,
        IF(
                IF(H30&lt;'Crop Table'!P71, 
                        DATEDIF(H30, 'Crop Table'!P71, "D"), 
                        DATEDIF('Crop Table'!P71, H30, "D")
                ) 
        &gt; 3, 
        IF(AND(H30&gt;'Crop Table'!O71, H30&lt;'Crop Table'!P71),
                1*'Crop Table'!C71,
        ), 
        1*'Crop Table'!C71
        ),
1*'Crop Table'!C71
)</f>
        <v/>
      </c>
      <c r="EB31" s="202"/>
      <c r="EC31" s="202" t="str">
        <f>IF(IF(H31&lt;'Crop Table'!O72, 
                        DATEDIF(H31, 'Crop Table'!O72, "D"), 
                        DATEDIF('Crop Table'!O72, H31, "D")
                )
&gt; 3,
        IF(
                IF(H31&lt;'Crop Table'!P72, 
                        DATEDIF(H31, 'Crop Table'!P72, "D"), 
                        DATEDIF('Crop Table'!P72, H31, "D")
                ) 
        &gt; 3, 
        IF(AND(H31&gt;'Crop Table'!O72, H31&lt;'Crop Table'!P72),
                1*'Crop Table'!C72,
        ), 
        1*'Crop Table'!C72
        ),
1*'Crop Table'!C72
)</f>
        <v/>
      </c>
      <c r="ED31" s="202"/>
      <c r="EE31" s="202" t="str">
        <f>IF(IF(H31&lt;'Crop Table'!O73, 
                        DATEDIF(H31, 'Crop Table'!O73, "D"), 
                        DATEDIF('Crop Table'!O73, H31, "D")
                )
&gt; 3,
        IF(
                IF(H31&lt;'Crop Table'!P73, 
                        DATEDIF(H31, 'Crop Table'!P73, "D"), 
                        DATEDIF('Crop Table'!P73, H31, "D")
                ) 
        &gt; 3, 
        IF(AND(H31&gt;'Crop Table'!O73, H31&lt;'Crop Table'!P73),
                1*'Crop Table'!C73,
        ), 
        1*'Crop Table'!C73
        ),
1*'Crop Table'!C73
)</f>
        <v/>
      </c>
      <c r="EF31" s="203"/>
    </row>
    <row r="32">
      <c r="A32" s="204"/>
      <c r="B32" s="193"/>
      <c r="C32" s="193"/>
      <c r="D32" s="193"/>
      <c r="E32" s="205">
        <f>IF(COUNTA('Crop Table'!O11:O73)=0, ,SUM(K32:EE32))</f>
        <v>9</v>
      </c>
      <c r="F32" s="195"/>
      <c r="G32" s="206" t="str">
        <f>IF(COUNTA('Crop Table'!O11:O73)=0, ,(IF(LEFT(H32, 2)=LEFT(H31, 2), , SWITCH(LEFT(H32, 2), "1/", "January","2/", "February","3/", "March","4/", "April","5/", "May","6/", "June","7/", "July","8/", "August","9/", "September","10", "October","11", "November","12", "December"))))</f>
        <v/>
      </c>
      <c r="H32" s="197">
        <f>IF(COUNTA('Crop Table'!O11:O73)=0, ,H31+(DATEDIF(H13, H53, "D")/39)-((DATEDIF(H13, H53, "D")/39)/39))</f>
        <v>45135.73636</v>
      </c>
      <c r="I32" s="207"/>
      <c r="J32" s="208"/>
      <c r="K32" s="200" t="str">
        <f>IF(IF(H31&lt;'Crop Table'!O11, 
                        DATEDIF(H31, 'Crop Table'!O11, "D"), 
                        DATEDIF('Crop Table'!O11, H31, "D")
                )
&gt; 3,
        IF(
                IF(H31&lt;'Crop Table'!P11, 
                        DATEDIF(H31, 'Crop Table'!P11, "D"), 
                        DATEDIF('Crop Table'!P11, H31, "D")
                ) 
        &gt; 3, 
        IF(AND(H31&gt;'Crop Table'!O11, H31&lt;'Crop Table'!P11),
                1*'Crop Table'!C11,
        ), 
        1*'Crop Table'!C11
        ),
1*'Crop Table'!C11
)</f>
        <v/>
      </c>
      <c r="L32" s="200"/>
      <c r="M32" s="201" t="str">
        <f>IF(IF(H32&lt;'Crop Table'!O12, 
                        DATEDIF(H32, 'Crop Table'!O12, "D"), 
                        DATEDIF('Crop Table'!O12, H32, "D")
                )
&gt; 3,
        IF(
                IF(H32&lt;'Crop Table'!P12, 
                        DATEDIF(H32, 'Crop Table'!P12, "D"), 
                        DATEDIF('Crop Table'!P12, H32, "D")
                ) 
        &gt; 3, 
        IF(AND(H32&gt;'Crop Table'!O12, H32&lt;'Crop Table'!P12),
                1*'Crop Table'!C12,
        ), 
        1*'Crop Table'!C12
        ),
1*'Crop Table'!C12
)</f>
        <v/>
      </c>
      <c r="N32" s="201"/>
      <c r="O32" s="202" t="str">
        <f>IF(IF(H32&lt;'Crop Table'!O13, 
                        DATEDIF(H32, 'Crop Table'!O13, "D"), 
                        DATEDIF('Crop Table'!O13, H32, "D")
                )
&gt; 3,
        IF(
                IF(H32&lt;'Crop Table'!P13, 
                        DATEDIF(H32, 'Crop Table'!P13, "D"), 
                        DATEDIF('Crop Table'!P13, H32, "D")
                ) 
        &gt; 3, 
        IF(AND(H32&gt;'Crop Table'!O13, H32&lt;'Crop Table'!P13),
                1*'Crop Table'!C13,
        ), 
        1*'Crop Table'!C13
        ),
1*'Crop Table'!C13
)</f>
        <v/>
      </c>
      <c r="P32" s="202"/>
      <c r="Q32" s="202" t="str">
        <f>IF(IF(H32&lt;'Crop Table'!O14, 
                        DATEDIF(H32, 'Crop Table'!O14, "D"), 
                        DATEDIF('Crop Table'!O14, H32, "D")
                )
&gt; 3,
        IF(
                IF(H32&lt;'Crop Table'!P14, 
                        DATEDIF(H32, 'Crop Table'!P14, "D"), 
                        DATEDIF('Crop Table'!P14, H32, "D")
                ) 
        &gt; 3, 
        IF(AND(H32&gt;'Crop Table'!O14, H32&lt;'Crop Table'!P14),
                1*'Crop Table'!C14,
        ), 
        1*'Crop Table'!C14
        ),
1*'Crop Table'!C14 
)</f>
        <v/>
      </c>
      <c r="R32" s="202"/>
      <c r="S32" s="202" t="str">
        <f>IF(IF(H31&lt;'Crop Table'!O15, 
                        DATEDIF(H31, 'Crop Table'!O15, "D"), 
                        DATEDIF('Crop Table'!O15, H31, "D")
                )
&gt; 3,
        IF(
                IF(H31&lt;'Crop Table'!P15, 
                        DATEDIF(H31, 'Crop Table'!P15, "D"), 
                        DATEDIF('Crop Table'!P15, H31, "D")
                ) 
        &gt; 3, 
        IF(AND(H31&gt;'Crop Table'!O15, H31&lt;'Crop Table'!P15),
                1*'Crop Table'!C15,
        ), 
        1*'Crop Table'!C15
        ),
1*'Crop Table'!C15
)</f>
        <v/>
      </c>
      <c r="T32" s="202"/>
      <c r="U32" s="202">
        <f>IF(IF(H32&lt;'Crop Table'!O16, 
                        DATEDIF(H32, 'Crop Table'!O16, "D"), 
                        DATEDIF('Crop Table'!O16, H32, "D")
                )
&gt; 3,
        IF(
                IF(H32&lt;'Crop Table'!P16, 
                        DATEDIF(H32, 'Crop Table'!P16, "D"), 
                        DATEDIF('Crop Table'!P16, H32, "D")
                ) 
        &gt; 3, 
        IF(AND(H32&gt;'Crop Table'!O16, H32&lt;'Crop Table'!P16),
                1*'Crop Table'!C16,
        ), 
        1*'Crop Table'!C16
        ),
1*'Crop Table'!C16 
)</f>
        <v>9</v>
      </c>
      <c r="V32" s="202"/>
      <c r="W32" s="202" t="str">
        <f>IF(IF(H32&lt;'Crop Table'!O17, 
                        DATEDIF(H32, 'Crop Table'!O17, "D"), 
                        DATEDIF('Crop Table'!O17, H32, "D")
                )
&gt; 3,
        IF(
                IF(H32&lt;'Crop Table'!P17, 
                        DATEDIF(H32, 'Crop Table'!P17, "D"), 
                        DATEDIF('Crop Table'!P17, H32, "D")
                ) 
        &gt; 3, 
        IF(AND(H32&gt;'Crop Table'!O17, H32&lt;'Crop Table'!P17),
                1*'Crop Table'!C17,
        ), 
        1*'Crop Table'!C17
        ),
1*'Crop Table'!C17 
)</f>
        <v/>
      </c>
      <c r="X32" s="202"/>
      <c r="Y32" s="202" t="str">
        <f>IF(IF(H32&lt;'Crop Table'!O18, 
                        DATEDIF(H32, 'Crop Table'!O18, "D"), 
                        DATEDIF('Crop Table'!O18, H32, "D")
                )
&gt; 3,
        IF(
                IF(H32&lt;'Crop Table'!P18, 
                        DATEDIF(H32, 'Crop Table'!P18, "D"), 
                        DATEDIF('Crop Table'!P18, H32, "D")
                ) 
        &gt; 3, 
        IF(AND(H32&gt;'Crop Table'!O18, H32&lt;'Crop Table'!P18),
                1*'Crop Table'!C18,
        ), 
        1*'Crop Table'!C18
        ),
1*'Crop Table'!C18 
)</f>
        <v/>
      </c>
      <c r="Z32" s="202"/>
      <c r="AA32" s="202" t="str">
        <f>IF(IF(H32&lt;'Crop Table'!O19, 
                        DATEDIF(H32, 'Crop Table'!O19, "D"), 
                        DATEDIF('Crop Table'!O19, H32, "D")
                )
&gt; 3,
        IF(
                IF(H32&lt;'Crop Table'!P19, 
                        DATEDIF(H32, 'Crop Table'!P19, "D"), 
                        DATEDIF('Crop Table'!P19, H32, "D")
                ) 
        &gt; 3, 
        IF(AND(H32&gt;'Crop Table'!O19, H32&lt;'Crop Table'!P19),
                1*'Crop Table'!C19,
        ), 
        1*'Crop Table'!C19
        ),
1*'Crop Table'!C19 
)</f>
        <v/>
      </c>
      <c r="AB32" s="202"/>
      <c r="AC32" s="202" t="str">
        <f>IF(IF(H32&lt;'Crop Table'!O20, 
                        DATEDIF(H32, 'Crop Table'!O20, "D"), 
                        DATEDIF('Crop Table'!O20, H32, "D")
                )
&gt; 3,
        IF(
                IF(H32&lt;'Crop Table'!P20, 
                        DATEDIF(H32, 'Crop Table'!P20, "D"), 
                        DATEDIF('Crop Table'!P20, H32, "D")
                ) 
        &gt; 3, 
        IF(AND(H32&gt;'Crop Table'!O20, H32&lt;'Crop Table'!P20),
                1*'Crop Table'!C20,
        ), 
        1*'Crop Table'!C20
        ),
1*'Crop Table'!C20 
)</f>
        <v/>
      </c>
      <c r="AD32" s="202"/>
      <c r="AE32" s="202" t="str">
        <f>IF(IF(H32&lt;'Crop Table'!O21, 
                        DATEDIF(H32, 'Crop Table'!O21, "D"), 
                        DATEDIF('Crop Table'!O21, H32, "D")
                )
&gt; 3,
        IF(
                IF(H32&lt;'Crop Table'!P21, 
                        DATEDIF(H32, 'Crop Table'!P21, "D"), 
                        DATEDIF('Crop Table'!P21, H32, "D")
                ) 
        &gt; 3, 
        IF(AND(H32&gt;'Crop Table'!O21, H32&lt;'Crop Table'!P21),
                1*'Crop Table'!C21,
        ), 
        1*'Crop Table'!C21
        ),
1*'Crop Table'!C21 
)</f>
        <v/>
      </c>
      <c r="AF32" s="202"/>
      <c r="AG32" s="202" t="str">
        <f>IF(IF(H32&lt;'Crop Table'!O22, 
                        DATEDIF(H32, 'Crop Table'!O22, "D"), 
                        DATEDIF('Crop Table'!O22, H32, "D")
                )
&gt; 3,
        IF(
                IF(H32&lt;'Crop Table'!P22, 
                        DATEDIF(H32, 'Crop Table'!P22, "D"), 
                        DATEDIF('Crop Table'!P22, H32, "D")
                ) 
        &gt; 3, 
        IF(AND(H32&gt;'Crop Table'!O22, H32&lt;'Crop Table'!P22),
                1*'Crop Table'!C22,
        ), 
        1*'Crop Table'!C22
        ),
1*'Crop Table'!C22 
)</f>
        <v/>
      </c>
      <c r="AH32" s="202"/>
      <c r="AI32" s="202" t="str">
        <f>IF(IF(H32&lt;'Crop Table'!O23, 
                        DATEDIF(H32, 'Crop Table'!O23, "D"), 
                        DATEDIF('Crop Table'!O23, H32, "D")
                )
&gt; 3,
        IF(
                IF(H32&lt;'Crop Table'!P23, 
                        DATEDIF(H32, 'Crop Table'!P23, "D"), 
                        DATEDIF('Crop Table'!P23, H32, "D")
                ) 
        &gt; 3, 
        IF(AND(H32&gt;'Crop Table'!O23, H32&lt;'Crop Table'!P23),
                1*'Crop Table'!C23,
        ), 
        1*'Crop Table'!C23
        ),
1*'Crop Table'!C23 
)</f>
        <v/>
      </c>
      <c r="AJ32" s="202"/>
      <c r="AK32" s="202" t="str">
        <f>IF(IF(H32&lt;'Crop Table'!O24, 
                        DATEDIF(H32, 'Crop Table'!O24, "D"), 
                        DATEDIF('Crop Table'!O24, H32, "D")
                )
&gt; 3,
        IF(
                IF(H32&lt;'Crop Table'!P24, 
                        DATEDIF(H32, 'Crop Table'!P24, "D"), 
                        DATEDIF('Crop Table'!P24, H32, "D")
                ) 
        &gt; 3, 
        IF(AND(H32&gt;'Crop Table'!O24, H32&lt;'Crop Table'!P24),
                1*'Crop Table'!C24,
        ), 
        1*'Crop Table'!C24
        ),
1*'Crop Table'!C24 
)</f>
        <v/>
      </c>
      <c r="AL32" s="202"/>
      <c r="AM32" s="202" t="str">
        <f>IF(IF(H32&lt;'Crop Table'!O25, 
                        DATEDIF(H32, 'Crop Table'!O25, "D"), 
                        DATEDIF('Crop Table'!O25, H32, "D")
                )
&gt; 3,
        IF(
                IF(H32&lt;'Crop Table'!P25, 
                        DATEDIF(H32, 'Crop Table'!P25, "D"), 
                        DATEDIF('Crop Table'!P25, H32, "D")
                ) 
        &gt; 3, 
        IF(AND(H32&gt;'Crop Table'!O25, H32&lt;'Crop Table'!P25),
                1*'Crop Table'!C25,
        ), 
        1*'Crop Table'!C25
        ),
1*'Crop Table'!C25 
)</f>
        <v/>
      </c>
      <c r="AN32" s="202"/>
      <c r="AO32" s="202" t="str">
        <f>IF(IF(H32&lt;'Crop Table'!O26, 
                        DATEDIF(H32, 'Crop Table'!O26, "D"), 
                        DATEDIF('Crop Table'!O26, H32, "D")
                )
&gt; 3,
        IF(
                IF(H32&lt;'Crop Table'!P26, 
                        DATEDIF(H32, 'Crop Table'!P26, "D"), 
                        DATEDIF('Crop Table'!P26, H32, "D")
                ) 
        &gt; 3, 
        IF(AND(H32&gt;'Crop Table'!O26, H32&lt;'Crop Table'!P26),
                1*'Crop Table'!C26,
        ), 
        1*'Crop Table'!C26
        ),
1*'Crop Table'!C26 
)</f>
        <v/>
      </c>
      <c r="AP32" s="202"/>
      <c r="AQ32" s="202" t="str">
        <f>IF(IF(H32&lt;'Crop Table'!O27, 
                        DATEDIF(H32, 'Crop Table'!O27, "D"), 
                        DATEDIF('Crop Table'!O27, H32, "D")
                )
&gt; 3,
        IF(
                IF(H32&lt;'Crop Table'!P27, 
                        DATEDIF(H32, 'Crop Table'!P27, "D"), 
                        DATEDIF('Crop Table'!P27, H32, "D")
                ) 
        &gt; 3, 
        IF(AND(H32&gt;'Crop Table'!O27, H32&lt;'Crop Table'!P27),
                1*'Crop Table'!C27,
        ), 
        1*'Crop Table'!C27
        ),
1*'Crop Table'!C27 
)</f>
        <v/>
      </c>
      <c r="AR32" s="202"/>
      <c r="AS32" s="202" t="str">
        <f>IF(IF(H32&lt;'Crop Table'!O28, 
                        DATEDIF(H32, 'Crop Table'!O28, "D"), 
                        DATEDIF('Crop Table'!O28, H32, "D")
                )
&gt; 3,
        IF(
                IF(H32&lt;'Crop Table'!P28, 
                        DATEDIF(H32, 'Crop Table'!P28, "D"), 
                        DATEDIF('Crop Table'!P28, H32, "D")
                ) 
        &gt; 3, 
        IF(AND(H32&gt;'Crop Table'!O28, H32&lt;'Crop Table'!P28),
                1*'Crop Table'!C28,
        ), 
        1*'Crop Table'!C28
        ),
1*'Crop Table'!C28 
)</f>
        <v/>
      </c>
      <c r="AT32" s="202"/>
      <c r="AU32" s="202" t="str">
        <f>IF(IF(H32&lt;'Crop Table'!O29, 
                        DATEDIF(H32, 'Crop Table'!O29, "D"), 
                        DATEDIF('Crop Table'!O29, H32, "D")
                )
&gt; 3,
        IF(
                IF(H32&lt;'Crop Table'!P29, 
                        DATEDIF(H32, 'Crop Table'!P29, "D"), 
                        DATEDIF('Crop Table'!P29, H32, "D")
                ) 
        &gt; 3, 
        IF(AND(H32&gt;'Crop Table'!O29, H32&lt;'Crop Table'!P29),
                1*'Crop Table'!C29,
        ), 
        1*'Crop Table'!C29
        ),
1*'Crop Table'!C29 
)</f>
        <v/>
      </c>
      <c r="AV32" s="202"/>
      <c r="AW32" s="202" t="str">
        <f>IF(IF(H32&lt;'Crop Table'!O30, 
                        DATEDIF(H32, 'Crop Table'!O30, "D"), 
                        DATEDIF('Crop Table'!O30, H32, "D")
                )
&gt; 3,
        IF(
                IF(H32&lt;'Crop Table'!P30, 
                        DATEDIF(H32, 'Crop Table'!P30, "D"), 
                        DATEDIF('Crop Table'!P30, H32, "D")
                ) 
        &gt; 3, 
        IF(AND(H32&gt;'Crop Table'!O30, H32&lt;'Crop Table'!P30),
                1*'Crop Table'!C30,
        ), 
        1*'Crop Table'!C30
        ),
1*'Crop Table'!C30 
)</f>
        <v/>
      </c>
      <c r="AX32" s="202"/>
      <c r="AY32" s="202" t="str">
        <f>IF(IF(H32&lt;'Crop Table'!O31, 
                        DATEDIF(H32, 'Crop Table'!O31, "D"), 
                        DATEDIF('Crop Table'!O31, H32, "D")
                )
&gt; 3,
        IF(
                IF(H32&lt;'Crop Table'!P31, 
                        DATEDIF(H32, 'Crop Table'!P31, "D"), 
                        DATEDIF('Crop Table'!P31, H32, "D")
                ) 
        &gt; 3, 
        IF(AND(H32&gt;'Crop Table'!O31, H32&lt;'Crop Table'!P31),
                1*'Crop Table'!C31,
        ), 
        1*'Crop Table'!C31
        ),
1*'Crop Table'!C31 
)</f>
        <v/>
      </c>
      <c r="AZ32" s="202"/>
      <c r="BA32" s="202" t="str">
        <f>IF(IF(H32&lt;'Crop Table'!O32, 
                        DATEDIF(H32, 'Crop Table'!O32, "D"), 
                        DATEDIF('Crop Table'!O32, H32, "D")
                )
&gt; 3,
        IF(
                IF(H32&lt;'Crop Table'!P32, 
                        DATEDIF(H32, 'Crop Table'!P32, "D"), 
                        DATEDIF('Crop Table'!P32, H32, "D")
                ) 
        &gt; 3, 
        IF(AND(H32&gt;'Crop Table'!O32, H32&lt;'Crop Table'!P32),
                1*'Crop Table'!C32,
        ), 
        1*'Crop Table'!C32
        ),
1*'Crop Table'!C32 
)</f>
        <v/>
      </c>
      <c r="BB32" s="202"/>
      <c r="BC32" s="202" t="str">
        <f>IF(IF(H32&lt;'Crop Table'!O33, 
                        DATEDIF(H32, 'Crop Table'!O33, "D"), 
                        DATEDIF('Crop Table'!O33, H32, "D")
                )
&gt; 3,
        IF(
                IF(H32&lt;'Crop Table'!P33, 
                        DATEDIF(H32, 'Crop Table'!P33, "D"), 
                        DATEDIF('Crop Table'!P33, H32, "D")
                ) 
        &gt; 3, 
        IF(AND(H32&gt;'Crop Table'!O33, H32&lt;'Crop Table'!P33),
                1*'Crop Table'!C33,
        ), 
        1*'Crop Table'!C33
        ),
1*'Crop Table'!C33 
)</f>
        <v/>
      </c>
      <c r="BD32" s="202"/>
      <c r="BE32" s="202" t="str">
        <f>IF(IF(H32&lt;'Crop Table'!O34, 
                        DATEDIF(H32, 'Crop Table'!O34, "D"), 
                        DATEDIF('Crop Table'!O34, H32, "D")
                )
&gt; 3,
        IF(
                IF(H32&lt;'Crop Table'!P34, 
                        DATEDIF(H32, 'Crop Table'!P34, "D"), 
                        DATEDIF('Crop Table'!P34, H32, "D")
                ) 
        &gt; 3, 
        IF(AND(H32&gt;'Crop Table'!O34, H32&lt;'Crop Table'!P34),
                1*'Crop Table'!C34,
        ), 
        1*'Crop Table'!C34
        ),
1*'Crop Table'!C34 
)</f>
        <v/>
      </c>
      <c r="BF32" s="202"/>
      <c r="BG32" s="202" t="str">
        <f>IF(IF(H32&lt;'Crop Table'!O35, 
                        DATEDIF(H32, 'Crop Table'!O35, "D"), 
                        DATEDIF('Crop Table'!O35, H32, "D")
                )
&gt; 3,
        IF(
                IF(H32&lt;'Crop Table'!P35, 
                        DATEDIF(H32, 'Crop Table'!P35, "D"), 
                        DATEDIF('Crop Table'!P35, H32, "D")
                ) 
        &gt; 3, 
        IF(AND(H32&gt;'Crop Table'!O35, H32&lt;'Crop Table'!P35),
                1*'Crop Table'!C35,
        ), 
        1*'Crop Table'!C35
        ),
1*'Crop Table'!C35 
)</f>
        <v/>
      </c>
      <c r="BH32" s="202"/>
      <c r="BI32" s="202" t="str">
        <f>IF(IF(H32&lt;'Crop Table'!O36, 
                        DATEDIF(H32, 'Crop Table'!O36, "D"), 
                        DATEDIF('Crop Table'!O36, H32, "D")
                )
&gt; 3,
        IF(
                IF(H32&lt;'Crop Table'!P36, 
                        DATEDIF(H32, 'Crop Table'!P36, "D"), 
                        DATEDIF('Crop Table'!P36, H32, "D")
                ) 
        &gt; 3, 
        IF(AND(H32&gt;'Crop Table'!O36, H32&lt;'Crop Table'!P36),
                1*'Crop Table'!C36,
        ), 
        1*'Crop Table'!C36
        ),
1*'Crop Table'!C36 
)</f>
        <v/>
      </c>
      <c r="BJ32" s="202"/>
      <c r="BK32" s="202" t="str">
        <f>IF(IF(H32&lt;'Crop Table'!O37, 
                        DATEDIF(H32, 'Crop Table'!O37, "D"), 
                        DATEDIF('Crop Table'!O37, H32, "D")
                )
&gt; 3,
        IF(
                IF(H32&lt;'Crop Table'!P37, 
                        DATEDIF(H32, 'Crop Table'!P37, "D"), 
                        DATEDIF('Crop Table'!P37, H32, "D")
                ) 
        &gt; 3, 
        IF(AND(H32&gt;'Crop Table'!O37, H32&lt;'Crop Table'!P37),
                1*'Crop Table'!C37,
        ), 
        1*'Crop Table'!C37
        ),
1*'Crop Table'!C37 
)</f>
        <v/>
      </c>
      <c r="BL32" s="202"/>
      <c r="BM32" s="202" t="str">
        <f>IF(IF(H32&lt;'Crop Table'!O38, 
                        DATEDIF(H32, 'Crop Table'!O38, "D"), 
                        DATEDIF('Crop Table'!O38, H32, "D")
                )
&gt; 3,
        IF(
                IF(H32&lt;'Crop Table'!P38, 
                        DATEDIF(H32, 'Crop Table'!P38, "D"), 
                        DATEDIF('Crop Table'!P38, H32, "D")
                ) 
        &gt; 3, 
        IF(AND(H32&gt;'Crop Table'!O38, H32&lt;'Crop Table'!P38),
                1*'Crop Table'!C38,
        ), 
        1*'Crop Table'!C38
        ),
1*'Crop Table'!C38 
)</f>
        <v/>
      </c>
      <c r="BN32" s="202"/>
      <c r="BO32" s="202" t="str">
        <f>IF(IF(H32&lt;'Crop Table'!O39, 
                        DATEDIF(H32, 'Crop Table'!O39, "D"), 
                        DATEDIF('Crop Table'!O39, H32, "D")
                )
&gt; 3,
        IF(
                IF(H32&lt;'Crop Table'!P39, 
                        DATEDIF(H32, 'Crop Table'!P39, "D"), 
                        DATEDIF('Crop Table'!P39, H32, "D")
                ) 
        &gt; 3, 
        IF(AND(H32&gt;'Crop Table'!O39, H32&lt;'Crop Table'!P39),
                1*'Crop Table'!C39,
        ), 
        1*'Crop Table'!C39
        ),
1*'Crop Table'!C39 
)</f>
        <v/>
      </c>
      <c r="BP32" s="202"/>
      <c r="BQ32" s="202" t="str">
        <f>IF(IF(H32&lt;'Crop Table'!O40, 
                        DATEDIF(H32, 'Crop Table'!O40, "D"), 
                        DATEDIF('Crop Table'!O40, H32, "D")
                )
&gt; 3,
        IF(
                IF(H32&lt;'Crop Table'!P40, 
                        DATEDIF(H32, 'Crop Table'!P40, "D"), 
                        DATEDIF('Crop Table'!P40, H32, "D")
                ) 
        &gt; 3, 
        IF(AND(H32&gt;'Crop Table'!O40, H32&lt;'Crop Table'!P40),
                1*'Crop Table'!C40,
        ), 
        1*'Crop Table'!C40
        ),
1*'Crop Table'!C40
)</f>
        <v/>
      </c>
      <c r="BR32" s="202"/>
      <c r="BS32" s="202" t="str">
        <f>IF(IF(H32&lt;'Crop Table'!O41, 
                        DATEDIF(H32, 'Crop Table'!O41, "D"), 
                        DATEDIF('Crop Table'!O41, H32, "D")
                )
&gt; 3,
        IF(
                IF(H32&lt;'Crop Table'!P41, 
                        DATEDIF(H32, 'Crop Table'!P41, "D"), 
                        DATEDIF('Crop Table'!P41, H32, "D")
                ) 
        &gt; 3, 
        IF(AND(H32&gt;'Crop Table'!O41, H32&lt;'Crop Table'!P41),
                1*'Crop Table'!C41,
        ), 
        1*'Crop Table'!C41
        ),
1*'Crop Table'!C41
)</f>
        <v/>
      </c>
      <c r="BT32" s="202"/>
      <c r="BU32" s="202" t="str">
        <f>IF(IF(H32&lt;'Crop Table'!O42, 
                        DATEDIF(H32, 'Crop Table'!O42, "D"), 
                        DATEDIF('Crop Table'!O42, H32, "D")
                )
&gt; 3,
        IF(
                IF(H32&lt;'Crop Table'!P42, 
                        DATEDIF(H32, 'Crop Table'!P42, "D"), 
                        DATEDIF('Crop Table'!P42, H32, "D")
                ) 
        &gt; 3, 
        IF(AND(H32&gt;'Crop Table'!O42, H32&lt;'Crop Table'!P42),
                1*'Crop Table'!C42,
        ), 
        1*'Crop Table'!C42
        ),
1*'Crop Table'!C42
)</f>
        <v/>
      </c>
      <c r="BV32" s="202"/>
      <c r="BW32" s="202" t="str">
        <f>IF(IF(H32&lt;'Crop Table'!O43, 
                        DATEDIF(H32, 'Crop Table'!O43, "D"), 
                        DATEDIF('Crop Table'!O43, H32, "D")
                )
&gt; 3,
        IF(
                IF(H32&lt;'Crop Table'!P43, 
                        DATEDIF(H32, 'Crop Table'!P43, "D"), 
                        DATEDIF('Crop Table'!P43, H32, "D")
                ) 
        &gt; 3, 
        IF(AND(H32&gt;'Crop Table'!O43, H32&lt;'Crop Table'!P43),
                1*'Crop Table'!C43,
        ), 
        1*'Crop Table'!C43
        ),
1*'Crop Table'!C43
)</f>
        <v/>
      </c>
      <c r="BX32" s="202"/>
      <c r="BY32" s="202" t="str">
        <f>IF(IF(H32&lt;'Crop Table'!O44, 
                        DATEDIF(H32, 'Crop Table'!O44, "D"), 
                        DATEDIF('Crop Table'!O44, H32, "D")
                )
&gt; 3,
        IF(
                IF(H32&lt;'Crop Table'!P44, 
                        DATEDIF(H32, 'Crop Table'!P44, "D"), 
                        DATEDIF('Crop Table'!P44, H32, "D")
                ) 
        &gt; 3, 
        IF(AND(H32&gt;'Crop Table'!O44, H32&lt;'Crop Table'!P44),
                1*'Crop Table'!C44,
        ), 
        1*'Crop Table'!C44
        ),
1*'Crop Table'!C44
)</f>
        <v/>
      </c>
      <c r="BZ32" s="202"/>
      <c r="CA32" s="202" t="str">
        <f>IF(IF(H32&lt;'Crop Table'!O45, 
                        DATEDIF(H32, 'Crop Table'!O45, "D"), 
                        DATEDIF('Crop Table'!O45, H32, "D")
                )
&gt; 3,
        IF(
                IF(H32&lt;'Crop Table'!P45, 
                        DATEDIF(H32, 'Crop Table'!P45, "D"), 
                        DATEDIF('Crop Table'!P45, H32, "D")
                ) 
        &gt; 3, 
        IF(AND(H32&gt;'Crop Table'!O45, H32&lt;'Crop Table'!P45),
                1*'Crop Table'!C45,
        ), 
        1*'Crop Table'!C45
        ),
1*'Crop Table'!C45
)</f>
        <v/>
      </c>
      <c r="CB32" s="202"/>
      <c r="CC32" s="202" t="str">
        <f>IF(IF(H32&lt;'Crop Table'!O46, 
                        DATEDIF(H32, 'Crop Table'!O46, "D"), 
                        DATEDIF('Crop Table'!O46, H32, "D")
                )
&gt; 3,
        IF(
                IF(H32&lt;'Crop Table'!P46, 
                        DATEDIF(H32, 'Crop Table'!P46, "D"), 
                        DATEDIF('Crop Table'!P46, H32, "D")
                ) 
        &gt; 3, 
        IF(AND(H32&gt;'Crop Table'!O46, H32&lt;'Crop Table'!P46),
                1*'Crop Table'!C46,
        ), 
        1*'Crop Table'!C46
        ),
1*'Crop Table'!C46
)</f>
        <v/>
      </c>
      <c r="CD32" s="202"/>
      <c r="CE32" s="202" t="str">
        <f>IF(IF(H32&lt;'Crop Table'!O47, 
                        DATEDIF(H32, 'Crop Table'!O47, "D"), 
                        DATEDIF('Crop Table'!O47, H32, "D")
                )
&gt; 3,
        IF(
                IF(H32&lt;'Crop Table'!P47, 
                        DATEDIF(H32, 'Crop Table'!P47, "D"), 
                        DATEDIF('Crop Table'!P47, H32, "D")
                ) 
        &gt; 3, 
        IF(AND(H32&gt;'Crop Table'!O47, H32&lt;'Crop Table'!P47),
                1*'Crop Table'!C47,
        ), 
        1*'Crop Table'!C47
        ),
1*'Crop Table'!C47
)</f>
        <v/>
      </c>
      <c r="CF32" s="202"/>
      <c r="CG32" s="202" t="str">
        <f>IF(IF(H32&lt;'Crop Table'!O48, 
                        DATEDIF(H32, 'Crop Table'!O48, "D"), 
                        DATEDIF('Crop Table'!O48, H32, "D")
                )
&gt; 3,
        IF(
                IF(H32&lt;'Crop Table'!P48, 
                        DATEDIF(H32, 'Crop Table'!P48, "D"), 
                        DATEDIF('Crop Table'!P48, H32, "D")
                ) 
        &gt; 3, 
        IF(AND(H32&gt;'Crop Table'!O48, H32&lt;'Crop Table'!P48),
                1*'Crop Table'!C48,
        ), 
        1*'Crop Table'!C48
        ),
1*'Crop Table'!C48
)</f>
        <v/>
      </c>
      <c r="CH32" s="202"/>
      <c r="CI32" s="202" t="str">
        <f>IF(IF(H32&lt;'Crop Table'!O49, 
                        DATEDIF(H32, 'Crop Table'!O49, "D"), 
                        DATEDIF('Crop Table'!O49, H32, "D")
                )
&gt; 3,
        IF(
                IF(H32&lt;'Crop Table'!P49, 
                        DATEDIF(H32, 'Crop Table'!P49, "D"), 
                        DATEDIF('Crop Table'!P49, H32, "D")
                ) 
        &gt; 3, 
        IF(AND(H32&gt;'Crop Table'!O49, H32&lt;'Crop Table'!P49),
                1*'Crop Table'!C49,
        ), 
        1*'Crop Table'!C49
        ),
1*'Crop Table'!C49
)</f>
        <v/>
      </c>
      <c r="CJ32" s="202"/>
      <c r="CK32" s="202" t="str">
        <f>IF(IF(H32&lt;'Crop Table'!O50, 
                        DATEDIF(H32, 'Crop Table'!O50, "D"), 
                        DATEDIF('Crop Table'!O50, H32, "D")
                )
&gt; 3,
        IF(
                IF(H32&lt;'Crop Table'!P50, 
                        DATEDIF(H32, 'Crop Table'!P50, "D"), 
                        DATEDIF('Crop Table'!P50, H32, "D")
                ) 
        &gt; 3, 
        IF(AND(H32&gt;'Crop Table'!O50, H32&lt;'Crop Table'!P50),
                1*'Crop Table'!C50,
        ), 
        1*'Crop Table'!C50
        ),
1*'Crop Table'!C50
)</f>
        <v/>
      </c>
      <c r="CL32" s="202"/>
      <c r="CM32" s="202" t="str">
        <f>IF(IF(H32&lt;'Crop Table'!O51, 
                        DATEDIF(H32, 'Crop Table'!O51, "D"), 
                        DATEDIF('Crop Table'!O51, H32, "D")
                )
&gt; 3,
        IF(
                IF(H32&lt;'Crop Table'!P51, 
                        DATEDIF(H32, 'Crop Table'!P51, "D"), 
                        DATEDIF('Crop Table'!P51, H32, "D")
                ) 
        &gt; 3, 
        IF(AND(H32&gt;'Crop Table'!O51, H32&lt;'Crop Table'!P51),
                1*'Crop Table'!C51,
        ), 
        1*'Crop Table'!C51
        ),
1*'Crop Table'!C51
)</f>
        <v/>
      </c>
      <c r="CN32" s="202"/>
      <c r="CO32" s="202" t="str">
        <f>IF(IF(H32&lt;'Crop Table'!O52, 
                        DATEDIF(H32, 'Crop Table'!O52, "D"), 
                        DATEDIF('Crop Table'!O52, H32, "D")
                )
&gt; 3,
        IF(
                IF(H32&lt;'Crop Table'!P52, 
                        DATEDIF(H32, 'Crop Table'!P52, "D"), 
                        DATEDIF('Crop Table'!P52, H32, "D")
                ) 
        &gt; 3, 
        IF(AND(H32&gt;'Crop Table'!O52, H32&lt;'Crop Table'!P52),
                1*'Crop Table'!C52,
        ), 
        1*'Crop Table'!C52
        ),
1*'Crop Table'!C52
)</f>
        <v/>
      </c>
      <c r="CP32" s="202"/>
      <c r="CQ32" s="202" t="str">
        <f>IF(IF(H32&lt;'Crop Table'!O53, 
                        DATEDIF(H32, 'Crop Table'!O53, "D"), 
                        DATEDIF('Crop Table'!O53, H32, "D")
                )
&gt; 3,
        IF(
                IF(H32&lt;'Crop Table'!P53, 
                        DATEDIF(H32, 'Crop Table'!P53, "D"), 
                        DATEDIF('Crop Table'!P53, H32, "D")
                ) 
        &gt; 3, 
        IF(AND(H32&gt;'Crop Table'!O53, H32&lt;'Crop Table'!P53),
                1*'Crop Table'!C53,
        ), 
        1*'Crop Table'!C53
        ),
1*'Crop Table'!C53
)</f>
        <v/>
      </c>
      <c r="CR32" s="202"/>
      <c r="CS32" s="202" t="str">
        <f>IF(IF(H32&lt;'Crop Table'!O54, 
                        DATEDIF(H32, 'Crop Table'!O54, "D"), 
                        DATEDIF('Crop Table'!O54, H32, "D")
                )
&gt; 3,
        IF(
                IF(H32&lt;'Crop Table'!P54, 
                        DATEDIF(H32, 'Crop Table'!P54, "D"), 
                        DATEDIF('Crop Table'!P54, H32, "D")
                ) 
        &gt; 3, 
        IF(AND(H32&gt;'Crop Table'!O54, H32&lt;'Crop Table'!P54),
                1*'Crop Table'!C54,
        ), 
        1*'Crop Table'!C54
        ),
1*'Crop Table'!C54
)</f>
        <v/>
      </c>
      <c r="CT32" s="202"/>
      <c r="CU32" s="202" t="str">
        <f>IF(IF(H30&lt;'Crop Table'!O55, 
                        DATEDIF(H30, 'Crop Table'!O55, "D"), 
                        DATEDIF('Crop Table'!O55, H30, "D")
                )
&gt; 3,
        IF(
                IF(H30&lt;'Crop Table'!P55, 
                        DATEDIF(H30, 'Crop Table'!P55, "D"), 
                        DATEDIF('Crop Table'!P55, H30, "D")
                ) 
        &gt; 3, 
        IF(AND(H30&gt;'Crop Table'!O55, H30&lt;'Crop Table'!P55),
                1*'Crop Table'!C55,
        ), 
        1*'Crop Table'!C55
        ),
1*'Crop Table'!C55
)</f>
        <v/>
      </c>
      <c r="CV32" s="202"/>
      <c r="CW32" s="202" t="str">
        <f>IF(IF(H32&lt;'Crop Table'!O56, 
                        DATEDIF(H32, 'Crop Table'!O56, "D"), 
                        DATEDIF('Crop Table'!O56, H32, "D")
                )
&gt; 3,
        IF(
                IF(H32&lt;'Crop Table'!P56, 
                        DATEDIF(H32, 'Crop Table'!P56, "D"), 
                        DATEDIF('Crop Table'!P56, H32, "D")
                ) 
        &gt; 3, 
        IF(AND(H32&gt;'Crop Table'!O56, H32&lt;'Crop Table'!P56),
                1*'Crop Table'!C56,
        ), 
        1*'Crop Table'!C56
        ),
1*'Crop Table'!C56
)</f>
        <v/>
      </c>
      <c r="CX32" s="202"/>
      <c r="CY32" s="202" t="str">
        <f>IF(IF(H32&lt;'Crop Table'!O57, 
                        DATEDIF(H32, 'Crop Table'!O57, "D"), 
                        DATEDIF('Crop Table'!O57, H32, "D")
                )
&gt; 3,
        IF(
                IF(H32&lt;'Crop Table'!P57, 
                        DATEDIF(H32, 'Crop Table'!P57, "D"), 
                        DATEDIF('Crop Table'!P57, H32, "D")
                ) 
        &gt; 3, 
        IF(AND(H32&gt;'Crop Table'!O57, H32&lt;'Crop Table'!P57),
                1*'Crop Table'!C57,
        ), 
        1*'Crop Table'!C57
        ),
1*'Crop Table'!C57
)</f>
        <v/>
      </c>
      <c r="CZ32" s="202"/>
      <c r="DA32" s="202" t="str">
        <f>IF(IF(H32&lt;'Crop Table'!O58, 
                        DATEDIF(H32, 'Crop Table'!O58, "D"), 
                        DATEDIF('Crop Table'!O58, H32, "D")
                )
&gt; 3,
        IF(
                IF(H32&lt;'Crop Table'!P58, 
                        DATEDIF(H32, 'Crop Table'!P58, "D"), 
                        DATEDIF('Crop Table'!P58, H32, "D")
                ) 
        &gt; 3, 
        IF(AND(H32&gt;'Crop Table'!O58, H32&lt;'Crop Table'!P58),
                1*'Crop Table'!C58,
        ), 
        1*'Crop Table'!C58
        ),
1*'Crop Table'!C58
)</f>
        <v/>
      </c>
      <c r="DB32" s="202"/>
      <c r="DC32" s="202" t="str">
        <f>IF(IF(H32&lt;'Crop Table'!O59, 
                        DATEDIF(H32, 'Crop Table'!O59, "D"), 
                        DATEDIF('Crop Table'!O59, H32, "D")
                )
&gt; 3,
        IF(
                IF(H32&lt;'Crop Table'!P59, 
                        DATEDIF(H32, 'Crop Table'!P59, "D"), 
                        DATEDIF('Crop Table'!P59, H32, "D")
                ) 
        &gt; 3, 
        IF(AND(H32&gt;'Crop Table'!O59, H32&lt;'Crop Table'!P59),
                1*'Crop Table'!C59,
        ), 
        1*'Crop Table'!C59
        ),
1*'Crop Table'!C59
)</f>
        <v/>
      </c>
      <c r="DD32" s="202"/>
      <c r="DE32" s="202" t="str">
        <f>IF(IF(H32&lt;'Crop Table'!O60, 
                        DATEDIF(H32, 'Crop Table'!O60, "D"), 
                        DATEDIF('Crop Table'!O60, H32, "D")
                )
&gt; 3,
        IF(
                IF(H32&lt;'Crop Table'!P60, 
                        DATEDIF(H32, 'Crop Table'!P60, "D"), 
                        DATEDIF('Crop Table'!P60, H32, "D")
                ) 
        &gt; 3, 
        IF(AND(H32&gt;'Crop Table'!O60, H32&lt;'Crop Table'!P60),
                1*'Crop Table'!C60,
        ), 
        1*'Crop Table'!C60
        ),
1*'Crop Table'!C60
)</f>
        <v/>
      </c>
      <c r="DF32" s="202"/>
      <c r="DG32" s="202" t="str">
        <f>IF(IF(H32&lt;'Crop Table'!O61, 
                        DATEDIF(H32, 'Crop Table'!O61, "D"), 
                        DATEDIF('Crop Table'!O61, H32, "D")
                )
&gt; 3,
        IF(
                IF(H32&lt;'Crop Table'!P61, 
                        DATEDIF(H32, 'Crop Table'!P61, "D"), 
                        DATEDIF('Crop Table'!P61, H32, "D")
                ) 
        &gt; 3, 
        IF(AND(H32&gt;'Crop Table'!O61, H32&lt;'Crop Table'!P61),
                1*'Crop Table'!C61,
        ), 
        1*'Crop Table'!C61
        ),
1*'Crop Table'!C61
)</f>
        <v/>
      </c>
      <c r="DH32" s="202"/>
      <c r="DI32" s="202" t="str">
        <f>IF(IF(H32&lt;'Crop Table'!O62, 
                        DATEDIF(H32, 'Crop Table'!O62, "D"), 
                        DATEDIF('Crop Table'!O62, H32, "D")
                )
&gt; 3,
        IF(
                IF(H32&lt;'Crop Table'!P62, 
                        DATEDIF(H32, 'Crop Table'!P62, "D"), 
                        DATEDIF('Crop Table'!P62, H32, "D")
                ) 
        &gt; 3, 
        IF(AND(H32&gt;'Crop Table'!O62, H32&lt;'Crop Table'!P62),
                1*'Crop Table'!C62,
        ), 
        1*'Crop Table'!C62
        ),
1*'Crop Table'!C62
)</f>
        <v/>
      </c>
      <c r="DJ32" s="202"/>
      <c r="DK32" s="202" t="str">
        <f>IF(IF(H32&lt;'Crop Table'!O63, 
                        DATEDIF(H32, 'Crop Table'!O63, "D"), 
                        DATEDIF('Crop Table'!O63, H32, "D")
                )
&gt; 3,
        IF(
                IF(H32&lt;'Crop Table'!P63, 
                        DATEDIF(H32, 'Crop Table'!P63, "D"), 
                        DATEDIF('Crop Table'!P63, H32, "D")
                ) 
        &gt; 3, 
        IF(AND(H32&gt;'Crop Table'!O63, H32&lt;'Crop Table'!P63),
                1*'Crop Table'!C63,
        ), 
        1*'Crop Table'!C63
        ),
1*'Crop Table'!C63
)</f>
        <v/>
      </c>
      <c r="DL32" s="202"/>
      <c r="DM32" s="202" t="str">
        <f>IF(IF(H32&lt;'Crop Table'!O64, 
                        DATEDIF(H32, 'Crop Table'!O64, "D"), 
                        DATEDIF('Crop Table'!O64, H32, "D")
                )
&gt; 3,
        IF(
                IF(H32&lt;'Crop Table'!P64, 
                        DATEDIF(H32, 'Crop Table'!P64, "D"), 
                        DATEDIF('Crop Table'!P64, H32, "D")
                ) 
        &gt; 3, 
        IF(AND(H32&gt;'Crop Table'!O64, H32&lt;'Crop Table'!P64),
                1*'Crop Table'!C64,
        ), 
        1*'Crop Table'!C64
        ),
1*'Crop Table'!C64
)</f>
        <v/>
      </c>
      <c r="DN32" s="202"/>
      <c r="DO32" s="202" t="str">
        <f>IF(IF(H32&lt;'Crop Table'!O65, 
                        DATEDIF(H32, 'Crop Table'!O65, "D"), 
                        DATEDIF('Crop Table'!O65, H32, "D")
                )
&gt; 3,
        IF(
                IF(H32&lt;'Crop Table'!P65, 
                        DATEDIF(H32, 'Crop Table'!P65, "D"), 
                        DATEDIF('Crop Table'!P65, H32, "D")
                ) 
        &gt; 3, 
        IF(AND(H32&gt;'Crop Table'!O65, H32&lt;'Crop Table'!P65),
                1*'Crop Table'!C65,
        ), 
        1*'Crop Table'!C65
        ),
1*'Crop Table'!C65
)</f>
        <v/>
      </c>
      <c r="DP32" s="202"/>
      <c r="DQ32" s="202" t="str">
        <f>IF(IF(H32&lt;'Crop Table'!O66, 
                        DATEDIF(H32, 'Crop Table'!O66, "D"), 
                        DATEDIF('Crop Table'!O66, H32, "D")
                )
&gt; 3,
        IF(
                IF(H32&lt;'Crop Table'!P66, 
                        DATEDIF(H32, 'Crop Table'!P66, "D"), 
                        DATEDIF('Crop Table'!P66, H32, "D")
                ) 
        &gt; 3, 
        IF(AND(H32&gt;'Crop Table'!O66, H32&lt;'Crop Table'!P66),
                1*'Crop Table'!C66,
        ), 
        1*'Crop Table'!C66
        ),
1*'Crop Table'!C66
)</f>
        <v/>
      </c>
      <c r="DR32" s="202"/>
      <c r="DS32" s="202" t="str">
        <f>IF(IF(H31&lt;'Crop Table'!O67, 
                        DATEDIF(H31, 'Crop Table'!O67, "D"), 
                        DATEDIF('Crop Table'!O67, H31, "D")
                )
&gt; 3,
        IF(
                IF(H31&lt;'Crop Table'!P67, 
                        DATEDIF(H31, 'Crop Table'!P67, "D"), 
                        DATEDIF('Crop Table'!P67, H31, "D")
                ) 
        &gt; 3, 
        IF(AND(H31&gt;'Crop Table'!O67, H31&lt;'Crop Table'!P67),
                1*'Crop Table'!C67,
        ), 
        1*'Crop Table'!C67
        ),
1*'Crop Table'!C67
)</f>
        <v/>
      </c>
      <c r="DT32" s="202"/>
      <c r="DU32" s="202" t="str">
        <f>IF(IF(H32&lt;'Crop Table'!O68, 
                        DATEDIF(H32, 'Crop Table'!O68, "D"), 
                        DATEDIF('Crop Table'!O68, H32, "D")
                )
&gt; 3,
        IF(
                IF(H32&lt;'Crop Table'!P68, 
                        DATEDIF(H32, 'Crop Table'!P68, "D"), 
                        DATEDIF('Crop Table'!P68, H32, "D")
                ) 
        &gt; 3, 
        IF(AND(H32&gt;'Crop Table'!O68, H32&lt;'Crop Table'!P68),
                1*'Crop Table'!C68,
        ), 
        1*'Crop Table'!C68
        ),
1*'Crop Table'!C68
)</f>
        <v/>
      </c>
      <c r="DV32" s="202"/>
      <c r="DW32" s="202" t="str">
        <f>IF(IF(H32&lt;'Crop Table'!O69, 
                        DATEDIF(H32, 'Crop Table'!O69, "D"), 
                        DATEDIF('Crop Table'!O69, H32, "D")
                )
&gt; 3,
        IF(
                IF(H32&lt;'Crop Table'!P69, 
                        DATEDIF(H32, 'Crop Table'!P69, "D"), 
                        DATEDIF('Crop Table'!P69, H32, "D")
                ) 
        &gt; 3, 
        IF(AND(H32&gt;'Crop Table'!O69, H32&lt;'Crop Table'!P69),
                1*'Crop Table'!C69,
        ), 
        1*'Crop Table'!C69
        ),
1*'Crop Table'!C69
)</f>
        <v/>
      </c>
      <c r="DX32" s="202"/>
      <c r="DY32" s="202" t="str">
        <f>IF(IF(H31&lt;'Crop Table'!O70, 
                        DATEDIF(H31, 'Crop Table'!O70, "D"), 
                        DATEDIF('Crop Table'!O70, H31, "D")
                )
&gt; 3,
        IF(
                IF(H31&lt;'Crop Table'!P70, 
                        DATEDIF(H31, 'Crop Table'!P70, "D"), 
                        DATEDIF('Crop Table'!P70, H31, "D")
                ) 
        &gt; 3, 
        IF(AND(H31&gt;'Crop Table'!O70, H31&lt;'Crop Table'!P70),
                1*'Crop Table'!C70,
        ), 
        1*'Crop Table'!C70
        ),
1*'Crop Table'!C70
)</f>
        <v/>
      </c>
      <c r="DZ32" s="202"/>
      <c r="EA32" s="202" t="str">
        <f>IF(IF(H30&lt;'Crop Table'!O71, 
                        DATEDIF(H30, 'Crop Table'!O71, "D"), 
                        DATEDIF('Crop Table'!O71, H30, "D")
                )
&gt; 3,
        IF(
                IF(H30&lt;'Crop Table'!P71, 
                        DATEDIF(H30, 'Crop Table'!P71, "D"), 
                        DATEDIF('Crop Table'!P71, H30, "D")
                ) 
        &gt; 3, 
        IF(AND(H30&gt;'Crop Table'!O71, H30&lt;'Crop Table'!P71),
                1*'Crop Table'!C71,
        ), 
        1*'Crop Table'!C71
        ),
1*'Crop Table'!C71
)</f>
        <v/>
      </c>
      <c r="EB32" s="202"/>
      <c r="EC32" s="202" t="str">
        <f>IF(IF(H32&lt;'Crop Table'!O72, 
                        DATEDIF(H32, 'Crop Table'!O72, "D"), 
                        DATEDIF('Crop Table'!O72, H32, "D")
                )
&gt; 3,
        IF(
                IF(H32&lt;'Crop Table'!P72, 
                        DATEDIF(H32, 'Crop Table'!P72, "D"), 
                        DATEDIF('Crop Table'!P72, H32, "D")
                ) 
        &gt; 3, 
        IF(AND(H32&gt;'Crop Table'!O72, H32&lt;'Crop Table'!P72),
                1*'Crop Table'!C72,
        ), 
        1*'Crop Table'!C72
        ),
1*'Crop Table'!C72
)</f>
        <v/>
      </c>
      <c r="ED32" s="202"/>
      <c r="EE32" s="202" t="str">
        <f>IF(IF(H32&lt;'Crop Table'!O73, 
                        DATEDIF(H32, 'Crop Table'!O73, "D"), 
                        DATEDIF('Crop Table'!O73, H32, "D")
                )
&gt; 3,
        IF(
                IF(H32&lt;'Crop Table'!P73, 
                        DATEDIF(H32, 'Crop Table'!P73, "D"), 
                        DATEDIF('Crop Table'!P73, H32, "D")
                ) 
        &gt; 3, 
        IF(AND(H32&gt;'Crop Table'!O73, H32&lt;'Crop Table'!P73),
                1*'Crop Table'!C73,
        ), 
        1*'Crop Table'!C73
        ),
1*'Crop Table'!C73
)</f>
        <v/>
      </c>
      <c r="EF32" s="203"/>
    </row>
    <row r="33">
      <c r="A33" s="204"/>
      <c r="B33" s="193"/>
      <c r="C33" s="193"/>
      <c r="D33" s="193"/>
      <c r="E33" s="205">
        <f>IF(COUNTA('Crop Table'!O11:O73)=0, ,SUM(K33:EE33))</f>
        <v>0</v>
      </c>
      <c r="F33" s="195"/>
      <c r="G33" s="206" t="str">
        <f>IF(COUNTA('Crop Table'!O11:O73)=0, ,(IF(LEFT(H33, 2)=LEFT(H32, 2), , SWITCH(LEFT(H33, 2), "1/", "January","2/", "February","3/", "March","4/", "April","5/", "May","6/", "June","7/", "July","8/", "August","9/", "September","10", "October","11", "November","12", "December"))))</f>
        <v>August</v>
      </c>
      <c r="H33" s="197">
        <f>IF(COUNTA('Crop Table'!O11:O73)=0, ,H32+(DATEDIF(H13, H53, "D")/39)-((DATEDIF(H13, H53, "D")/39)/39))</f>
        <v>45148.82774</v>
      </c>
      <c r="I33" s="207"/>
      <c r="J33" s="208"/>
      <c r="K33" s="200" t="str">
        <f>IF(IF(H31&lt;'Crop Table'!O11, 
                        DATEDIF(H31, 'Crop Table'!O11, "D"), 
                        DATEDIF('Crop Table'!O11, H31, "D")
                )
&gt; 3,
        IF(
                IF(H31&lt;'Crop Table'!P11, 
                        DATEDIF(H31, 'Crop Table'!P11, "D"), 
                        DATEDIF('Crop Table'!P11, H31, "D")
                ) 
        &gt; 3, 
        IF(AND(H31&gt;'Crop Table'!O11, H31&lt;'Crop Table'!P11),
                1*'Crop Table'!C11,
        ), 
        1*'Crop Table'!C11
        ),
1*'Crop Table'!C11
)</f>
        <v/>
      </c>
      <c r="L33" s="209"/>
      <c r="M33" s="201" t="str">
        <f>IF(IF(H32&lt;'Crop Table'!O12, 
                        DATEDIF(H32, 'Crop Table'!O12, "D"), 
                        DATEDIF('Crop Table'!O12, H32, "D")
                )
&gt; 3,
        IF(
                IF(H32&lt;'Crop Table'!P12, 
                        DATEDIF(H32, 'Crop Table'!P12, "D"), 
                        DATEDIF('Crop Table'!P12, H32, "D")
                ) 
        &gt; 3, 
        IF(AND(H32&gt;'Crop Table'!O12, H32&lt;'Crop Table'!P12),
                1*'Crop Table'!C12,
        ), 
        1*'Crop Table'!C12
        ),
1*'Crop Table'!C12
)</f>
        <v/>
      </c>
      <c r="N33" s="201"/>
      <c r="O33" s="202" t="str">
        <f>IF(IF(H33&lt;'Crop Table'!O13, 
                        DATEDIF(H33, 'Crop Table'!O13, "D"), 
                        DATEDIF('Crop Table'!O13, H33, "D")
                )
&gt; 3,
        IF(
                IF(H33&lt;'Crop Table'!P13, 
                        DATEDIF(H33, 'Crop Table'!P13, "D"), 
                        DATEDIF('Crop Table'!P13, H33, "D")
                ) 
        &gt; 3, 
        IF(AND(H33&gt;'Crop Table'!O13, H33&lt;'Crop Table'!P13),
                1*'Crop Table'!C13,
        ), 
        1*'Crop Table'!C13
        ),
1*'Crop Table'!C13
)</f>
        <v/>
      </c>
      <c r="P33" s="202"/>
      <c r="Q33" s="202" t="str">
        <f>IF(IF(H33&lt;'Crop Table'!O14, 
                        DATEDIF(H33, 'Crop Table'!O14, "D"), 
                        DATEDIF('Crop Table'!O14, H33, "D")
                )
&gt; 3,
        IF(
                IF(H33&lt;'Crop Table'!P14, 
                        DATEDIF(H33, 'Crop Table'!P14, "D"), 
                        DATEDIF('Crop Table'!P14, H33, "D")
                ) 
        &gt; 3, 
        IF(AND(H33&gt;'Crop Table'!O14, H33&lt;'Crop Table'!P14),
                1*'Crop Table'!C14,
        ), 
        1*'Crop Table'!C14
        ),
1*'Crop Table'!C14 
)</f>
        <v/>
      </c>
      <c r="R33" s="202"/>
      <c r="S33" s="202" t="str">
        <f>IF(IF(H33&lt;'Crop Table'!O15, 
                        DATEDIF(H33, 'Crop Table'!O15, "D"), 
                        DATEDIF('Crop Table'!O15, H33, "D")
                )
&gt; 3,
        IF(
                IF(H33&lt;'Crop Table'!P15, 
                        DATEDIF(H33, 'Crop Table'!P15, "D"), 
                        DATEDIF('Crop Table'!P15, H33, "D")
                ) 
        &gt; 3, 
        IF(AND(H33&gt;'Crop Table'!O15, H33&lt;'Crop Table'!P15),
                1*'Crop Table'!C15,
        ), 
        1*'Crop Table'!C15
        ),
1*'Crop Table'!C15
)</f>
        <v/>
      </c>
      <c r="T33" s="202"/>
      <c r="U33" s="202" t="str">
        <f>IF(IF(H33&lt;'Crop Table'!O16, 
                        DATEDIF(H33, 'Crop Table'!O16, "D"), 
                        DATEDIF('Crop Table'!O16, H33, "D")
                )
&gt; 3,
        IF(
                IF(H33&lt;'Crop Table'!P16, 
                        DATEDIF(H33, 'Crop Table'!P16, "D"), 
                        DATEDIF('Crop Table'!P16, H33, "D")
                ) 
        &gt; 3, 
        IF(AND(H33&gt;'Crop Table'!O16, H33&lt;'Crop Table'!P16),
                1*'Crop Table'!C16,
        ), 
        1*'Crop Table'!C16
        ),
1*'Crop Table'!C16 
)</f>
        <v/>
      </c>
      <c r="V33" s="202"/>
      <c r="W33" s="202" t="str">
        <f>IF(IF(H33&lt;'Crop Table'!O17, 
                        DATEDIF(H33, 'Crop Table'!O17, "D"), 
                        DATEDIF('Crop Table'!O17, H33, "D")
                )
&gt; 3,
        IF(
                IF(H33&lt;'Crop Table'!P17, 
                        DATEDIF(H33, 'Crop Table'!P17, "D"), 
                        DATEDIF('Crop Table'!P17, H33, "D")
                ) 
        &gt; 3, 
        IF(AND(H33&gt;'Crop Table'!O17, H33&lt;'Crop Table'!P17),
                1*'Crop Table'!C17,
        ), 
        1*'Crop Table'!C17
        ),
1*'Crop Table'!C17 
)</f>
        <v/>
      </c>
      <c r="X33" s="202"/>
      <c r="Y33" s="202" t="str">
        <f>IF(IF(H33&lt;'Crop Table'!O18, 
                        DATEDIF(H33, 'Crop Table'!O18, "D"), 
                        DATEDIF('Crop Table'!O18, H33, "D")
                )
&gt; 3,
        IF(
                IF(H33&lt;'Crop Table'!P18, 
                        DATEDIF(H33, 'Crop Table'!P18, "D"), 
                        DATEDIF('Crop Table'!P18, H33, "D")
                ) 
        &gt; 3, 
        IF(AND(H33&gt;'Crop Table'!O18, H33&lt;'Crop Table'!P18),
                1*'Crop Table'!C18,
        ), 
        1*'Crop Table'!C18
        ),
1*'Crop Table'!C18 
)</f>
        <v/>
      </c>
      <c r="Z33" s="202"/>
      <c r="AA33" s="202" t="str">
        <f>IF(IF(H33&lt;'Crop Table'!O19, 
                        DATEDIF(H33, 'Crop Table'!O19, "D"), 
                        DATEDIF('Crop Table'!O19, H33, "D")
                )
&gt; 3,
        IF(
                IF(H33&lt;'Crop Table'!P19, 
                        DATEDIF(H33, 'Crop Table'!P19, "D"), 
                        DATEDIF('Crop Table'!P19, H33, "D")
                ) 
        &gt; 3, 
        IF(AND(H33&gt;'Crop Table'!O19, H33&lt;'Crop Table'!P19),
                1*'Crop Table'!C19,
        ), 
        1*'Crop Table'!C19
        ),
1*'Crop Table'!C19 
)</f>
        <v/>
      </c>
      <c r="AB33" s="202"/>
      <c r="AC33" s="202" t="str">
        <f>IF(IF(H33&lt;'Crop Table'!O20, 
                        DATEDIF(H33, 'Crop Table'!O20, "D"), 
                        DATEDIF('Crop Table'!O20, H33, "D")
                )
&gt; 3,
        IF(
                IF(H33&lt;'Crop Table'!P20, 
                        DATEDIF(H33, 'Crop Table'!P20, "D"), 
                        DATEDIF('Crop Table'!P20, H33, "D")
                ) 
        &gt; 3, 
        IF(AND(H33&gt;'Crop Table'!O20, H33&lt;'Crop Table'!P20),
                1*'Crop Table'!C20,
        ), 
        1*'Crop Table'!C20
        ),
1*'Crop Table'!C20 
)</f>
        <v/>
      </c>
      <c r="AD33" s="202"/>
      <c r="AE33" s="202" t="str">
        <f>IF(IF(H33&lt;'Crop Table'!O21, 
                        DATEDIF(H33, 'Crop Table'!O21, "D"), 
                        DATEDIF('Crop Table'!O21, H33, "D")
                )
&gt; 3,
        IF(
                IF(H33&lt;'Crop Table'!P21, 
                        DATEDIF(H33, 'Crop Table'!P21, "D"), 
                        DATEDIF('Crop Table'!P21, H33, "D")
                ) 
        &gt; 3, 
        IF(AND(H33&gt;'Crop Table'!O21, H33&lt;'Crop Table'!P21),
                1*'Crop Table'!C21,
        ), 
        1*'Crop Table'!C21
        ),
1*'Crop Table'!C21 
)</f>
        <v/>
      </c>
      <c r="AF33" s="202"/>
      <c r="AG33" s="202" t="str">
        <f>IF(IF(H33&lt;'Crop Table'!O22, 
                        DATEDIF(H33, 'Crop Table'!O22, "D"), 
                        DATEDIF('Crop Table'!O22, H33, "D")
                )
&gt; 3,
        IF(
                IF(H33&lt;'Crop Table'!P22, 
                        DATEDIF(H33, 'Crop Table'!P22, "D"), 
                        DATEDIF('Crop Table'!P22, H33, "D")
                ) 
        &gt; 3, 
        IF(AND(H33&gt;'Crop Table'!O22, H33&lt;'Crop Table'!P22),
                1*'Crop Table'!C22,
        ), 
        1*'Crop Table'!C22
        ),
1*'Crop Table'!C22 
)</f>
        <v/>
      </c>
      <c r="AH33" s="202"/>
      <c r="AI33" s="202" t="str">
        <f>IF(IF(H33&lt;'Crop Table'!O23, 
                        DATEDIF(H33, 'Crop Table'!O23, "D"), 
                        DATEDIF('Crop Table'!O23, H33, "D")
                )
&gt; 3,
        IF(
                IF(H33&lt;'Crop Table'!P23, 
                        DATEDIF(H33, 'Crop Table'!P23, "D"), 
                        DATEDIF('Crop Table'!P23, H33, "D")
                ) 
        &gt; 3, 
        IF(AND(H33&gt;'Crop Table'!O23, H33&lt;'Crop Table'!P23),
                1*'Crop Table'!C23,
        ), 
        1*'Crop Table'!C23
        ),
1*'Crop Table'!C23 
)</f>
        <v/>
      </c>
      <c r="AJ33" s="202"/>
      <c r="AK33" s="202" t="str">
        <f>IF(IF(H33&lt;'Crop Table'!O24, 
                        DATEDIF(H33, 'Crop Table'!O24, "D"), 
                        DATEDIF('Crop Table'!O24, H33, "D")
                )
&gt; 3,
        IF(
                IF(H33&lt;'Crop Table'!P24, 
                        DATEDIF(H33, 'Crop Table'!P24, "D"), 
                        DATEDIF('Crop Table'!P24, H33, "D")
                ) 
        &gt; 3, 
        IF(AND(H33&gt;'Crop Table'!O24, H33&lt;'Crop Table'!P24),
                1*'Crop Table'!C24,
        ), 
        1*'Crop Table'!C24
        ),
1*'Crop Table'!C24 
)</f>
        <v/>
      </c>
      <c r="AL33" s="202"/>
      <c r="AM33" s="202" t="str">
        <f>IF(IF(H33&lt;'Crop Table'!O25, 
                        DATEDIF(H33, 'Crop Table'!O25, "D"), 
                        DATEDIF('Crop Table'!O25, H33, "D")
                )
&gt; 3,
        IF(
                IF(H33&lt;'Crop Table'!P25, 
                        DATEDIF(H33, 'Crop Table'!P25, "D"), 
                        DATEDIF('Crop Table'!P25, H33, "D")
                ) 
        &gt; 3, 
        IF(AND(H33&gt;'Crop Table'!O25, H33&lt;'Crop Table'!P25),
                1*'Crop Table'!C25,
        ), 
        1*'Crop Table'!C25
        ),
1*'Crop Table'!C25 
)</f>
        <v/>
      </c>
      <c r="AN33" s="202"/>
      <c r="AO33" s="202" t="str">
        <f>IF(IF(H33&lt;'Crop Table'!O26, 
                        DATEDIF(H33, 'Crop Table'!O26, "D"), 
                        DATEDIF('Crop Table'!O26, H33, "D")
                )
&gt; 3,
        IF(
                IF(H33&lt;'Crop Table'!P26, 
                        DATEDIF(H33, 'Crop Table'!P26, "D"), 
                        DATEDIF('Crop Table'!P26, H33, "D")
                ) 
        &gt; 3, 
        IF(AND(H33&gt;'Crop Table'!O26, H33&lt;'Crop Table'!P26),
                1*'Crop Table'!C26,
        ), 
        1*'Crop Table'!C26
        ),
1*'Crop Table'!C26 
)</f>
        <v/>
      </c>
      <c r="AP33" s="202"/>
      <c r="AQ33" s="202" t="str">
        <f>IF(IF(H33&lt;'Crop Table'!O27, 
                        DATEDIF(H33, 'Crop Table'!O27, "D"), 
                        DATEDIF('Crop Table'!O27, H33, "D")
                )
&gt; 3,
        IF(
                IF(H33&lt;'Crop Table'!P27, 
                        DATEDIF(H33, 'Crop Table'!P27, "D"), 
                        DATEDIF('Crop Table'!P27, H33, "D")
                ) 
        &gt; 3, 
        IF(AND(H33&gt;'Crop Table'!O27, H33&lt;'Crop Table'!P27),
                1*'Crop Table'!C27,
        ), 
        1*'Crop Table'!C27
        ),
1*'Crop Table'!C27 
)</f>
        <v/>
      </c>
      <c r="AR33" s="202"/>
      <c r="AS33" s="202" t="str">
        <f>IF(IF(H33&lt;'Crop Table'!O28, 
                        DATEDIF(H33, 'Crop Table'!O28, "D"), 
                        DATEDIF('Crop Table'!O28, H33, "D")
                )
&gt; 3,
        IF(
                IF(H33&lt;'Crop Table'!P28, 
                        DATEDIF(H33, 'Crop Table'!P28, "D"), 
                        DATEDIF('Crop Table'!P28, H33, "D")
                ) 
        &gt; 3, 
        IF(AND(H33&gt;'Crop Table'!O28, H33&lt;'Crop Table'!P28),
                1*'Crop Table'!C28,
        ), 
        1*'Crop Table'!C28
        ),
1*'Crop Table'!C28 
)</f>
        <v/>
      </c>
      <c r="AT33" s="202"/>
      <c r="AU33" s="202" t="str">
        <f>IF(IF(H33&lt;'Crop Table'!O29, 
                        DATEDIF(H33, 'Crop Table'!O29, "D"), 
                        DATEDIF('Crop Table'!O29, H33, "D")
                )
&gt; 3,
        IF(
                IF(H33&lt;'Crop Table'!P29, 
                        DATEDIF(H33, 'Crop Table'!P29, "D"), 
                        DATEDIF('Crop Table'!P29, H33, "D")
                ) 
        &gt; 3, 
        IF(AND(H33&gt;'Crop Table'!O29, H33&lt;'Crop Table'!P29),
                1*'Crop Table'!C29,
        ), 
        1*'Crop Table'!C29
        ),
1*'Crop Table'!C29 
)</f>
        <v/>
      </c>
      <c r="AV33" s="202"/>
      <c r="AW33" s="202" t="str">
        <f>IF(IF(H33&lt;'Crop Table'!O30, 
                        DATEDIF(H33, 'Crop Table'!O30, "D"), 
                        DATEDIF('Crop Table'!O30, H33, "D")
                )
&gt; 3,
        IF(
                IF(H33&lt;'Crop Table'!P30, 
                        DATEDIF(H33, 'Crop Table'!P30, "D"), 
                        DATEDIF('Crop Table'!P30, H33, "D")
                ) 
        &gt; 3, 
        IF(AND(H33&gt;'Crop Table'!O30, H33&lt;'Crop Table'!P30),
                1*'Crop Table'!C30,
        ), 
        1*'Crop Table'!C30
        ),
1*'Crop Table'!C30 
)</f>
        <v/>
      </c>
      <c r="AX33" s="202"/>
      <c r="AY33" s="202" t="str">
        <f>IF(IF(H33&lt;'Crop Table'!O31, 
                        DATEDIF(H33, 'Crop Table'!O31, "D"), 
                        DATEDIF('Crop Table'!O31, H33, "D")
                )
&gt; 3,
        IF(
                IF(H33&lt;'Crop Table'!P31, 
                        DATEDIF(H33, 'Crop Table'!P31, "D"), 
                        DATEDIF('Crop Table'!P31, H33, "D")
                ) 
        &gt; 3, 
        IF(AND(H33&gt;'Crop Table'!O31, H33&lt;'Crop Table'!P31),
                1*'Crop Table'!C31,
        ), 
        1*'Crop Table'!C31
        ),
1*'Crop Table'!C31 
)</f>
        <v/>
      </c>
      <c r="AZ33" s="202"/>
      <c r="BA33" s="202" t="str">
        <f>IF(IF(H33&lt;'Crop Table'!O32, 
                        DATEDIF(H33, 'Crop Table'!O32, "D"), 
                        DATEDIF('Crop Table'!O32, H33, "D")
                )
&gt; 3,
        IF(
                IF(H33&lt;'Crop Table'!P32, 
                        DATEDIF(H33, 'Crop Table'!P32, "D"), 
                        DATEDIF('Crop Table'!P32, H33, "D")
                ) 
        &gt; 3, 
        IF(AND(H33&gt;'Crop Table'!O32, H33&lt;'Crop Table'!P32),
                1*'Crop Table'!C32,
        ), 
        1*'Crop Table'!C32
        ),
1*'Crop Table'!C32 
)</f>
        <v/>
      </c>
      <c r="BB33" s="202"/>
      <c r="BC33" s="202" t="str">
        <f>IF(IF(H33&lt;'Crop Table'!O33, 
                        DATEDIF(H33, 'Crop Table'!O33, "D"), 
                        DATEDIF('Crop Table'!O33, H33, "D")
                )
&gt; 3,
        IF(
                IF(H33&lt;'Crop Table'!P33, 
                        DATEDIF(H33, 'Crop Table'!P33, "D"), 
                        DATEDIF('Crop Table'!P33, H33, "D")
                ) 
        &gt; 3, 
        IF(AND(H33&gt;'Crop Table'!O33, H33&lt;'Crop Table'!P33),
                1*'Crop Table'!C33,
        ), 
        1*'Crop Table'!C33
        ),
1*'Crop Table'!C33 
)</f>
        <v/>
      </c>
      <c r="BD33" s="202"/>
      <c r="BE33" s="202" t="str">
        <f>IF(IF(H33&lt;'Crop Table'!O34, 
                        DATEDIF(H33, 'Crop Table'!O34, "D"), 
                        DATEDIF('Crop Table'!O34, H33, "D")
                )
&gt; 3,
        IF(
                IF(H33&lt;'Crop Table'!P34, 
                        DATEDIF(H33, 'Crop Table'!P34, "D"), 
                        DATEDIF('Crop Table'!P34, H33, "D")
                ) 
        &gt; 3, 
        IF(AND(H33&gt;'Crop Table'!O34, H33&lt;'Crop Table'!P34),
                1*'Crop Table'!C34,
        ), 
        1*'Crop Table'!C34
        ),
1*'Crop Table'!C34 
)</f>
        <v/>
      </c>
      <c r="BF33" s="202"/>
      <c r="BG33" s="202" t="str">
        <f>IF(IF(H33&lt;'Crop Table'!O35, 
                        DATEDIF(H33, 'Crop Table'!O35, "D"), 
                        DATEDIF('Crop Table'!O35, H33, "D")
                )
&gt; 3,
        IF(
                IF(H33&lt;'Crop Table'!P35, 
                        DATEDIF(H33, 'Crop Table'!P35, "D"), 
                        DATEDIF('Crop Table'!P35, H33, "D")
                ) 
        &gt; 3, 
        IF(AND(H33&gt;'Crop Table'!O35, H33&lt;'Crop Table'!P35),
                1*'Crop Table'!C35,
        ), 
        1*'Crop Table'!C35
        ),
1*'Crop Table'!C35 
)</f>
        <v/>
      </c>
      <c r="BH33" s="202"/>
      <c r="BI33" s="202" t="str">
        <f>IF(IF(H33&lt;'Crop Table'!O36, 
                        DATEDIF(H33, 'Crop Table'!O36, "D"), 
                        DATEDIF('Crop Table'!O36, H33, "D")
                )
&gt; 3,
        IF(
                IF(H33&lt;'Crop Table'!P36, 
                        DATEDIF(H33, 'Crop Table'!P36, "D"), 
                        DATEDIF('Crop Table'!P36, H33, "D")
                ) 
        &gt; 3, 
        IF(AND(H33&gt;'Crop Table'!O36, H33&lt;'Crop Table'!P36),
                1*'Crop Table'!C36,
        ), 
        1*'Crop Table'!C36
        ),
1*'Crop Table'!C36 
)</f>
        <v/>
      </c>
      <c r="BJ33" s="202"/>
      <c r="BK33" s="202" t="str">
        <f>IF(IF(H33&lt;'Crop Table'!O37, 
                        DATEDIF(H33, 'Crop Table'!O37, "D"), 
                        DATEDIF('Crop Table'!O37, H33, "D")
                )
&gt; 3,
        IF(
                IF(H33&lt;'Crop Table'!P37, 
                        DATEDIF(H33, 'Crop Table'!P37, "D"), 
                        DATEDIF('Crop Table'!P37, H33, "D")
                ) 
        &gt; 3, 
        IF(AND(H33&gt;'Crop Table'!O37, H33&lt;'Crop Table'!P37),
                1*'Crop Table'!C37,
        ), 
        1*'Crop Table'!C37
        ),
1*'Crop Table'!C37 
)</f>
        <v/>
      </c>
      <c r="BL33" s="202"/>
      <c r="BM33" s="202" t="str">
        <f>IF(IF(H33&lt;'Crop Table'!O38, 
                        DATEDIF(H33, 'Crop Table'!O38, "D"), 
                        DATEDIF('Crop Table'!O38, H33, "D")
                )
&gt; 3,
        IF(
                IF(H33&lt;'Crop Table'!P38, 
                        DATEDIF(H33, 'Crop Table'!P38, "D"), 
                        DATEDIF('Crop Table'!P38, H33, "D")
                ) 
        &gt; 3, 
        IF(AND(H33&gt;'Crop Table'!O38, H33&lt;'Crop Table'!P38),
                1*'Crop Table'!C38,
        ), 
        1*'Crop Table'!C38
        ),
1*'Crop Table'!C38 
)</f>
        <v/>
      </c>
      <c r="BN33" s="202"/>
      <c r="BO33" s="202" t="str">
        <f>IF(IF(H33&lt;'Crop Table'!O39, 
                        DATEDIF(H33, 'Crop Table'!O39, "D"), 
                        DATEDIF('Crop Table'!O39, H33, "D")
                )
&gt; 3,
        IF(
                IF(H33&lt;'Crop Table'!P39, 
                        DATEDIF(H33, 'Crop Table'!P39, "D"), 
                        DATEDIF('Crop Table'!P39, H33, "D")
                ) 
        &gt; 3, 
        IF(AND(H33&gt;'Crop Table'!O39, H33&lt;'Crop Table'!P39),
                1*'Crop Table'!C39,
        ), 
        1*'Crop Table'!C39
        ),
1*'Crop Table'!C39 
)</f>
        <v/>
      </c>
      <c r="BP33" s="202"/>
      <c r="BQ33" s="202" t="str">
        <f>IF(IF(H33&lt;'Crop Table'!O40, 
                        DATEDIF(H33, 'Crop Table'!O40, "D"), 
                        DATEDIF('Crop Table'!O40, H33, "D")
                )
&gt; 3,
        IF(
                IF(H33&lt;'Crop Table'!P40, 
                        DATEDIF(H33, 'Crop Table'!P40, "D"), 
                        DATEDIF('Crop Table'!P40, H33, "D")
                ) 
        &gt; 3, 
        IF(AND(H33&gt;'Crop Table'!O40, H33&lt;'Crop Table'!P40),
                1*'Crop Table'!C40,
        ), 
        1*'Crop Table'!C40
        ),
1*'Crop Table'!C40
)</f>
        <v/>
      </c>
      <c r="BR33" s="202"/>
      <c r="BS33" s="202" t="str">
        <f>IF(IF(H33&lt;'Crop Table'!O41, 
                        DATEDIF(H33, 'Crop Table'!O41, "D"), 
                        DATEDIF('Crop Table'!O41, H33, "D")
                )
&gt; 3,
        IF(
                IF(H33&lt;'Crop Table'!P41, 
                        DATEDIF(H33, 'Crop Table'!P41, "D"), 
                        DATEDIF('Crop Table'!P41, H33, "D")
                ) 
        &gt; 3, 
        IF(AND(H33&gt;'Crop Table'!O41, H33&lt;'Crop Table'!P41),
                1*'Crop Table'!C41,
        ), 
        1*'Crop Table'!C41
        ),
1*'Crop Table'!C41
)</f>
        <v/>
      </c>
      <c r="BT33" s="202"/>
      <c r="BU33" s="202" t="str">
        <f>IF(IF(H33&lt;'Crop Table'!O42, 
                        DATEDIF(H33, 'Crop Table'!O42, "D"), 
                        DATEDIF('Crop Table'!O42, H33, "D")
                )
&gt; 3,
        IF(
                IF(H33&lt;'Crop Table'!P42, 
                        DATEDIF(H33, 'Crop Table'!P42, "D"), 
                        DATEDIF('Crop Table'!P42, H33, "D")
                ) 
        &gt; 3, 
        IF(AND(H33&gt;'Crop Table'!O42, H33&lt;'Crop Table'!P42),
                1*'Crop Table'!C42,
        ), 
        1*'Crop Table'!C42
        ),
1*'Crop Table'!C42
)</f>
        <v/>
      </c>
      <c r="BV33" s="202"/>
      <c r="BW33" s="202" t="str">
        <f>IF(IF(H33&lt;'Crop Table'!O43, 
                        DATEDIF(H33, 'Crop Table'!O43, "D"), 
                        DATEDIF('Crop Table'!O43, H33, "D")
                )
&gt; 3,
        IF(
                IF(H33&lt;'Crop Table'!P43, 
                        DATEDIF(H33, 'Crop Table'!P43, "D"), 
                        DATEDIF('Crop Table'!P43, H33, "D")
                ) 
        &gt; 3, 
        IF(AND(H33&gt;'Crop Table'!O43, H33&lt;'Crop Table'!P43),
                1*'Crop Table'!C43,
        ), 
        1*'Crop Table'!C43
        ),
1*'Crop Table'!C43
)</f>
        <v/>
      </c>
      <c r="BX33" s="202"/>
      <c r="BY33" s="202" t="str">
        <f>IF(IF(H33&lt;'Crop Table'!O44, 
                        DATEDIF(H33, 'Crop Table'!O44, "D"), 
                        DATEDIF('Crop Table'!O44, H33, "D")
                )
&gt; 3,
        IF(
                IF(H33&lt;'Crop Table'!P44, 
                        DATEDIF(H33, 'Crop Table'!P44, "D"), 
                        DATEDIF('Crop Table'!P44, H33, "D")
                ) 
        &gt; 3, 
        IF(AND(H33&gt;'Crop Table'!O44, H33&lt;'Crop Table'!P44),
                1*'Crop Table'!C44,
        ), 
        1*'Crop Table'!C44
        ),
1*'Crop Table'!C44
)</f>
        <v/>
      </c>
      <c r="BZ33" s="202"/>
      <c r="CA33" s="202" t="str">
        <f>IF(IF(H33&lt;'Crop Table'!O45, 
                        DATEDIF(H33, 'Crop Table'!O45, "D"), 
                        DATEDIF('Crop Table'!O45, H33, "D")
                )
&gt; 3,
        IF(
                IF(H33&lt;'Crop Table'!P45, 
                        DATEDIF(H33, 'Crop Table'!P45, "D"), 
                        DATEDIF('Crop Table'!P45, H33, "D")
                ) 
        &gt; 3, 
        IF(AND(H33&gt;'Crop Table'!O45, H33&lt;'Crop Table'!P45),
                1*'Crop Table'!C45,
        ), 
        1*'Crop Table'!C45
        ),
1*'Crop Table'!C45
)</f>
        <v/>
      </c>
      <c r="CB33" s="202"/>
      <c r="CC33" s="202" t="str">
        <f>IF(IF(H33&lt;'Crop Table'!O46, 
                        DATEDIF(H33, 'Crop Table'!O46, "D"), 
                        DATEDIF('Crop Table'!O46, H33, "D")
                )
&gt; 3,
        IF(
                IF(H33&lt;'Crop Table'!P46, 
                        DATEDIF(H33, 'Crop Table'!P46, "D"), 
                        DATEDIF('Crop Table'!P46, H33, "D")
                ) 
        &gt; 3, 
        IF(AND(H33&gt;'Crop Table'!O46, H33&lt;'Crop Table'!P46),
                1*'Crop Table'!C46,
        ), 
        1*'Crop Table'!C46
        ),
1*'Crop Table'!C46
)</f>
        <v/>
      </c>
      <c r="CD33" s="202"/>
      <c r="CE33" s="202" t="str">
        <f>IF(IF(H33&lt;'Crop Table'!O47, 
                        DATEDIF(H33, 'Crop Table'!O47, "D"), 
                        DATEDIF('Crop Table'!O47, H33, "D")
                )
&gt; 3,
        IF(
                IF(H33&lt;'Crop Table'!P47, 
                        DATEDIF(H33, 'Crop Table'!P47, "D"), 
                        DATEDIF('Crop Table'!P47, H33, "D")
                ) 
        &gt; 3, 
        IF(AND(H33&gt;'Crop Table'!O47, H33&lt;'Crop Table'!P47),
                1*'Crop Table'!C47,
        ), 
        1*'Crop Table'!C47
        ),
1*'Crop Table'!C47
)</f>
        <v/>
      </c>
      <c r="CF33" s="202"/>
      <c r="CG33" s="202" t="str">
        <f>IF(IF(H33&lt;'Crop Table'!O48, 
                        DATEDIF(H33, 'Crop Table'!O48, "D"), 
                        DATEDIF('Crop Table'!O48, H33, "D")
                )
&gt; 3,
        IF(
                IF(H33&lt;'Crop Table'!P48, 
                        DATEDIF(H33, 'Crop Table'!P48, "D"), 
                        DATEDIF('Crop Table'!P48, H33, "D")
                ) 
        &gt; 3, 
        IF(AND(H33&gt;'Crop Table'!O48, H33&lt;'Crop Table'!P48),
                1*'Crop Table'!C48,
        ), 
        1*'Crop Table'!C48
        ),
1*'Crop Table'!C48
)</f>
        <v/>
      </c>
      <c r="CH33" s="202"/>
      <c r="CI33" s="202" t="str">
        <f>IF(IF(H32&lt;'Crop Table'!O49, 
                        DATEDIF(H32, 'Crop Table'!O49, "D"), 
                        DATEDIF('Crop Table'!O49, H32, "D")
                )
&gt; 3,
        IF(
                IF(H32&lt;'Crop Table'!P49, 
                        DATEDIF(H32, 'Crop Table'!P49, "D"), 
                        DATEDIF('Crop Table'!P49, H32, "D")
                ) 
        &gt; 3, 
        IF(AND(H32&gt;'Crop Table'!O49, H32&lt;'Crop Table'!P49),
                1*'Crop Table'!C49,
        ), 
        1*'Crop Table'!C49
        ),
1*'Crop Table'!C49
)</f>
        <v/>
      </c>
      <c r="CJ33" s="202"/>
      <c r="CK33" s="202" t="str">
        <f>IF(IF(H33&lt;'Crop Table'!O50, 
                        DATEDIF(H33, 'Crop Table'!O50, "D"), 
                        DATEDIF('Crop Table'!O50, H33, "D")
                )
&gt; 3,
        IF(
                IF(H33&lt;'Crop Table'!P50, 
                        DATEDIF(H33, 'Crop Table'!P50, "D"), 
                        DATEDIF('Crop Table'!P50, H33, "D")
                ) 
        &gt; 3, 
        IF(AND(H33&gt;'Crop Table'!O50, H33&lt;'Crop Table'!P50),
                1*'Crop Table'!C50,
        ), 
        1*'Crop Table'!C50
        ),
1*'Crop Table'!C50
)</f>
        <v/>
      </c>
      <c r="CL33" s="202"/>
      <c r="CM33" s="202" t="str">
        <f>IF(IF(H32&lt;'Crop Table'!O51, 
                        DATEDIF(H32, 'Crop Table'!O51, "D"), 
                        DATEDIF('Crop Table'!O51, H32, "D")
                )
&gt; 3,
        IF(
                IF(H32&lt;'Crop Table'!P51, 
                        DATEDIF(H32, 'Crop Table'!P51, "D"), 
                        DATEDIF('Crop Table'!P51, H32, "D")
                ) 
        &gt; 3, 
        IF(AND(H32&gt;'Crop Table'!O51, H32&lt;'Crop Table'!P51),
                1*'Crop Table'!C51,
        ), 
        1*'Crop Table'!C51
        ),
1*'Crop Table'!C51
)</f>
        <v/>
      </c>
      <c r="CN33" s="202"/>
      <c r="CO33" s="202" t="str">
        <f>IF(IF(H33&lt;'Crop Table'!O52, 
                        DATEDIF(H33, 'Crop Table'!O52, "D"), 
                        DATEDIF('Crop Table'!O52, H33, "D")
                )
&gt; 3,
        IF(
                IF(H33&lt;'Crop Table'!P52, 
                        DATEDIF(H33, 'Crop Table'!P52, "D"), 
                        DATEDIF('Crop Table'!P52, H33, "D")
                ) 
        &gt; 3, 
        IF(AND(H33&gt;'Crop Table'!O52, H33&lt;'Crop Table'!P52),
                1*'Crop Table'!C52,
        ), 
        1*'Crop Table'!C52
        ),
1*'Crop Table'!C52
)</f>
        <v/>
      </c>
      <c r="CP33" s="202"/>
      <c r="CQ33" s="202" t="str">
        <f>IF(IF(H33&lt;'Crop Table'!O53, 
                        DATEDIF(H33, 'Crop Table'!O53, "D"), 
                        DATEDIF('Crop Table'!O53, H33, "D")
                )
&gt; 3,
        IF(
                IF(H33&lt;'Crop Table'!P53, 
                        DATEDIF(H33, 'Crop Table'!P53, "D"), 
                        DATEDIF('Crop Table'!P53, H33, "D")
                ) 
        &gt; 3, 
        IF(AND(H33&gt;'Crop Table'!O53, H33&lt;'Crop Table'!P53),
                1*'Crop Table'!C53,
        ), 
        1*'Crop Table'!C53
        ),
1*'Crop Table'!C53
)</f>
        <v/>
      </c>
      <c r="CR33" s="202"/>
      <c r="CS33" s="202" t="str">
        <f>IF(IF(H33&lt;'Crop Table'!O54, 
                        DATEDIF(H33, 'Crop Table'!O54, "D"), 
                        DATEDIF('Crop Table'!O54, H33, "D")
                )
&gt; 3,
        IF(
                IF(H33&lt;'Crop Table'!P54, 
                        DATEDIF(H33, 'Crop Table'!P54, "D"), 
                        DATEDIF('Crop Table'!P54, H33, "D")
                ) 
        &gt; 3, 
        IF(AND(H33&gt;'Crop Table'!O54, H33&lt;'Crop Table'!P54),
                1*'Crop Table'!C54,
        ), 
        1*'Crop Table'!C54
        ),
1*'Crop Table'!C54
)</f>
        <v/>
      </c>
      <c r="CT33" s="202"/>
      <c r="CU33" s="202" t="str">
        <f>IF(IF(H33&lt;'Crop Table'!O55, 
                        DATEDIF(H33, 'Crop Table'!O55, "D"), 
                        DATEDIF('Crop Table'!O55, H33, "D")
                )
&gt; 3,
        IF(
                IF(H33&lt;'Crop Table'!P55, 
                        DATEDIF(H33, 'Crop Table'!P55, "D"), 
                        DATEDIF('Crop Table'!P55, H33, "D")
                ) 
        &gt; 3, 
        IF(AND(H33&gt;'Crop Table'!O55, H33&lt;'Crop Table'!P55),
                1*'Crop Table'!C55,
        ), 
        1*'Crop Table'!C55
        ),
1*'Crop Table'!C55
)</f>
        <v/>
      </c>
      <c r="CV33" s="202"/>
      <c r="CW33" s="202" t="str">
        <f>IF(IF(H33&lt;'Crop Table'!O56, 
                        DATEDIF(H33, 'Crop Table'!O56, "D"), 
                        DATEDIF('Crop Table'!O56, H33, "D")
                )
&gt; 3,
        IF(
                IF(H33&lt;'Crop Table'!P56, 
                        DATEDIF(H33, 'Crop Table'!P56, "D"), 
                        DATEDIF('Crop Table'!P56, H33, "D")
                ) 
        &gt; 3, 
        IF(AND(H33&gt;'Crop Table'!O56, H33&lt;'Crop Table'!P56),
                1*'Crop Table'!C56,
        ), 
        1*'Crop Table'!C56
        ),
1*'Crop Table'!C56
)</f>
        <v/>
      </c>
      <c r="CX33" s="202"/>
      <c r="CY33" s="202" t="str">
        <f>IF(IF(H32&lt;'Crop Table'!O57, 
                        DATEDIF(H32, 'Crop Table'!O57, "D"), 
                        DATEDIF('Crop Table'!O57, H32, "D")
                )
&gt; 3,
        IF(
                IF(H32&lt;'Crop Table'!P57, 
                        DATEDIF(H32, 'Crop Table'!P57, "D"), 
                        DATEDIF('Crop Table'!P57, H32, "D")
                ) 
        &gt; 3, 
        IF(AND(H32&gt;'Crop Table'!O57, H32&lt;'Crop Table'!P57),
                1*'Crop Table'!C57,
        ), 
        1*'Crop Table'!C57
        ),
1*'Crop Table'!C57
)</f>
        <v/>
      </c>
      <c r="CZ33" s="202"/>
      <c r="DA33" s="202" t="str">
        <f>IF(IF(H33&lt;'Crop Table'!O58, 
                        DATEDIF(H33, 'Crop Table'!O58, "D"), 
                        DATEDIF('Crop Table'!O58, H33, "D")
                )
&gt; 3,
        IF(
                IF(H33&lt;'Crop Table'!P58, 
                        DATEDIF(H33, 'Crop Table'!P58, "D"), 
                        DATEDIF('Crop Table'!P58, H33, "D")
                ) 
        &gt; 3, 
        IF(AND(H33&gt;'Crop Table'!O58, H33&lt;'Crop Table'!P58),
                1*'Crop Table'!C58,
        ), 
        1*'Crop Table'!C58
        ),
1*'Crop Table'!C58
)</f>
        <v/>
      </c>
      <c r="DB33" s="202"/>
      <c r="DC33" s="202" t="str">
        <f>IF(IF(H33&lt;'Crop Table'!O59, 
                        DATEDIF(H33, 'Crop Table'!O59, "D"), 
                        DATEDIF('Crop Table'!O59, H33, "D")
                )
&gt; 3,
        IF(
                IF(H33&lt;'Crop Table'!P59, 
                        DATEDIF(H33, 'Crop Table'!P59, "D"), 
                        DATEDIF('Crop Table'!P59, H33, "D")
                ) 
        &gt; 3, 
        IF(AND(H33&gt;'Crop Table'!O59, H33&lt;'Crop Table'!P59),
                1*'Crop Table'!C59,
        ), 
        1*'Crop Table'!C59
        ),
1*'Crop Table'!C59
)</f>
        <v/>
      </c>
      <c r="DD33" s="202"/>
      <c r="DE33" s="202" t="str">
        <f>IF(IF(H33&lt;'Crop Table'!O60, 
                        DATEDIF(H33, 'Crop Table'!O60, "D"), 
                        DATEDIF('Crop Table'!O60, H33, "D")
                )
&gt; 3,
        IF(
                IF(H33&lt;'Crop Table'!P60, 
                        DATEDIF(H33, 'Crop Table'!P60, "D"), 
                        DATEDIF('Crop Table'!P60, H33, "D")
                ) 
        &gt; 3, 
        IF(AND(H33&gt;'Crop Table'!O60, H33&lt;'Crop Table'!P60),
                1*'Crop Table'!C60,
        ), 
        1*'Crop Table'!C60
        ),
1*'Crop Table'!C60
)</f>
        <v/>
      </c>
      <c r="DF33" s="202"/>
      <c r="DG33" s="202" t="str">
        <f>IF(IF(H33&lt;'Crop Table'!O61, 
                        DATEDIF(H33, 'Crop Table'!O61, "D"), 
                        DATEDIF('Crop Table'!O61, H33, "D")
                )
&gt; 3,
        IF(
                IF(H33&lt;'Crop Table'!P61, 
                        DATEDIF(H33, 'Crop Table'!P61, "D"), 
                        DATEDIF('Crop Table'!P61, H33, "D")
                ) 
        &gt; 3, 
        IF(AND(H33&gt;'Crop Table'!O61, H33&lt;'Crop Table'!P61),
                1*'Crop Table'!C61,
        ), 
        1*'Crop Table'!C61
        ),
1*'Crop Table'!C61
)</f>
        <v/>
      </c>
      <c r="DH33" s="202"/>
      <c r="DI33" s="202" t="str">
        <f>IF(IF(H33&lt;'Crop Table'!O62, 
                        DATEDIF(H33, 'Crop Table'!O62, "D"), 
                        DATEDIF('Crop Table'!O62, H33, "D")
                )
&gt; 3,
        IF(
                IF(H33&lt;'Crop Table'!P62, 
                        DATEDIF(H33, 'Crop Table'!P62, "D"), 
                        DATEDIF('Crop Table'!P62, H33, "D")
                ) 
        &gt; 3, 
        IF(AND(H33&gt;'Crop Table'!O62, H33&lt;'Crop Table'!P62),
                1*'Crop Table'!C62,
        ), 
        1*'Crop Table'!C62
        ),
1*'Crop Table'!C62
)</f>
        <v/>
      </c>
      <c r="DJ33" s="202"/>
      <c r="DK33" s="202" t="str">
        <f>IF(IF(H33&lt;'Crop Table'!O63, 
                        DATEDIF(H33, 'Crop Table'!O63, "D"), 
                        DATEDIF('Crop Table'!O63, H33, "D")
                )
&gt; 3,
        IF(
                IF(H33&lt;'Crop Table'!P63, 
                        DATEDIF(H33, 'Crop Table'!P63, "D"), 
                        DATEDIF('Crop Table'!P63, H33, "D")
                ) 
        &gt; 3, 
        IF(AND(H33&gt;'Crop Table'!O63, H33&lt;'Crop Table'!P63),
                1*'Crop Table'!C63,
        ), 
        1*'Crop Table'!C63
        ),
1*'Crop Table'!C63
)</f>
        <v/>
      </c>
      <c r="DL33" s="202"/>
      <c r="DM33" s="202" t="str">
        <f>IF(IF(H33&lt;'Crop Table'!O64, 
                        DATEDIF(H33, 'Crop Table'!O64, "D"), 
                        DATEDIF('Crop Table'!O64, H33, "D")
                )
&gt; 3,
        IF(
                IF(H33&lt;'Crop Table'!P64, 
                        DATEDIF(H33, 'Crop Table'!P64, "D"), 
                        DATEDIF('Crop Table'!P64, H33, "D")
                ) 
        &gt; 3, 
        IF(AND(H33&gt;'Crop Table'!O64, H33&lt;'Crop Table'!P64),
                1*'Crop Table'!C64,
        ), 
        1*'Crop Table'!C64
        ),
1*'Crop Table'!C64
)</f>
        <v/>
      </c>
      <c r="DN33" s="202"/>
      <c r="DO33" s="202" t="str">
        <f>IF(IF(H32&lt;'Crop Table'!O65, 
                        DATEDIF(H32, 'Crop Table'!O65, "D"), 
                        DATEDIF('Crop Table'!O65, H32, "D")
                )
&gt; 3,
        IF(
                IF(H32&lt;'Crop Table'!P65, 
                        DATEDIF(H32, 'Crop Table'!P65, "D"), 
                        DATEDIF('Crop Table'!P65, H32, "D")
                ) 
        &gt; 3, 
        IF(AND(H32&gt;'Crop Table'!O65, H32&lt;'Crop Table'!P65),
                1*'Crop Table'!C65,
        ), 
        1*'Crop Table'!C65
        ),
1*'Crop Table'!C65
)</f>
        <v/>
      </c>
      <c r="DP33" s="202"/>
      <c r="DQ33" s="202" t="str">
        <f>IF(IF(H33&lt;'Crop Table'!O66, 
                        DATEDIF(H33, 'Crop Table'!O66, "D"), 
                        DATEDIF('Crop Table'!O66, H33, "D")
                )
&gt; 3,
        IF(
                IF(H33&lt;'Crop Table'!P66, 
                        DATEDIF(H33, 'Crop Table'!P66, "D"), 
                        DATEDIF('Crop Table'!P66, H33, "D")
                ) 
        &gt; 3, 
        IF(AND(H33&gt;'Crop Table'!O66, H33&lt;'Crop Table'!P66),
                1*'Crop Table'!C66,
        ), 
        1*'Crop Table'!C66
        ),
1*'Crop Table'!C66
)</f>
        <v/>
      </c>
      <c r="DR33" s="202"/>
      <c r="DS33" s="202" t="str">
        <f>IF(IF(H33&lt;'Crop Table'!O67, 
                        DATEDIF(H33, 'Crop Table'!O67, "D"), 
                        DATEDIF('Crop Table'!O67, H33, "D")
                )
&gt; 3,
        IF(
                IF(H33&lt;'Crop Table'!P67, 
                        DATEDIF(H33, 'Crop Table'!P67, "D"), 
                        DATEDIF('Crop Table'!P67, H33, "D")
                ) 
        &gt; 3, 
        IF(AND(H33&gt;'Crop Table'!O67, H33&lt;'Crop Table'!P67),
                1*'Crop Table'!C67,
        ), 
        1*'Crop Table'!C67
        ),
1*'Crop Table'!C67
)</f>
        <v/>
      </c>
      <c r="DT33" s="202"/>
      <c r="DU33" s="202" t="str">
        <f>IF(IF(H33&lt;'Crop Table'!O68, 
                        DATEDIF(H33, 'Crop Table'!O68, "D"), 
                        DATEDIF('Crop Table'!O68, H33, "D")
                )
&gt; 3,
        IF(
                IF(H33&lt;'Crop Table'!P68, 
                        DATEDIF(H33, 'Crop Table'!P68, "D"), 
                        DATEDIF('Crop Table'!P68, H33, "D")
                ) 
        &gt; 3, 
        IF(AND(H33&gt;'Crop Table'!O68, H33&lt;'Crop Table'!P68),
                1*'Crop Table'!C68,
        ), 
        1*'Crop Table'!C68
        ),
1*'Crop Table'!C68
)</f>
        <v/>
      </c>
      <c r="DV33" s="202"/>
      <c r="DW33" s="202" t="str">
        <f>IF(IF(H33&lt;'Crop Table'!O69, 
                        DATEDIF(H33, 'Crop Table'!O69, "D"), 
                        DATEDIF('Crop Table'!O69, H33, "D")
                )
&gt; 3,
        IF(
                IF(H33&lt;'Crop Table'!P69, 
                        DATEDIF(H33, 'Crop Table'!P69, "D"), 
                        DATEDIF('Crop Table'!P69, H33, "D")
                ) 
        &gt; 3, 
        IF(AND(H33&gt;'Crop Table'!O69, H33&lt;'Crop Table'!P69),
                1*'Crop Table'!C69,
        ), 
        1*'Crop Table'!C69
        ),
1*'Crop Table'!C69
)</f>
        <v/>
      </c>
      <c r="DX33" s="202"/>
      <c r="DY33" s="202" t="str">
        <f>IF(IF(H31&lt;'Crop Table'!O70, 
                        DATEDIF(H31, 'Crop Table'!O70, "D"), 
                        DATEDIF('Crop Table'!O70, H31, "D")
                )
&gt; 3,
        IF(
                IF(H31&lt;'Crop Table'!P70, 
                        DATEDIF(H31, 'Crop Table'!P70, "D"), 
                        DATEDIF('Crop Table'!P70, H31, "D")
                ) 
        &gt; 3, 
        IF(AND(H31&gt;'Crop Table'!O70, H31&lt;'Crop Table'!P70),
                1*'Crop Table'!C70,
        ), 
        1*'Crop Table'!C70
        ),
1*'Crop Table'!C70
)</f>
        <v/>
      </c>
      <c r="DZ33" s="202"/>
      <c r="EA33" s="202" t="str">
        <f>IF(IF(H33&lt;'Crop Table'!O71, 
                        DATEDIF(H33, 'Crop Table'!O71, "D"), 
                        DATEDIF('Crop Table'!O71, H33, "D")
                )
&gt; 3,
        IF(
                IF(H33&lt;'Crop Table'!P71, 
                        DATEDIF(H33, 'Crop Table'!P71, "D"), 
                        DATEDIF('Crop Table'!P71, H33, "D")
                ) 
        &gt; 3, 
        IF(AND(H33&gt;'Crop Table'!O71, H33&lt;'Crop Table'!P71),
                1*'Crop Table'!C71,
        ), 
        1*'Crop Table'!C71
        ),
1*'Crop Table'!C71
)</f>
        <v/>
      </c>
      <c r="EB33" s="202"/>
      <c r="EC33" s="202" t="str">
        <f>IF(IF(H33&lt;'Crop Table'!O72, 
                        DATEDIF(H33, 'Crop Table'!O72, "D"), 
                        DATEDIF('Crop Table'!O72, H33, "D")
                )
&gt; 3,
        IF(
                IF(H33&lt;'Crop Table'!P72, 
                        DATEDIF(H33, 'Crop Table'!P72, "D"), 
                        DATEDIF('Crop Table'!P72, H33, "D")
                ) 
        &gt; 3, 
        IF(AND(H33&gt;'Crop Table'!O72, H33&lt;'Crop Table'!P72),
                1*'Crop Table'!C72,
        ), 
        1*'Crop Table'!C72
        ),
1*'Crop Table'!C72
)</f>
        <v/>
      </c>
      <c r="ED33" s="202"/>
      <c r="EE33" s="202" t="str">
        <f>IF(IF(H32&lt;'Crop Table'!O73, 
                        DATEDIF(H32, 'Crop Table'!O73, "D"), 
                        DATEDIF('Crop Table'!O73, H32, "D")
                )
&gt; 3,
        IF(
                IF(H32&lt;'Crop Table'!P73, 
                        DATEDIF(H32, 'Crop Table'!P73, "D"), 
                        DATEDIF('Crop Table'!P73, H32, "D")
                ) 
        &gt; 3, 
        IF(AND(H32&gt;'Crop Table'!O73, H32&lt;'Crop Table'!P73),
                1*'Crop Table'!C73,
        ), 
        1*'Crop Table'!C73
        ),
1*'Crop Table'!C73
)</f>
        <v/>
      </c>
      <c r="EF33" s="203"/>
    </row>
    <row r="34">
      <c r="A34" s="204"/>
      <c r="B34" s="193"/>
      <c r="C34" s="193"/>
      <c r="D34" s="193"/>
      <c r="E34" s="205">
        <f>IF(COUNTA('Crop Table'!O11:O73)=0, ,SUM(K34:EE34))</f>
        <v>5</v>
      </c>
      <c r="F34" s="195"/>
      <c r="G34" s="206" t="str">
        <f>IF(COUNTA('Crop Table'!O11:O73)=0, ,(IF(LEFT(H34, 2)=LEFT(H33, 2), , SWITCH(LEFT(H34, 2), "1/", "January","2/", "February","3/", "March","4/", "April","5/", "May","6/", "June","7/", "July","8/", "August","9/", "September","10", "October","11", "November","12", "December"))))</f>
        <v/>
      </c>
      <c r="H34" s="197">
        <f>IF(COUNTA('Crop Table'!O11:O73)=0, ,H33+(DATEDIF(H13, H53, "D")/39)-((DATEDIF(H13, H53, "D")/39)/39))</f>
        <v>45161.91913</v>
      </c>
      <c r="I34" s="207"/>
      <c r="J34" s="208"/>
      <c r="K34" s="200" t="str">
        <f>IF(IF(H34&lt;'Crop Table'!O11, 
                        DATEDIF(H34, 'Crop Table'!O11, "D"), 
                        DATEDIF('Crop Table'!O11, H34, "D")
                )
&gt; 3,
        IF(
                IF(H34&lt;'Crop Table'!P11, 
                        DATEDIF(H34, 'Crop Table'!P11, "D"), 
                        DATEDIF('Crop Table'!P11, H34, "D")
                ) 
        &gt; 3, 
        IF(AND(H34&gt;'Crop Table'!O11, H34&lt;'Crop Table'!P11),
                1*'Crop Table'!C11,
        ), 
        1*'Crop Table'!C11
        ),
1*'Crop Table'!C11
)</f>
        <v/>
      </c>
      <c r="L34" s="200"/>
      <c r="M34" s="201" t="str">
        <f>IF(IF(H32&lt;'Crop Table'!O12, 
                        DATEDIF(H32, 'Crop Table'!O12, "D"), 
                        DATEDIF('Crop Table'!O12, H32, "D")
                )
&gt; 3,
        IF(
                IF(H32&lt;'Crop Table'!P12, 
                        DATEDIF(H32, 'Crop Table'!P12, "D"), 
                        DATEDIF('Crop Table'!P12, H32, "D")
                ) 
        &gt; 3, 
        IF(AND(H32&gt;'Crop Table'!O12, H32&lt;'Crop Table'!P12),
                1*'Crop Table'!C12,
        ), 
        1*'Crop Table'!C12
        ),
1*'Crop Table'!C12
)</f>
        <v/>
      </c>
      <c r="N34" s="201"/>
      <c r="O34" s="202" t="str">
        <f>IF(IF(H34&lt;'Crop Table'!O13, 
                        DATEDIF(H34, 'Crop Table'!O13, "D"), 
                        DATEDIF('Crop Table'!O13, H34, "D")
                )
&gt; 3,
        IF(
                IF(H34&lt;'Crop Table'!P13, 
                        DATEDIF(H34, 'Crop Table'!P13, "D"), 
                        DATEDIF('Crop Table'!P13, H34, "D")
                ) 
        &gt; 3, 
        IF(AND(H34&gt;'Crop Table'!O13, H34&lt;'Crop Table'!P13),
                1*'Crop Table'!C13,
        ), 
        1*'Crop Table'!C13
        ),
1*'Crop Table'!C13
)</f>
        <v/>
      </c>
      <c r="P34" s="202"/>
      <c r="Q34" s="202" t="str">
        <f>IF(IF(H33&lt;'Crop Table'!O14, 
                        DATEDIF(H33, 'Crop Table'!O14, "D"), 
                        DATEDIF('Crop Table'!O14, H33, "D")
                )
&gt; 3,
        IF(
                IF(H33&lt;'Crop Table'!P14, 
                        DATEDIF(H33, 'Crop Table'!P14, "D"), 
                        DATEDIF('Crop Table'!P14, H33, "D")
                ) 
        &gt; 3, 
        IF(AND(H33&gt;'Crop Table'!O14, H33&lt;'Crop Table'!P14),
                1*'Crop Table'!C14,
        ), 
        1*'Crop Table'!C14
        ),
1*'Crop Table'!C14 
)</f>
        <v/>
      </c>
      <c r="R34" s="202"/>
      <c r="S34" s="202" t="str">
        <f>IF(IF(H34&lt;'Crop Table'!O15, 
                        DATEDIF(H34, 'Crop Table'!O15, "D"), 
                        DATEDIF('Crop Table'!O15, H34, "D")
                )
&gt; 3,
        IF(
                IF(H34&lt;'Crop Table'!P15, 
                        DATEDIF(H34, 'Crop Table'!P15, "D"), 
                        DATEDIF('Crop Table'!P15, H34, "D")
                ) 
        &gt; 3, 
        IF(AND(H34&gt;'Crop Table'!O15, H34&lt;'Crop Table'!P15),
                1*'Crop Table'!C15,
        ), 
        1*'Crop Table'!C15
        ),
1*'Crop Table'!C15
)</f>
        <v/>
      </c>
      <c r="T34" s="202"/>
      <c r="U34" s="202" t="str">
        <f>IF(IF(H34&lt;'Crop Table'!O16, 
                        DATEDIF(H34, 'Crop Table'!O16, "D"), 
                        DATEDIF('Crop Table'!O16, H34, "D")
                )
&gt; 3,
        IF(
                IF(H34&lt;'Crop Table'!P16, 
                        DATEDIF(H34, 'Crop Table'!P16, "D"), 
                        DATEDIF('Crop Table'!P16, H34, "D")
                ) 
        &gt; 3, 
        IF(AND(H34&gt;'Crop Table'!O16, H34&lt;'Crop Table'!P16),
                1*'Crop Table'!C16,
        ), 
        1*'Crop Table'!C16
        ),
1*'Crop Table'!C16 
)</f>
        <v/>
      </c>
      <c r="V34" s="202"/>
      <c r="W34" s="202" t="str">
        <f>IF(IF(H34&lt;'Crop Table'!O17, 
                        DATEDIF(H34, 'Crop Table'!O17, "D"), 
                        DATEDIF('Crop Table'!O17, H34, "D")
                )
&gt; 3,
        IF(
                IF(H34&lt;'Crop Table'!P17, 
                        DATEDIF(H34, 'Crop Table'!P17, "D"), 
                        DATEDIF('Crop Table'!P17, H34, "D")
                ) 
        &gt; 3, 
        IF(AND(H34&gt;'Crop Table'!O17, H34&lt;'Crop Table'!P17),
                1*'Crop Table'!C17,
        ), 
        1*'Crop Table'!C17
        ),
1*'Crop Table'!C17 
)</f>
        <v/>
      </c>
      <c r="X34" s="202"/>
      <c r="Y34" s="202">
        <f>IF(IF(H34&lt;'Crop Table'!O18, 
                        DATEDIF(H34, 'Crop Table'!O18, "D"), 
                        DATEDIF('Crop Table'!O18, H34, "D")
                )
&gt; 3,
        IF(
                IF(H34&lt;'Crop Table'!P18, 
                        DATEDIF(H34, 'Crop Table'!P18, "D"), 
                        DATEDIF('Crop Table'!P18, H34, "D")
                ) 
        &gt; 3, 
        IF(AND(H34&gt;'Crop Table'!O18, H34&lt;'Crop Table'!P18),
                1*'Crop Table'!C18,
        ), 
        1*'Crop Table'!C18
        ),
1*'Crop Table'!C18 
)</f>
        <v>3</v>
      </c>
      <c r="Z34" s="202"/>
      <c r="AA34" s="202">
        <f>IF(IF(H34&lt;'Crop Table'!O19, 
                        DATEDIF(H34, 'Crop Table'!O19, "D"), 
                        DATEDIF('Crop Table'!O19, H34, "D")
                )
&gt; 3,
        IF(
                IF(H34&lt;'Crop Table'!P19, 
                        DATEDIF(H34, 'Crop Table'!P19, "D"), 
                        DATEDIF('Crop Table'!P19, H34, "D")
                ) 
        &gt; 3, 
        IF(AND(H34&gt;'Crop Table'!O19, H34&lt;'Crop Table'!P19),
                1*'Crop Table'!C19,
        ), 
        1*'Crop Table'!C19
        ),
1*'Crop Table'!C19 
)</f>
        <v>1</v>
      </c>
      <c r="AB34" s="202"/>
      <c r="AC34" s="202">
        <f>IF(IF(H34&lt;'Crop Table'!O20, 
                        DATEDIF(H34, 'Crop Table'!O20, "D"), 
                        DATEDIF('Crop Table'!O20, H34, "D")
                )
&gt; 3,
        IF(
                IF(H34&lt;'Crop Table'!P20, 
                        DATEDIF(H34, 'Crop Table'!P20, "D"), 
                        DATEDIF('Crop Table'!P20, H34, "D")
                ) 
        &gt; 3, 
        IF(AND(H34&gt;'Crop Table'!O20, H34&lt;'Crop Table'!P20),
                1*'Crop Table'!C20,
        ), 
        1*'Crop Table'!C20
        ),
1*'Crop Table'!C20 
)</f>
        <v>1</v>
      </c>
      <c r="AD34" s="202"/>
      <c r="AE34" s="202" t="str">
        <f>IF(IF(H34&lt;'Crop Table'!O21, 
                        DATEDIF(H34, 'Crop Table'!O21, "D"), 
                        DATEDIF('Crop Table'!O21, H34, "D")
                )
&gt; 3,
        IF(
                IF(H34&lt;'Crop Table'!P21, 
                        DATEDIF(H34, 'Crop Table'!P21, "D"), 
                        DATEDIF('Crop Table'!P21, H34, "D")
                ) 
        &gt; 3, 
        IF(AND(H34&gt;'Crop Table'!O21, H34&lt;'Crop Table'!P21),
                1*'Crop Table'!C21,
        ), 
        1*'Crop Table'!C21
        ),
1*'Crop Table'!C21 
)</f>
        <v/>
      </c>
      <c r="AF34" s="202"/>
      <c r="AG34" s="202" t="str">
        <f>IF(IF(H34&lt;'Crop Table'!O22, 
                        DATEDIF(H34, 'Crop Table'!O22, "D"), 
                        DATEDIF('Crop Table'!O22, H34, "D")
                )
&gt; 3,
        IF(
                IF(H34&lt;'Crop Table'!P22, 
                        DATEDIF(H34, 'Crop Table'!P22, "D"), 
                        DATEDIF('Crop Table'!P22, H34, "D")
                ) 
        &gt; 3, 
        IF(AND(H34&gt;'Crop Table'!O22, H34&lt;'Crop Table'!P22),
                1*'Crop Table'!C22,
        ), 
        1*'Crop Table'!C22
        ),
1*'Crop Table'!C22 
)</f>
        <v/>
      </c>
      <c r="AH34" s="202"/>
      <c r="AI34" s="202" t="str">
        <f>IF(IF(H34&lt;'Crop Table'!O23, 
                        DATEDIF(H34, 'Crop Table'!O23, "D"), 
                        DATEDIF('Crop Table'!O23, H34, "D")
                )
&gt; 3,
        IF(
                IF(H34&lt;'Crop Table'!P23, 
                        DATEDIF(H34, 'Crop Table'!P23, "D"), 
                        DATEDIF('Crop Table'!P23, H34, "D")
                ) 
        &gt; 3, 
        IF(AND(H34&gt;'Crop Table'!O23, H34&lt;'Crop Table'!P23),
                1*'Crop Table'!C23,
        ), 
        1*'Crop Table'!C23
        ),
1*'Crop Table'!C23 
)</f>
        <v/>
      </c>
      <c r="AJ34" s="202"/>
      <c r="AK34" s="202" t="str">
        <f>IF(IF(H34&lt;'Crop Table'!O24, 
                        DATEDIF(H34, 'Crop Table'!O24, "D"), 
                        DATEDIF('Crop Table'!O24, H34, "D")
                )
&gt; 3,
        IF(
                IF(H34&lt;'Crop Table'!P24, 
                        DATEDIF(H34, 'Crop Table'!P24, "D"), 
                        DATEDIF('Crop Table'!P24, H34, "D")
                ) 
        &gt; 3, 
        IF(AND(H34&gt;'Crop Table'!O24, H34&lt;'Crop Table'!P24),
                1*'Crop Table'!C24,
        ), 
        1*'Crop Table'!C24
        ),
1*'Crop Table'!C24 
)</f>
        <v/>
      </c>
      <c r="AL34" s="202"/>
      <c r="AM34" s="202" t="str">
        <f>IF(IF(H34&lt;'Crop Table'!O25, 
                        DATEDIF(H34, 'Crop Table'!O25, "D"), 
                        DATEDIF('Crop Table'!O25, H34, "D")
                )
&gt; 3,
        IF(
                IF(H34&lt;'Crop Table'!P25, 
                        DATEDIF(H34, 'Crop Table'!P25, "D"), 
                        DATEDIF('Crop Table'!P25, H34, "D")
                ) 
        &gt; 3, 
        IF(AND(H34&gt;'Crop Table'!O25, H34&lt;'Crop Table'!P25),
                1*'Crop Table'!C25,
        ), 
        1*'Crop Table'!C25
        ),
1*'Crop Table'!C25 
)</f>
        <v/>
      </c>
      <c r="AN34" s="202"/>
      <c r="AO34" s="202" t="str">
        <f>IF(IF(H34&lt;'Crop Table'!O26, 
                        DATEDIF(H34, 'Crop Table'!O26, "D"), 
                        DATEDIF('Crop Table'!O26, H34, "D")
                )
&gt; 3,
        IF(
                IF(H34&lt;'Crop Table'!P26, 
                        DATEDIF(H34, 'Crop Table'!P26, "D"), 
                        DATEDIF('Crop Table'!P26, H34, "D")
                ) 
        &gt; 3, 
        IF(AND(H34&gt;'Crop Table'!O26, H34&lt;'Crop Table'!P26),
                1*'Crop Table'!C26,
        ), 
        1*'Crop Table'!C26
        ),
1*'Crop Table'!C26 
)</f>
        <v/>
      </c>
      <c r="AP34" s="202"/>
      <c r="AQ34" s="202" t="str">
        <f>IF(IF(H34&lt;'Crop Table'!O27, 
                        DATEDIF(H34, 'Crop Table'!O27, "D"), 
                        DATEDIF('Crop Table'!O27, H34, "D")
                )
&gt; 3,
        IF(
                IF(H34&lt;'Crop Table'!P27, 
                        DATEDIF(H34, 'Crop Table'!P27, "D"), 
                        DATEDIF('Crop Table'!P27, H34, "D")
                ) 
        &gt; 3, 
        IF(AND(H34&gt;'Crop Table'!O27, H34&lt;'Crop Table'!P27),
                1*'Crop Table'!C27,
        ), 
        1*'Crop Table'!C27
        ),
1*'Crop Table'!C27 
)</f>
        <v/>
      </c>
      <c r="AR34" s="202"/>
      <c r="AS34" s="202" t="str">
        <f>IF(IF(H34&lt;'Crop Table'!O28, 
                        DATEDIF(H34, 'Crop Table'!O28, "D"), 
                        DATEDIF('Crop Table'!O28, H34, "D")
                )
&gt; 3,
        IF(
                IF(H34&lt;'Crop Table'!P28, 
                        DATEDIF(H34, 'Crop Table'!P28, "D"), 
                        DATEDIF('Crop Table'!P28, H34, "D")
                ) 
        &gt; 3, 
        IF(AND(H34&gt;'Crop Table'!O28, H34&lt;'Crop Table'!P28),
                1*'Crop Table'!C28,
        ), 
        1*'Crop Table'!C28
        ),
1*'Crop Table'!C28 
)</f>
        <v/>
      </c>
      <c r="AT34" s="202"/>
      <c r="AU34" s="202" t="str">
        <f>IF(IF(H34&lt;'Crop Table'!O29, 
                        DATEDIF(H34, 'Crop Table'!O29, "D"), 
                        DATEDIF('Crop Table'!O29, H34, "D")
                )
&gt; 3,
        IF(
                IF(H34&lt;'Crop Table'!P29, 
                        DATEDIF(H34, 'Crop Table'!P29, "D"), 
                        DATEDIF('Crop Table'!P29, H34, "D")
                ) 
        &gt; 3, 
        IF(AND(H34&gt;'Crop Table'!O29, H34&lt;'Crop Table'!P29),
                1*'Crop Table'!C29,
        ), 
        1*'Crop Table'!C29
        ),
1*'Crop Table'!C29 
)</f>
        <v/>
      </c>
      <c r="AV34" s="202"/>
      <c r="AW34" s="202" t="str">
        <f>IF(IF(H34&lt;'Crop Table'!O30, 
                        DATEDIF(H34, 'Crop Table'!O30, "D"), 
                        DATEDIF('Crop Table'!O30, H34, "D")
                )
&gt; 3,
        IF(
                IF(H34&lt;'Crop Table'!P30, 
                        DATEDIF(H34, 'Crop Table'!P30, "D"), 
                        DATEDIF('Crop Table'!P30, H34, "D")
                ) 
        &gt; 3, 
        IF(AND(H34&gt;'Crop Table'!O30, H34&lt;'Crop Table'!P30),
                1*'Crop Table'!C30,
        ), 
        1*'Crop Table'!C30
        ),
1*'Crop Table'!C30 
)</f>
        <v/>
      </c>
      <c r="AX34" s="202"/>
      <c r="AY34" s="202" t="str">
        <f>IF(IF(H34&lt;'Crop Table'!O31, 
                        DATEDIF(H34, 'Crop Table'!O31, "D"), 
                        DATEDIF('Crop Table'!O31, H34, "D")
                )
&gt; 3,
        IF(
                IF(H34&lt;'Crop Table'!P31, 
                        DATEDIF(H34, 'Crop Table'!P31, "D"), 
                        DATEDIF('Crop Table'!P31, H34, "D")
                ) 
        &gt; 3, 
        IF(AND(H34&gt;'Crop Table'!O31, H34&lt;'Crop Table'!P31),
                1*'Crop Table'!C31,
        ), 
        1*'Crop Table'!C31
        ),
1*'Crop Table'!C31 
)</f>
        <v/>
      </c>
      <c r="AZ34" s="202"/>
      <c r="BA34" s="202" t="str">
        <f>IF(IF(H34&lt;'Crop Table'!O32, 
                        DATEDIF(H34, 'Crop Table'!O32, "D"), 
                        DATEDIF('Crop Table'!O32, H34, "D")
                )
&gt; 3,
        IF(
                IF(H34&lt;'Crop Table'!P32, 
                        DATEDIF(H34, 'Crop Table'!P32, "D"), 
                        DATEDIF('Crop Table'!P32, H34, "D")
                ) 
        &gt; 3, 
        IF(AND(H34&gt;'Crop Table'!O32, H34&lt;'Crop Table'!P32),
                1*'Crop Table'!C32,
        ), 
        1*'Crop Table'!C32
        ),
1*'Crop Table'!C32 
)</f>
        <v/>
      </c>
      <c r="BB34" s="202"/>
      <c r="BC34" s="202" t="str">
        <f>IF(IF(H34&lt;'Crop Table'!O33, 
                        DATEDIF(H34, 'Crop Table'!O33, "D"), 
                        DATEDIF('Crop Table'!O33, H34, "D")
                )
&gt; 3,
        IF(
                IF(H34&lt;'Crop Table'!P33, 
                        DATEDIF(H34, 'Crop Table'!P33, "D"), 
                        DATEDIF('Crop Table'!P33, H34, "D")
                ) 
        &gt; 3, 
        IF(AND(H34&gt;'Crop Table'!O33, H34&lt;'Crop Table'!P33),
                1*'Crop Table'!C33,
        ), 
        1*'Crop Table'!C33
        ),
1*'Crop Table'!C33 
)</f>
        <v/>
      </c>
      <c r="BD34" s="202"/>
      <c r="BE34" s="202" t="str">
        <f>IF(IF(H34&lt;'Crop Table'!O34, 
                        DATEDIF(H34, 'Crop Table'!O34, "D"), 
                        DATEDIF('Crop Table'!O34, H34, "D")
                )
&gt; 3,
        IF(
                IF(H34&lt;'Crop Table'!P34, 
                        DATEDIF(H34, 'Crop Table'!P34, "D"), 
                        DATEDIF('Crop Table'!P34, H34, "D")
                ) 
        &gt; 3, 
        IF(AND(H34&gt;'Crop Table'!O34, H34&lt;'Crop Table'!P34),
                1*'Crop Table'!C34,
        ), 
        1*'Crop Table'!C34
        ),
1*'Crop Table'!C34 
)</f>
        <v/>
      </c>
      <c r="BF34" s="202"/>
      <c r="BG34" s="202" t="str">
        <f>IF(IF(H34&lt;'Crop Table'!O35, 
                        DATEDIF(H34, 'Crop Table'!O35, "D"), 
                        DATEDIF('Crop Table'!O35, H34, "D")
                )
&gt; 3,
        IF(
                IF(H34&lt;'Crop Table'!P35, 
                        DATEDIF(H34, 'Crop Table'!P35, "D"), 
                        DATEDIF('Crop Table'!P35, H34, "D")
                ) 
        &gt; 3, 
        IF(AND(H34&gt;'Crop Table'!O35, H34&lt;'Crop Table'!P35),
                1*'Crop Table'!C35,
        ), 
        1*'Crop Table'!C35
        ),
1*'Crop Table'!C35 
)</f>
        <v/>
      </c>
      <c r="BH34" s="202"/>
      <c r="BI34" s="202" t="str">
        <f>IF(IF(H34&lt;'Crop Table'!O36, 
                        DATEDIF(H34, 'Crop Table'!O36, "D"), 
                        DATEDIF('Crop Table'!O36, H34, "D")
                )
&gt; 3,
        IF(
                IF(H34&lt;'Crop Table'!P36, 
                        DATEDIF(H34, 'Crop Table'!P36, "D"), 
                        DATEDIF('Crop Table'!P36, H34, "D")
                ) 
        &gt; 3, 
        IF(AND(H34&gt;'Crop Table'!O36, H34&lt;'Crop Table'!P36),
                1*'Crop Table'!C36,
        ), 
        1*'Crop Table'!C36
        ),
1*'Crop Table'!C36 
)</f>
        <v/>
      </c>
      <c r="BJ34" s="202"/>
      <c r="BK34" s="202" t="str">
        <f>IF(IF(H34&lt;'Crop Table'!O37, 
                        DATEDIF(H34, 'Crop Table'!O37, "D"), 
                        DATEDIF('Crop Table'!O37, H34, "D")
                )
&gt; 3,
        IF(
                IF(H34&lt;'Crop Table'!P37, 
                        DATEDIF(H34, 'Crop Table'!P37, "D"), 
                        DATEDIF('Crop Table'!P37, H34, "D")
                ) 
        &gt; 3, 
        IF(AND(H34&gt;'Crop Table'!O37, H34&lt;'Crop Table'!P37),
                1*'Crop Table'!C37,
        ), 
        1*'Crop Table'!C37
        ),
1*'Crop Table'!C37 
)</f>
        <v/>
      </c>
      <c r="BL34" s="202"/>
      <c r="BM34" s="202" t="str">
        <f>IF(IF(H34&lt;'Crop Table'!O38, 
                        DATEDIF(H34, 'Crop Table'!O38, "D"), 
                        DATEDIF('Crop Table'!O38, H34, "D")
                )
&gt; 3,
        IF(
                IF(H34&lt;'Crop Table'!P38, 
                        DATEDIF(H34, 'Crop Table'!P38, "D"), 
                        DATEDIF('Crop Table'!P38, H34, "D")
                ) 
        &gt; 3, 
        IF(AND(H34&gt;'Crop Table'!O38, H34&lt;'Crop Table'!P38),
                1*'Crop Table'!C38,
        ), 
        1*'Crop Table'!C38
        ),
1*'Crop Table'!C38 
)</f>
        <v/>
      </c>
      <c r="BN34" s="202"/>
      <c r="BO34" s="202" t="str">
        <f>IF(IF(H34&lt;'Crop Table'!O39, 
                        DATEDIF(H34, 'Crop Table'!O39, "D"), 
                        DATEDIF('Crop Table'!O39, H34, "D")
                )
&gt; 3,
        IF(
                IF(H34&lt;'Crop Table'!P39, 
                        DATEDIF(H34, 'Crop Table'!P39, "D"), 
                        DATEDIF('Crop Table'!P39, H34, "D")
                ) 
        &gt; 3, 
        IF(AND(H34&gt;'Crop Table'!O39, H34&lt;'Crop Table'!P39),
                1*'Crop Table'!C39,
        ), 
        1*'Crop Table'!C39
        ),
1*'Crop Table'!C39 
)</f>
        <v/>
      </c>
      <c r="BP34" s="202"/>
      <c r="BQ34" s="202" t="str">
        <f>IF(IF(H34&lt;'Crop Table'!O40, 
                        DATEDIF(H34, 'Crop Table'!O40, "D"), 
                        DATEDIF('Crop Table'!O40, H34, "D")
                )
&gt; 3,
        IF(
                IF(H34&lt;'Crop Table'!P40, 
                        DATEDIF(H34, 'Crop Table'!P40, "D"), 
                        DATEDIF('Crop Table'!P40, H34, "D")
                ) 
        &gt; 3, 
        IF(AND(H34&gt;'Crop Table'!O40, H34&lt;'Crop Table'!P40),
                1*'Crop Table'!C40,
        ), 
        1*'Crop Table'!C40
        ),
1*'Crop Table'!C40
)</f>
        <v/>
      </c>
      <c r="BR34" s="202"/>
      <c r="BS34" s="202" t="str">
        <f>IF(IF(H34&lt;'Crop Table'!O41, 
                        DATEDIF(H34, 'Crop Table'!O41, "D"), 
                        DATEDIF('Crop Table'!O41, H34, "D")
                )
&gt; 3,
        IF(
                IF(H34&lt;'Crop Table'!P41, 
                        DATEDIF(H34, 'Crop Table'!P41, "D"), 
                        DATEDIF('Crop Table'!P41, H34, "D")
                ) 
        &gt; 3, 
        IF(AND(H34&gt;'Crop Table'!O41, H34&lt;'Crop Table'!P41),
                1*'Crop Table'!C41,
        ), 
        1*'Crop Table'!C41
        ),
1*'Crop Table'!C41
)</f>
        <v/>
      </c>
      <c r="BT34" s="202"/>
      <c r="BU34" s="202" t="str">
        <f>IF(IF(H34&lt;'Crop Table'!O42, 
                        DATEDIF(H34, 'Crop Table'!O42, "D"), 
                        DATEDIF('Crop Table'!O42, H34, "D")
                )
&gt; 3,
        IF(
                IF(H34&lt;'Crop Table'!P42, 
                        DATEDIF(H34, 'Crop Table'!P42, "D"), 
                        DATEDIF('Crop Table'!P42, H34, "D")
                ) 
        &gt; 3, 
        IF(AND(H34&gt;'Crop Table'!O42, H34&lt;'Crop Table'!P42),
                1*'Crop Table'!C42,
        ), 
        1*'Crop Table'!C42
        ),
1*'Crop Table'!C42
)</f>
        <v/>
      </c>
      <c r="BV34" s="202"/>
      <c r="BW34" s="202" t="str">
        <f>IF(IF(H34&lt;'Crop Table'!O43, 
                        DATEDIF(H34, 'Crop Table'!O43, "D"), 
                        DATEDIF('Crop Table'!O43, H34, "D")
                )
&gt; 3,
        IF(
                IF(H34&lt;'Crop Table'!P43, 
                        DATEDIF(H34, 'Crop Table'!P43, "D"), 
                        DATEDIF('Crop Table'!P43, H34, "D")
                ) 
        &gt; 3, 
        IF(AND(H34&gt;'Crop Table'!O43, H34&lt;'Crop Table'!P43),
                1*'Crop Table'!C43,
        ), 
        1*'Crop Table'!C43
        ),
1*'Crop Table'!C43
)</f>
        <v/>
      </c>
      <c r="BX34" s="202"/>
      <c r="BY34" s="202" t="str">
        <f>IF(IF(H34&lt;'Crop Table'!O44, 
                        DATEDIF(H34, 'Crop Table'!O44, "D"), 
                        DATEDIF('Crop Table'!O44, H34, "D")
                )
&gt; 3,
        IF(
                IF(H34&lt;'Crop Table'!P44, 
                        DATEDIF(H34, 'Crop Table'!P44, "D"), 
                        DATEDIF('Crop Table'!P44, H34, "D")
                ) 
        &gt; 3, 
        IF(AND(H34&gt;'Crop Table'!O44, H34&lt;'Crop Table'!P44),
                1*'Crop Table'!C44,
        ), 
        1*'Crop Table'!C44
        ),
1*'Crop Table'!C44
)</f>
        <v/>
      </c>
      <c r="BZ34" s="202"/>
      <c r="CA34" s="202" t="str">
        <f>IF(IF(H34&lt;'Crop Table'!O45, 
                        DATEDIF(H34, 'Crop Table'!O45, "D"), 
                        DATEDIF('Crop Table'!O45, H34, "D")
                )
&gt; 3,
        IF(
                IF(H34&lt;'Crop Table'!P45, 
                        DATEDIF(H34, 'Crop Table'!P45, "D"), 
                        DATEDIF('Crop Table'!P45, H34, "D")
                ) 
        &gt; 3, 
        IF(AND(H34&gt;'Crop Table'!O45, H34&lt;'Crop Table'!P45),
                1*'Crop Table'!C45,
        ), 
        1*'Crop Table'!C45
        ),
1*'Crop Table'!C45
)</f>
        <v/>
      </c>
      <c r="CB34" s="202"/>
      <c r="CC34" s="202" t="str">
        <f>IF(IF(H34&lt;'Crop Table'!O46, 
                        DATEDIF(H34, 'Crop Table'!O46, "D"), 
                        DATEDIF('Crop Table'!O46, H34, "D")
                )
&gt; 3,
        IF(
                IF(H34&lt;'Crop Table'!P46, 
                        DATEDIF(H34, 'Crop Table'!P46, "D"), 
                        DATEDIF('Crop Table'!P46, H34, "D")
                ) 
        &gt; 3, 
        IF(AND(H34&gt;'Crop Table'!O46, H34&lt;'Crop Table'!P46),
                1*'Crop Table'!C46,
        ), 
        1*'Crop Table'!C46
        ),
1*'Crop Table'!C46
)</f>
        <v/>
      </c>
      <c r="CD34" s="202"/>
      <c r="CE34" s="202" t="str">
        <f>IF(IF(H34&lt;'Crop Table'!O47, 
                        DATEDIF(H34, 'Crop Table'!O47, "D"), 
                        DATEDIF('Crop Table'!O47, H34, "D")
                )
&gt; 3,
        IF(
                IF(H34&lt;'Crop Table'!P47, 
                        DATEDIF(H34, 'Crop Table'!P47, "D"), 
                        DATEDIF('Crop Table'!P47, H34, "D")
                ) 
        &gt; 3, 
        IF(AND(H34&gt;'Crop Table'!O47, H34&lt;'Crop Table'!P47),
                1*'Crop Table'!C47,
        ), 
        1*'Crop Table'!C47
        ),
1*'Crop Table'!C47
)</f>
        <v/>
      </c>
      <c r="CF34" s="202"/>
      <c r="CG34" s="202" t="str">
        <f>IF(IF(H34&lt;'Crop Table'!O48, 
                        DATEDIF(H34, 'Crop Table'!O48, "D"), 
                        DATEDIF('Crop Table'!O48, H34, "D")
                )
&gt; 3,
        IF(
                IF(H34&lt;'Crop Table'!P48, 
                        DATEDIF(H34, 'Crop Table'!P48, "D"), 
                        DATEDIF('Crop Table'!P48, H34, "D")
                ) 
        &gt; 3, 
        IF(AND(H34&gt;'Crop Table'!O48, H34&lt;'Crop Table'!P48),
                1*'Crop Table'!C48,
        ), 
        1*'Crop Table'!C48
        ),
1*'Crop Table'!C48
)</f>
        <v/>
      </c>
      <c r="CH34" s="202"/>
      <c r="CI34" s="202" t="str">
        <f>IF(IF(H32&lt;'Crop Table'!O49, 
                        DATEDIF(H32, 'Crop Table'!O49, "D"), 
                        DATEDIF('Crop Table'!O49, H32, "D")
                )
&gt; 3,
        IF(
                IF(H32&lt;'Crop Table'!P49, 
                        DATEDIF(H32, 'Crop Table'!P49, "D"), 
                        DATEDIF('Crop Table'!P49, H32, "D")
                ) 
        &gt; 3, 
        IF(AND(H32&gt;'Crop Table'!O49, H32&lt;'Crop Table'!P49),
                1*'Crop Table'!C49,
        ), 
        1*'Crop Table'!C49
        ),
1*'Crop Table'!C49
)</f>
        <v/>
      </c>
      <c r="CJ34" s="202"/>
      <c r="CK34" s="202" t="str">
        <f>IF(IF(H33&lt;'Crop Table'!O50, 
                        DATEDIF(H33, 'Crop Table'!O50, "D"), 
                        DATEDIF('Crop Table'!O50, H33, "D")
                )
&gt; 3,
        IF(
                IF(H33&lt;'Crop Table'!P50, 
                        DATEDIF(H33, 'Crop Table'!P50, "D"), 
                        DATEDIF('Crop Table'!P50, H33, "D")
                ) 
        &gt; 3, 
        IF(AND(H33&gt;'Crop Table'!O50, H33&lt;'Crop Table'!P50),
                1*'Crop Table'!C50,
        ), 
        1*'Crop Table'!C50
        ),
1*'Crop Table'!C50
)</f>
        <v/>
      </c>
      <c r="CL34" s="202"/>
      <c r="CM34" s="202" t="str">
        <f>IF(IF(H34&lt;'Crop Table'!O51, 
                        DATEDIF(H34, 'Crop Table'!O51, "D"), 
                        DATEDIF('Crop Table'!O51, H34, "D")
                )
&gt; 3,
        IF(
                IF(H34&lt;'Crop Table'!P51, 
                        DATEDIF(H34, 'Crop Table'!P51, "D"), 
                        DATEDIF('Crop Table'!P51, H34, "D")
                ) 
        &gt; 3, 
        IF(AND(H34&gt;'Crop Table'!O51, H34&lt;'Crop Table'!P51),
                1*'Crop Table'!C51,
        ), 
        1*'Crop Table'!C51
        ),
1*'Crop Table'!C51
)</f>
        <v/>
      </c>
      <c r="CN34" s="202"/>
      <c r="CO34" s="202" t="str">
        <f>IF(IF(H34&lt;'Crop Table'!O52, 
                        DATEDIF(H34, 'Crop Table'!O52, "D"), 
                        DATEDIF('Crop Table'!O52, H34, "D")
                )
&gt; 3,
        IF(
                IF(H34&lt;'Crop Table'!P52, 
                        DATEDIF(H34, 'Crop Table'!P52, "D"), 
                        DATEDIF('Crop Table'!P52, H34, "D")
                ) 
        &gt; 3, 
        IF(AND(H34&gt;'Crop Table'!O52, H34&lt;'Crop Table'!P52),
                1*'Crop Table'!C52,
        ), 
        1*'Crop Table'!C52
        ),
1*'Crop Table'!C52
)</f>
        <v/>
      </c>
      <c r="CP34" s="202"/>
      <c r="CQ34" s="202" t="str">
        <f>IF(IF(H34&lt;'Crop Table'!O53, 
                        DATEDIF(H34, 'Crop Table'!O53, "D"), 
                        DATEDIF('Crop Table'!O53, H34, "D")
                )
&gt; 3,
        IF(
                IF(H34&lt;'Crop Table'!P53, 
                        DATEDIF(H34, 'Crop Table'!P53, "D"), 
                        DATEDIF('Crop Table'!P53, H34, "D")
                ) 
        &gt; 3, 
        IF(AND(H34&gt;'Crop Table'!O53, H34&lt;'Crop Table'!P53),
                1*'Crop Table'!C53,
        ), 
        1*'Crop Table'!C53
        ),
1*'Crop Table'!C53
)</f>
        <v/>
      </c>
      <c r="CR34" s="202"/>
      <c r="CS34" s="202" t="str">
        <f>IF(IF(H33&lt;'Crop Table'!O54, 
                        DATEDIF(H33, 'Crop Table'!O54, "D"), 
                        DATEDIF('Crop Table'!O54, H33, "D")
                )
&gt; 3,
        IF(
                IF(H33&lt;'Crop Table'!P54, 
                        DATEDIF(H33, 'Crop Table'!P54, "D"), 
                        DATEDIF('Crop Table'!P54, H33, "D")
                ) 
        &gt; 3, 
        IF(AND(H33&gt;'Crop Table'!O54, H33&lt;'Crop Table'!P54),
                1*'Crop Table'!C54,
        ), 
        1*'Crop Table'!C54
        ),
1*'Crop Table'!C54
)</f>
        <v/>
      </c>
      <c r="CT34" s="202"/>
      <c r="CU34" s="202" t="str">
        <f>IF(IF(H34&lt;'Crop Table'!O55, 
                        DATEDIF(H34, 'Crop Table'!O55, "D"), 
                        DATEDIF('Crop Table'!O55, H34, "D")
                )
&gt; 3,
        IF(
                IF(H34&lt;'Crop Table'!P55, 
                        DATEDIF(H34, 'Crop Table'!P55, "D"), 
                        DATEDIF('Crop Table'!P55, H34, "D")
                ) 
        &gt; 3, 
        IF(AND(H34&gt;'Crop Table'!O55, H34&lt;'Crop Table'!P55),
                1*'Crop Table'!C55,
        ), 
        1*'Crop Table'!C55
        ),
1*'Crop Table'!C55
)</f>
        <v/>
      </c>
      <c r="CV34" s="202"/>
      <c r="CW34" s="202" t="str">
        <f>IF(IF(H34&lt;'Crop Table'!O56, 
                        DATEDIF(H34, 'Crop Table'!O56, "D"), 
                        DATEDIF('Crop Table'!O56, H34, "D")
                )
&gt; 3,
        IF(
                IF(H34&lt;'Crop Table'!P56, 
                        DATEDIF(H34, 'Crop Table'!P56, "D"), 
                        DATEDIF('Crop Table'!P56, H34, "D")
                ) 
        &gt; 3, 
        IF(AND(H34&gt;'Crop Table'!O56, H34&lt;'Crop Table'!P56),
                1*'Crop Table'!C56,
        ), 
        1*'Crop Table'!C56
        ),
1*'Crop Table'!C56
)</f>
        <v/>
      </c>
      <c r="CX34" s="202"/>
      <c r="CY34" s="202" t="str">
        <f>IF(IF(H34&lt;'Crop Table'!O57, 
                        DATEDIF(H34, 'Crop Table'!O57, "D"), 
                        DATEDIF('Crop Table'!O57, H34, "D")
                )
&gt; 3,
        IF(
                IF(H34&lt;'Crop Table'!P57, 
                        DATEDIF(H34, 'Crop Table'!P57, "D"), 
                        DATEDIF('Crop Table'!P57, H34, "D")
                ) 
        &gt; 3, 
        IF(AND(H34&gt;'Crop Table'!O57, H34&lt;'Crop Table'!P57),
                1*'Crop Table'!C57,
        ), 
        1*'Crop Table'!C57
        ),
1*'Crop Table'!C57
)</f>
        <v/>
      </c>
      <c r="CZ34" s="202"/>
      <c r="DA34" s="202" t="str">
        <f>IF(IF(H34&lt;'Crop Table'!O58, 
                        DATEDIF(H34, 'Crop Table'!O58, "D"), 
                        DATEDIF('Crop Table'!O58, H34, "D")
                )
&gt; 3,
        IF(
                IF(H34&lt;'Crop Table'!P58, 
                        DATEDIF(H34, 'Crop Table'!P58, "D"), 
                        DATEDIF('Crop Table'!P58, H34, "D")
                ) 
        &gt; 3, 
        IF(AND(H34&gt;'Crop Table'!O58, H34&lt;'Crop Table'!P58),
                1*'Crop Table'!C58,
        ), 
        1*'Crop Table'!C58
        ),
1*'Crop Table'!C58
)</f>
        <v/>
      </c>
      <c r="DB34" s="202"/>
      <c r="DC34" s="202" t="str">
        <f>IF(IF(H34&lt;'Crop Table'!O59, 
                        DATEDIF(H34, 'Crop Table'!O59, "D"), 
                        DATEDIF('Crop Table'!O59, H34, "D")
                )
&gt; 3,
        IF(
                IF(H34&lt;'Crop Table'!P59, 
                        DATEDIF(H34, 'Crop Table'!P59, "D"), 
                        DATEDIF('Crop Table'!P59, H34, "D")
                ) 
        &gt; 3, 
        IF(AND(H34&gt;'Crop Table'!O59, H34&lt;'Crop Table'!P59),
                1*'Crop Table'!C59,
        ), 
        1*'Crop Table'!C59
        ),
1*'Crop Table'!C59
)</f>
        <v/>
      </c>
      <c r="DD34" s="202"/>
      <c r="DE34" s="202" t="str">
        <f>IF(IF(H34&lt;'Crop Table'!O60, 
                        DATEDIF(H34, 'Crop Table'!O60, "D"), 
                        DATEDIF('Crop Table'!O60, H34, "D")
                )
&gt; 3,
        IF(
                IF(H34&lt;'Crop Table'!P60, 
                        DATEDIF(H34, 'Crop Table'!P60, "D"), 
                        DATEDIF('Crop Table'!P60, H34, "D")
                ) 
        &gt; 3, 
        IF(AND(H34&gt;'Crop Table'!O60, H34&lt;'Crop Table'!P60),
                1*'Crop Table'!C60,
        ), 
        1*'Crop Table'!C60
        ),
1*'Crop Table'!C60
)</f>
        <v/>
      </c>
      <c r="DF34" s="202"/>
      <c r="DG34" s="202" t="str">
        <f>IF(IF(H34&lt;'Crop Table'!O61, 
                        DATEDIF(H34, 'Crop Table'!O61, "D"), 
                        DATEDIF('Crop Table'!O61, H34, "D")
                )
&gt; 3,
        IF(
                IF(H34&lt;'Crop Table'!P61, 
                        DATEDIF(H34, 'Crop Table'!P61, "D"), 
                        DATEDIF('Crop Table'!P61, H34, "D")
                ) 
        &gt; 3, 
        IF(AND(H34&gt;'Crop Table'!O61, H34&lt;'Crop Table'!P61),
                1*'Crop Table'!C61,
        ), 
        1*'Crop Table'!C61
        ),
1*'Crop Table'!C61
)</f>
        <v/>
      </c>
      <c r="DH34" s="202"/>
      <c r="DI34" s="202" t="str">
        <f>IF(IF(H34&lt;'Crop Table'!O62, 
                        DATEDIF(H34, 'Crop Table'!O62, "D"), 
                        DATEDIF('Crop Table'!O62, H34, "D")
                )
&gt; 3,
        IF(
                IF(H34&lt;'Crop Table'!P62, 
                        DATEDIF(H34, 'Crop Table'!P62, "D"), 
                        DATEDIF('Crop Table'!P62, H34, "D")
                ) 
        &gt; 3, 
        IF(AND(H34&gt;'Crop Table'!O62, H34&lt;'Crop Table'!P62),
                1*'Crop Table'!C62,
        ), 
        1*'Crop Table'!C62
        ),
1*'Crop Table'!C62
)</f>
        <v/>
      </c>
      <c r="DJ34" s="202"/>
      <c r="DK34" s="202" t="str">
        <f>IF(IF(H34&lt;'Crop Table'!O63, 
                        DATEDIF(H34, 'Crop Table'!O63, "D"), 
                        DATEDIF('Crop Table'!O63, H34, "D")
                )
&gt; 3,
        IF(
                IF(H34&lt;'Crop Table'!P63, 
                        DATEDIF(H34, 'Crop Table'!P63, "D"), 
                        DATEDIF('Crop Table'!P63, H34, "D")
                ) 
        &gt; 3, 
        IF(AND(H34&gt;'Crop Table'!O63, H34&lt;'Crop Table'!P63),
                1*'Crop Table'!C63,
        ), 
        1*'Crop Table'!C63
        ),
1*'Crop Table'!C63
)</f>
        <v/>
      </c>
      <c r="DL34" s="202"/>
      <c r="DM34" s="202" t="str">
        <f>IF(IF(H34&lt;'Crop Table'!O64, 
                        DATEDIF(H34, 'Crop Table'!O64, "D"), 
                        DATEDIF('Crop Table'!O64, H34, "D")
                )
&gt; 3,
        IF(
                IF(H34&lt;'Crop Table'!P64, 
                        DATEDIF(H34, 'Crop Table'!P64, "D"), 
                        DATEDIF('Crop Table'!P64, H34, "D")
                ) 
        &gt; 3, 
        IF(AND(H34&gt;'Crop Table'!O64, H34&lt;'Crop Table'!P64),
                1*'Crop Table'!C64,
        ), 
        1*'Crop Table'!C64
        ),
1*'Crop Table'!C64
)</f>
        <v/>
      </c>
      <c r="DN34" s="202"/>
      <c r="DO34" s="202" t="str">
        <f>IF(IF(H32&lt;'Crop Table'!O65, 
                        DATEDIF(H32, 'Crop Table'!O65, "D"), 
                        DATEDIF('Crop Table'!O65, H32, "D")
                )
&gt; 3,
        IF(
                IF(H32&lt;'Crop Table'!P65, 
                        DATEDIF(H32, 'Crop Table'!P65, "D"), 
                        DATEDIF('Crop Table'!P65, H32, "D")
                ) 
        &gt; 3, 
        IF(AND(H32&gt;'Crop Table'!O65, H32&lt;'Crop Table'!P65),
                1*'Crop Table'!C65,
        ), 
        1*'Crop Table'!C65
        ),
1*'Crop Table'!C65
)</f>
        <v/>
      </c>
      <c r="DP34" s="202"/>
      <c r="DQ34" s="202" t="str">
        <f>IF(IF(H34&lt;'Crop Table'!O66, 
                        DATEDIF(H34, 'Crop Table'!O66, "D"), 
                        DATEDIF('Crop Table'!O66, H34, "D")
                )
&gt; 3,
        IF(
                IF(H34&lt;'Crop Table'!P66, 
                        DATEDIF(H34, 'Crop Table'!P66, "D"), 
                        DATEDIF('Crop Table'!P66, H34, "D")
                ) 
        &gt; 3, 
        IF(AND(H34&gt;'Crop Table'!O66, H34&lt;'Crop Table'!P66),
                1*'Crop Table'!C66,
        ), 
        1*'Crop Table'!C66
        ),
1*'Crop Table'!C66
)</f>
        <v/>
      </c>
      <c r="DR34" s="202"/>
      <c r="DS34" s="202" t="str">
        <f>IF(IF(H34&lt;'Crop Table'!O67, 
                        DATEDIF(H34, 'Crop Table'!O67, "D"), 
                        DATEDIF('Crop Table'!O67, H34, "D")
                )
&gt; 3,
        IF(
                IF(H34&lt;'Crop Table'!P67, 
                        DATEDIF(H34, 'Crop Table'!P67, "D"), 
                        DATEDIF('Crop Table'!P67, H34, "D")
                ) 
        &gt; 3, 
        IF(AND(H34&gt;'Crop Table'!O67, H34&lt;'Crop Table'!P67),
                1*'Crop Table'!C67,
        ), 
        1*'Crop Table'!C67
        ),
1*'Crop Table'!C67
)</f>
        <v/>
      </c>
      <c r="DT34" s="202"/>
      <c r="DU34" s="202" t="str">
        <f>IF(IF(H34&lt;'Crop Table'!O68, 
                        DATEDIF(H34, 'Crop Table'!O68, "D"), 
                        DATEDIF('Crop Table'!O68, H34, "D")
                )
&gt; 3,
        IF(
                IF(H34&lt;'Crop Table'!P68, 
                        DATEDIF(H34, 'Crop Table'!P68, "D"), 
                        DATEDIF('Crop Table'!P68, H34, "D")
                ) 
        &gt; 3, 
        IF(AND(H34&gt;'Crop Table'!O68, H34&lt;'Crop Table'!P68),
                1*'Crop Table'!C68,
        ), 
        1*'Crop Table'!C68
        ),
1*'Crop Table'!C68
)</f>
        <v/>
      </c>
      <c r="DV34" s="202"/>
      <c r="DW34" s="202" t="str">
        <f>IF(IF(H34&lt;'Crop Table'!O69, 
                        DATEDIF(H34, 'Crop Table'!O69, "D"), 
                        DATEDIF('Crop Table'!O69, H34, "D")
                )
&gt; 3,
        IF(
                IF(H34&lt;'Crop Table'!P69, 
                        DATEDIF(H34, 'Crop Table'!P69, "D"), 
                        DATEDIF('Crop Table'!P69, H34, "D")
                ) 
        &gt; 3, 
        IF(AND(H34&gt;'Crop Table'!O69, H34&lt;'Crop Table'!P69),
                1*'Crop Table'!C69,
        ), 
        1*'Crop Table'!C69
        ),
1*'Crop Table'!C69
)</f>
        <v/>
      </c>
      <c r="DX34" s="202"/>
      <c r="DY34" s="202" t="str">
        <f>IF(IF(H34&lt;'Crop Table'!O70, 
                        DATEDIF(H34, 'Crop Table'!O70, "D"), 
                        DATEDIF('Crop Table'!O70, H34, "D")
                )
&gt; 3,
        IF(
                IF(H34&lt;'Crop Table'!P70, 
                        DATEDIF(H34, 'Crop Table'!P70, "D"), 
                        DATEDIF('Crop Table'!P70, H34, "D")
                ) 
        &gt; 3, 
        IF(AND(H34&gt;'Crop Table'!O70, H34&lt;'Crop Table'!P70),
                1*'Crop Table'!C70,
        ), 
        1*'Crop Table'!C70
        ),
1*'Crop Table'!C70
)</f>
        <v/>
      </c>
      <c r="DZ34" s="202"/>
      <c r="EA34" s="202" t="str">
        <f>IF(IF(H34&lt;'Crop Table'!O71, 
                        DATEDIF(H34, 'Crop Table'!O71, "D"), 
                        DATEDIF('Crop Table'!O71, H34, "D")
                )
&gt; 3,
        IF(
                IF(H34&lt;'Crop Table'!P71, 
                        DATEDIF(H34, 'Crop Table'!P71, "D"), 
                        DATEDIF('Crop Table'!P71, H34, "D")
                ) 
        &gt; 3, 
        IF(AND(H34&gt;'Crop Table'!O71, H34&lt;'Crop Table'!P71),
                1*'Crop Table'!C71,
        ), 
        1*'Crop Table'!C71
        ),
1*'Crop Table'!C71
)</f>
        <v/>
      </c>
      <c r="EB34" s="202"/>
      <c r="EC34" s="202" t="str">
        <f>IF(IF(H34&lt;'Crop Table'!O72, 
                        DATEDIF(H34, 'Crop Table'!O72, "D"), 
                        DATEDIF('Crop Table'!O72, H34, "D")
                )
&gt; 3,
        IF(
                IF(H34&lt;'Crop Table'!P72, 
                        DATEDIF(H34, 'Crop Table'!P72, "D"), 
                        DATEDIF('Crop Table'!P72, H34, "D")
                ) 
        &gt; 3, 
        IF(AND(H34&gt;'Crop Table'!O72, H34&lt;'Crop Table'!P72),
                1*'Crop Table'!C72,
        ), 
        1*'Crop Table'!C72
        ),
1*'Crop Table'!C72
)</f>
        <v/>
      </c>
      <c r="ED34" s="202"/>
      <c r="EE34" s="202" t="str">
        <f>IF(IF(H32&lt;'Crop Table'!O73, 
                        DATEDIF(H32, 'Crop Table'!O73, "D"), 
                        DATEDIF('Crop Table'!O73, H32, "D")
                )
&gt; 3,
        IF(
                IF(H32&lt;'Crop Table'!P73, 
                        DATEDIF(H32, 'Crop Table'!P73, "D"), 
                        DATEDIF('Crop Table'!P73, H32, "D")
                ) 
        &gt; 3, 
        IF(AND(H32&gt;'Crop Table'!O73, H32&lt;'Crop Table'!P73),
                1*'Crop Table'!C73,
        ), 
        1*'Crop Table'!C73
        ),
1*'Crop Table'!C73
)</f>
        <v/>
      </c>
      <c r="EF34" s="203"/>
    </row>
    <row r="35">
      <c r="A35" s="204"/>
      <c r="B35" s="193"/>
      <c r="C35" s="193"/>
      <c r="D35" s="193"/>
      <c r="E35" s="205">
        <f>IF(COUNTA('Crop Table'!O11:O73)=0, ,SUM(K35:EE35))</f>
        <v>5</v>
      </c>
      <c r="F35" s="195"/>
      <c r="G35" s="206" t="str">
        <f>IF(COUNTA('Crop Table'!O11:O73)=0, ,(IF(LEFT(H35, 2)=LEFT(H34, 2), , SWITCH(LEFT(H35, 2), "1/", "January","2/", "February","3/", "March","4/", "April","5/", "May","6/", "June","7/", "July","8/", "August","9/", "September","10", "October","11", "November","12", "December"))))</f>
        <v>September</v>
      </c>
      <c r="H35" s="197">
        <f>IF(COUNTA('Crop Table'!O11:O73)=0, ,H34+(DATEDIF(H13, H53, "D")/39)-((DATEDIF(H13, H53, "D")/39)/39))</f>
        <v>45175.01052</v>
      </c>
      <c r="I35" s="207"/>
      <c r="J35" s="208"/>
      <c r="K35" s="200" t="str">
        <f>IF(IF(H35&lt;'Crop Table'!O11, 
                        DATEDIF(H35, 'Crop Table'!O11, "D"), 
                        DATEDIF('Crop Table'!O11, H35, "D")
                )
&gt; 3,
        IF(
                IF(H35&lt;'Crop Table'!P11, 
                        DATEDIF(H35, 'Crop Table'!P11, "D"), 
                        DATEDIF('Crop Table'!P11, H35, "D")
                ) 
        &gt; 3, 
        IF(AND(H35&gt;'Crop Table'!O11, H35&lt;'Crop Table'!P11),
                1*'Crop Table'!C11,
        ), 
        1*'Crop Table'!C11
        ),
1*'Crop Table'!C11
)</f>
        <v/>
      </c>
      <c r="L35" s="200"/>
      <c r="M35" s="201" t="str">
        <f>IF(IF(H32&lt;'Crop Table'!O12, 
                        DATEDIF(H32, 'Crop Table'!O12, "D"), 
                        DATEDIF('Crop Table'!O12, H32, "D")
                )
&gt; 3,
        IF(
                IF(H32&lt;'Crop Table'!P12, 
                        DATEDIF(H32, 'Crop Table'!P12, "D"), 
                        DATEDIF('Crop Table'!P12, H32, "D")
                ) 
        &gt; 3, 
        IF(AND(H32&gt;'Crop Table'!O12, H32&lt;'Crop Table'!P12),
                1*'Crop Table'!C12,
        ), 
        1*'Crop Table'!C12
        ),
1*'Crop Table'!C12
)</f>
        <v/>
      </c>
      <c r="N35" s="201"/>
      <c r="O35" s="202" t="str">
        <f>IF(IF(H34&lt;'Crop Table'!O13, 
                        DATEDIF(H34, 'Crop Table'!O13, "D"), 
                        DATEDIF('Crop Table'!O13, H34, "D")
                )
&gt; 3,
        IF(
                IF(H34&lt;'Crop Table'!P13, 
                        DATEDIF(H34, 'Crop Table'!P13, "D"), 
                        DATEDIF('Crop Table'!P13, H34, "D")
                ) 
        &gt; 3, 
        IF(AND(H34&gt;'Crop Table'!O13, H34&lt;'Crop Table'!P13),
                1*'Crop Table'!C13,
        ), 
        1*'Crop Table'!C13
        ),
1*'Crop Table'!C13
)</f>
        <v/>
      </c>
      <c r="P35" s="202"/>
      <c r="Q35" s="202" t="str">
        <f>IF(IF(H35&lt;'Crop Table'!O14, 
                        DATEDIF(H35, 'Crop Table'!O14, "D"), 
                        DATEDIF('Crop Table'!O14, H35, "D")
                )
&gt; 3,
        IF(
                IF(H35&lt;'Crop Table'!P14, 
                        DATEDIF(H35, 'Crop Table'!P14, "D"), 
                        DATEDIF('Crop Table'!P14, H35, "D")
                ) 
        &gt; 3, 
        IF(AND(H35&gt;'Crop Table'!O14, H35&lt;'Crop Table'!P14),
                1*'Crop Table'!C14,
        ), 
        1*'Crop Table'!C14
        ),
1*'Crop Table'!C14 
)</f>
        <v/>
      </c>
      <c r="R35" s="202"/>
      <c r="S35" s="202" t="str">
        <f>IF(IF(H35&lt;'Crop Table'!O15, 
                        DATEDIF(H35, 'Crop Table'!O15, "D"), 
                        DATEDIF('Crop Table'!O15, H35, "D")
                )
&gt; 3,
        IF(
                IF(H35&lt;'Crop Table'!P15, 
                        DATEDIF(H35, 'Crop Table'!P15, "D"), 
                        DATEDIF('Crop Table'!P15, H35, "D")
                ) 
        &gt; 3, 
        IF(AND(H35&gt;'Crop Table'!O15, H35&lt;'Crop Table'!P15),
                1*'Crop Table'!C15,
        ), 
        1*'Crop Table'!C15
        ),
1*'Crop Table'!C15
)</f>
        <v/>
      </c>
      <c r="T35" s="202"/>
      <c r="U35" s="202" t="str">
        <f>IF(IF(H35&lt;'Crop Table'!O16, 
                        DATEDIF(H35, 'Crop Table'!O16, "D"), 
                        DATEDIF('Crop Table'!O16, H35, "D")
                )
&gt; 3,
        IF(
                IF(H35&lt;'Crop Table'!P16, 
                        DATEDIF(H35, 'Crop Table'!P16, "D"), 
                        DATEDIF('Crop Table'!P16, H35, "D")
                ) 
        &gt; 3, 
        IF(AND(H35&gt;'Crop Table'!O16, H35&lt;'Crop Table'!P16),
                1*'Crop Table'!C16,
        ), 
        1*'Crop Table'!C16
        ),
1*'Crop Table'!C16 
)</f>
        <v/>
      </c>
      <c r="V35" s="202"/>
      <c r="W35" s="202" t="str">
        <f>IF(IF(H35&lt;'Crop Table'!O17, 
                        DATEDIF(H35, 'Crop Table'!O17, "D"), 
                        DATEDIF('Crop Table'!O17, H35, "D")
                )
&gt; 3,
        IF(
                IF(H35&lt;'Crop Table'!P17, 
                        DATEDIF(H35, 'Crop Table'!P17, "D"), 
                        DATEDIF('Crop Table'!P17, H35, "D")
                ) 
        &gt; 3, 
        IF(AND(H35&gt;'Crop Table'!O17, H35&lt;'Crop Table'!P17),
                1*'Crop Table'!C17,
        ), 
        1*'Crop Table'!C17
        ),
1*'Crop Table'!C17 
)</f>
        <v/>
      </c>
      <c r="X35" s="202"/>
      <c r="Y35" s="202">
        <f>IF(IF(H35&lt;'Crop Table'!O18, 
                        DATEDIF(H35, 'Crop Table'!O18, "D"), 
                        DATEDIF('Crop Table'!O18, H35, "D")
                )
&gt; 3,
        IF(
                IF(H35&lt;'Crop Table'!P18, 
                        DATEDIF(H35, 'Crop Table'!P18, "D"), 
                        DATEDIF('Crop Table'!P18, H35, "D")
                ) 
        &gt; 3, 
        IF(AND(H35&gt;'Crop Table'!O18, H35&lt;'Crop Table'!P18),
                1*'Crop Table'!C18,
        ), 
        1*'Crop Table'!C18
        ),
1*'Crop Table'!C18 
)</f>
        <v>3</v>
      </c>
      <c r="Z35" s="202"/>
      <c r="AA35" s="202">
        <f>IF(IF(H35&lt;'Crop Table'!O19, 
                        DATEDIF(H35, 'Crop Table'!O19, "D"), 
                        DATEDIF('Crop Table'!O19, H35, "D")
                )
&gt; 3,
        IF(
                IF(H35&lt;'Crop Table'!P19, 
                        DATEDIF(H35, 'Crop Table'!P19, "D"), 
                        DATEDIF('Crop Table'!P19, H35, "D")
                ) 
        &gt; 3, 
        IF(AND(H35&gt;'Crop Table'!O19, H35&lt;'Crop Table'!P19),
                1*'Crop Table'!C19,
        ), 
        1*'Crop Table'!C19
        ),
1*'Crop Table'!C19 
)</f>
        <v>1</v>
      </c>
      <c r="AB35" s="202"/>
      <c r="AC35" s="202">
        <f>IF(IF(H35&lt;'Crop Table'!O20, 
                        DATEDIF(H35, 'Crop Table'!O20, "D"), 
                        DATEDIF('Crop Table'!O20, H35, "D")
                )
&gt; 3,
        IF(
                IF(H35&lt;'Crop Table'!P20, 
                        DATEDIF(H35, 'Crop Table'!P20, "D"), 
                        DATEDIF('Crop Table'!P20, H35, "D")
                ) 
        &gt; 3, 
        IF(AND(H35&gt;'Crop Table'!O20, H35&lt;'Crop Table'!P20),
                1*'Crop Table'!C20,
        ), 
        1*'Crop Table'!C20
        ),
1*'Crop Table'!C20 
)</f>
        <v>1</v>
      </c>
      <c r="AD35" s="202"/>
      <c r="AE35" s="202" t="str">
        <f>IF(IF(H35&lt;'Crop Table'!O21, 
                        DATEDIF(H35, 'Crop Table'!O21, "D"), 
                        DATEDIF('Crop Table'!O21, H35, "D")
                )
&gt; 3,
        IF(
                IF(H35&lt;'Crop Table'!P21, 
                        DATEDIF(H35, 'Crop Table'!P21, "D"), 
                        DATEDIF('Crop Table'!P21, H35, "D")
                ) 
        &gt; 3, 
        IF(AND(H35&gt;'Crop Table'!O21, H35&lt;'Crop Table'!P21),
                1*'Crop Table'!C21,
        ), 
        1*'Crop Table'!C21
        ),
1*'Crop Table'!C21 
)</f>
        <v/>
      </c>
      <c r="AF35" s="202"/>
      <c r="AG35" s="202" t="str">
        <f>IF(IF(H35&lt;'Crop Table'!O22, 
                        DATEDIF(H35, 'Crop Table'!O22, "D"), 
                        DATEDIF('Crop Table'!O22, H35, "D")
                )
&gt; 3,
        IF(
                IF(H35&lt;'Crop Table'!P22, 
                        DATEDIF(H35, 'Crop Table'!P22, "D"), 
                        DATEDIF('Crop Table'!P22, H35, "D")
                ) 
        &gt; 3, 
        IF(AND(H35&gt;'Crop Table'!O22, H35&lt;'Crop Table'!P22),
                1*'Crop Table'!C22,
        ), 
        1*'Crop Table'!C22
        ),
1*'Crop Table'!C22 
)</f>
        <v/>
      </c>
      <c r="AH35" s="202"/>
      <c r="AI35" s="202" t="str">
        <f>IF(IF(H35&lt;'Crop Table'!O23, 
                        DATEDIF(H35, 'Crop Table'!O23, "D"), 
                        DATEDIF('Crop Table'!O23, H35, "D")
                )
&gt; 3,
        IF(
                IF(H35&lt;'Crop Table'!P23, 
                        DATEDIF(H35, 'Crop Table'!P23, "D"), 
                        DATEDIF('Crop Table'!P23, H35, "D")
                ) 
        &gt; 3, 
        IF(AND(H35&gt;'Crop Table'!O23, H35&lt;'Crop Table'!P23),
                1*'Crop Table'!C23,
        ), 
        1*'Crop Table'!C23
        ),
1*'Crop Table'!C23 
)</f>
        <v/>
      </c>
      <c r="AJ35" s="202"/>
      <c r="AK35" s="202" t="str">
        <f>IF(IF(H35&lt;'Crop Table'!O24, 
                        DATEDIF(H35, 'Crop Table'!O24, "D"), 
                        DATEDIF('Crop Table'!O24, H35, "D")
                )
&gt; 3,
        IF(
                IF(H35&lt;'Crop Table'!P24, 
                        DATEDIF(H35, 'Crop Table'!P24, "D"), 
                        DATEDIF('Crop Table'!P24, H35, "D")
                ) 
        &gt; 3, 
        IF(AND(H35&gt;'Crop Table'!O24, H35&lt;'Crop Table'!P24),
                1*'Crop Table'!C24,
        ), 
        1*'Crop Table'!C24
        ),
1*'Crop Table'!C24 
)</f>
        <v/>
      </c>
      <c r="AL35" s="202"/>
      <c r="AM35" s="202" t="str">
        <f>IF(IF(H35&lt;'Crop Table'!O25, 
                        DATEDIF(H35, 'Crop Table'!O25, "D"), 
                        DATEDIF('Crop Table'!O25, H35, "D")
                )
&gt; 3,
        IF(
                IF(H35&lt;'Crop Table'!P25, 
                        DATEDIF(H35, 'Crop Table'!P25, "D"), 
                        DATEDIF('Crop Table'!P25, H35, "D")
                ) 
        &gt; 3, 
        IF(AND(H35&gt;'Crop Table'!O25, H35&lt;'Crop Table'!P25),
                1*'Crop Table'!C25,
        ), 
        1*'Crop Table'!C25
        ),
1*'Crop Table'!C25 
)</f>
        <v/>
      </c>
      <c r="AN35" s="202"/>
      <c r="AO35" s="202" t="str">
        <f>IF(IF(H35&lt;'Crop Table'!O26, 
                        DATEDIF(H35, 'Crop Table'!O26, "D"), 
                        DATEDIF('Crop Table'!O26, H35, "D")
                )
&gt; 3,
        IF(
                IF(H35&lt;'Crop Table'!P26, 
                        DATEDIF(H35, 'Crop Table'!P26, "D"), 
                        DATEDIF('Crop Table'!P26, H35, "D")
                ) 
        &gt; 3, 
        IF(AND(H35&gt;'Crop Table'!O26, H35&lt;'Crop Table'!P26),
                1*'Crop Table'!C26,
        ), 
        1*'Crop Table'!C26
        ),
1*'Crop Table'!C26 
)</f>
        <v/>
      </c>
      <c r="AP35" s="202"/>
      <c r="AQ35" s="202" t="str">
        <f>IF(IF(H35&lt;'Crop Table'!O27, 
                        DATEDIF(H35, 'Crop Table'!O27, "D"), 
                        DATEDIF('Crop Table'!O27, H35, "D")
                )
&gt; 3,
        IF(
                IF(H35&lt;'Crop Table'!P27, 
                        DATEDIF(H35, 'Crop Table'!P27, "D"), 
                        DATEDIF('Crop Table'!P27, H35, "D")
                ) 
        &gt; 3, 
        IF(AND(H35&gt;'Crop Table'!O27, H35&lt;'Crop Table'!P27),
                1*'Crop Table'!C27,
        ), 
        1*'Crop Table'!C27
        ),
1*'Crop Table'!C27 
)</f>
        <v/>
      </c>
      <c r="AR35" s="202"/>
      <c r="AS35" s="202" t="str">
        <f>IF(IF(H35&lt;'Crop Table'!O28, 
                        DATEDIF(H35, 'Crop Table'!O28, "D"), 
                        DATEDIF('Crop Table'!O28, H35, "D")
                )
&gt; 3,
        IF(
                IF(H35&lt;'Crop Table'!P28, 
                        DATEDIF(H35, 'Crop Table'!P28, "D"), 
                        DATEDIF('Crop Table'!P28, H35, "D")
                ) 
        &gt; 3, 
        IF(AND(H35&gt;'Crop Table'!O28, H35&lt;'Crop Table'!P28),
                1*'Crop Table'!C28,
        ), 
        1*'Crop Table'!C28
        ),
1*'Crop Table'!C28 
)</f>
        <v/>
      </c>
      <c r="AT35" s="202"/>
      <c r="AU35" s="202" t="str">
        <f>IF(IF(H35&lt;'Crop Table'!O29, 
                        DATEDIF(H35, 'Crop Table'!O29, "D"), 
                        DATEDIF('Crop Table'!O29, H35, "D")
                )
&gt; 3,
        IF(
                IF(H35&lt;'Crop Table'!P29, 
                        DATEDIF(H35, 'Crop Table'!P29, "D"), 
                        DATEDIF('Crop Table'!P29, H35, "D")
                ) 
        &gt; 3, 
        IF(AND(H35&gt;'Crop Table'!O29, H35&lt;'Crop Table'!P29),
                1*'Crop Table'!C29,
        ), 
        1*'Crop Table'!C29
        ),
1*'Crop Table'!C29 
)</f>
        <v/>
      </c>
      <c r="AV35" s="202"/>
      <c r="AW35" s="202" t="str">
        <f>IF(IF(H35&lt;'Crop Table'!O30, 
                        DATEDIF(H35, 'Crop Table'!O30, "D"), 
                        DATEDIF('Crop Table'!O30, H35, "D")
                )
&gt; 3,
        IF(
                IF(H35&lt;'Crop Table'!P30, 
                        DATEDIF(H35, 'Crop Table'!P30, "D"), 
                        DATEDIF('Crop Table'!P30, H35, "D")
                ) 
        &gt; 3, 
        IF(AND(H35&gt;'Crop Table'!O30, H35&lt;'Crop Table'!P30),
                1*'Crop Table'!C30,
        ), 
        1*'Crop Table'!C30
        ),
1*'Crop Table'!C30 
)</f>
        <v/>
      </c>
      <c r="AX35" s="202"/>
      <c r="AY35" s="202" t="str">
        <f>IF(IF(H35&lt;'Crop Table'!O31, 
                        DATEDIF(H35, 'Crop Table'!O31, "D"), 
                        DATEDIF('Crop Table'!O31, H35, "D")
                )
&gt; 3,
        IF(
                IF(H35&lt;'Crop Table'!P31, 
                        DATEDIF(H35, 'Crop Table'!P31, "D"), 
                        DATEDIF('Crop Table'!P31, H35, "D")
                ) 
        &gt; 3, 
        IF(AND(H35&gt;'Crop Table'!O31, H35&lt;'Crop Table'!P31),
                1*'Crop Table'!C31,
        ), 
        1*'Crop Table'!C31
        ),
1*'Crop Table'!C31 
)</f>
        <v/>
      </c>
      <c r="AZ35" s="202"/>
      <c r="BA35" s="202" t="str">
        <f>IF(IF(H35&lt;'Crop Table'!O32, 
                        DATEDIF(H35, 'Crop Table'!O32, "D"), 
                        DATEDIF('Crop Table'!O32, H35, "D")
                )
&gt; 3,
        IF(
                IF(H35&lt;'Crop Table'!P32, 
                        DATEDIF(H35, 'Crop Table'!P32, "D"), 
                        DATEDIF('Crop Table'!P32, H35, "D")
                ) 
        &gt; 3, 
        IF(AND(H35&gt;'Crop Table'!O32, H35&lt;'Crop Table'!P32),
                1*'Crop Table'!C32,
        ), 
        1*'Crop Table'!C32
        ),
1*'Crop Table'!C32 
)</f>
        <v/>
      </c>
      <c r="BB35" s="202"/>
      <c r="BC35" s="202" t="str">
        <f>IF(IF(H35&lt;'Crop Table'!O33, 
                        DATEDIF(H35, 'Crop Table'!O33, "D"), 
                        DATEDIF('Crop Table'!O33, H35, "D")
                )
&gt; 3,
        IF(
                IF(H35&lt;'Crop Table'!P33, 
                        DATEDIF(H35, 'Crop Table'!P33, "D"), 
                        DATEDIF('Crop Table'!P33, H35, "D")
                ) 
        &gt; 3, 
        IF(AND(H35&gt;'Crop Table'!O33, H35&lt;'Crop Table'!P33),
                1*'Crop Table'!C33,
        ), 
        1*'Crop Table'!C33
        ),
1*'Crop Table'!C33 
)</f>
        <v/>
      </c>
      <c r="BD35" s="202"/>
      <c r="BE35" s="202" t="str">
        <f>IF(IF(H35&lt;'Crop Table'!O34, 
                        DATEDIF(H35, 'Crop Table'!O34, "D"), 
                        DATEDIF('Crop Table'!O34, H35, "D")
                )
&gt; 3,
        IF(
                IF(H35&lt;'Crop Table'!P34, 
                        DATEDIF(H35, 'Crop Table'!P34, "D"), 
                        DATEDIF('Crop Table'!P34, H35, "D")
                ) 
        &gt; 3, 
        IF(AND(H35&gt;'Crop Table'!O34, H35&lt;'Crop Table'!P34),
                1*'Crop Table'!C34,
        ), 
        1*'Crop Table'!C34
        ),
1*'Crop Table'!C34 
)</f>
        <v/>
      </c>
      <c r="BF35" s="202"/>
      <c r="BG35" s="202" t="str">
        <f>IF(IF(H35&lt;'Crop Table'!O35, 
                        DATEDIF(H35, 'Crop Table'!O35, "D"), 
                        DATEDIF('Crop Table'!O35, H35, "D")
                )
&gt; 3,
        IF(
                IF(H35&lt;'Crop Table'!P35, 
                        DATEDIF(H35, 'Crop Table'!P35, "D"), 
                        DATEDIF('Crop Table'!P35, H35, "D")
                ) 
        &gt; 3, 
        IF(AND(H35&gt;'Crop Table'!O35, H35&lt;'Crop Table'!P35),
                1*'Crop Table'!C35,
        ), 
        1*'Crop Table'!C35
        ),
1*'Crop Table'!C35 
)</f>
        <v/>
      </c>
      <c r="BH35" s="202"/>
      <c r="BI35" s="202" t="str">
        <f>IF(IF(H35&lt;'Crop Table'!O36, 
                        DATEDIF(H35, 'Crop Table'!O36, "D"), 
                        DATEDIF('Crop Table'!O36, H35, "D")
                )
&gt; 3,
        IF(
                IF(H35&lt;'Crop Table'!P36, 
                        DATEDIF(H35, 'Crop Table'!P36, "D"), 
                        DATEDIF('Crop Table'!P36, H35, "D")
                ) 
        &gt; 3, 
        IF(AND(H35&gt;'Crop Table'!O36, H35&lt;'Crop Table'!P36),
                1*'Crop Table'!C36,
        ), 
        1*'Crop Table'!C36
        ),
1*'Crop Table'!C36 
)</f>
        <v/>
      </c>
      <c r="BJ35" s="202"/>
      <c r="BK35" s="202" t="str">
        <f>IF(IF(H35&lt;'Crop Table'!O37, 
                        DATEDIF(H35, 'Crop Table'!O37, "D"), 
                        DATEDIF('Crop Table'!O37, H35, "D")
                )
&gt; 3,
        IF(
                IF(H35&lt;'Crop Table'!P37, 
                        DATEDIF(H35, 'Crop Table'!P37, "D"), 
                        DATEDIF('Crop Table'!P37, H35, "D")
                ) 
        &gt; 3, 
        IF(AND(H35&gt;'Crop Table'!O37, H35&lt;'Crop Table'!P37),
                1*'Crop Table'!C37,
        ), 
        1*'Crop Table'!C37
        ),
1*'Crop Table'!C37 
)</f>
        <v/>
      </c>
      <c r="BL35" s="202"/>
      <c r="BM35" s="202" t="str">
        <f>IF(IF(H35&lt;'Crop Table'!O38, 
                        DATEDIF(H35, 'Crop Table'!O38, "D"), 
                        DATEDIF('Crop Table'!O38, H35, "D")
                )
&gt; 3,
        IF(
                IF(H35&lt;'Crop Table'!P38, 
                        DATEDIF(H35, 'Crop Table'!P38, "D"), 
                        DATEDIF('Crop Table'!P38, H35, "D")
                ) 
        &gt; 3, 
        IF(AND(H35&gt;'Crop Table'!O38, H35&lt;'Crop Table'!P38),
                1*'Crop Table'!C38,
        ), 
        1*'Crop Table'!C38
        ),
1*'Crop Table'!C38 
)</f>
        <v/>
      </c>
      <c r="BN35" s="202"/>
      <c r="BO35" s="202" t="str">
        <f>IF(IF(H35&lt;'Crop Table'!O39, 
                        DATEDIF(H35, 'Crop Table'!O39, "D"), 
                        DATEDIF('Crop Table'!O39, H35, "D")
                )
&gt; 3,
        IF(
                IF(H35&lt;'Crop Table'!P39, 
                        DATEDIF(H35, 'Crop Table'!P39, "D"), 
                        DATEDIF('Crop Table'!P39, H35, "D")
                ) 
        &gt; 3, 
        IF(AND(H35&gt;'Crop Table'!O39, H35&lt;'Crop Table'!P39),
                1*'Crop Table'!C39,
        ), 
        1*'Crop Table'!C39
        ),
1*'Crop Table'!C39 
)</f>
        <v/>
      </c>
      <c r="BP35" s="202"/>
      <c r="BQ35" s="202" t="str">
        <f>IF(IF(H35&lt;'Crop Table'!O40, 
                        DATEDIF(H35, 'Crop Table'!O40, "D"), 
                        DATEDIF('Crop Table'!O40, H35, "D")
                )
&gt; 3,
        IF(
                IF(H35&lt;'Crop Table'!P40, 
                        DATEDIF(H35, 'Crop Table'!P40, "D"), 
                        DATEDIF('Crop Table'!P40, H35, "D")
                ) 
        &gt; 3, 
        IF(AND(H35&gt;'Crop Table'!O40, H35&lt;'Crop Table'!P40),
                1*'Crop Table'!C40,
        ), 
        1*'Crop Table'!C40
        ),
1*'Crop Table'!C40
)</f>
        <v/>
      </c>
      <c r="BR35" s="202"/>
      <c r="BS35" s="202" t="str">
        <f>IF(IF(H35&lt;'Crop Table'!O41, 
                        DATEDIF(H35, 'Crop Table'!O41, "D"), 
                        DATEDIF('Crop Table'!O41, H35, "D")
                )
&gt; 3,
        IF(
                IF(H35&lt;'Crop Table'!P41, 
                        DATEDIF(H35, 'Crop Table'!P41, "D"), 
                        DATEDIF('Crop Table'!P41, H35, "D")
                ) 
        &gt; 3, 
        IF(AND(H35&gt;'Crop Table'!O41, H35&lt;'Crop Table'!P41),
                1*'Crop Table'!C41,
        ), 
        1*'Crop Table'!C41
        ),
1*'Crop Table'!C41
)</f>
        <v/>
      </c>
      <c r="BT35" s="202"/>
      <c r="BU35" s="202" t="str">
        <f>IF(IF(H35&lt;'Crop Table'!O42, 
                        DATEDIF(H35, 'Crop Table'!O42, "D"), 
                        DATEDIF('Crop Table'!O42, H35, "D")
                )
&gt; 3,
        IF(
                IF(H35&lt;'Crop Table'!P42, 
                        DATEDIF(H35, 'Crop Table'!P42, "D"), 
                        DATEDIF('Crop Table'!P42, H35, "D")
                ) 
        &gt; 3, 
        IF(AND(H35&gt;'Crop Table'!O42, H35&lt;'Crop Table'!P42),
                1*'Crop Table'!C42,
        ), 
        1*'Crop Table'!C42
        ),
1*'Crop Table'!C42
)</f>
        <v/>
      </c>
      <c r="BV35" s="202"/>
      <c r="BW35" s="202" t="str">
        <f>IF(IF(H35&lt;'Crop Table'!O43, 
                        DATEDIF(H35, 'Crop Table'!O43, "D"), 
                        DATEDIF('Crop Table'!O43, H35, "D")
                )
&gt; 3,
        IF(
                IF(H35&lt;'Crop Table'!P43, 
                        DATEDIF(H35, 'Crop Table'!P43, "D"), 
                        DATEDIF('Crop Table'!P43, H35, "D")
                ) 
        &gt; 3, 
        IF(AND(H35&gt;'Crop Table'!O43, H35&lt;'Crop Table'!P43),
                1*'Crop Table'!C43,
        ), 
        1*'Crop Table'!C43
        ),
1*'Crop Table'!C43
)</f>
        <v/>
      </c>
      <c r="BX35" s="202"/>
      <c r="BY35" s="202" t="str">
        <f>IF(IF(H35&lt;'Crop Table'!O44, 
                        DATEDIF(H35, 'Crop Table'!O44, "D"), 
                        DATEDIF('Crop Table'!O44, H35, "D")
                )
&gt; 3,
        IF(
                IF(H35&lt;'Crop Table'!P44, 
                        DATEDIF(H35, 'Crop Table'!P44, "D"), 
                        DATEDIF('Crop Table'!P44, H35, "D")
                ) 
        &gt; 3, 
        IF(AND(H35&gt;'Crop Table'!O44, H35&lt;'Crop Table'!P44),
                1*'Crop Table'!C44,
        ), 
        1*'Crop Table'!C44
        ),
1*'Crop Table'!C44
)</f>
        <v/>
      </c>
      <c r="BZ35" s="202"/>
      <c r="CA35" s="202" t="str">
        <f>IF(IF(H35&lt;'Crop Table'!O45, 
                        DATEDIF(H35, 'Crop Table'!O45, "D"), 
                        DATEDIF('Crop Table'!O45, H35, "D")
                )
&gt; 3,
        IF(
                IF(H35&lt;'Crop Table'!P45, 
                        DATEDIF(H35, 'Crop Table'!P45, "D"), 
                        DATEDIF('Crop Table'!P45, H35, "D")
                ) 
        &gt; 3, 
        IF(AND(H35&gt;'Crop Table'!O45, H35&lt;'Crop Table'!P45),
                1*'Crop Table'!C45,
        ), 
        1*'Crop Table'!C45
        ),
1*'Crop Table'!C45
)</f>
        <v/>
      </c>
      <c r="CB35" s="202"/>
      <c r="CC35" s="202" t="str">
        <f>IF(IF(H35&lt;'Crop Table'!O46, 
                        DATEDIF(H35, 'Crop Table'!O46, "D"), 
                        DATEDIF('Crop Table'!O46, H35, "D")
                )
&gt; 3,
        IF(
                IF(H35&lt;'Crop Table'!P46, 
                        DATEDIF(H35, 'Crop Table'!P46, "D"), 
                        DATEDIF('Crop Table'!P46, H35, "D")
                ) 
        &gt; 3, 
        IF(AND(H35&gt;'Crop Table'!O46, H35&lt;'Crop Table'!P46),
                1*'Crop Table'!C46,
        ), 
        1*'Crop Table'!C46
        ),
1*'Crop Table'!C46
)</f>
        <v/>
      </c>
      <c r="CD35" s="202"/>
      <c r="CE35" s="202" t="str">
        <f>IF(IF(H35&lt;'Crop Table'!O47, 
                        DATEDIF(H35, 'Crop Table'!O47, "D"), 
                        DATEDIF('Crop Table'!O47, H35, "D")
                )
&gt; 3,
        IF(
                IF(H35&lt;'Crop Table'!P47, 
                        DATEDIF(H35, 'Crop Table'!P47, "D"), 
                        DATEDIF('Crop Table'!P47, H35, "D")
                ) 
        &gt; 3, 
        IF(AND(H35&gt;'Crop Table'!O47, H35&lt;'Crop Table'!P47),
                1*'Crop Table'!C47,
        ), 
        1*'Crop Table'!C47
        ),
1*'Crop Table'!C47
)</f>
        <v/>
      </c>
      <c r="CF35" s="202"/>
      <c r="CG35" s="202" t="str">
        <f>IF(IF(H35&lt;'Crop Table'!O48, 
                        DATEDIF(H35, 'Crop Table'!O48, "D"), 
                        DATEDIF('Crop Table'!O48, H35, "D")
                )
&gt; 3,
        IF(
                IF(H35&lt;'Crop Table'!P48, 
                        DATEDIF(H35, 'Crop Table'!P48, "D"), 
                        DATEDIF('Crop Table'!P48, H35, "D")
                ) 
        &gt; 3, 
        IF(AND(H35&gt;'Crop Table'!O48, H35&lt;'Crop Table'!P48),
                1*'Crop Table'!C48,
        ), 
        1*'Crop Table'!C48
        ),
1*'Crop Table'!C48
)</f>
        <v/>
      </c>
      <c r="CH35" s="202"/>
      <c r="CI35" s="202" t="str">
        <f>IF(IF(H35&lt;'Crop Table'!O49, 
                        DATEDIF(H35, 'Crop Table'!O49, "D"), 
                        DATEDIF('Crop Table'!O49, H35, "D")
                )
&gt; 3,
        IF(
                IF(H35&lt;'Crop Table'!P49, 
                        DATEDIF(H35, 'Crop Table'!P49, "D"), 
                        DATEDIF('Crop Table'!P49, H35, "D")
                ) 
        &gt; 3, 
        IF(AND(H35&gt;'Crop Table'!O49, H35&lt;'Crop Table'!P49),
                1*'Crop Table'!C49,
        ), 
        1*'Crop Table'!C49
        ),
1*'Crop Table'!C49
)</f>
        <v/>
      </c>
      <c r="CJ35" s="202"/>
      <c r="CK35" s="202" t="str">
        <f>IF(IF(H35&lt;'Crop Table'!O50, 
                        DATEDIF(H35, 'Crop Table'!O50, "D"), 
                        DATEDIF('Crop Table'!O50, H35, "D")
                )
&gt; 3,
        IF(
                IF(H35&lt;'Crop Table'!P50, 
                        DATEDIF(H35, 'Crop Table'!P50, "D"), 
                        DATEDIF('Crop Table'!P50, H35, "D")
                ) 
        &gt; 3, 
        IF(AND(H35&gt;'Crop Table'!O50, H35&lt;'Crop Table'!P50),
                1*'Crop Table'!C50,
        ), 
        1*'Crop Table'!C50
        ),
1*'Crop Table'!C50
)</f>
        <v/>
      </c>
      <c r="CL35" s="202"/>
      <c r="CM35" s="202" t="str">
        <f>IF(IF(H35&lt;'Crop Table'!O51, 
                        DATEDIF(H35, 'Crop Table'!O51, "D"), 
                        DATEDIF('Crop Table'!O51, H35, "D")
                )
&gt; 3,
        IF(
                IF(H35&lt;'Crop Table'!P51, 
                        DATEDIF(H35, 'Crop Table'!P51, "D"), 
                        DATEDIF('Crop Table'!P51, H35, "D")
                ) 
        &gt; 3, 
        IF(AND(H35&gt;'Crop Table'!O51, H35&lt;'Crop Table'!P51),
                1*'Crop Table'!C51,
        ), 
        1*'Crop Table'!C51
        ),
1*'Crop Table'!C51
)</f>
        <v/>
      </c>
      <c r="CN35" s="202"/>
      <c r="CO35" s="202" t="str">
        <f>IF(IF(H35&lt;'Crop Table'!O52, 
                        DATEDIF(H35, 'Crop Table'!O52, "D"), 
                        DATEDIF('Crop Table'!O52, H35, "D")
                )
&gt; 3,
        IF(
                IF(H35&lt;'Crop Table'!P52, 
                        DATEDIF(H35, 'Crop Table'!P52, "D"), 
                        DATEDIF('Crop Table'!P52, H35, "D")
                ) 
        &gt; 3, 
        IF(AND(H35&gt;'Crop Table'!O52, H35&lt;'Crop Table'!P52),
                1*'Crop Table'!C52,
        ), 
        1*'Crop Table'!C52
        ),
1*'Crop Table'!C52
)</f>
        <v/>
      </c>
      <c r="CP35" s="202"/>
      <c r="CQ35" s="202" t="str">
        <f>IF(IF(H35&lt;'Crop Table'!O53, 
                        DATEDIF(H35, 'Crop Table'!O53, "D"), 
                        DATEDIF('Crop Table'!O53, H35, "D")
                )
&gt; 3,
        IF(
                IF(H35&lt;'Crop Table'!P53, 
                        DATEDIF(H35, 'Crop Table'!P53, "D"), 
                        DATEDIF('Crop Table'!P53, H35, "D")
                ) 
        &gt; 3, 
        IF(AND(H35&gt;'Crop Table'!O53, H35&lt;'Crop Table'!P53),
                1*'Crop Table'!C53,
        ), 
        1*'Crop Table'!C53
        ),
1*'Crop Table'!C53
)</f>
        <v/>
      </c>
      <c r="CR35" s="202"/>
      <c r="CS35" s="202" t="str">
        <f>IF(IF(H33&lt;'Crop Table'!O54, 
                        DATEDIF(H33, 'Crop Table'!O54, "D"), 
                        DATEDIF('Crop Table'!O54, H33, "D")
                )
&gt; 3,
        IF(
                IF(H33&lt;'Crop Table'!P54, 
                        DATEDIF(H33, 'Crop Table'!P54, "D"), 
                        DATEDIF('Crop Table'!P54, H33, "D")
                ) 
        &gt; 3, 
        IF(AND(H33&gt;'Crop Table'!O54, H33&lt;'Crop Table'!P54),
                1*'Crop Table'!C54,
        ), 
        1*'Crop Table'!C54
        ),
1*'Crop Table'!C54
)</f>
        <v/>
      </c>
      <c r="CT35" s="202"/>
      <c r="CU35" s="202" t="str">
        <f>IF(IF(H35&lt;'Crop Table'!O55, 
                        DATEDIF(H35, 'Crop Table'!O55, "D"), 
                        DATEDIF('Crop Table'!O55, H35, "D")
                )
&gt; 3,
        IF(
                IF(H35&lt;'Crop Table'!P55, 
                        DATEDIF(H35, 'Crop Table'!P55, "D"), 
                        DATEDIF('Crop Table'!P55, H35, "D")
                ) 
        &gt; 3, 
        IF(AND(H35&gt;'Crop Table'!O55, H35&lt;'Crop Table'!P55),
                1*'Crop Table'!C55,
        ), 
        1*'Crop Table'!C55
        ),
1*'Crop Table'!C55
)</f>
        <v/>
      </c>
      <c r="CV35" s="202"/>
      <c r="CW35" s="202" t="str">
        <f>IF(IF(H35&lt;'Crop Table'!O56, 
                        DATEDIF(H35, 'Crop Table'!O56, "D"), 
                        DATEDIF('Crop Table'!O56, H35, "D")
                )
&gt; 3,
        IF(
                IF(H35&lt;'Crop Table'!P56, 
                        DATEDIF(H35, 'Crop Table'!P56, "D"), 
                        DATEDIF('Crop Table'!P56, H35, "D")
                ) 
        &gt; 3, 
        IF(AND(H35&gt;'Crop Table'!O56, H35&lt;'Crop Table'!P56),
                1*'Crop Table'!C56,
        ), 
        1*'Crop Table'!C56
        ),
1*'Crop Table'!C56
)</f>
        <v/>
      </c>
      <c r="CX35" s="202"/>
      <c r="CY35" s="202" t="str">
        <f>IF(IF(H35&lt;'Crop Table'!O57, 
                        DATEDIF(H35, 'Crop Table'!O57, "D"), 
                        DATEDIF('Crop Table'!O57, H35, "D")
                )
&gt; 3,
        IF(
                IF(H35&lt;'Crop Table'!P57, 
                        DATEDIF(H35, 'Crop Table'!P57, "D"), 
                        DATEDIF('Crop Table'!P57, H35, "D")
                ) 
        &gt; 3, 
        IF(AND(H35&gt;'Crop Table'!O57, H35&lt;'Crop Table'!P57),
                1*'Crop Table'!C57,
        ), 
        1*'Crop Table'!C57
        ),
1*'Crop Table'!C57
)</f>
        <v/>
      </c>
      <c r="CZ35" s="202"/>
      <c r="DA35" s="202" t="str">
        <f>IF(IF(H35&lt;'Crop Table'!O58, 
                        DATEDIF(H35, 'Crop Table'!O58, "D"), 
                        DATEDIF('Crop Table'!O58, H35, "D")
                )
&gt; 3,
        IF(
                IF(H35&lt;'Crop Table'!P58, 
                        DATEDIF(H35, 'Crop Table'!P58, "D"), 
                        DATEDIF('Crop Table'!P58, H35, "D")
                ) 
        &gt; 3, 
        IF(AND(H35&gt;'Crop Table'!O58, H35&lt;'Crop Table'!P58),
                1*'Crop Table'!C58,
        ), 
        1*'Crop Table'!C58
        ),
1*'Crop Table'!C58
)</f>
        <v/>
      </c>
      <c r="DB35" s="202"/>
      <c r="DC35" s="202" t="str">
        <f>IF(IF(H35&lt;'Crop Table'!O59, 
                        DATEDIF(H35, 'Crop Table'!O59, "D"), 
                        DATEDIF('Crop Table'!O59, H35, "D")
                )
&gt; 3,
        IF(
                IF(H35&lt;'Crop Table'!P59, 
                        DATEDIF(H35, 'Crop Table'!P59, "D"), 
                        DATEDIF('Crop Table'!P59, H35, "D")
                ) 
        &gt; 3, 
        IF(AND(H35&gt;'Crop Table'!O59, H35&lt;'Crop Table'!P59),
                1*'Crop Table'!C59,
        ), 
        1*'Crop Table'!C59
        ),
1*'Crop Table'!C59
)</f>
        <v/>
      </c>
      <c r="DD35" s="202"/>
      <c r="DE35" s="202" t="str">
        <f>IF(IF(H34&lt;'Crop Table'!O60, 
                        DATEDIF(H34, 'Crop Table'!O60, "D"), 
                        DATEDIF('Crop Table'!O60, H34, "D")
                )
&gt; 3,
        IF(
                IF(H34&lt;'Crop Table'!P60, 
                        DATEDIF(H34, 'Crop Table'!P60, "D"), 
                        DATEDIF('Crop Table'!P60, H34, "D")
                ) 
        &gt; 3, 
        IF(AND(H34&gt;'Crop Table'!O60, H34&lt;'Crop Table'!P60),
                1*'Crop Table'!C60,
        ), 
        1*'Crop Table'!C60
        ),
1*'Crop Table'!C60
)</f>
        <v/>
      </c>
      <c r="DF35" s="202"/>
      <c r="DG35" s="202" t="str">
        <f>IF(IF(H35&lt;'Crop Table'!O61, 
                        DATEDIF(H35, 'Crop Table'!O61, "D"), 
                        DATEDIF('Crop Table'!O61, H35, "D")
                )
&gt; 3,
        IF(
                IF(H35&lt;'Crop Table'!P61, 
                        DATEDIF(H35, 'Crop Table'!P61, "D"), 
                        DATEDIF('Crop Table'!P61, H35, "D")
                ) 
        &gt; 3, 
        IF(AND(H35&gt;'Crop Table'!O61, H35&lt;'Crop Table'!P61),
                1*'Crop Table'!C61,
        ), 
        1*'Crop Table'!C61
        ),
1*'Crop Table'!C61
)</f>
        <v/>
      </c>
      <c r="DH35" s="202"/>
      <c r="DI35" s="202" t="str">
        <f>IF(IF(H35&lt;'Crop Table'!O62, 
                        DATEDIF(H35, 'Crop Table'!O62, "D"), 
                        DATEDIF('Crop Table'!O62, H35, "D")
                )
&gt; 3,
        IF(
                IF(H35&lt;'Crop Table'!P62, 
                        DATEDIF(H35, 'Crop Table'!P62, "D"), 
                        DATEDIF('Crop Table'!P62, H35, "D")
                ) 
        &gt; 3, 
        IF(AND(H35&gt;'Crop Table'!O62, H35&lt;'Crop Table'!P62),
                1*'Crop Table'!C62,
        ), 
        1*'Crop Table'!C62
        ),
1*'Crop Table'!C62
)</f>
        <v/>
      </c>
      <c r="DJ35" s="202"/>
      <c r="DK35" s="202" t="str">
        <f>IF(IF(H35&lt;'Crop Table'!O63, 
                        DATEDIF(H35, 'Crop Table'!O63, "D"), 
                        DATEDIF('Crop Table'!O63, H35, "D")
                )
&gt; 3,
        IF(
                IF(H35&lt;'Crop Table'!P63, 
                        DATEDIF(H35, 'Crop Table'!P63, "D"), 
                        DATEDIF('Crop Table'!P63, H35, "D")
                ) 
        &gt; 3, 
        IF(AND(H35&gt;'Crop Table'!O63, H35&lt;'Crop Table'!P63),
                1*'Crop Table'!C63,
        ), 
        1*'Crop Table'!C63
        ),
1*'Crop Table'!C63
)</f>
        <v/>
      </c>
      <c r="DL35" s="202"/>
      <c r="DM35" s="202" t="str">
        <f>IF(IF(H35&lt;'Crop Table'!O64, 
                        DATEDIF(H35, 'Crop Table'!O64, "D"), 
                        DATEDIF('Crop Table'!O64, H35, "D")
                )
&gt; 3,
        IF(
                IF(H35&lt;'Crop Table'!P64, 
                        DATEDIF(H35, 'Crop Table'!P64, "D"), 
                        DATEDIF('Crop Table'!P64, H35, "D")
                ) 
        &gt; 3, 
        IF(AND(H35&gt;'Crop Table'!O64, H35&lt;'Crop Table'!P64),
                1*'Crop Table'!C64,
        ), 
        1*'Crop Table'!C64
        ),
1*'Crop Table'!C64
)</f>
        <v/>
      </c>
      <c r="DN35" s="202"/>
      <c r="DO35" s="202" t="str">
        <f>IF(IF(H35&lt;'Crop Table'!O65, 
                        DATEDIF(H35, 'Crop Table'!O65, "D"), 
                        DATEDIF('Crop Table'!O65, H35, "D")
                )
&gt; 3,
        IF(
                IF(H35&lt;'Crop Table'!P65, 
                        DATEDIF(H35, 'Crop Table'!P65, "D"), 
                        DATEDIF('Crop Table'!P65, H35, "D")
                ) 
        &gt; 3, 
        IF(AND(H35&gt;'Crop Table'!O65, H35&lt;'Crop Table'!P65),
                1*'Crop Table'!C65,
        ), 
        1*'Crop Table'!C65
        ),
1*'Crop Table'!C65
)</f>
        <v/>
      </c>
      <c r="DP35" s="202"/>
      <c r="DQ35" s="202" t="str">
        <f>IF(IF(H35&lt;'Crop Table'!O66, 
                        DATEDIF(H35, 'Crop Table'!O66, "D"), 
                        DATEDIF('Crop Table'!O66, H35, "D")
                )
&gt; 3,
        IF(
                IF(H35&lt;'Crop Table'!P66, 
                        DATEDIF(H35, 'Crop Table'!P66, "D"), 
                        DATEDIF('Crop Table'!P66, H35, "D")
                ) 
        &gt; 3, 
        IF(AND(H35&gt;'Crop Table'!O66, H35&lt;'Crop Table'!P66),
                1*'Crop Table'!C66,
        ), 
        1*'Crop Table'!C66
        ),
1*'Crop Table'!C66
)</f>
        <v/>
      </c>
      <c r="DR35" s="202"/>
      <c r="DS35" s="202" t="str">
        <f>IF(IF(H34&lt;'Crop Table'!O67, 
                        DATEDIF(H34, 'Crop Table'!O67, "D"), 
                        DATEDIF('Crop Table'!O67, H34, "D")
                )
&gt; 3,
        IF(
                IF(H34&lt;'Crop Table'!P67, 
                        DATEDIF(H34, 'Crop Table'!P67, "D"), 
                        DATEDIF('Crop Table'!P67, H34, "D")
                ) 
        &gt; 3, 
        IF(AND(H34&gt;'Crop Table'!O67, H34&lt;'Crop Table'!P67),
                1*'Crop Table'!C67,
        ), 
        1*'Crop Table'!C67
        ),
1*'Crop Table'!C67
)</f>
        <v/>
      </c>
      <c r="DT35" s="202"/>
      <c r="DU35" s="202" t="str">
        <f>IF(IF(H35&lt;'Crop Table'!O68, 
                        DATEDIF(H35, 'Crop Table'!O68, "D"), 
                        DATEDIF('Crop Table'!O68, H35, "D")
                )
&gt; 3,
        IF(
                IF(H35&lt;'Crop Table'!P68, 
                        DATEDIF(H35, 'Crop Table'!P68, "D"), 
                        DATEDIF('Crop Table'!P68, H35, "D")
                ) 
        &gt; 3, 
        IF(AND(H35&gt;'Crop Table'!O68, H35&lt;'Crop Table'!P68),
                1*'Crop Table'!C68,
        ), 
        1*'Crop Table'!C68
        ),
1*'Crop Table'!C68
)</f>
        <v/>
      </c>
      <c r="DV35" s="202"/>
      <c r="DW35" s="202" t="str">
        <f>IF(IF(H34&lt;'Crop Table'!O69, 
                        DATEDIF(H34, 'Crop Table'!O69, "D"), 
                        DATEDIF('Crop Table'!O69, H34, "D")
                )
&gt; 3,
        IF(
                IF(H34&lt;'Crop Table'!P69, 
                        DATEDIF(H34, 'Crop Table'!P69, "D"), 
                        DATEDIF('Crop Table'!P69, H34, "D")
                ) 
        &gt; 3, 
        IF(AND(H34&gt;'Crop Table'!O69, H34&lt;'Crop Table'!P69),
                1*'Crop Table'!C69,
        ), 
        1*'Crop Table'!C69
        ),
1*'Crop Table'!C69
)</f>
        <v/>
      </c>
      <c r="DX35" s="202"/>
      <c r="DY35" s="202" t="str">
        <f>IF(IF(H34&lt;'Crop Table'!O70, 
                        DATEDIF(H34, 'Crop Table'!O70, "D"), 
                        DATEDIF('Crop Table'!O70, H34, "D")
                )
&gt; 3,
        IF(
                IF(H34&lt;'Crop Table'!P70, 
                        DATEDIF(H34, 'Crop Table'!P70, "D"), 
                        DATEDIF('Crop Table'!P70, H34, "D")
                ) 
        &gt; 3, 
        IF(AND(H34&gt;'Crop Table'!O70, H34&lt;'Crop Table'!P70),
                1*'Crop Table'!C70,
        ), 
        1*'Crop Table'!C70
        ),
1*'Crop Table'!C70
)</f>
        <v/>
      </c>
      <c r="DZ35" s="202"/>
      <c r="EA35" s="202" t="str">
        <f>IF(IF(H34&lt;'Crop Table'!O71, 
                        DATEDIF(H34, 'Crop Table'!O71, "D"), 
                        DATEDIF('Crop Table'!O71, H34, "D")
                )
&gt; 3,
        IF(
                IF(H34&lt;'Crop Table'!P71, 
                        DATEDIF(H34, 'Crop Table'!P71, "D"), 
                        DATEDIF('Crop Table'!P71, H34, "D")
                ) 
        &gt; 3, 
        IF(AND(H34&gt;'Crop Table'!O71, H34&lt;'Crop Table'!P71),
                1*'Crop Table'!C71,
        ), 
        1*'Crop Table'!C71
        ),
1*'Crop Table'!C71
)</f>
        <v/>
      </c>
      <c r="EB35" s="202"/>
      <c r="EC35" s="202" t="str">
        <f>IF(IF(H35&lt;'Crop Table'!O72, 
                        DATEDIF(H35, 'Crop Table'!O72, "D"), 
                        DATEDIF('Crop Table'!O72, H35, "D")
                )
&gt; 3,
        IF(
                IF(H35&lt;'Crop Table'!P72, 
                        DATEDIF(H35, 'Crop Table'!P72, "D"), 
                        DATEDIF('Crop Table'!P72, H35, "D")
                ) 
        &gt; 3, 
        IF(AND(H35&gt;'Crop Table'!O72, H35&lt;'Crop Table'!P72),
                1*'Crop Table'!C72,
        ), 
        1*'Crop Table'!C72
        ),
1*'Crop Table'!C72
)</f>
        <v/>
      </c>
      <c r="ED35" s="202"/>
      <c r="EE35" s="202" t="str">
        <f>IF(IF(H35&lt;'Crop Table'!O73, 
                        DATEDIF(H35, 'Crop Table'!O73, "D"), 
                        DATEDIF('Crop Table'!O73, H35, "D")
                )
&gt; 3,
        IF(
                IF(H35&lt;'Crop Table'!P73, 
                        DATEDIF(H35, 'Crop Table'!P73, "D"), 
                        DATEDIF('Crop Table'!P73, H35, "D")
                ) 
        &gt; 3, 
        IF(AND(H35&gt;'Crop Table'!O73, H35&lt;'Crop Table'!P73),
                1*'Crop Table'!C73,
        ), 
        1*'Crop Table'!C73
        ),
1*'Crop Table'!C73
)</f>
        <v/>
      </c>
      <c r="EF35" s="203"/>
    </row>
    <row r="36">
      <c r="A36" s="204"/>
      <c r="B36" s="193"/>
      <c r="C36" s="193"/>
      <c r="D36" s="193"/>
      <c r="E36" s="205">
        <f>IF(COUNTA('Crop Table'!O11:O73)=0, ,SUM(K36:EE36))</f>
        <v>5</v>
      </c>
      <c r="F36" s="195"/>
      <c r="G36" s="206" t="str">
        <f>IF(COUNTA('Crop Table'!O11:O73)=0, ,(IF(LEFT(H36, 2)=LEFT(H35, 2), , SWITCH(LEFT(H36, 2), "1/", "January","2/", "February","3/", "March","4/", "April","5/", "May","6/", "June","7/", "July","8/", "August","9/", "September","10", "October","11", "November","12", "December"))))</f>
        <v/>
      </c>
      <c r="H36" s="197">
        <f>IF(COUNTA('Crop Table'!O11:O73)=0, ,H35+(DATEDIF(H13, H53, "D")/39)-((DATEDIF(H13, H53, "D")/39)/39))</f>
        <v>45188.10191</v>
      </c>
      <c r="I36" s="207"/>
      <c r="J36" s="208"/>
      <c r="K36" s="200" t="str">
        <f>IF(IF(H36&lt;'Crop Table'!O11, 
                        DATEDIF(H36, 'Crop Table'!O11, "D"), 
                        DATEDIF('Crop Table'!O11, H36, "D")
                )
&gt; 3,
        IF(
                IF(H36&lt;'Crop Table'!P11, 
                        DATEDIF(H36, 'Crop Table'!P11, "D"), 
                        DATEDIF('Crop Table'!P11, H36, "D")
                ) 
        &gt; 3, 
        IF(AND(H36&gt;'Crop Table'!O11, H36&lt;'Crop Table'!P11),
                1*'Crop Table'!C11,
        ), 
        1*'Crop Table'!C11
        ),
1*'Crop Table'!C11
)</f>
        <v/>
      </c>
      <c r="L36" s="200"/>
      <c r="M36" s="201" t="str">
        <f>IF(IF(H32&lt;'Crop Table'!O12, 
                        DATEDIF(H32, 'Crop Table'!O12, "D"), 
                        DATEDIF('Crop Table'!O12, H32, "D")
                )
&gt; 3,
        IF(
                IF(H32&lt;'Crop Table'!P12, 
                        DATEDIF(H32, 'Crop Table'!P12, "D"), 
                        DATEDIF('Crop Table'!P12, H32, "D")
                ) 
        &gt; 3, 
        IF(AND(H32&gt;'Crop Table'!O12, H32&lt;'Crop Table'!P12),
                1*'Crop Table'!C12,
        ), 
        1*'Crop Table'!C12
        ),
1*'Crop Table'!C12
)</f>
        <v/>
      </c>
      <c r="N36" s="201"/>
      <c r="O36" s="202" t="str">
        <f>IF(IF(H34&lt;'Crop Table'!O13, 
                        DATEDIF(H34, 'Crop Table'!O13, "D"), 
                        DATEDIF('Crop Table'!O13, H34, "D")
                )
&gt; 3,
        IF(
                IF(H34&lt;'Crop Table'!P13, 
                        DATEDIF(H34, 'Crop Table'!P13, "D"), 
                        DATEDIF('Crop Table'!P13, H34, "D")
                ) 
        &gt; 3, 
        IF(AND(H34&gt;'Crop Table'!O13, H34&lt;'Crop Table'!P13),
                1*'Crop Table'!C13,
        ), 
        1*'Crop Table'!C13
        ),
1*'Crop Table'!C13
)</f>
        <v/>
      </c>
      <c r="P36" s="202"/>
      <c r="Q36" s="202" t="str">
        <f>IF(IF(H36&lt;'Crop Table'!O14, 
                        DATEDIF(H36, 'Crop Table'!O14, "D"), 
                        DATEDIF('Crop Table'!O14, H36, "D")
                )
&gt; 3,
        IF(
                IF(H36&lt;'Crop Table'!P14, 
                        DATEDIF(H36, 'Crop Table'!P14, "D"), 
                        DATEDIF('Crop Table'!P14, H36, "D")
                ) 
        &gt; 3, 
        IF(AND(H36&gt;'Crop Table'!O14, H36&lt;'Crop Table'!P14),
                1*'Crop Table'!C14,
        ), 
        1*'Crop Table'!C14
        ),
1*'Crop Table'!C14 
)</f>
        <v/>
      </c>
      <c r="R36" s="202"/>
      <c r="S36" s="202" t="str">
        <f>IF(IF(H35&lt;'Crop Table'!O15, 
                        DATEDIF(H35, 'Crop Table'!O15, "D"), 
                        DATEDIF('Crop Table'!O15, H35, "D")
                )
&gt; 3,
        IF(
                IF(H35&lt;'Crop Table'!P15, 
                        DATEDIF(H35, 'Crop Table'!P15, "D"), 
                        DATEDIF('Crop Table'!P15, H35, "D")
                ) 
        &gt; 3, 
        IF(AND(H35&gt;'Crop Table'!O15, H35&lt;'Crop Table'!P15),
                1*'Crop Table'!C15,
        ), 
        1*'Crop Table'!C15
        ),
1*'Crop Table'!C15
)</f>
        <v/>
      </c>
      <c r="T36" s="202"/>
      <c r="U36" s="202" t="str">
        <f>IF(IF(H36&lt;'Crop Table'!O16, 
                        DATEDIF(H36, 'Crop Table'!O16, "D"), 
                        DATEDIF('Crop Table'!O16, H36, "D")
                )
&gt; 3,
        IF(
                IF(H36&lt;'Crop Table'!P16, 
                        DATEDIF(H36, 'Crop Table'!P16, "D"), 
                        DATEDIF('Crop Table'!P16, H36, "D")
                ) 
        &gt; 3, 
        IF(AND(H36&gt;'Crop Table'!O16, H36&lt;'Crop Table'!P16),
                1*'Crop Table'!C16,
        ), 
        1*'Crop Table'!C16
        ),
1*'Crop Table'!C16 
)</f>
        <v/>
      </c>
      <c r="V36" s="202"/>
      <c r="W36" s="202" t="str">
        <f>IF(IF(H36&lt;'Crop Table'!O17, 
                        DATEDIF(H36, 'Crop Table'!O17, "D"), 
                        DATEDIF('Crop Table'!O17, H36, "D")
                )
&gt; 3,
        IF(
                IF(H36&lt;'Crop Table'!P17, 
                        DATEDIF(H36, 'Crop Table'!P17, "D"), 
                        DATEDIF('Crop Table'!P17, H36, "D")
                ) 
        &gt; 3, 
        IF(AND(H36&gt;'Crop Table'!O17, H36&lt;'Crop Table'!P17),
                1*'Crop Table'!C17,
        ), 
        1*'Crop Table'!C17
        ),
1*'Crop Table'!C17 
)</f>
        <v/>
      </c>
      <c r="X36" s="202"/>
      <c r="Y36" s="202">
        <f>IF(IF(H36&lt;'Crop Table'!O18, 
                        DATEDIF(H36, 'Crop Table'!O18, "D"), 
                        DATEDIF('Crop Table'!O18, H36, "D")
                )
&gt; 3,
        IF(
                IF(H36&lt;'Crop Table'!P18, 
                        DATEDIF(H36, 'Crop Table'!P18, "D"), 
                        DATEDIF('Crop Table'!P18, H36, "D")
                ) 
        &gt; 3, 
        IF(AND(H36&gt;'Crop Table'!O18, H36&lt;'Crop Table'!P18),
                1*'Crop Table'!C18,
        ), 
        1*'Crop Table'!C18
        ),
1*'Crop Table'!C18 
)</f>
        <v>3</v>
      </c>
      <c r="Z36" s="202"/>
      <c r="AA36" s="202">
        <f>IF(IF(H36&lt;'Crop Table'!O19, 
                        DATEDIF(H36, 'Crop Table'!O19, "D"), 
                        DATEDIF('Crop Table'!O19, H36, "D")
                )
&gt; 3,
        IF(
                IF(H36&lt;'Crop Table'!P19, 
                        DATEDIF(H36, 'Crop Table'!P19, "D"), 
                        DATEDIF('Crop Table'!P19, H36, "D")
                ) 
        &gt; 3, 
        IF(AND(H36&gt;'Crop Table'!O19, H36&lt;'Crop Table'!P19),
                1*'Crop Table'!C19,
        ), 
        1*'Crop Table'!C19
        ),
1*'Crop Table'!C19 
)</f>
        <v>1</v>
      </c>
      <c r="AB36" s="202"/>
      <c r="AC36" s="202">
        <f>IF(IF(H36&lt;'Crop Table'!O20, 
                        DATEDIF(H36, 'Crop Table'!O20, "D"), 
                        DATEDIF('Crop Table'!O20, H36, "D")
                )
&gt; 3,
        IF(
                IF(H36&lt;'Crop Table'!P20, 
                        DATEDIF(H36, 'Crop Table'!P20, "D"), 
                        DATEDIF('Crop Table'!P20, H36, "D")
                ) 
        &gt; 3, 
        IF(AND(H36&gt;'Crop Table'!O20, H36&lt;'Crop Table'!P20),
                1*'Crop Table'!C20,
        ), 
        1*'Crop Table'!C20
        ),
1*'Crop Table'!C20 
)</f>
        <v>1</v>
      </c>
      <c r="AD36" s="202"/>
      <c r="AE36" s="202" t="str">
        <f>IF(IF(H36&lt;'Crop Table'!O21, 
                        DATEDIF(H36, 'Crop Table'!O21, "D"), 
                        DATEDIF('Crop Table'!O21, H36, "D")
                )
&gt; 3,
        IF(
                IF(H36&lt;'Crop Table'!P21, 
                        DATEDIF(H36, 'Crop Table'!P21, "D"), 
                        DATEDIF('Crop Table'!P21, H36, "D")
                ) 
        &gt; 3, 
        IF(AND(H36&gt;'Crop Table'!O21, H36&lt;'Crop Table'!P21),
                1*'Crop Table'!C21,
        ), 
        1*'Crop Table'!C21
        ),
1*'Crop Table'!C21 
)</f>
        <v/>
      </c>
      <c r="AF36" s="202"/>
      <c r="AG36" s="202" t="str">
        <f>IF(IF(H36&lt;'Crop Table'!O22, 
                        DATEDIF(H36, 'Crop Table'!O22, "D"), 
                        DATEDIF('Crop Table'!O22, H36, "D")
                )
&gt; 3,
        IF(
                IF(H36&lt;'Crop Table'!P22, 
                        DATEDIF(H36, 'Crop Table'!P22, "D"), 
                        DATEDIF('Crop Table'!P22, H36, "D")
                ) 
        &gt; 3, 
        IF(AND(H36&gt;'Crop Table'!O22, H36&lt;'Crop Table'!P22),
                1*'Crop Table'!C22,
        ), 
        1*'Crop Table'!C22
        ),
1*'Crop Table'!C22 
)</f>
        <v/>
      </c>
      <c r="AH36" s="202"/>
      <c r="AI36" s="202" t="str">
        <f>IF(IF(H36&lt;'Crop Table'!O23, 
                        DATEDIF(H36, 'Crop Table'!O23, "D"), 
                        DATEDIF('Crop Table'!O23, H36, "D")
                )
&gt; 3,
        IF(
                IF(H36&lt;'Crop Table'!P23, 
                        DATEDIF(H36, 'Crop Table'!P23, "D"), 
                        DATEDIF('Crop Table'!P23, H36, "D")
                ) 
        &gt; 3, 
        IF(AND(H36&gt;'Crop Table'!O23, H36&lt;'Crop Table'!P23),
                1*'Crop Table'!C23,
        ), 
        1*'Crop Table'!C23
        ),
1*'Crop Table'!C23 
)</f>
        <v/>
      </c>
      <c r="AJ36" s="202"/>
      <c r="AK36" s="202" t="str">
        <f>IF(IF(H36&lt;'Crop Table'!O24, 
                        DATEDIF(H36, 'Crop Table'!O24, "D"), 
                        DATEDIF('Crop Table'!O24, H36, "D")
                )
&gt; 3,
        IF(
                IF(H36&lt;'Crop Table'!P24, 
                        DATEDIF(H36, 'Crop Table'!P24, "D"), 
                        DATEDIF('Crop Table'!P24, H36, "D")
                ) 
        &gt; 3, 
        IF(AND(H36&gt;'Crop Table'!O24, H36&lt;'Crop Table'!P24),
                1*'Crop Table'!C24,
        ), 
        1*'Crop Table'!C24
        ),
1*'Crop Table'!C24 
)</f>
        <v/>
      </c>
      <c r="AL36" s="202"/>
      <c r="AM36" s="202" t="str">
        <f>IF(IF(H36&lt;'Crop Table'!O25, 
                        DATEDIF(H36, 'Crop Table'!O25, "D"), 
                        DATEDIF('Crop Table'!O25, H36, "D")
                )
&gt; 3,
        IF(
                IF(H36&lt;'Crop Table'!P25, 
                        DATEDIF(H36, 'Crop Table'!P25, "D"), 
                        DATEDIF('Crop Table'!P25, H36, "D")
                ) 
        &gt; 3, 
        IF(AND(H36&gt;'Crop Table'!O25, H36&lt;'Crop Table'!P25),
                1*'Crop Table'!C25,
        ), 
        1*'Crop Table'!C25
        ),
1*'Crop Table'!C25 
)</f>
        <v/>
      </c>
      <c r="AN36" s="202"/>
      <c r="AO36" s="202" t="str">
        <f>IF(IF(H36&lt;'Crop Table'!O26, 
                        DATEDIF(H36, 'Crop Table'!O26, "D"), 
                        DATEDIF('Crop Table'!O26, H36, "D")
                )
&gt; 3,
        IF(
                IF(H36&lt;'Crop Table'!P26, 
                        DATEDIF(H36, 'Crop Table'!P26, "D"), 
                        DATEDIF('Crop Table'!P26, H36, "D")
                ) 
        &gt; 3, 
        IF(AND(H36&gt;'Crop Table'!O26, H36&lt;'Crop Table'!P26),
                1*'Crop Table'!C26,
        ), 
        1*'Crop Table'!C26
        ),
1*'Crop Table'!C26 
)</f>
        <v/>
      </c>
      <c r="AP36" s="202"/>
      <c r="AQ36" s="202" t="str">
        <f>IF(IF(H36&lt;'Crop Table'!O27, 
                        DATEDIF(H36, 'Crop Table'!O27, "D"), 
                        DATEDIF('Crop Table'!O27, H36, "D")
                )
&gt; 3,
        IF(
                IF(H36&lt;'Crop Table'!P27, 
                        DATEDIF(H36, 'Crop Table'!P27, "D"), 
                        DATEDIF('Crop Table'!P27, H36, "D")
                ) 
        &gt; 3, 
        IF(AND(H36&gt;'Crop Table'!O27, H36&lt;'Crop Table'!P27),
                1*'Crop Table'!C27,
        ), 
        1*'Crop Table'!C27
        ),
1*'Crop Table'!C27 
)</f>
        <v/>
      </c>
      <c r="AR36" s="202"/>
      <c r="AS36" s="202" t="str">
        <f>IF(IF(H36&lt;'Crop Table'!O28, 
                        DATEDIF(H36, 'Crop Table'!O28, "D"), 
                        DATEDIF('Crop Table'!O28, H36, "D")
                )
&gt; 3,
        IF(
                IF(H36&lt;'Crop Table'!P28, 
                        DATEDIF(H36, 'Crop Table'!P28, "D"), 
                        DATEDIF('Crop Table'!P28, H36, "D")
                ) 
        &gt; 3, 
        IF(AND(H36&gt;'Crop Table'!O28, H36&lt;'Crop Table'!P28),
                1*'Crop Table'!C28,
        ), 
        1*'Crop Table'!C28
        ),
1*'Crop Table'!C28 
)</f>
        <v/>
      </c>
      <c r="AT36" s="202"/>
      <c r="AU36" s="202" t="str">
        <f>IF(IF(H36&lt;'Crop Table'!O29, 
                        DATEDIF(H36, 'Crop Table'!O29, "D"), 
                        DATEDIF('Crop Table'!O29, H36, "D")
                )
&gt; 3,
        IF(
                IF(H36&lt;'Crop Table'!P29, 
                        DATEDIF(H36, 'Crop Table'!P29, "D"), 
                        DATEDIF('Crop Table'!P29, H36, "D")
                ) 
        &gt; 3, 
        IF(AND(H36&gt;'Crop Table'!O29, H36&lt;'Crop Table'!P29),
                1*'Crop Table'!C29,
        ), 
        1*'Crop Table'!C29
        ),
1*'Crop Table'!C29 
)</f>
        <v/>
      </c>
      <c r="AV36" s="202"/>
      <c r="AW36" s="202" t="str">
        <f>IF(IF(H36&lt;'Crop Table'!O30, 
                        DATEDIF(H36, 'Crop Table'!O30, "D"), 
                        DATEDIF('Crop Table'!O30, H36, "D")
                )
&gt; 3,
        IF(
                IF(H36&lt;'Crop Table'!P30, 
                        DATEDIF(H36, 'Crop Table'!P30, "D"), 
                        DATEDIF('Crop Table'!P30, H36, "D")
                ) 
        &gt; 3, 
        IF(AND(H36&gt;'Crop Table'!O30, H36&lt;'Crop Table'!P30),
                1*'Crop Table'!C30,
        ), 
        1*'Crop Table'!C30
        ),
1*'Crop Table'!C30 
)</f>
        <v/>
      </c>
      <c r="AX36" s="202"/>
      <c r="AY36" s="202" t="str">
        <f>IF(IF(H36&lt;'Crop Table'!O31, 
                        DATEDIF(H36, 'Crop Table'!O31, "D"), 
                        DATEDIF('Crop Table'!O31, H36, "D")
                )
&gt; 3,
        IF(
                IF(H36&lt;'Crop Table'!P31, 
                        DATEDIF(H36, 'Crop Table'!P31, "D"), 
                        DATEDIF('Crop Table'!P31, H36, "D")
                ) 
        &gt; 3, 
        IF(AND(H36&gt;'Crop Table'!O31, H36&lt;'Crop Table'!P31),
                1*'Crop Table'!C31,
        ), 
        1*'Crop Table'!C31
        ),
1*'Crop Table'!C31 
)</f>
        <v/>
      </c>
      <c r="AZ36" s="202"/>
      <c r="BA36" s="202" t="str">
        <f>IF(IF(H36&lt;'Crop Table'!O32, 
                        DATEDIF(H36, 'Crop Table'!O32, "D"), 
                        DATEDIF('Crop Table'!O32, H36, "D")
                )
&gt; 3,
        IF(
                IF(H36&lt;'Crop Table'!P32, 
                        DATEDIF(H36, 'Crop Table'!P32, "D"), 
                        DATEDIF('Crop Table'!P32, H36, "D")
                ) 
        &gt; 3, 
        IF(AND(H36&gt;'Crop Table'!O32, H36&lt;'Crop Table'!P32),
                1*'Crop Table'!C32,
        ), 
        1*'Crop Table'!C32
        ),
1*'Crop Table'!C32 
)</f>
        <v/>
      </c>
      <c r="BB36" s="202"/>
      <c r="BC36" s="202" t="str">
        <f>IF(IF(H36&lt;'Crop Table'!O33, 
                        DATEDIF(H36, 'Crop Table'!O33, "D"), 
                        DATEDIF('Crop Table'!O33, H36, "D")
                )
&gt; 3,
        IF(
                IF(H36&lt;'Crop Table'!P33, 
                        DATEDIF(H36, 'Crop Table'!P33, "D"), 
                        DATEDIF('Crop Table'!P33, H36, "D")
                ) 
        &gt; 3, 
        IF(AND(H36&gt;'Crop Table'!O33, H36&lt;'Crop Table'!P33),
                1*'Crop Table'!C33,
        ), 
        1*'Crop Table'!C33
        ),
1*'Crop Table'!C33 
)</f>
        <v/>
      </c>
      <c r="BD36" s="202"/>
      <c r="BE36" s="202" t="str">
        <f>IF(IF(H36&lt;'Crop Table'!O34, 
                        DATEDIF(H36, 'Crop Table'!O34, "D"), 
                        DATEDIF('Crop Table'!O34, H36, "D")
                )
&gt; 3,
        IF(
                IF(H36&lt;'Crop Table'!P34, 
                        DATEDIF(H36, 'Crop Table'!P34, "D"), 
                        DATEDIF('Crop Table'!P34, H36, "D")
                ) 
        &gt; 3, 
        IF(AND(H36&gt;'Crop Table'!O34, H36&lt;'Crop Table'!P34),
                1*'Crop Table'!C34,
        ), 
        1*'Crop Table'!C34
        ),
1*'Crop Table'!C34 
)</f>
        <v/>
      </c>
      <c r="BF36" s="202"/>
      <c r="BG36" s="202" t="str">
        <f>IF(IF(H36&lt;'Crop Table'!O35, 
                        DATEDIF(H36, 'Crop Table'!O35, "D"), 
                        DATEDIF('Crop Table'!O35, H36, "D")
                )
&gt; 3,
        IF(
                IF(H36&lt;'Crop Table'!P35, 
                        DATEDIF(H36, 'Crop Table'!P35, "D"), 
                        DATEDIF('Crop Table'!P35, H36, "D")
                ) 
        &gt; 3, 
        IF(AND(H36&gt;'Crop Table'!O35, H36&lt;'Crop Table'!P35),
                1*'Crop Table'!C35,
        ), 
        1*'Crop Table'!C35
        ),
1*'Crop Table'!C35 
)</f>
        <v/>
      </c>
      <c r="BH36" s="202"/>
      <c r="BI36" s="202" t="str">
        <f>IF(IF(H36&lt;'Crop Table'!O36, 
                        DATEDIF(H36, 'Crop Table'!O36, "D"), 
                        DATEDIF('Crop Table'!O36, H36, "D")
                )
&gt; 3,
        IF(
                IF(H36&lt;'Crop Table'!P36, 
                        DATEDIF(H36, 'Crop Table'!P36, "D"), 
                        DATEDIF('Crop Table'!P36, H36, "D")
                ) 
        &gt; 3, 
        IF(AND(H36&gt;'Crop Table'!O36, H36&lt;'Crop Table'!P36),
                1*'Crop Table'!C36,
        ), 
        1*'Crop Table'!C36
        ),
1*'Crop Table'!C36 
)</f>
        <v/>
      </c>
      <c r="BJ36" s="202"/>
      <c r="BK36" s="202" t="str">
        <f>IF(IF(H36&lt;'Crop Table'!O37, 
                        DATEDIF(H36, 'Crop Table'!O37, "D"), 
                        DATEDIF('Crop Table'!O37, H36, "D")
                )
&gt; 3,
        IF(
                IF(H36&lt;'Crop Table'!P37, 
                        DATEDIF(H36, 'Crop Table'!P37, "D"), 
                        DATEDIF('Crop Table'!P37, H36, "D")
                ) 
        &gt; 3, 
        IF(AND(H36&gt;'Crop Table'!O37, H36&lt;'Crop Table'!P37),
                1*'Crop Table'!C37,
        ), 
        1*'Crop Table'!C37
        ),
1*'Crop Table'!C37 
)</f>
        <v/>
      </c>
      <c r="BL36" s="202"/>
      <c r="BM36" s="202" t="str">
        <f>IF(IF(H36&lt;'Crop Table'!O38, 
                        DATEDIF(H36, 'Crop Table'!O38, "D"), 
                        DATEDIF('Crop Table'!O38, H36, "D")
                )
&gt; 3,
        IF(
                IF(H36&lt;'Crop Table'!P38, 
                        DATEDIF(H36, 'Crop Table'!P38, "D"), 
                        DATEDIF('Crop Table'!P38, H36, "D")
                ) 
        &gt; 3, 
        IF(AND(H36&gt;'Crop Table'!O38, H36&lt;'Crop Table'!P38),
                1*'Crop Table'!C38,
        ), 
        1*'Crop Table'!C38
        ),
1*'Crop Table'!C38 
)</f>
        <v/>
      </c>
      <c r="BN36" s="202"/>
      <c r="BO36" s="202" t="str">
        <f>IF(IF(H36&lt;'Crop Table'!O39, 
                        DATEDIF(H36, 'Crop Table'!O39, "D"), 
                        DATEDIF('Crop Table'!O39, H36, "D")
                )
&gt; 3,
        IF(
                IF(H36&lt;'Crop Table'!P39, 
                        DATEDIF(H36, 'Crop Table'!P39, "D"), 
                        DATEDIF('Crop Table'!P39, H36, "D")
                ) 
        &gt; 3, 
        IF(AND(H36&gt;'Crop Table'!O39, H36&lt;'Crop Table'!P39),
                1*'Crop Table'!C39,
        ), 
        1*'Crop Table'!C39
        ),
1*'Crop Table'!C39 
)</f>
        <v/>
      </c>
      <c r="BP36" s="202"/>
      <c r="BQ36" s="202" t="str">
        <f>IF(IF(H36&lt;'Crop Table'!O40, 
                        DATEDIF(H36, 'Crop Table'!O40, "D"), 
                        DATEDIF('Crop Table'!O40, H36, "D")
                )
&gt; 3,
        IF(
                IF(H36&lt;'Crop Table'!P40, 
                        DATEDIF(H36, 'Crop Table'!P40, "D"), 
                        DATEDIF('Crop Table'!P40, H36, "D")
                ) 
        &gt; 3, 
        IF(AND(H36&gt;'Crop Table'!O40, H36&lt;'Crop Table'!P40),
                1*'Crop Table'!C40,
        ), 
        1*'Crop Table'!C40
        ),
1*'Crop Table'!C40
)</f>
        <v/>
      </c>
      <c r="BR36" s="202"/>
      <c r="BS36" s="202" t="str">
        <f>IF(IF(H36&lt;'Crop Table'!O41, 
                        DATEDIF(H36, 'Crop Table'!O41, "D"), 
                        DATEDIF('Crop Table'!O41, H36, "D")
                )
&gt; 3,
        IF(
                IF(H36&lt;'Crop Table'!P41, 
                        DATEDIF(H36, 'Crop Table'!P41, "D"), 
                        DATEDIF('Crop Table'!P41, H36, "D")
                ) 
        &gt; 3, 
        IF(AND(H36&gt;'Crop Table'!O41, H36&lt;'Crop Table'!P41),
                1*'Crop Table'!C41,
        ), 
        1*'Crop Table'!C41
        ),
1*'Crop Table'!C41
)</f>
        <v/>
      </c>
      <c r="BT36" s="202"/>
      <c r="BU36" s="202" t="str">
        <f>IF(IF(H36&lt;'Crop Table'!O42, 
                        DATEDIF(H36, 'Crop Table'!O42, "D"), 
                        DATEDIF('Crop Table'!O42, H36, "D")
                )
&gt; 3,
        IF(
                IF(H36&lt;'Crop Table'!P42, 
                        DATEDIF(H36, 'Crop Table'!P42, "D"), 
                        DATEDIF('Crop Table'!P42, H36, "D")
                ) 
        &gt; 3, 
        IF(AND(H36&gt;'Crop Table'!O42, H36&lt;'Crop Table'!P42),
                1*'Crop Table'!C42,
        ), 
        1*'Crop Table'!C42
        ),
1*'Crop Table'!C42
)</f>
        <v/>
      </c>
      <c r="BV36" s="202"/>
      <c r="BW36" s="202" t="str">
        <f>IF(IF(H36&lt;'Crop Table'!O43, 
                        DATEDIF(H36, 'Crop Table'!O43, "D"), 
                        DATEDIF('Crop Table'!O43, H36, "D")
                )
&gt; 3,
        IF(
                IF(H36&lt;'Crop Table'!P43, 
                        DATEDIF(H36, 'Crop Table'!P43, "D"), 
                        DATEDIF('Crop Table'!P43, H36, "D")
                ) 
        &gt; 3, 
        IF(AND(H36&gt;'Crop Table'!O43, H36&lt;'Crop Table'!P43),
                1*'Crop Table'!C43,
        ), 
        1*'Crop Table'!C43
        ),
1*'Crop Table'!C43
)</f>
        <v/>
      </c>
      <c r="BX36" s="202"/>
      <c r="BY36" s="202" t="str">
        <f>IF(IF(H36&lt;'Crop Table'!O44, 
                        DATEDIF(H36, 'Crop Table'!O44, "D"), 
                        DATEDIF('Crop Table'!O44, H36, "D")
                )
&gt; 3,
        IF(
                IF(H36&lt;'Crop Table'!P44, 
                        DATEDIF(H36, 'Crop Table'!P44, "D"), 
                        DATEDIF('Crop Table'!P44, H36, "D")
                ) 
        &gt; 3, 
        IF(AND(H36&gt;'Crop Table'!O44, H36&lt;'Crop Table'!P44),
                1*'Crop Table'!C44,
        ), 
        1*'Crop Table'!C44
        ),
1*'Crop Table'!C44
)</f>
        <v/>
      </c>
      <c r="BZ36" s="202"/>
      <c r="CA36" s="202" t="str">
        <f>IF(IF(H36&lt;'Crop Table'!O45, 
                        DATEDIF(H36, 'Crop Table'!O45, "D"), 
                        DATEDIF('Crop Table'!O45, H36, "D")
                )
&gt; 3,
        IF(
                IF(H36&lt;'Crop Table'!P45, 
                        DATEDIF(H36, 'Crop Table'!P45, "D"), 
                        DATEDIF('Crop Table'!P45, H36, "D")
                ) 
        &gt; 3, 
        IF(AND(H36&gt;'Crop Table'!O45, H36&lt;'Crop Table'!P45),
                1*'Crop Table'!C45,
        ), 
        1*'Crop Table'!C45
        ),
1*'Crop Table'!C45
)</f>
        <v/>
      </c>
      <c r="CB36" s="202"/>
      <c r="CC36" s="202" t="str">
        <f>IF(IF(H36&lt;'Crop Table'!O46, 
                        DATEDIF(H36, 'Crop Table'!O46, "D"), 
                        DATEDIF('Crop Table'!O46, H36, "D")
                )
&gt; 3,
        IF(
                IF(H36&lt;'Crop Table'!P46, 
                        DATEDIF(H36, 'Crop Table'!P46, "D"), 
                        DATEDIF('Crop Table'!P46, H36, "D")
                ) 
        &gt; 3, 
        IF(AND(H36&gt;'Crop Table'!O46, H36&lt;'Crop Table'!P46),
                1*'Crop Table'!C46,
        ), 
        1*'Crop Table'!C46
        ),
1*'Crop Table'!C46
)</f>
        <v/>
      </c>
      <c r="CD36" s="202"/>
      <c r="CE36" s="202" t="str">
        <f>IF(IF(H36&lt;'Crop Table'!O47, 
                        DATEDIF(H36, 'Crop Table'!O47, "D"), 
                        DATEDIF('Crop Table'!O47, H36, "D")
                )
&gt; 3,
        IF(
                IF(H36&lt;'Crop Table'!P47, 
                        DATEDIF(H36, 'Crop Table'!P47, "D"), 
                        DATEDIF('Crop Table'!P47, H36, "D")
                ) 
        &gt; 3, 
        IF(AND(H36&gt;'Crop Table'!O47, H36&lt;'Crop Table'!P47),
                1*'Crop Table'!C47,
        ), 
        1*'Crop Table'!C47
        ),
1*'Crop Table'!C47
)</f>
        <v/>
      </c>
      <c r="CF36" s="202"/>
      <c r="CG36" s="202" t="str">
        <f>IF(IF(H36&lt;'Crop Table'!O48, 
                        DATEDIF(H36, 'Crop Table'!O48, "D"), 
                        DATEDIF('Crop Table'!O48, H36, "D")
                )
&gt; 3,
        IF(
                IF(H36&lt;'Crop Table'!P48, 
                        DATEDIF(H36, 'Crop Table'!P48, "D"), 
                        DATEDIF('Crop Table'!P48, H36, "D")
                ) 
        &gt; 3, 
        IF(AND(H36&gt;'Crop Table'!O48, H36&lt;'Crop Table'!P48),
                1*'Crop Table'!C48,
        ), 
        1*'Crop Table'!C48
        ),
1*'Crop Table'!C48
)</f>
        <v/>
      </c>
      <c r="CH36" s="202"/>
      <c r="CI36" s="202" t="str">
        <f>IF(IF(H36&lt;'Crop Table'!O49, 
                        DATEDIF(H36, 'Crop Table'!O49, "D"), 
                        DATEDIF('Crop Table'!O49, H36, "D")
                )
&gt; 3,
        IF(
                IF(H36&lt;'Crop Table'!P49, 
                        DATEDIF(H36, 'Crop Table'!P49, "D"), 
                        DATEDIF('Crop Table'!P49, H36, "D")
                ) 
        &gt; 3, 
        IF(AND(H36&gt;'Crop Table'!O49, H36&lt;'Crop Table'!P49),
                1*'Crop Table'!C49,
        ), 
        1*'Crop Table'!C49
        ),
1*'Crop Table'!C49
)</f>
        <v/>
      </c>
      <c r="CJ36" s="202"/>
      <c r="CK36" s="202" t="str">
        <f>IF(IF(H36&lt;'Crop Table'!O50, 
                        DATEDIF(H36, 'Crop Table'!O50, "D"), 
                        DATEDIF('Crop Table'!O50, H36, "D")
                )
&gt; 3,
        IF(
                IF(H36&lt;'Crop Table'!P50, 
                        DATEDIF(H36, 'Crop Table'!P50, "D"), 
                        DATEDIF('Crop Table'!P50, H36, "D")
                ) 
        &gt; 3, 
        IF(AND(H36&gt;'Crop Table'!O50, H36&lt;'Crop Table'!P50),
                1*'Crop Table'!C50,
        ), 
        1*'Crop Table'!C50
        ),
1*'Crop Table'!C50
)</f>
        <v/>
      </c>
      <c r="CL36" s="202"/>
      <c r="CM36" s="202" t="str">
        <f>IF(IF(H36&lt;'Crop Table'!O51, 
                        DATEDIF(H36, 'Crop Table'!O51, "D"), 
                        DATEDIF('Crop Table'!O51, H36, "D")
                )
&gt; 3,
        IF(
                IF(H36&lt;'Crop Table'!P51, 
                        DATEDIF(H36, 'Crop Table'!P51, "D"), 
                        DATEDIF('Crop Table'!P51, H36, "D")
                ) 
        &gt; 3, 
        IF(AND(H36&gt;'Crop Table'!O51, H36&lt;'Crop Table'!P51),
                1*'Crop Table'!C51,
        ), 
        1*'Crop Table'!C51
        ),
1*'Crop Table'!C51
)</f>
        <v/>
      </c>
      <c r="CN36" s="202"/>
      <c r="CO36" s="202" t="str">
        <f>IF(IF(H36&lt;'Crop Table'!O52, 
                        DATEDIF(H36, 'Crop Table'!O52, "D"), 
                        DATEDIF('Crop Table'!O52, H36, "D")
                )
&gt; 3,
        IF(
                IF(H36&lt;'Crop Table'!P52, 
                        DATEDIF(H36, 'Crop Table'!P52, "D"), 
                        DATEDIF('Crop Table'!P52, H36, "D")
                ) 
        &gt; 3, 
        IF(AND(H36&gt;'Crop Table'!O52, H36&lt;'Crop Table'!P52),
                1*'Crop Table'!C52,
        ), 
        1*'Crop Table'!C52
        ),
1*'Crop Table'!C52
)</f>
        <v/>
      </c>
      <c r="CP36" s="202"/>
      <c r="CQ36" s="202" t="str">
        <f>IF(IF(H36&lt;'Crop Table'!O53, 
                        DATEDIF(H36, 'Crop Table'!O53, "D"), 
                        DATEDIF('Crop Table'!O53, H36, "D")
                )
&gt; 3,
        IF(
                IF(H36&lt;'Crop Table'!P53, 
                        DATEDIF(H36, 'Crop Table'!P53, "D"), 
                        DATEDIF('Crop Table'!P53, H36, "D")
                ) 
        &gt; 3, 
        IF(AND(H36&gt;'Crop Table'!O53, H36&lt;'Crop Table'!P53),
                1*'Crop Table'!C53,
        ), 
        1*'Crop Table'!C53
        ),
1*'Crop Table'!C53
)</f>
        <v/>
      </c>
      <c r="CR36" s="202"/>
      <c r="CS36" s="202" t="str">
        <f>IF(IF(H36&lt;'Crop Table'!O54, 
                        DATEDIF(H36, 'Crop Table'!O54, "D"), 
                        DATEDIF('Crop Table'!O54, H36, "D")
                )
&gt; 3,
        IF(
                IF(H36&lt;'Crop Table'!P54, 
                        DATEDIF(H36, 'Crop Table'!P54, "D"), 
                        DATEDIF('Crop Table'!P54, H36, "D")
                ) 
        &gt; 3, 
        IF(AND(H36&gt;'Crop Table'!O54, H36&lt;'Crop Table'!P54),
                1*'Crop Table'!C54,
        ), 
        1*'Crop Table'!C54
        ),
1*'Crop Table'!C54
)</f>
        <v/>
      </c>
      <c r="CT36" s="202"/>
      <c r="CU36" s="202" t="str">
        <f>IF(IF(H36&lt;'Crop Table'!O55, 
                        DATEDIF(H36, 'Crop Table'!O55, "D"), 
                        DATEDIF('Crop Table'!O55, H36, "D")
                )
&gt; 3,
        IF(
                IF(H36&lt;'Crop Table'!P55, 
                        DATEDIF(H36, 'Crop Table'!P55, "D"), 
                        DATEDIF('Crop Table'!P55, H36, "D")
                ) 
        &gt; 3, 
        IF(AND(H36&gt;'Crop Table'!O55, H36&lt;'Crop Table'!P55),
                1*'Crop Table'!C55,
        ), 
        1*'Crop Table'!C55
        ),
1*'Crop Table'!C55
)</f>
        <v/>
      </c>
      <c r="CV36" s="202"/>
      <c r="CW36" s="202" t="str">
        <f>IF(IF(H35&lt;'Crop Table'!O56, 
                        DATEDIF(H35, 'Crop Table'!O56, "D"), 
                        DATEDIF('Crop Table'!O56, H35, "D")
                )
&gt; 3,
        IF(
                IF(H35&lt;'Crop Table'!P56, 
                        DATEDIF(H35, 'Crop Table'!P56, "D"), 
                        DATEDIF('Crop Table'!P56, H35, "D")
                ) 
        &gt; 3, 
        IF(AND(H35&gt;'Crop Table'!O56, H35&lt;'Crop Table'!P56),
                1*'Crop Table'!C56,
        ), 
        1*'Crop Table'!C56
        ),
1*'Crop Table'!C56
)</f>
        <v/>
      </c>
      <c r="CX36" s="202"/>
      <c r="CY36" s="202" t="str">
        <f>IF(IF(H35&lt;'Crop Table'!O57, 
                        DATEDIF(H35, 'Crop Table'!O57, "D"), 
                        DATEDIF('Crop Table'!O57, H35, "D")
                )
&gt; 3,
        IF(
                IF(H35&lt;'Crop Table'!P57, 
                        DATEDIF(H35, 'Crop Table'!P57, "D"), 
                        DATEDIF('Crop Table'!P57, H35, "D")
                ) 
        &gt; 3, 
        IF(AND(H35&gt;'Crop Table'!O57, H35&lt;'Crop Table'!P57),
                1*'Crop Table'!C57,
        ), 
        1*'Crop Table'!C57
        ),
1*'Crop Table'!C57
)</f>
        <v/>
      </c>
      <c r="CZ36" s="202"/>
      <c r="DA36" s="202" t="str">
        <f>IF(IF(H36&lt;'Crop Table'!O58, 
                        DATEDIF(H36, 'Crop Table'!O58, "D"), 
                        DATEDIF('Crop Table'!O58, H36, "D")
                )
&gt; 3,
        IF(
                IF(H36&lt;'Crop Table'!P58, 
                        DATEDIF(H36, 'Crop Table'!P58, "D"), 
                        DATEDIF('Crop Table'!P58, H36, "D")
                ) 
        &gt; 3, 
        IF(AND(H36&gt;'Crop Table'!O58, H36&lt;'Crop Table'!P58),
                1*'Crop Table'!C58,
        ), 
        1*'Crop Table'!C58
        ),
1*'Crop Table'!C58
)</f>
        <v/>
      </c>
      <c r="DB36" s="202"/>
      <c r="DC36" s="202" t="str">
        <f>IF(IF(H36&lt;'Crop Table'!O59, 
                        DATEDIF(H36, 'Crop Table'!O59, "D"), 
                        DATEDIF('Crop Table'!O59, H36, "D")
                )
&gt; 3,
        IF(
                IF(H36&lt;'Crop Table'!P59, 
                        DATEDIF(H36, 'Crop Table'!P59, "D"), 
                        DATEDIF('Crop Table'!P59, H36, "D")
                ) 
        &gt; 3, 
        IF(AND(H36&gt;'Crop Table'!O59, H36&lt;'Crop Table'!P59),
                1*'Crop Table'!C59,
        ), 
        1*'Crop Table'!C59
        ),
1*'Crop Table'!C59
)</f>
        <v/>
      </c>
      <c r="DD36" s="202"/>
      <c r="DE36" s="202" t="str">
        <f>IF(IF(H36&lt;'Crop Table'!O60, 
                        DATEDIF(H36, 'Crop Table'!O60, "D"), 
                        DATEDIF('Crop Table'!O60, H36, "D")
                )
&gt; 3,
        IF(
                IF(H36&lt;'Crop Table'!P60, 
                        DATEDIF(H36, 'Crop Table'!P60, "D"), 
                        DATEDIF('Crop Table'!P60, H36, "D")
                ) 
        &gt; 3, 
        IF(AND(H36&gt;'Crop Table'!O60, H36&lt;'Crop Table'!P60),
                1*'Crop Table'!C60,
        ), 
        1*'Crop Table'!C60
        ),
1*'Crop Table'!C60
)</f>
        <v/>
      </c>
      <c r="DF36" s="202"/>
      <c r="DG36" s="202" t="str">
        <f>IF(IF(H36&lt;'Crop Table'!O61, 
                        DATEDIF(H36, 'Crop Table'!O61, "D"), 
                        DATEDIF('Crop Table'!O61, H36, "D")
                )
&gt; 3,
        IF(
                IF(H36&lt;'Crop Table'!P61, 
                        DATEDIF(H36, 'Crop Table'!P61, "D"), 
                        DATEDIF('Crop Table'!P61, H36, "D")
                ) 
        &gt; 3, 
        IF(AND(H36&gt;'Crop Table'!O61, H36&lt;'Crop Table'!P61),
                1*'Crop Table'!C61,
        ), 
        1*'Crop Table'!C61
        ),
1*'Crop Table'!C61
)</f>
        <v/>
      </c>
      <c r="DH36" s="202"/>
      <c r="DI36" s="202" t="str">
        <f>IF(IF(H36&lt;'Crop Table'!O62, 
                        DATEDIF(H36, 'Crop Table'!O62, "D"), 
                        DATEDIF('Crop Table'!O62, H36, "D")
                )
&gt; 3,
        IF(
                IF(H36&lt;'Crop Table'!P62, 
                        DATEDIF(H36, 'Crop Table'!P62, "D"), 
                        DATEDIF('Crop Table'!P62, H36, "D")
                ) 
        &gt; 3, 
        IF(AND(H36&gt;'Crop Table'!O62, H36&lt;'Crop Table'!P62),
                1*'Crop Table'!C62,
        ), 
        1*'Crop Table'!C62
        ),
1*'Crop Table'!C62
)</f>
        <v/>
      </c>
      <c r="DJ36" s="202"/>
      <c r="DK36" s="202" t="str">
        <f>IF(IF(H36&lt;'Crop Table'!O63, 
                        DATEDIF(H36, 'Crop Table'!O63, "D"), 
                        DATEDIF('Crop Table'!O63, H36, "D")
                )
&gt; 3,
        IF(
                IF(H36&lt;'Crop Table'!P63, 
                        DATEDIF(H36, 'Crop Table'!P63, "D"), 
                        DATEDIF('Crop Table'!P63, H36, "D")
                ) 
        &gt; 3, 
        IF(AND(H36&gt;'Crop Table'!O63, H36&lt;'Crop Table'!P63),
                1*'Crop Table'!C63,
        ), 
        1*'Crop Table'!C63
        ),
1*'Crop Table'!C63
)</f>
        <v/>
      </c>
      <c r="DL36" s="202"/>
      <c r="DM36" s="202" t="str">
        <f>IF(IF(H36&lt;'Crop Table'!O64, 
                        DATEDIF(H36, 'Crop Table'!O64, "D"), 
                        DATEDIF('Crop Table'!O64, H36, "D")
                )
&gt; 3,
        IF(
                IF(H36&lt;'Crop Table'!P64, 
                        DATEDIF(H36, 'Crop Table'!P64, "D"), 
                        DATEDIF('Crop Table'!P64, H36, "D")
                ) 
        &gt; 3, 
        IF(AND(H36&gt;'Crop Table'!O64, H36&lt;'Crop Table'!P64),
                1*'Crop Table'!C64,
        ), 
        1*'Crop Table'!C64
        ),
1*'Crop Table'!C64
)</f>
        <v/>
      </c>
      <c r="DN36" s="202"/>
      <c r="DO36" s="202" t="str">
        <f>IF(IF(H36&lt;'Crop Table'!O65, 
                        DATEDIF(H36, 'Crop Table'!O65, "D"), 
                        DATEDIF('Crop Table'!O65, H36, "D")
                )
&gt; 3,
        IF(
                IF(H36&lt;'Crop Table'!P65, 
                        DATEDIF(H36, 'Crop Table'!P65, "D"), 
                        DATEDIF('Crop Table'!P65, H36, "D")
                ) 
        &gt; 3, 
        IF(AND(H36&gt;'Crop Table'!O65, H36&lt;'Crop Table'!P65),
                1*'Crop Table'!C65,
        ), 
        1*'Crop Table'!C65
        ),
1*'Crop Table'!C65
)</f>
        <v/>
      </c>
      <c r="DP36" s="202"/>
      <c r="DQ36" s="202" t="str">
        <f>IF(IF(H36&lt;'Crop Table'!O66, 
                        DATEDIF(H36, 'Crop Table'!O66, "D"), 
                        DATEDIF('Crop Table'!O66, H36, "D")
                )
&gt; 3,
        IF(
                IF(H36&lt;'Crop Table'!P66, 
                        DATEDIF(H36, 'Crop Table'!P66, "D"), 
                        DATEDIF('Crop Table'!P66, H36, "D")
                ) 
        &gt; 3, 
        IF(AND(H36&gt;'Crop Table'!O66, H36&lt;'Crop Table'!P66),
                1*'Crop Table'!C66,
        ), 
        1*'Crop Table'!C66
        ),
1*'Crop Table'!C66
)</f>
        <v/>
      </c>
      <c r="DR36" s="202"/>
      <c r="DS36" s="202" t="str">
        <f>IF(IF(H34&lt;'Crop Table'!O67, 
                        DATEDIF(H34, 'Crop Table'!O67, "D"), 
                        DATEDIF('Crop Table'!O67, H34, "D")
                )
&gt; 3,
        IF(
                IF(H34&lt;'Crop Table'!P67, 
                        DATEDIF(H34, 'Crop Table'!P67, "D"), 
                        DATEDIF('Crop Table'!P67, H34, "D")
                ) 
        &gt; 3, 
        IF(AND(H34&gt;'Crop Table'!O67, H34&lt;'Crop Table'!P67),
                1*'Crop Table'!C67,
        ), 
        1*'Crop Table'!C67
        ),
1*'Crop Table'!C67
)</f>
        <v/>
      </c>
      <c r="DT36" s="202"/>
      <c r="DU36" s="202" t="str">
        <f>IF(IF(H36&lt;'Crop Table'!O68, 
                        DATEDIF(H36, 'Crop Table'!O68, "D"), 
                        DATEDIF('Crop Table'!O68, H36, "D")
                )
&gt; 3,
        IF(
                IF(H36&lt;'Crop Table'!P68, 
                        DATEDIF(H36, 'Crop Table'!P68, "D"), 
                        DATEDIF('Crop Table'!P68, H36, "D")
                ) 
        &gt; 3, 
        IF(AND(H36&gt;'Crop Table'!O68, H36&lt;'Crop Table'!P68),
                1*'Crop Table'!C68,
        ), 
        1*'Crop Table'!C68
        ),
1*'Crop Table'!C68
)</f>
        <v/>
      </c>
      <c r="DV36" s="202"/>
      <c r="DW36" s="202" t="str">
        <f>IF(IF(H34&lt;'Crop Table'!O69, 
                        DATEDIF(H34, 'Crop Table'!O69, "D"), 
                        DATEDIF('Crop Table'!O69, H34, "D")
                )
&gt; 3,
        IF(
                IF(H34&lt;'Crop Table'!P69, 
                        DATEDIF(H34, 'Crop Table'!P69, "D"), 
                        DATEDIF('Crop Table'!P69, H34, "D")
                ) 
        &gt; 3, 
        IF(AND(H34&gt;'Crop Table'!O69, H34&lt;'Crop Table'!P69),
                1*'Crop Table'!C69,
        ), 
        1*'Crop Table'!C69
        ),
1*'Crop Table'!C69
)</f>
        <v/>
      </c>
      <c r="DX36" s="202"/>
      <c r="DY36" s="202" t="str">
        <f>IF(IF(H36&lt;'Crop Table'!O70, 
                        DATEDIF(H36, 'Crop Table'!O70, "D"), 
                        DATEDIF('Crop Table'!O70, H36, "D")
                )
&gt; 3,
        IF(
                IF(H36&lt;'Crop Table'!P70, 
                        DATEDIF(H36, 'Crop Table'!P70, "D"), 
                        DATEDIF('Crop Table'!P70, H36, "D")
                ) 
        &gt; 3, 
        IF(AND(H36&gt;'Crop Table'!O70, H36&lt;'Crop Table'!P70),
                1*'Crop Table'!C70,
        ), 
        1*'Crop Table'!C70
        ),
1*'Crop Table'!C70
)</f>
        <v/>
      </c>
      <c r="DZ36" s="202"/>
      <c r="EA36" s="202" t="str">
        <f>IF(IF(H36&lt;'Crop Table'!O71, 
                        DATEDIF(H36, 'Crop Table'!O71, "D"), 
                        DATEDIF('Crop Table'!O71, H36, "D")
                )
&gt; 3,
        IF(
                IF(H36&lt;'Crop Table'!P71, 
                        DATEDIF(H36, 'Crop Table'!P71, "D"), 
                        DATEDIF('Crop Table'!P71, H36, "D")
                ) 
        &gt; 3, 
        IF(AND(H36&gt;'Crop Table'!O71, H36&lt;'Crop Table'!P71),
                1*'Crop Table'!C71,
        ), 
        1*'Crop Table'!C71
        ),
1*'Crop Table'!C71
)</f>
        <v/>
      </c>
      <c r="EB36" s="202"/>
      <c r="EC36" s="202" t="str">
        <f>IF(IF(H36&lt;'Crop Table'!O72, 
                        DATEDIF(H36, 'Crop Table'!O72, "D"), 
                        DATEDIF('Crop Table'!O72, H36, "D")
                )
&gt; 3,
        IF(
                IF(H36&lt;'Crop Table'!P72, 
                        DATEDIF(H36, 'Crop Table'!P72, "D"), 
                        DATEDIF('Crop Table'!P72, H36, "D")
                ) 
        &gt; 3, 
        IF(AND(H36&gt;'Crop Table'!O72, H36&lt;'Crop Table'!P72),
                1*'Crop Table'!C72,
        ), 
        1*'Crop Table'!C72
        ),
1*'Crop Table'!C72
)</f>
        <v/>
      </c>
      <c r="ED36" s="202"/>
      <c r="EE36" s="202" t="str">
        <f>IF(IF(H36&lt;'Crop Table'!O73, 
                        DATEDIF(H36, 'Crop Table'!O73, "D"), 
                        DATEDIF('Crop Table'!O73, H36, "D")
                )
&gt; 3,
        IF(
                IF(H36&lt;'Crop Table'!P73, 
                        DATEDIF(H36, 'Crop Table'!P73, "D"), 
                        DATEDIF('Crop Table'!P73, H36, "D")
                ) 
        &gt; 3, 
        IF(AND(H36&gt;'Crop Table'!O73, H36&lt;'Crop Table'!P73),
                1*'Crop Table'!C73,
        ), 
        1*'Crop Table'!C73
        ),
1*'Crop Table'!C73
)</f>
        <v/>
      </c>
      <c r="EF36" s="203"/>
    </row>
    <row r="37">
      <c r="A37" s="204"/>
      <c r="B37" s="193"/>
      <c r="C37" s="193"/>
      <c r="D37" s="193"/>
      <c r="E37" s="205">
        <f>IF(COUNTA('Crop Table'!O11:O73)=0, ,SUM(K37:EE37))</f>
        <v>3</v>
      </c>
      <c r="F37" s="195"/>
      <c r="G37" s="206" t="str">
        <f>IF(COUNTA('Crop Table'!O11:O73)=0, ,(IF(LEFT(H37, 2)=LEFT(H36, 2), , SWITCH(LEFT(H37, 2), "1/", "January","2/", "February","3/", "March","4/", "April","5/", "May","6/", "June","7/", "July","8/", "August","9/", "September","10", "October","11", "November","12", "December"))))</f>
        <v>October</v>
      </c>
      <c r="H37" s="197">
        <f>IF(COUNTA('Crop Table'!O11:O73)=0, ,H36+(DATEDIF(H13, H53, "D")/39)-((DATEDIF(H13, H53, "D")/39)/39))</f>
        <v>45201.19329</v>
      </c>
      <c r="I37" s="207"/>
      <c r="J37" s="208"/>
      <c r="K37" s="200" t="str">
        <f>IF(IF(H36&lt;'Crop Table'!O11, 
                        DATEDIF(H36, 'Crop Table'!O11, "D"), 
                        DATEDIF('Crop Table'!O11, H36, "D")
                )
&gt; 3,
        IF(
                IF(H36&lt;'Crop Table'!P11, 
                        DATEDIF(H36, 'Crop Table'!P11, "D"), 
                        DATEDIF('Crop Table'!P11, H36, "D")
                ) 
        &gt; 3, 
        IF(AND(H36&gt;'Crop Table'!O11, H36&lt;'Crop Table'!P11),
                1*'Crop Table'!C11,
        ), 
        1*'Crop Table'!C11
        ),
1*'Crop Table'!C11
)</f>
        <v/>
      </c>
      <c r="L37" s="200"/>
      <c r="M37" s="201" t="str">
        <f>IF(IF(H37&lt;'Crop Table'!O12, 
                        DATEDIF(H37, 'Crop Table'!O12, "D"), 
                        DATEDIF('Crop Table'!O12, H37, "D")
                )
&gt; 3,
        IF(
                IF(H37&lt;'Crop Table'!P12, 
                        DATEDIF(H37, 'Crop Table'!P12, "D"), 
                        DATEDIF('Crop Table'!P12, H37, "D")
                ) 
        &gt; 3, 
        IF(AND(H37&gt;'Crop Table'!O12, H37&lt;'Crop Table'!P12),
                1*'Crop Table'!C12,
        ), 
        1*'Crop Table'!C12
        ),
1*'Crop Table'!C12
)</f>
        <v/>
      </c>
      <c r="N37" s="201"/>
      <c r="O37" s="202" t="str">
        <f>IF(IF(H34&lt;'Crop Table'!O13, 
                        DATEDIF(H34, 'Crop Table'!O13, "D"), 
                        DATEDIF('Crop Table'!O13, H34, "D")
                )
&gt; 3,
        IF(
                IF(H34&lt;'Crop Table'!P13, 
                        DATEDIF(H34, 'Crop Table'!P13, "D"), 
                        DATEDIF('Crop Table'!P13, H34, "D")
                ) 
        &gt; 3, 
        IF(AND(H34&gt;'Crop Table'!O13, H34&lt;'Crop Table'!P13),
                1*'Crop Table'!C13,
        ), 
        1*'Crop Table'!C13
        ),
1*'Crop Table'!C13
)</f>
        <v/>
      </c>
      <c r="P37" s="202"/>
      <c r="Q37" s="202" t="str">
        <f>IF(IF(H37&lt;'Crop Table'!O14, 
                        DATEDIF(H37, 'Crop Table'!O14, "D"), 
                        DATEDIF('Crop Table'!O14, H37, "D")
                )
&gt; 3,
        IF(
                IF(H37&lt;'Crop Table'!P14, 
                        DATEDIF(H37, 'Crop Table'!P14, "D"), 
                        DATEDIF('Crop Table'!P14, H37, "D")
                ) 
        &gt; 3, 
        IF(AND(H37&gt;'Crop Table'!O14, H37&lt;'Crop Table'!P14),
                1*'Crop Table'!C14,
        ), 
        1*'Crop Table'!C14
        ),
1*'Crop Table'!C14 
)</f>
        <v/>
      </c>
      <c r="R37" s="202"/>
      <c r="S37" s="202" t="str">
        <f>IF(IF(H37&lt;'Crop Table'!O15, 
                        DATEDIF(H37, 'Crop Table'!O15, "D"), 
                        DATEDIF('Crop Table'!O15, H37, "D")
                )
&gt; 3,
        IF(
                IF(H37&lt;'Crop Table'!P15, 
                        DATEDIF(H37, 'Crop Table'!P15, "D"), 
                        DATEDIF('Crop Table'!P15, H37, "D")
                ) 
        &gt; 3, 
        IF(AND(H37&gt;'Crop Table'!O15, H37&lt;'Crop Table'!P15),
                1*'Crop Table'!C15,
        ), 
        1*'Crop Table'!C15
        ),
1*'Crop Table'!C15
)</f>
        <v/>
      </c>
      <c r="T37" s="202"/>
      <c r="U37" s="202" t="str">
        <f>IF(IF(H37&lt;'Crop Table'!O16, 
                        DATEDIF(H37, 'Crop Table'!O16, "D"), 
                        DATEDIF('Crop Table'!O16, H37, "D")
                )
&gt; 3,
        IF(
                IF(H37&lt;'Crop Table'!P16, 
                        DATEDIF(H37, 'Crop Table'!P16, "D"), 
                        DATEDIF('Crop Table'!P16, H37, "D")
                ) 
        &gt; 3, 
        IF(AND(H37&gt;'Crop Table'!O16, H37&lt;'Crop Table'!P16),
                1*'Crop Table'!C16,
        ), 
        1*'Crop Table'!C16
        ),
1*'Crop Table'!C16 
)</f>
        <v/>
      </c>
      <c r="V37" s="202"/>
      <c r="W37" s="202" t="str">
        <f>IF(IF(H37&lt;'Crop Table'!O17, 
                        DATEDIF(H37, 'Crop Table'!O17, "D"), 
                        DATEDIF('Crop Table'!O17, H37, "D")
                )
&gt; 3,
        IF(
                IF(H37&lt;'Crop Table'!P17, 
                        DATEDIF(H37, 'Crop Table'!P17, "D"), 
                        DATEDIF('Crop Table'!P17, H37, "D")
                ) 
        &gt; 3, 
        IF(AND(H37&gt;'Crop Table'!O17, H37&lt;'Crop Table'!P17),
                1*'Crop Table'!C17,
        ), 
        1*'Crop Table'!C17
        ),
1*'Crop Table'!C17 
)</f>
        <v/>
      </c>
      <c r="X37" s="202"/>
      <c r="Y37" s="202">
        <f>IF(IF(H37&lt;'Crop Table'!O18, 
                        DATEDIF(H37, 'Crop Table'!O18, "D"), 
                        DATEDIF('Crop Table'!O18, H37, "D")
                )
&gt; 3,
        IF(
                IF(H37&lt;'Crop Table'!P18, 
                        DATEDIF(H37, 'Crop Table'!P18, "D"), 
                        DATEDIF('Crop Table'!P18, H37, "D")
                ) 
        &gt; 3, 
        IF(AND(H37&gt;'Crop Table'!O18, H37&lt;'Crop Table'!P18),
                1*'Crop Table'!C18,
        ), 
        1*'Crop Table'!C18
        ),
1*'Crop Table'!C18 
)</f>
        <v>3</v>
      </c>
      <c r="Z37" s="202"/>
      <c r="AA37" s="202" t="str">
        <f>IF(IF(H37&lt;'Crop Table'!O19, 
                        DATEDIF(H37, 'Crop Table'!O19, "D"), 
                        DATEDIF('Crop Table'!O19, H37, "D")
                )
&gt; 3,
        IF(
                IF(H37&lt;'Crop Table'!P19, 
                        DATEDIF(H37, 'Crop Table'!P19, "D"), 
                        DATEDIF('Crop Table'!P19, H37, "D")
                ) 
        &gt; 3, 
        IF(AND(H37&gt;'Crop Table'!O19, H37&lt;'Crop Table'!P19),
                1*'Crop Table'!C19,
        ), 
        1*'Crop Table'!C19
        ),
1*'Crop Table'!C19 
)</f>
        <v/>
      </c>
      <c r="AB37" s="202"/>
      <c r="AC37" s="202" t="str">
        <f>IF(IF(H37&lt;'Crop Table'!O20, 
                        DATEDIF(H37, 'Crop Table'!O20, "D"), 
                        DATEDIF('Crop Table'!O20, H37, "D")
                )
&gt; 3,
        IF(
                IF(H37&lt;'Crop Table'!P20, 
                        DATEDIF(H37, 'Crop Table'!P20, "D"), 
                        DATEDIF('Crop Table'!P20, H37, "D")
                ) 
        &gt; 3, 
        IF(AND(H37&gt;'Crop Table'!O20, H37&lt;'Crop Table'!P20),
                1*'Crop Table'!C20,
        ), 
        1*'Crop Table'!C20
        ),
1*'Crop Table'!C20 
)</f>
        <v/>
      </c>
      <c r="AD37" s="202"/>
      <c r="AE37" s="202" t="str">
        <f>IF(IF(H37&lt;'Crop Table'!O21, 
                        DATEDIF(H37, 'Crop Table'!O21, "D"), 
                        DATEDIF('Crop Table'!O21, H37, "D")
                )
&gt; 3,
        IF(
                IF(H37&lt;'Crop Table'!P21, 
                        DATEDIF(H37, 'Crop Table'!P21, "D"), 
                        DATEDIF('Crop Table'!P21, H37, "D")
                ) 
        &gt; 3, 
        IF(AND(H37&gt;'Crop Table'!O21, H37&lt;'Crop Table'!P21),
                1*'Crop Table'!C21,
        ), 
        1*'Crop Table'!C21
        ),
1*'Crop Table'!C21 
)</f>
        <v/>
      </c>
      <c r="AF37" s="202"/>
      <c r="AG37" s="202" t="str">
        <f>IF(IF(H37&lt;'Crop Table'!O22, 
                        DATEDIF(H37, 'Crop Table'!O22, "D"), 
                        DATEDIF('Crop Table'!O22, H37, "D")
                )
&gt; 3,
        IF(
                IF(H37&lt;'Crop Table'!P22, 
                        DATEDIF(H37, 'Crop Table'!P22, "D"), 
                        DATEDIF('Crop Table'!P22, H37, "D")
                ) 
        &gt; 3, 
        IF(AND(H37&gt;'Crop Table'!O22, H37&lt;'Crop Table'!P22),
                1*'Crop Table'!C22,
        ), 
        1*'Crop Table'!C22
        ),
1*'Crop Table'!C22 
)</f>
        <v/>
      </c>
      <c r="AH37" s="202"/>
      <c r="AI37" s="202" t="str">
        <f>IF(IF(H37&lt;'Crop Table'!O23, 
                        DATEDIF(H37, 'Crop Table'!O23, "D"), 
                        DATEDIF('Crop Table'!O23, H37, "D")
                )
&gt; 3,
        IF(
                IF(H37&lt;'Crop Table'!P23, 
                        DATEDIF(H37, 'Crop Table'!P23, "D"), 
                        DATEDIF('Crop Table'!P23, H37, "D")
                ) 
        &gt; 3, 
        IF(AND(H37&gt;'Crop Table'!O23, H37&lt;'Crop Table'!P23),
                1*'Crop Table'!C23,
        ), 
        1*'Crop Table'!C23
        ),
1*'Crop Table'!C23 
)</f>
        <v/>
      </c>
      <c r="AJ37" s="202"/>
      <c r="AK37" s="202" t="str">
        <f>IF(IF(H37&lt;'Crop Table'!O24, 
                        DATEDIF(H37, 'Crop Table'!O24, "D"), 
                        DATEDIF('Crop Table'!O24, H37, "D")
                )
&gt; 3,
        IF(
                IF(H37&lt;'Crop Table'!P24, 
                        DATEDIF(H37, 'Crop Table'!P24, "D"), 
                        DATEDIF('Crop Table'!P24, H37, "D")
                ) 
        &gt; 3, 
        IF(AND(H37&gt;'Crop Table'!O24, H37&lt;'Crop Table'!P24),
                1*'Crop Table'!C24,
        ), 
        1*'Crop Table'!C24
        ),
1*'Crop Table'!C24 
)</f>
        <v/>
      </c>
      <c r="AL37" s="202"/>
      <c r="AM37" s="202" t="str">
        <f>IF(IF(H37&lt;'Crop Table'!O25, 
                        DATEDIF(H37, 'Crop Table'!O25, "D"), 
                        DATEDIF('Crop Table'!O25, H37, "D")
                )
&gt; 3,
        IF(
                IF(H37&lt;'Crop Table'!P25, 
                        DATEDIF(H37, 'Crop Table'!P25, "D"), 
                        DATEDIF('Crop Table'!P25, H37, "D")
                ) 
        &gt; 3, 
        IF(AND(H37&gt;'Crop Table'!O25, H37&lt;'Crop Table'!P25),
                1*'Crop Table'!C25,
        ), 
        1*'Crop Table'!C25
        ),
1*'Crop Table'!C25 
)</f>
        <v/>
      </c>
      <c r="AN37" s="202"/>
      <c r="AO37" s="202" t="str">
        <f>IF(IF(H37&lt;'Crop Table'!O26, 
                        DATEDIF(H37, 'Crop Table'!O26, "D"), 
                        DATEDIF('Crop Table'!O26, H37, "D")
                )
&gt; 3,
        IF(
                IF(H37&lt;'Crop Table'!P26, 
                        DATEDIF(H37, 'Crop Table'!P26, "D"), 
                        DATEDIF('Crop Table'!P26, H37, "D")
                ) 
        &gt; 3, 
        IF(AND(H37&gt;'Crop Table'!O26, H37&lt;'Crop Table'!P26),
                1*'Crop Table'!C26,
        ), 
        1*'Crop Table'!C26
        ),
1*'Crop Table'!C26 
)</f>
        <v/>
      </c>
      <c r="AP37" s="202"/>
      <c r="AQ37" s="202" t="str">
        <f>IF(IF(H37&lt;'Crop Table'!O27, 
                        DATEDIF(H37, 'Crop Table'!O27, "D"), 
                        DATEDIF('Crop Table'!O27, H37, "D")
                )
&gt; 3,
        IF(
                IF(H37&lt;'Crop Table'!P27, 
                        DATEDIF(H37, 'Crop Table'!P27, "D"), 
                        DATEDIF('Crop Table'!P27, H37, "D")
                ) 
        &gt; 3, 
        IF(AND(H37&gt;'Crop Table'!O27, H37&lt;'Crop Table'!P27),
                1*'Crop Table'!C27,
        ), 
        1*'Crop Table'!C27
        ),
1*'Crop Table'!C27 
)</f>
        <v/>
      </c>
      <c r="AR37" s="202"/>
      <c r="AS37" s="202" t="str">
        <f>IF(IF(H37&lt;'Crop Table'!O28, 
                        DATEDIF(H37, 'Crop Table'!O28, "D"), 
                        DATEDIF('Crop Table'!O28, H37, "D")
                )
&gt; 3,
        IF(
                IF(H37&lt;'Crop Table'!P28, 
                        DATEDIF(H37, 'Crop Table'!P28, "D"), 
                        DATEDIF('Crop Table'!P28, H37, "D")
                ) 
        &gt; 3, 
        IF(AND(H37&gt;'Crop Table'!O28, H37&lt;'Crop Table'!P28),
                1*'Crop Table'!C28,
        ), 
        1*'Crop Table'!C28
        ),
1*'Crop Table'!C28 
)</f>
        <v/>
      </c>
      <c r="AT37" s="202"/>
      <c r="AU37" s="202" t="str">
        <f>IF(IF(H37&lt;'Crop Table'!O29, 
                        DATEDIF(H37, 'Crop Table'!O29, "D"), 
                        DATEDIF('Crop Table'!O29, H37, "D")
                )
&gt; 3,
        IF(
                IF(H37&lt;'Crop Table'!P29, 
                        DATEDIF(H37, 'Crop Table'!P29, "D"), 
                        DATEDIF('Crop Table'!P29, H37, "D")
                ) 
        &gt; 3, 
        IF(AND(H37&gt;'Crop Table'!O29, H37&lt;'Crop Table'!P29),
                1*'Crop Table'!C29,
        ), 
        1*'Crop Table'!C29
        ),
1*'Crop Table'!C29 
)</f>
        <v/>
      </c>
      <c r="AV37" s="202"/>
      <c r="AW37" s="202" t="str">
        <f>IF(IF(H37&lt;'Crop Table'!O30, 
                        DATEDIF(H37, 'Crop Table'!O30, "D"), 
                        DATEDIF('Crop Table'!O30, H37, "D")
                )
&gt; 3,
        IF(
                IF(H37&lt;'Crop Table'!P30, 
                        DATEDIF(H37, 'Crop Table'!P30, "D"), 
                        DATEDIF('Crop Table'!P30, H37, "D")
                ) 
        &gt; 3, 
        IF(AND(H37&gt;'Crop Table'!O30, H37&lt;'Crop Table'!P30),
                1*'Crop Table'!C30,
        ), 
        1*'Crop Table'!C30
        ),
1*'Crop Table'!C30 
)</f>
        <v/>
      </c>
      <c r="AX37" s="202"/>
      <c r="AY37" s="202" t="str">
        <f>IF(IF(H37&lt;'Crop Table'!O31, 
                        DATEDIF(H37, 'Crop Table'!O31, "D"), 
                        DATEDIF('Crop Table'!O31, H37, "D")
                )
&gt; 3,
        IF(
                IF(H37&lt;'Crop Table'!P31, 
                        DATEDIF(H37, 'Crop Table'!P31, "D"), 
                        DATEDIF('Crop Table'!P31, H37, "D")
                ) 
        &gt; 3, 
        IF(AND(H37&gt;'Crop Table'!O31, H37&lt;'Crop Table'!P31),
                1*'Crop Table'!C31,
        ), 
        1*'Crop Table'!C31
        ),
1*'Crop Table'!C31 
)</f>
        <v/>
      </c>
      <c r="AZ37" s="202"/>
      <c r="BA37" s="202" t="str">
        <f>IF(IF(H37&lt;'Crop Table'!O32, 
                        DATEDIF(H37, 'Crop Table'!O32, "D"), 
                        DATEDIF('Crop Table'!O32, H37, "D")
                )
&gt; 3,
        IF(
                IF(H37&lt;'Crop Table'!P32, 
                        DATEDIF(H37, 'Crop Table'!P32, "D"), 
                        DATEDIF('Crop Table'!P32, H37, "D")
                ) 
        &gt; 3, 
        IF(AND(H37&gt;'Crop Table'!O32, H37&lt;'Crop Table'!P32),
                1*'Crop Table'!C32,
        ), 
        1*'Crop Table'!C32
        ),
1*'Crop Table'!C32 
)</f>
        <v/>
      </c>
      <c r="BB37" s="202"/>
      <c r="BC37" s="202" t="str">
        <f>IF(IF(H37&lt;'Crop Table'!O33, 
                        DATEDIF(H37, 'Crop Table'!O33, "D"), 
                        DATEDIF('Crop Table'!O33, H37, "D")
                )
&gt; 3,
        IF(
                IF(H37&lt;'Crop Table'!P33, 
                        DATEDIF(H37, 'Crop Table'!P33, "D"), 
                        DATEDIF('Crop Table'!P33, H37, "D")
                ) 
        &gt; 3, 
        IF(AND(H37&gt;'Crop Table'!O33, H37&lt;'Crop Table'!P33),
                1*'Crop Table'!C33,
        ), 
        1*'Crop Table'!C33
        ),
1*'Crop Table'!C33 
)</f>
        <v/>
      </c>
      <c r="BD37" s="202"/>
      <c r="BE37" s="202" t="str">
        <f>IF(IF(H37&lt;'Crop Table'!O34, 
                        DATEDIF(H37, 'Crop Table'!O34, "D"), 
                        DATEDIF('Crop Table'!O34, H37, "D")
                )
&gt; 3,
        IF(
                IF(H37&lt;'Crop Table'!P34, 
                        DATEDIF(H37, 'Crop Table'!P34, "D"), 
                        DATEDIF('Crop Table'!P34, H37, "D")
                ) 
        &gt; 3, 
        IF(AND(H37&gt;'Crop Table'!O34, H37&lt;'Crop Table'!P34),
                1*'Crop Table'!C34,
        ), 
        1*'Crop Table'!C34
        ),
1*'Crop Table'!C34 
)</f>
        <v/>
      </c>
      <c r="BF37" s="202"/>
      <c r="BG37" s="202" t="str">
        <f>IF(IF(H37&lt;'Crop Table'!O35, 
                        DATEDIF(H37, 'Crop Table'!O35, "D"), 
                        DATEDIF('Crop Table'!O35, H37, "D")
                )
&gt; 3,
        IF(
                IF(H37&lt;'Crop Table'!P35, 
                        DATEDIF(H37, 'Crop Table'!P35, "D"), 
                        DATEDIF('Crop Table'!P35, H37, "D")
                ) 
        &gt; 3, 
        IF(AND(H37&gt;'Crop Table'!O35, H37&lt;'Crop Table'!P35),
                1*'Crop Table'!C35,
        ), 
        1*'Crop Table'!C35
        ),
1*'Crop Table'!C35 
)</f>
        <v/>
      </c>
      <c r="BH37" s="202"/>
      <c r="BI37" s="202" t="str">
        <f>IF(IF(H37&lt;'Crop Table'!O36, 
                        DATEDIF(H37, 'Crop Table'!O36, "D"), 
                        DATEDIF('Crop Table'!O36, H37, "D")
                )
&gt; 3,
        IF(
                IF(H37&lt;'Crop Table'!P36, 
                        DATEDIF(H37, 'Crop Table'!P36, "D"), 
                        DATEDIF('Crop Table'!P36, H37, "D")
                ) 
        &gt; 3, 
        IF(AND(H37&gt;'Crop Table'!O36, H37&lt;'Crop Table'!P36),
                1*'Crop Table'!C36,
        ), 
        1*'Crop Table'!C36
        ),
1*'Crop Table'!C36 
)</f>
        <v/>
      </c>
      <c r="BJ37" s="202"/>
      <c r="BK37" s="202" t="str">
        <f>IF(IF(H37&lt;'Crop Table'!O37, 
                        DATEDIF(H37, 'Crop Table'!O37, "D"), 
                        DATEDIF('Crop Table'!O37, H37, "D")
                )
&gt; 3,
        IF(
                IF(H37&lt;'Crop Table'!P37, 
                        DATEDIF(H37, 'Crop Table'!P37, "D"), 
                        DATEDIF('Crop Table'!P37, H37, "D")
                ) 
        &gt; 3, 
        IF(AND(H37&gt;'Crop Table'!O37, H37&lt;'Crop Table'!P37),
                1*'Crop Table'!C37,
        ), 
        1*'Crop Table'!C37
        ),
1*'Crop Table'!C37 
)</f>
        <v/>
      </c>
      <c r="BL37" s="202"/>
      <c r="BM37" s="202" t="str">
        <f>IF(IF(H37&lt;'Crop Table'!O38, 
                        DATEDIF(H37, 'Crop Table'!O38, "D"), 
                        DATEDIF('Crop Table'!O38, H37, "D")
                )
&gt; 3,
        IF(
                IF(H37&lt;'Crop Table'!P38, 
                        DATEDIF(H37, 'Crop Table'!P38, "D"), 
                        DATEDIF('Crop Table'!P38, H37, "D")
                ) 
        &gt; 3, 
        IF(AND(H37&gt;'Crop Table'!O38, H37&lt;'Crop Table'!P38),
                1*'Crop Table'!C38,
        ), 
        1*'Crop Table'!C38
        ),
1*'Crop Table'!C38 
)</f>
        <v/>
      </c>
      <c r="BN37" s="202"/>
      <c r="BO37" s="202" t="str">
        <f>IF(IF(H37&lt;'Crop Table'!O39, 
                        DATEDIF(H37, 'Crop Table'!O39, "D"), 
                        DATEDIF('Crop Table'!O39, H37, "D")
                )
&gt; 3,
        IF(
                IF(H37&lt;'Crop Table'!P39, 
                        DATEDIF(H37, 'Crop Table'!P39, "D"), 
                        DATEDIF('Crop Table'!P39, H37, "D")
                ) 
        &gt; 3, 
        IF(AND(H37&gt;'Crop Table'!O39, H37&lt;'Crop Table'!P39),
                1*'Crop Table'!C39,
        ), 
        1*'Crop Table'!C39
        ),
1*'Crop Table'!C39 
)</f>
        <v/>
      </c>
      <c r="BP37" s="202"/>
      <c r="BQ37" s="202" t="str">
        <f>IF(IF(H37&lt;'Crop Table'!O40, 
                        DATEDIF(H37, 'Crop Table'!O40, "D"), 
                        DATEDIF('Crop Table'!O40, H37, "D")
                )
&gt; 3,
        IF(
                IF(H37&lt;'Crop Table'!P40, 
                        DATEDIF(H37, 'Crop Table'!P40, "D"), 
                        DATEDIF('Crop Table'!P40, H37, "D")
                ) 
        &gt; 3, 
        IF(AND(H37&gt;'Crop Table'!O40, H37&lt;'Crop Table'!P40),
                1*'Crop Table'!C40,
        ), 
        1*'Crop Table'!C40
        ),
1*'Crop Table'!C40
)</f>
        <v/>
      </c>
      <c r="BR37" s="202"/>
      <c r="BS37" s="202" t="str">
        <f>IF(IF(H37&lt;'Crop Table'!O41, 
                        DATEDIF(H37, 'Crop Table'!O41, "D"), 
                        DATEDIF('Crop Table'!O41, H37, "D")
                )
&gt; 3,
        IF(
                IF(H37&lt;'Crop Table'!P41, 
                        DATEDIF(H37, 'Crop Table'!P41, "D"), 
                        DATEDIF('Crop Table'!P41, H37, "D")
                ) 
        &gt; 3, 
        IF(AND(H37&gt;'Crop Table'!O41, H37&lt;'Crop Table'!P41),
                1*'Crop Table'!C41,
        ), 
        1*'Crop Table'!C41
        ),
1*'Crop Table'!C41
)</f>
        <v/>
      </c>
      <c r="BT37" s="202"/>
      <c r="BU37" s="202" t="str">
        <f>IF(IF(H37&lt;'Crop Table'!O42, 
                        DATEDIF(H37, 'Crop Table'!O42, "D"), 
                        DATEDIF('Crop Table'!O42, H37, "D")
                )
&gt; 3,
        IF(
                IF(H37&lt;'Crop Table'!P42, 
                        DATEDIF(H37, 'Crop Table'!P42, "D"), 
                        DATEDIF('Crop Table'!P42, H37, "D")
                ) 
        &gt; 3, 
        IF(AND(H37&gt;'Crop Table'!O42, H37&lt;'Crop Table'!P42),
                1*'Crop Table'!C42,
        ), 
        1*'Crop Table'!C42
        ),
1*'Crop Table'!C42
)</f>
        <v/>
      </c>
      <c r="BV37" s="202"/>
      <c r="BW37" s="202" t="str">
        <f>IF(IF(H37&lt;'Crop Table'!O43, 
                        DATEDIF(H37, 'Crop Table'!O43, "D"), 
                        DATEDIF('Crop Table'!O43, H37, "D")
                )
&gt; 3,
        IF(
                IF(H37&lt;'Crop Table'!P43, 
                        DATEDIF(H37, 'Crop Table'!P43, "D"), 
                        DATEDIF('Crop Table'!P43, H37, "D")
                ) 
        &gt; 3, 
        IF(AND(H37&gt;'Crop Table'!O43, H37&lt;'Crop Table'!P43),
                1*'Crop Table'!C43,
        ), 
        1*'Crop Table'!C43
        ),
1*'Crop Table'!C43
)</f>
        <v/>
      </c>
      <c r="BX37" s="202"/>
      <c r="BY37" s="202" t="str">
        <f>IF(IF(H37&lt;'Crop Table'!O44, 
                        DATEDIF(H37, 'Crop Table'!O44, "D"), 
                        DATEDIF('Crop Table'!O44, H37, "D")
                )
&gt; 3,
        IF(
                IF(H37&lt;'Crop Table'!P44, 
                        DATEDIF(H37, 'Crop Table'!P44, "D"), 
                        DATEDIF('Crop Table'!P44, H37, "D")
                ) 
        &gt; 3, 
        IF(AND(H37&gt;'Crop Table'!O44, H37&lt;'Crop Table'!P44),
                1*'Crop Table'!C44,
        ), 
        1*'Crop Table'!C44
        ),
1*'Crop Table'!C44
)</f>
        <v/>
      </c>
      <c r="BZ37" s="202"/>
      <c r="CA37" s="202" t="str">
        <f>IF(IF(H37&lt;'Crop Table'!O45, 
                        DATEDIF(H37, 'Crop Table'!O45, "D"), 
                        DATEDIF('Crop Table'!O45, H37, "D")
                )
&gt; 3,
        IF(
                IF(H37&lt;'Crop Table'!P45, 
                        DATEDIF(H37, 'Crop Table'!P45, "D"), 
                        DATEDIF('Crop Table'!P45, H37, "D")
                ) 
        &gt; 3, 
        IF(AND(H37&gt;'Crop Table'!O45, H37&lt;'Crop Table'!P45),
                1*'Crop Table'!C45,
        ), 
        1*'Crop Table'!C45
        ),
1*'Crop Table'!C45
)</f>
        <v/>
      </c>
      <c r="CB37" s="202"/>
      <c r="CC37" s="202" t="str">
        <f>IF(IF(H37&lt;'Crop Table'!O46, 
                        DATEDIF(H37, 'Crop Table'!O46, "D"), 
                        DATEDIF('Crop Table'!O46, H37, "D")
                )
&gt; 3,
        IF(
                IF(H37&lt;'Crop Table'!P46, 
                        DATEDIF(H37, 'Crop Table'!P46, "D"), 
                        DATEDIF('Crop Table'!P46, H37, "D")
                ) 
        &gt; 3, 
        IF(AND(H37&gt;'Crop Table'!O46, H37&lt;'Crop Table'!P46),
                1*'Crop Table'!C46,
        ), 
        1*'Crop Table'!C46
        ),
1*'Crop Table'!C46
)</f>
        <v/>
      </c>
      <c r="CD37" s="202"/>
      <c r="CE37" s="202" t="str">
        <f>IF(IF(H37&lt;'Crop Table'!O47, 
                        DATEDIF(H37, 'Crop Table'!O47, "D"), 
                        DATEDIF('Crop Table'!O47, H37, "D")
                )
&gt; 3,
        IF(
                IF(H37&lt;'Crop Table'!P47, 
                        DATEDIF(H37, 'Crop Table'!P47, "D"), 
                        DATEDIF('Crop Table'!P47, H37, "D")
                ) 
        &gt; 3, 
        IF(AND(H37&gt;'Crop Table'!O47, H37&lt;'Crop Table'!P47),
                1*'Crop Table'!C47,
        ), 
        1*'Crop Table'!C47
        ),
1*'Crop Table'!C47
)</f>
        <v/>
      </c>
      <c r="CF37" s="202"/>
      <c r="CG37" s="202" t="str">
        <f>IF(IF(H37&lt;'Crop Table'!O48, 
                        DATEDIF(H37, 'Crop Table'!O48, "D"), 
                        DATEDIF('Crop Table'!O48, H37, "D")
                )
&gt; 3,
        IF(
                IF(H37&lt;'Crop Table'!P48, 
                        DATEDIF(H37, 'Crop Table'!P48, "D"), 
                        DATEDIF('Crop Table'!P48, H37, "D")
                ) 
        &gt; 3, 
        IF(AND(H37&gt;'Crop Table'!O48, H37&lt;'Crop Table'!P48),
                1*'Crop Table'!C48,
        ), 
        1*'Crop Table'!C48
        ),
1*'Crop Table'!C48
)</f>
        <v/>
      </c>
      <c r="CH37" s="202"/>
      <c r="CI37" s="202" t="str">
        <f>IF(IF(H37&lt;'Crop Table'!O49, 
                        DATEDIF(H37, 'Crop Table'!O49, "D"), 
                        DATEDIF('Crop Table'!O49, H37, "D")
                )
&gt; 3,
        IF(
                IF(H37&lt;'Crop Table'!P49, 
                        DATEDIF(H37, 'Crop Table'!P49, "D"), 
                        DATEDIF('Crop Table'!P49, H37, "D")
                ) 
        &gt; 3, 
        IF(AND(H37&gt;'Crop Table'!O49, H37&lt;'Crop Table'!P49),
                1*'Crop Table'!C49,
        ), 
        1*'Crop Table'!C49
        ),
1*'Crop Table'!C49
)</f>
        <v/>
      </c>
      <c r="CJ37" s="202"/>
      <c r="CK37" s="202" t="str">
        <f>IF(IF(H37&lt;'Crop Table'!O50, 
                        DATEDIF(H37, 'Crop Table'!O50, "D"), 
                        DATEDIF('Crop Table'!O50, H37, "D")
                )
&gt; 3,
        IF(
                IF(H37&lt;'Crop Table'!P50, 
                        DATEDIF(H37, 'Crop Table'!P50, "D"), 
                        DATEDIF('Crop Table'!P50, H37, "D")
                ) 
        &gt; 3, 
        IF(AND(H37&gt;'Crop Table'!O50, H37&lt;'Crop Table'!P50),
                1*'Crop Table'!C50,
        ), 
        1*'Crop Table'!C50
        ),
1*'Crop Table'!C50
)</f>
        <v/>
      </c>
      <c r="CL37" s="202"/>
      <c r="CM37" s="202" t="str">
        <f>IF(IF(H37&lt;'Crop Table'!O51, 
                        DATEDIF(H37, 'Crop Table'!O51, "D"), 
                        DATEDIF('Crop Table'!O51, H37, "D")
                )
&gt; 3,
        IF(
                IF(H37&lt;'Crop Table'!P51, 
                        DATEDIF(H37, 'Crop Table'!P51, "D"), 
                        DATEDIF('Crop Table'!P51, H37, "D")
                ) 
        &gt; 3, 
        IF(AND(H37&gt;'Crop Table'!O51, H37&lt;'Crop Table'!P51),
                1*'Crop Table'!C51,
        ), 
        1*'Crop Table'!C51
        ),
1*'Crop Table'!C51
)</f>
        <v/>
      </c>
      <c r="CN37" s="202"/>
      <c r="CO37" s="202" t="str">
        <f>IF(IF(H37&lt;'Crop Table'!O52, 
                        DATEDIF(H37, 'Crop Table'!O52, "D"), 
                        DATEDIF('Crop Table'!O52, H37, "D")
                )
&gt; 3,
        IF(
                IF(H37&lt;'Crop Table'!P52, 
                        DATEDIF(H37, 'Crop Table'!P52, "D"), 
                        DATEDIF('Crop Table'!P52, H37, "D")
                ) 
        &gt; 3, 
        IF(AND(H37&gt;'Crop Table'!O52, H37&lt;'Crop Table'!P52),
                1*'Crop Table'!C52,
        ), 
        1*'Crop Table'!C52
        ),
1*'Crop Table'!C52
)</f>
        <v/>
      </c>
      <c r="CP37" s="202"/>
      <c r="CQ37" s="202" t="str">
        <f>IF(IF(H37&lt;'Crop Table'!O53, 
                        DATEDIF(H37, 'Crop Table'!O53, "D"), 
                        DATEDIF('Crop Table'!O53, H37, "D")
                )
&gt; 3,
        IF(
                IF(H37&lt;'Crop Table'!P53, 
                        DATEDIF(H37, 'Crop Table'!P53, "D"), 
                        DATEDIF('Crop Table'!P53, H37, "D")
                ) 
        &gt; 3, 
        IF(AND(H37&gt;'Crop Table'!O53, H37&lt;'Crop Table'!P53),
                1*'Crop Table'!C53,
        ), 
        1*'Crop Table'!C53
        ),
1*'Crop Table'!C53
)</f>
        <v/>
      </c>
      <c r="CR37" s="202"/>
      <c r="CS37" s="202" t="str">
        <f>IF(IF(H37&lt;'Crop Table'!O54, 
                        DATEDIF(H37, 'Crop Table'!O54, "D"), 
                        DATEDIF('Crop Table'!O54, H37, "D")
                )
&gt; 3,
        IF(
                IF(H37&lt;'Crop Table'!P54, 
                        DATEDIF(H37, 'Crop Table'!P54, "D"), 
                        DATEDIF('Crop Table'!P54, H37, "D")
                ) 
        &gt; 3, 
        IF(AND(H37&gt;'Crop Table'!O54, H37&lt;'Crop Table'!P54),
                1*'Crop Table'!C54,
        ), 
        1*'Crop Table'!C54
        ),
1*'Crop Table'!C54
)</f>
        <v/>
      </c>
      <c r="CT37" s="202"/>
      <c r="CU37" s="202" t="str">
        <f>IF(IF(H37&lt;'Crop Table'!O55, 
                        DATEDIF(H37, 'Crop Table'!O55, "D"), 
                        DATEDIF('Crop Table'!O55, H37, "D")
                )
&gt; 3,
        IF(
                IF(H37&lt;'Crop Table'!P55, 
                        DATEDIF(H37, 'Crop Table'!P55, "D"), 
                        DATEDIF('Crop Table'!P55, H37, "D")
                ) 
        &gt; 3, 
        IF(AND(H37&gt;'Crop Table'!O55, H37&lt;'Crop Table'!P55),
                1*'Crop Table'!C55,
        ), 
        1*'Crop Table'!C55
        ),
1*'Crop Table'!C55
)</f>
        <v/>
      </c>
      <c r="CV37" s="202"/>
      <c r="CW37" s="202" t="str">
        <f>IF(IF(H37&lt;'Crop Table'!O56, 
                        DATEDIF(H37, 'Crop Table'!O56, "D"), 
                        DATEDIF('Crop Table'!O56, H37, "D")
                )
&gt; 3,
        IF(
                IF(H37&lt;'Crop Table'!P56, 
                        DATEDIF(H37, 'Crop Table'!P56, "D"), 
                        DATEDIF('Crop Table'!P56, H37, "D")
                ) 
        &gt; 3, 
        IF(AND(H37&gt;'Crop Table'!O56, H37&lt;'Crop Table'!P56),
                1*'Crop Table'!C56,
        ), 
        1*'Crop Table'!C56
        ),
1*'Crop Table'!C56
)</f>
        <v/>
      </c>
      <c r="CX37" s="202"/>
      <c r="CY37" s="202" t="str">
        <f>IF(IF(H37&lt;'Crop Table'!O57, 
                        DATEDIF(H37, 'Crop Table'!O57, "D"), 
                        DATEDIF('Crop Table'!O57, H37, "D")
                )
&gt; 3,
        IF(
                IF(H37&lt;'Crop Table'!P57, 
                        DATEDIF(H37, 'Crop Table'!P57, "D"), 
                        DATEDIF('Crop Table'!P57, H37, "D")
                ) 
        &gt; 3, 
        IF(AND(H37&gt;'Crop Table'!O57, H37&lt;'Crop Table'!P57),
                1*'Crop Table'!C57,
        ), 
        1*'Crop Table'!C57
        ),
1*'Crop Table'!C57
)</f>
        <v/>
      </c>
      <c r="CZ37" s="202"/>
      <c r="DA37" s="202" t="str">
        <f>IF(IF(H37&lt;'Crop Table'!O58, 
                        DATEDIF(H37, 'Crop Table'!O58, "D"), 
                        DATEDIF('Crop Table'!O58, H37, "D")
                )
&gt; 3,
        IF(
                IF(H37&lt;'Crop Table'!P58, 
                        DATEDIF(H37, 'Crop Table'!P58, "D"), 
                        DATEDIF('Crop Table'!P58, H37, "D")
                ) 
        &gt; 3, 
        IF(AND(H37&gt;'Crop Table'!O58, H37&lt;'Crop Table'!P58),
                1*'Crop Table'!C58,
        ), 
        1*'Crop Table'!C58
        ),
1*'Crop Table'!C58
)</f>
        <v/>
      </c>
      <c r="DB37" s="202"/>
      <c r="DC37" s="202" t="str">
        <f>IF(IF(H37&lt;'Crop Table'!O59, 
                        DATEDIF(H37, 'Crop Table'!O59, "D"), 
                        DATEDIF('Crop Table'!O59, H37, "D")
                )
&gt; 3,
        IF(
                IF(H37&lt;'Crop Table'!P59, 
                        DATEDIF(H37, 'Crop Table'!P59, "D"), 
                        DATEDIF('Crop Table'!P59, H37, "D")
                ) 
        &gt; 3, 
        IF(AND(H37&gt;'Crop Table'!O59, H37&lt;'Crop Table'!P59),
                1*'Crop Table'!C59,
        ), 
        1*'Crop Table'!C59
        ),
1*'Crop Table'!C59
)</f>
        <v/>
      </c>
      <c r="DD37" s="202"/>
      <c r="DE37" s="202" t="str">
        <f>IF(IF(H37&lt;'Crop Table'!O60, 
                        DATEDIF(H37, 'Crop Table'!O60, "D"), 
                        DATEDIF('Crop Table'!O60, H37, "D")
                )
&gt; 3,
        IF(
                IF(H37&lt;'Crop Table'!P60, 
                        DATEDIF(H37, 'Crop Table'!P60, "D"), 
                        DATEDIF('Crop Table'!P60, H37, "D")
                ) 
        &gt; 3, 
        IF(AND(H37&gt;'Crop Table'!O60, H37&lt;'Crop Table'!P60),
                1*'Crop Table'!C60,
        ), 
        1*'Crop Table'!C60
        ),
1*'Crop Table'!C60
)</f>
        <v/>
      </c>
      <c r="DF37" s="202"/>
      <c r="DG37" s="202" t="str">
        <f>IF(IF(H37&lt;'Crop Table'!O61, 
                        DATEDIF(H37, 'Crop Table'!O61, "D"), 
                        DATEDIF('Crop Table'!O61, H37, "D")
                )
&gt; 3,
        IF(
                IF(H37&lt;'Crop Table'!P61, 
                        DATEDIF(H37, 'Crop Table'!P61, "D"), 
                        DATEDIF('Crop Table'!P61, H37, "D")
                ) 
        &gt; 3, 
        IF(AND(H37&gt;'Crop Table'!O61, H37&lt;'Crop Table'!P61),
                1*'Crop Table'!C61,
        ), 
        1*'Crop Table'!C61
        ),
1*'Crop Table'!C61
)</f>
        <v/>
      </c>
      <c r="DH37" s="202"/>
      <c r="DI37" s="202" t="str">
        <f>IF(IF(H37&lt;'Crop Table'!O62, 
                        DATEDIF(H37, 'Crop Table'!O62, "D"), 
                        DATEDIF('Crop Table'!O62, H37, "D")
                )
&gt; 3,
        IF(
                IF(H37&lt;'Crop Table'!P62, 
                        DATEDIF(H37, 'Crop Table'!P62, "D"), 
                        DATEDIF('Crop Table'!P62, H37, "D")
                ) 
        &gt; 3, 
        IF(AND(H37&gt;'Crop Table'!O62, H37&lt;'Crop Table'!P62),
                1*'Crop Table'!C62,
        ), 
        1*'Crop Table'!C62
        ),
1*'Crop Table'!C62
)</f>
        <v/>
      </c>
      <c r="DJ37" s="202"/>
      <c r="DK37" s="202" t="str">
        <f>IF(IF(H37&lt;'Crop Table'!O63, 
                        DATEDIF(H37, 'Crop Table'!O63, "D"), 
                        DATEDIF('Crop Table'!O63, H37, "D")
                )
&gt; 3,
        IF(
                IF(H37&lt;'Crop Table'!P63, 
                        DATEDIF(H37, 'Crop Table'!P63, "D"), 
                        DATEDIF('Crop Table'!P63, H37, "D")
                ) 
        &gt; 3, 
        IF(AND(H37&gt;'Crop Table'!O63, H37&lt;'Crop Table'!P63),
                1*'Crop Table'!C63,
        ), 
        1*'Crop Table'!C63
        ),
1*'Crop Table'!C63
)</f>
        <v/>
      </c>
      <c r="DL37" s="202"/>
      <c r="DM37" s="202" t="str">
        <f>IF(IF(H37&lt;'Crop Table'!O64, 
                        DATEDIF(H37, 'Crop Table'!O64, "D"), 
                        DATEDIF('Crop Table'!O64, H37, "D")
                )
&gt; 3,
        IF(
                IF(H37&lt;'Crop Table'!P64, 
                        DATEDIF(H37, 'Crop Table'!P64, "D"), 
                        DATEDIF('Crop Table'!P64, H37, "D")
                ) 
        &gt; 3, 
        IF(AND(H37&gt;'Crop Table'!O64, H37&lt;'Crop Table'!P64),
                1*'Crop Table'!C64,
        ), 
        1*'Crop Table'!C64
        ),
1*'Crop Table'!C64
)</f>
        <v/>
      </c>
      <c r="DN37" s="202"/>
      <c r="DO37" s="202" t="str">
        <f>IF(IF(H37&lt;'Crop Table'!O65, 
                        DATEDIF(H37, 'Crop Table'!O65, "D"), 
                        DATEDIF('Crop Table'!O65, H37, "D")
                )
&gt; 3,
        IF(
                IF(H37&lt;'Crop Table'!P65, 
                        DATEDIF(H37, 'Crop Table'!P65, "D"), 
                        DATEDIF('Crop Table'!P65, H37, "D")
                ) 
        &gt; 3, 
        IF(AND(H37&gt;'Crop Table'!O65, H37&lt;'Crop Table'!P65),
                1*'Crop Table'!C65,
        ), 
        1*'Crop Table'!C65
        ),
1*'Crop Table'!C65
)</f>
        <v/>
      </c>
      <c r="DP37" s="202"/>
      <c r="DQ37" s="202" t="str">
        <f>IF(IF(H36&lt;'Crop Table'!O66, 
                        DATEDIF(H36, 'Crop Table'!O66, "D"), 
                        DATEDIF('Crop Table'!O66, H36, "D")
                )
&gt; 3,
        IF(
                IF(H36&lt;'Crop Table'!P66, 
                        DATEDIF(H36, 'Crop Table'!P66, "D"), 
                        DATEDIF('Crop Table'!P66, H36, "D")
                ) 
        &gt; 3, 
        IF(AND(H36&gt;'Crop Table'!O66, H36&lt;'Crop Table'!P66),
                1*'Crop Table'!C66,
        ), 
        1*'Crop Table'!C66
        ),
1*'Crop Table'!C66
)</f>
        <v/>
      </c>
      <c r="DR37" s="202"/>
      <c r="DS37" s="202" t="str">
        <f>IF(IF(H37&lt;'Crop Table'!O67, 
                        DATEDIF(H37, 'Crop Table'!O67, "D"), 
                        DATEDIF('Crop Table'!O67, H37, "D")
                )
&gt; 3,
        IF(
                IF(H37&lt;'Crop Table'!P67, 
                        DATEDIF(H37, 'Crop Table'!P67, "D"), 
                        DATEDIF('Crop Table'!P67, H37, "D")
                ) 
        &gt; 3, 
        IF(AND(H37&gt;'Crop Table'!O67, H37&lt;'Crop Table'!P67),
                1*'Crop Table'!C67,
        ), 
        1*'Crop Table'!C67
        ),
1*'Crop Table'!C67
)</f>
        <v/>
      </c>
      <c r="DT37" s="202"/>
      <c r="DU37" s="202" t="str">
        <f>IF(IF(H36&lt;'Crop Table'!O68, 
                        DATEDIF(H36, 'Crop Table'!O68, "D"), 
                        DATEDIF('Crop Table'!O68, H36, "D")
                )
&gt; 3,
        IF(
                IF(H36&lt;'Crop Table'!P68, 
                        DATEDIF(H36, 'Crop Table'!P68, "D"), 
                        DATEDIF('Crop Table'!P68, H36, "D")
                ) 
        &gt; 3, 
        IF(AND(H36&gt;'Crop Table'!O68, H36&lt;'Crop Table'!P68),
                1*'Crop Table'!C68,
        ), 
        1*'Crop Table'!C68
        ),
1*'Crop Table'!C68
)</f>
        <v/>
      </c>
      <c r="DV37" s="202"/>
      <c r="DW37" s="202" t="str">
        <f>IF(IF(H37&lt;'Crop Table'!O69, 
                        DATEDIF(H37, 'Crop Table'!O69, "D"), 
                        DATEDIF('Crop Table'!O69, H37, "D")
                )
&gt; 3,
        IF(
                IF(H37&lt;'Crop Table'!P69, 
                        DATEDIF(H37, 'Crop Table'!P69, "D"), 
                        DATEDIF('Crop Table'!P69, H37, "D")
                ) 
        &gt; 3, 
        IF(AND(H37&gt;'Crop Table'!O69, H37&lt;'Crop Table'!P69),
                1*'Crop Table'!C69,
        ), 
        1*'Crop Table'!C69
        ),
1*'Crop Table'!C69
)</f>
        <v/>
      </c>
      <c r="DX37" s="202"/>
      <c r="DY37" s="202" t="str">
        <f>IF(IF(H37&lt;'Crop Table'!O70, 
                        DATEDIF(H37, 'Crop Table'!O70, "D"), 
                        DATEDIF('Crop Table'!O70, H37, "D")
                )
&gt; 3,
        IF(
                IF(H37&lt;'Crop Table'!P70, 
                        DATEDIF(H37, 'Crop Table'!P70, "D"), 
                        DATEDIF('Crop Table'!P70, H37, "D")
                ) 
        &gt; 3, 
        IF(AND(H37&gt;'Crop Table'!O70, H37&lt;'Crop Table'!P70),
                1*'Crop Table'!C70,
        ), 
        1*'Crop Table'!C70
        ),
1*'Crop Table'!C70
)</f>
        <v/>
      </c>
      <c r="DZ37" s="202"/>
      <c r="EA37" s="202" t="str">
        <f>IF(IF(H37&lt;'Crop Table'!O71, 
                        DATEDIF(H37, 'Crop Table'!O71, "D"), 
                        DATEDIF('Crop Table'!O71, H37, "D")
                )
&gt; 3,
        IF(
                IF(H37&lt;'Crop Table'!P71, 
                        DATEDIF(H37, 'Crop Table'!P71, "D"), 
                        DATEDIF('Crop Table'!P71, H37, "D")
                ) 
        &gt; 3, 
        IF(AND(H37&gt;'Crop Table'!O71, H37&lt;'Crop Table'!P71),
                1*'Crop Table'!C71,
        ), 
        1*'Crop Table'!C71
        ),
1*'Crop Table'!C71
)</f>
        <v/>
      </c>
      <c r="EB37" s="202"/>
      <c r="EC37" s="202" t="str">
        <f>IF(IF(H37&lt;'Crop Table'!O72, 
                        DATEDIF(H37, 'Crop Table'!O72, "D"), 
                        DATEDIF('Crop Table'!O72, H37, "D")
                )
&gt; 3,
        IF(
                IF(H37&lt;'Crop Table'!P72, 
                        DATEDIF(H37, 'Crop Table'!P72, "D"), 
                        DATEDIF('Crop Table'!P72, H37, "D")
                ) 
        &gt; 3, 
        IF(AND(H37&gt;'Crop Table'!O72, H37&lt;'Crop Table'!P72),
                1*'Crop Table'!C72,
        ), 
        1*'Crop Table'!C72
        ),
1*'Crop Table'!C72
)</f>
        <v/>
      </c>
      <c r="ED37" s="202"/>
      <c r="EE37" s="202" t="str">
        <f>IF(IF(H37&lt;'Crop Table'!O73, 
                        DATEDIF(H37, 'Crop Table'!O73, "D"), 
                        DATEDIF('Crop Table'!O73, H37, "D")
                )
&gt; 3,
        IF(
                IF(H37&lt;'Crop Table'!P73, 
                        DATEDIF(H37, 'Crop Table'!P73, "D"), 
                        DATEDIF('Crop Table'!P73, H37, "D")
                ) 
        &gt; 3, 
        IF(AND(H37&gt;'Crop Table'!O73, H37&lt;'Crop Table'!P73),
                1*'Crop Table'!C73,
        ), 
        1*'Crop Table'!C73
        ),
1*'Crop Table'!C73
)</f>
        <v/>
      </c>
      <c r="EF37" s="203"/>
    </row>
    <row r="38">
      <c r="A38" s="204"/>
      <c r="B38" s="193"/>
      <c r="C38" s="193"/>
      <c r="D38" s="193"/>
      <c r="E38" s="205">
        <f>IF(COUNTA('Crop Table'!O11:O73)=0, ,SUM(K38:EE38))</f>
        <v>8</v>
      </c>
      <c r="F38" s="195"/>
      <c r="G38" s="206" t="str">
        <f>IF(COUNTA('Crop Table'!O11:O73)=0, ,(IF(LEFT(H38, 2)=LEFT(H37, 2), , SWITCH(LEFT(H38, 2), "1/", "January","2/", "February","3/", "March","4/", "April","5/", "May","6/", "June","7/", "July","8/", "August","9/", "September","10", "October","11", "November","12", "December"))))</f>
        <v/>
      </c>
      <c r="H38" s="197">
        <f>IF(COUNTA('Crop Table'!O11:O73)=0, ,H37+(DATEDIF(H13, H53, "D")/39)-((DATEDIF(H13, H53, "D")/39)/39))</f>
        <v>45214.28468</v>
      </c>
      <c r="I38" s="207"/>
      <c r="J38" s="208"/>
      <c r="K38" s="200" t="str">
        <f>IF(IF(H36&lt;'Crop Table'!O11, 
                        DATEDIF(H36, 'Crop Table'!O11, "D"), 
                        DATEDIF('Crop Table'!O11, H36, "D")
                )
&gt; 3,
        IF(
                IF(H36&lt;'Crop Table'!P11, 
                        DATEDIF(H36, 'Crop Table'!P11, "D"), 
                        DATEDIF('Crop Table'!P11, H36, "D")
                ) 
        &gt; 3, 
        IF(AND(H36&gt;'Crop Table'!O11, H36&lt;'Crop Table'!P11),
                1*'Crop Table'!C11,
        ), 
        1*'Crop Table'!C11
        ),
1*'Crop Table'!C11
)</f>
        <v/>
      </c>
      <c r="L38" s="200"/>
      <c r="M38" s="201" t="str">
        <f>IF(IF(H38&lt;'Crop Table'!O12, 
                        DATEDIF(H38, 'Crop Table'!O12, "D"), 
                        DATEDIF('Crop Table'!O12, H38, "D")
                )
&gt; 3,
        IF(
                IF(H38&lt;'Crop Table'!P12, 
                        DATEDIF(H38, 'Crop Table'!P12, "D"), 
                        DATEDIF('Crop Table'!P12, H38, "D")
                ) 
        &gt; 3, 
        IF(AND(H38&gt;'Crop Table'!O12, H38&lt;'Crop Table'!P12),
                1*'Crop Table'!C12,
        ), 
        1*'Crop Table'!C12
        ),
1*'Crop Table'!C12
)</f>
        <v/>
      </c>
      <c r="N38" s="201"/>
      <c r="O38" s="202" t="str">
        <f>IF(IF(H38&lt;'Crop Table'!O13, 
                        DATEDIF(H38, 'Crop Table'!O13, "D"), 
                        DATEDIF('Crop Table'!O13, H38, "D")
                )
&gt; 3,
        IF(
                IF(H38&lt;'Crop Table'!P13, 
                        DATEDIF(H38, 'Crop Table'!P13, "D"), 
                        DATEDIF('Crop Table'!P13, H38, "D")
                ) 
        &gt; 3, 
        IF(AND(H38&gt;'Crop Table'!O13, H38&lt;'Crop Table'!P13),
                1*'Crop Table'!C13,
        ), 
        1*'Crop Table'!C13
        ),
1*'Crop Table'!C13
)</f>
        <v/>
      </c>
      <c r="P38" s="202"/>
      <c r="Q38" s="202" t="str">
        <f>IF(IF(H37&lt;'Crop Table'!O14, 
                        DATEDIF(H37, 'Crop Table'!O14, "D"), 
                        DATEDIF('Crop Table'!O14, H37, "D")
                )
&gt; 3,
        IF(
                IF(H37&lt;'Crop Table'!P14, 
                        DATEDIF(H37, 'Crop Table'!P14, "D"), 
                        DATEDIF('Crop Table'!P14, H37, "D")
                ) 
        &gt; 3, 
        IF(AND(H37&gt;'Crop Table'!O14, H37&lt;'Crop Table'!P14),
                1*'Crop Table'!C14,
        ), 
        1*'Crop Table'!C14
        ),
1*'Crop Table'!C14 
)</f>
        <v/>
      </c>
      <c r="R38" s="202"/>
      <c r="S38" s="202" t="str">
        <f>IF(IF(H38&lt;'Crop Table'!O15, 
                        DATEDIF(H38, 'Crop Table'!O15, "D"), 
                        DATEDIF('Crop Table'!O15, H38, "D")
                )
&gt; 3,
        IF(
                IF(H38&lt;'Crop Table'!P15, 
                        DATEDIF(H38, 'Crop Table'!P15, "D"), 
                        DATEDIF('Crop Table'!P15, H38, "D")
                ) 
        &gt; 3, 
        IF(AND(H38&gt;'Crop Table'!O15, H38&lt;'Crop Table'!P15),
                1*'Crop Table'!C15,
        ), 
        1*'Crop Table'!C15
        ),
1*'Crop Table'!C15
)</f>
        <v/>
      </c>
      <c r="T38" s="202"/>
      <c r="U38" s="202" t="str">
        <f>IF(IF(H38&lt;'Crop Table'!O16, 
                        DATEDIF(H38, 'Crop Table'!O16, "D"), 
                        DATEDIF('Crop Table'!O16, H38, "D")
                )
&gt; 3,
        IF(
                IF(H38&lt;'Crop Table'!P16, 
                        DATEDIF(H38, 'Crop Table'!P16, "D"), 
                        DATEDIF('Crop Table'!P16, H38, "D")
                ) 
        &gt; 3, 
        IF(AND(H38&gt;'Crop Table'!O16, H38&lt;'Crop Table'!P16),
                1*'Crop Table'!C16,
        ), 
        1*'Crop Table'!C16
        ),
1*'Crop Table'!C16 
)</f>
        <v/>
      </c>
      <c r="V38" s="202"/>
      <c r="W38" s="202" t="str">
        <f>IF(IF(H38&lt;'Crop Table'!O17, 
                        DATEDIF(H38, 'Crop Table'!O17, "D"), 
                        DATEDIF('Crop Table'!O17, H38, "D")
                )
&gt; 3,
        IF(
                IF(H38&lt;'Crop Table'!P17, 
                        DATEDIF(H38, 'Crop Table'!P17, "D"), 
                        DATEDIF('Crop Table'!P17, H38, "D")
                ) 
        &gt; 3, 
        IF(AND(H38&gt;'Crop Table'!O17, H38&lt;'Crop Table'!P17),
                1*'Crop Table'!C17,
        ), 
        1*'Crop Table'!C17
        ),
1*'Crop Table'!C17 
)</f>
        <v/>
      </c>
      <c r="X38" s="202"/>
      <c r="Y38" s="202" t="str">
        <f>IF(IF(H38&lt;'Crop Table'!O18, 
                        DATEDIF(H38, 'Crop Table'!O18, "D"), 
                        DATEDIF('Crop Table'!O18, H38, "D")
                )
&gt; 3,
        IF(
                IF(H38&lt;'Crop Table'!P18, 
                        DATEDIF(H38, 'Crop Table'!P18, "D"), 
                        DATEDIF('Crop Table'!P18, H38, "D")
                ) 
        &gt; 3, 
        IF(AND(H38&gt;'Crop Table'!O18, H38&lt;'Crop Table'!P18),
                1*'Crop Table'!C18,
        ), 
        1*'Crop Table'!C18
        ),
1*'Crop Table'!C18 
)</f>
        <v/>
      </c>
      <c r="Z38" s="202"/>
      <c r="AA38" s="202" t="str">
        <f>IF(IF(H38&lt;'Crop Table'!O19, 
                        DATEDIF(H38, 'Crop Table'!O19, "D"), 
                        DATEDIF('Crop Table'!O19, H38, "D")
                )
&gt; 3,
        IF(
                IF(H38&lt;'Crop Table'!P19, 
                        DATEDIF(H38, 'Crop Table'!P19, "D"), 
                        DATEDIF('Crop Table'!P19, H38, "D")
                ) 
        &gt; 3, 
        IF(AND(H38&gt;'Crop Table'!O19, H38&lt;'Crop Table'!P19),
                1*'Crop Table'!C19,
        ), 
        1*'Crop Table'!C19
        ),
1*'Crop Table'!C19 
)</f>
        <v/>
      </c>
      <c r="AB38" s="202"/>
      <c r="AC38" s="202" t="str">
        <f>IF(IF(H38&lt;'Crop Table'!O20, 
                        DATEDIF(H38, 'Crop Table'!O20, "D"), 
                        DATEDIF('Crop Table'!O20, H38, "D")
                )
&gt; 3,
        IF(
                IF(H38&lt;'Crop Table'!P20, 
                        DATEDIF(H38, 'Crop Table'!P20, "D"), 
                        DATEDIF('Crop Table'!P20, H38, "D")
                ) 
        &gt; 3, 
        IF(AND(H38&gt;'Crop Table'!O20, H38&lt;'Crop Table'!P20),
                1*'Crop Table'!C20,
        ), 
        1*'Crop Table'!C20
        ),
1*'Crop Table'!C20 
)</f>
        <v/>
      </c>
      <c r="AD38" s="202"/>
      <c r="AE38" s="202">
        <f>IF(IF(H38&lt;'Crop Table'!O21, 
                        DATEDIF(H38, 'Crop Table'!O21, "D"), 
                        DATEDIF('Crop Table'!O21, H38, "D")
                )
&gt; 3,
        IF(
                IF(H38&lt;'Crop Table'!P21, 
                        DATEDIF(H38, 'Crop Table'!P21, "D"), 
                        DATEDIF('Crop Table'!P21, H38, "D")
                ) 
        &gt; 3, 
        IF(AND(H38&gt;'Crop Table'!O21, H38&lt;'Crop Table'!P21),
                1*'Crop Table'!C21,
        ), 
        1*'Crop Table'!C21
        ),
1*'Crop Table'!C21 
)</f>
        <v>4</v>
      </c>
      <c r="AF38" s="202"/>
      <c r="AG38" s="202">
        <f>IF(IF(H38&lt;'Crop Table'!O22, 
                        DATEDIF(H38, 'Crop Table'!O22, "D"), 
                        DATEDIF('Crop Table'!O22, H38, "D")
                )
&gt; 3,
        IF(
                IF(H38&lt;'Crop Table'!P22, 
                        DATEDIF(H38, 'Crop Table'!P22, "D"), 
                        DATEDIF('Crop Table'!P22, H38, "D")
                ) 
        &gt; 3, 
        IF(AND(H38&gt;'Crop Table'!O22, H38&lt;'Crop Table'!P22),
                1*'Crop Table'!C22,
        ), 
        1*'Crop Table'!C22
        ),
1*'Crop Table'!C22 
)</f>
        <v>1</v>
      </c>
      <c r="AH38" s="202"/>
      <c r="AI38" s="202" t="str">
        <f>IF(IF(H38&lt;'Crop Table'!O23, 
                        DATEDIF(H38, 'Crop Table'!O23, "D"), 
                        DATEDIF('Crop Table'!O23, H38, "D")
                )
&gt; 3,
        IF(
                IF(H38&lt;'Crop Table'!P23, 
                        DATEDIF(H38, 'Crop Table'!P23, "D"), 
                        DATEDIF('Crop Table'!P23, H38, "D")
                ) 
        &gt; 3, 
        IF(AND(H38&gt;'Crop Table'!O23, H38&lt;'Crop Table'!P23),
                1*'Crop Table'!C23,
        ), 
        1*'Crop Table'!C23
        ),
1*'Crop Table'!C23 
)</f>
        <v/>
      </c>
      <c r="AJ38" s="202"/>
      <c r="AK38" s="202">
        <f>IF(IF(H38&lt;'Crop Table'!O24, 
                        DATEDIF(H38, 'Crop Table'!O24, "D"), 
                        DATEDIF('Crop Table'!O24, H38, "D")
                )
&gt; 3,
        IF(
                IF(H38&lt;'Crop Table'!P24, 
                        DATEDIF(H38, 'Crop Table'!P24, "D"), 
                        DATEDIF('Crop Table'!P24, H38, "D")
                ) 
        &gt; 3, 
        IF(AND(H38&gt;'Crop Table'!O24, H38&lt;'Crop Table'!P24),
                1*'Crop Table'!C24,
        ), 
        1*'Crop Table'!C24
        ),
1*'Crop Table'!C24 
)</f>
        <v>3</v>
      </c>
      <c r="AL38" s="202"/>
      <c r="AM38" s="202" t="str">
        <f>IF(IF(H38&lt;'Crop Table'!O25, 
                        DATEDIF(H38, 'Crop Table'!O25, "D"), 
                        DATEDIF('Crop Table'!O25, H38, "D")
                )
&gt; 3,
        IF(
                IF(H38&lt;'Crop Table'!P25, 
                        DATEDIF(H38, 'Crop Table'!P25, "D"), 
                        DATEDIF('Crop Table'!P25, H38, "D")
                ) 
        &gt; 3, 
        IF(AND(H38&gt;'Crop Table'!O25, H38&lt;'Crop Table'!P25),
                1*'Crop Table'!C25,
        ), 
        1*'Crop Table'!C25
        ),
1*'Crop Table'!C25 
)</f>
        <v/>
      </c>
      <c r="AN38" s="202"/>
      <c r="AO38" s="202" t="str">
        <f>IF(IF(H38&lt;'Crop Table'!O26, 
                        DATEDIF(H38, 'Crop Table'!O26, "D"), 
                        DATEDIF('Crop Table'!O26, H38, "D")
                )
&gt; 3,
        IF(
                IF(H38&lt;'Crop Table'!P26, 
                        DATEDIF(H38, 'Crop Table'!P26, "D"), 
                        DATEDIF('Crop Table'!P26, H38, "D")
                ) 
        &gt; 3, 
        IF(AND(H38&gt;'Crop Table'!O26, H38&lt;'Crop Table'!P26),
                1*'Crop Table'!C26,
        ), 
        1*'Crop Table'!C26
        ),
1*'Crop Table'!C26 
)</f>
        <v/>
      </c>
      <c r="AP38" s="202"/>
      <c r="AQ38" s="202" t="str">
        <f>IF(IF(H38&lt;'Crop Table'!O27, 
                        DATEDIF(H38, 'Crop Table'!O27, "D"), 
                        DATEDIF('Crop Table'!O27, H38, "D")
                )
&gt; 3,
        IF(
                IF(H38&lt;'Crop Table'!P27, 
                        DATEDIF(H38, 'Crop Table'!P27, "D"), 
                        DATEDIF('Crop Table'!P27, H38, "D")
                ) 
        &gt; 3, 
        IF(AND(H38&gt;'Crop Table'!O27, H38&lt;'Crop Table'!P27),
                1*'Crop Table'!C27,
        ), 
        1*'Crop Table'!C27
        ),
1*'Crop Table'!C27 
)</f>
        <v/>
      </c>
      <c r="AR38" s="202"/>
      <c r="AS38" s="202" t="str">
        <f>IF(IF(H38&lt;'Crop Table'!O28, 
                        DATEDIF(H38, 'Crop Table'!O28, "D"), 
                        DATEDIF('Crop Table'!O28, H38, "D")
                )
&gt; 3,
        IF(
                IF(H38&lt;'Crop Table'!P28, 
                        DATEDIF(H38, 'Crop Table'!P28, "D"), 
                        DATEDIF('Crop Table'!P28, H38, "D")
                ) 
        &gt; 3, 
        IF(AND(H38&gt;'Crop Table'!O28, H38&lt;'Crop Table'!P28),
                1*'Crop Table'!C28,
        ), 
        1*'Crop Table'!C28
        ),
1*'Crop Table'!C28 
)</f>
        <v/>
      </c>
      <c r="AT38" s="202"/>
      <c r="AU38" s="202" t="str">
        <f>IF(IF(H38&lt;'Crop Table'!O29, 
                        DATEDIF(H38, 'Crop Table'!O29, "D"), 
                        DATEDIF('Crop Table'!O29, H38, "D")
                )
&gt; 3,
        IF(
                IF(H38&lt;'Crop Table'!P29, 
                        DATEDIF(H38, 'Crop Table'!P29, "D"), 
                        DATEDIF('Crop Table'!P29, H38, "D")
                ) 
        &gt; 3, 
        IF(AND(H38&gt;'Crop Table'!O29, H38&lt;'Crop Table'!P29),
                1*'Crop Table'!C29,
        ), 
        1*'Crop Table'!C29
        ),
1*'Crop Table'!C29 
)</f>
        <v/>
      </c>
      <c r="AV38" s="202"/>
      <c r="AW38" s="202" t="str">
        <f>IF(IF(H38&lt;'Crop Table'!O30, 
                        DATEDIF(H38, 'Crop Table'!O30, "D"), 
                        DATEDIF('Crop Table'!O30, H38, "D")
                )
&gt; 3,
        IF(
                IF(H38&lt;'Crop Table'!P30, 
                        DATEDIF(H38, 'Crop Table'!P30, "D"), 
                        DATEDIF('Crop Table'!P30, H38, "D")
                ) 
        &gt; 3, 
        IF(AND(H38&gt;'Crop Table'!O30, H38&lt;'Crop Table'!P30),
                1*'Crop Table'!C30,
        ), 
        1*'Crop Table'!C30
        ),
1*'Crop Table'!C30 
)</f>
        <v/>
      </c>
      <c r="AX38" s="202"/>
      <c r="AY38" s="202" t="str">
        <f>IF(IF(H38&lt;'Crop Table'!O31, 
                        DATEDIF(H38, 'Crop Table'!O31, "D"), 
                        DATEDIF('Crop Table'!O31, H38, "D")
                )
&gt; 3,
        IF(
                IF(H38&lt;'Crop Table'!P31, 
                        DATEDIF(H38, 'Crop Table'!P31, "D"), 
                        DATEDIF('Crop Table'!P31, H38, "D")
                ) 
        &gt; 3, 
        IF(AND(H38&gt;'Crop Table'!O31, H38&lt;'Crop Table'!P31),
                1*'Crop Table'!C31,
        ), 
        1*'Crop Table'!C31
        ),
1*'Crop Table'!C31 
)</f>
        <v/>
      </c>
      <c r="AZ38" s="202"/>
      <c r="BA38" s="202" t="str">
        <f>IF(IF(H38&lt;'Crop Table'!O32, 
                        DATEDIF(H38, 'Crop Table'!O32, "D"), 
                        DATEDIF('Crop Table'!O32, H38, "D")
                )
&gt; 3,
        IF(
                IF(H38&lt;'Crop Table'!P32, 
                        DATEDIF(H38, 'Crop Table'!P32, "D"), 
                        DATEDIF('Crop Table'!P32, H38, "D")
                ) 
        &gt; 3, 
        IF(AND(H38&gt;'Crop Table'!O32, H38&lt;'Crop Table'!P32),
                1*'Crop Table'!C32,
        ), 
        1*'Crop Table'!C32
        ),
1*'Crop Table'!C32 
)</f>
        <v/>
      </c>
      <c r="BB38" s="202"/>
      <c r="BC38" s="202" t="str">
        <f>IF(IF(H38&lt;'Crop Table'!O33, 
                        DATEDIF(H38, 'Crop Table'!O33, "D"), 
                        DATEDIF('Crop Table'!O33, H38, "D")
                )
&gt; 3,
        IF(
                IF(H38&lt;'Crop Table'!P33, 
                        DATEDIF(H38, 'Crop Table'!P33, "D"), 
                        DATEDIF('Crop Table'!P33, H38, "D")
                ) 
        &gt; 3, 
        IF(AND(H38&gt;'Crop Table'!O33, H38&lt;'Crop Table'!P33),
                1*'Crop Table'!C33,
        ), 
        1*'Crop Table'!C33
        ),
1*'Crop Table'!C33 
)</f>
        <v/>
      </c>
      <c r="BD38" s="202"/>
      <c r="BE38" s="202" t="str">
        <f>IF(IF(H38&lt;'Crop Table'!O34, 
                        DATEDIF(H38, 'Crop Table'!O34, "D"), 
                        DATEDIF('Crop Table'!O34, H38, "D")
                )
&gt; 3,
        IF(
                IF(H38&lt;'Crop Table'!P34, 
                        DATEDIF(H38, 'Crop Table'!P34, "D"), 
                        DATEDIF('Crop Table'!P34, H38, "D")
                ) 
        &gt; 3, 
        IF(AND(H38&gt;'Crop Table'!O34, H38&lt;'Crop Table'!P34),
                1*'Crop Table'!C34,
        ), 
        1*'Crop Table'!C34
        ),
1*'Crop Table'!C34 
)</f>
        <v/>
      </c>
      <c r="BF38" s="202"/>
      <c r="BG38" s="202" t="str">
        <f>IF(IF(H38&lt;'Crop Table'!O35, 
                        DATEDIF(H38, 'Crop Table'!O35, "D"), 
                        DATEDIF('Crop Table'!O35, H38, "D")
                )
&gt; 3,
        IF(
                IF(H38&lt;'Crop Table'!P35, 
                        DATEDIF(H38, 'Crop Table'!P35, "D"), 
                        DATEDIF('Crop Table'!P35, H38, "D")
                ) 
        &gt; 3, 
        IF(AND(H38&gt;'Crop Table'!O35, H38&lt;'Crop Table'!P35),
                1*'Crop Table'!C35,
        ), 
        1*'Crop Table'!C35
        ),
1*'Crop Table'!C35 
)</f>
        <v/>
      </c>
      <c r="BH38" s="202"/>
      <c r="BI38" s="202" t="str">
        <f>IF(IF(H38&lt;'Crop Table'!O36, 
                        DATEDIF(H38, 'Crop Table'!O36, "D"), 
                        DATEDIF('Crop Table'!O36, H38, "D")
                )
&gt; 3,
        IF(
                IF(H38&lt;'Crop Table'!P36, 
                        DATEDIF(H38, 'Crop Table'!P36, "D"), 
                        DATEDIF('Crop Table'!P36, H38, "D")
                ) 
        &gt; 3, 
        IF(AND(H38&gt;'Crop Table'!O36, H38&lt;'Crop Table'!P36),
                1*'Crop Table'!C36,
        ), 
        1*'Crop Table'!C36
        ),
1*'Crop Table'!C36 
)</f>
        <v/>
      </c>
      <c r="BJ38" s="202"/>
      <c r="BK38" s="202" t="str">
        <f>IF(IF(H38&lt;'Crop Table'!O37, 
                        DATEDIF(H38, 'Crop Table'!O37, "D"), 
                        DATEDIF('Crop Table'!O37, H38, "D")
                )
&gt; 3,
        IF(
                IF(H38&lt;'Crop Table'!P37, 
                        DATEDIF(H38, 'Crop Table'!P37, "D"), 
                        DATEDIF('Crop Table'!P37, H38, "D")
                ) 
        &gt; 3, 
        IF(AND(H38&gt;'Crop Table'!O37, H38&lt;'Crop Table'!P37),
                1*'Crop Table'!C37,
        ), 
        1*'Crop Table'!C37
        ),
1*'Crop Table'!C37 
)</f>
        <v/>
      </c>
      <c r="BL38" s="202"/>
      <c r="BM38" s="202" t="str">
        <f>IF(IF(H38&lt;'Crop Table'!O38, 
                        DATEDIF(H38, 'Crop Table'!O38, "D"), 
                        DATEDIF('Crop Table'!O38, H38, "D")
                )
&gt; 3,
        IF(
                IF(H38&lt;'Crop Table'!P38, 
                        DATEDIF(H38, 'Crop Table'!P38, "D"), 
                        DATEDIF('Crop Table'!P38, H38, "D")
                ) 
        &gt; 3, 
        IF(AND(H38&gt;'Crop Table'!O38, H38&lt;'Crop Table'!P38),
                1*'Crop Table'!C38,
        ), 
        1*'Crop Table'!C38
        ),
1*'Crop Table'!C38 
)</f>
        <v/>
      </c>
      <c r="BN38" s="202"/>
      <c r="BO38" s="202" t="str">
        <f>IF(IF(H37&lt;'Crop Table'!O39, 
                        DATEDIF(H37, 'Crop Table'!O39, "D"), 
                        DATEDIF('Crop Table'!O39, H37, "D")
                )
&gt; 3,
        IF(
                IF(H37&lt;'Crop Table'!P39, 
                        DATEDIF(H37, 'Crop Table'!P39, "D"), 
                        DATEDIF('Crop Table'!P39, H37, "D")
                ) 
        &gt; 3, 
        IF(AND(H37&gt;'Crop Table'!O39, H37&lt;'Crop Table'!P39),
                1*'Crop Table'!C39,
        ), 
        1*'Crop Table'!C39
        ),
1*'Crop Table'!C39 
)</f>
        <v/>
      </c>
      <c r="BP38" s="202"/>
      <c r="BQ38" s="202" t="str">
        <f>IF(IF(H38&lt;'Crop Table'!O40, 
                        DATEDIF(H38, 'Crop Table'!O40, "D"), 
                        DATEDIF('Crop Table'!O40, H38, "D")
                )
&gt; 3,
        IF(
                IF(H38&lt;'Crop Table'!P40, 
                        DATEDIF(H38, 'Crop Table'!P40, "D"), 
                        DATEDIF('Crop Table'!P40, H38, "D")
                ) 
        &gt; 3, 
        IF(AND(H38&gt;'Crop Table'!O40, H38&lt;'Crop Table'!P40),
                1*'Crop Table'!C40,
        ), 
        1*'Crop Table'!C40
        ),
1*'Crop Table'!C40
)</f>
        <v/>
      </c>
      <c r="BR38" s="202"/>
      <c r="BS38" s="202" t="str">
        <f>IF(IF(H38&lt;'Crop Table'!O41, 
                        DATEDIF(H38, 'Crop Table'!O41, "D"), 
                        DATEDIF('Crop Table'!O41, H38, "D")
                )
&gt; 3,
        IF(
                IF(H38&lt;'Crop Table'!P41, 
                        DATEDIF(H38, 'Crop Table'!P41, "D"), 
                        DATEDIF('Crop Table'!P41, H38, "D")
                ) 
        &gt; 3, 
        IF(AND(H38&gt;'Crop Table'!O41, H38&lt;'Crop Table'!P41),
                1*'Crop Table'!C41,
        ), 
        1*'Crop Table'!C41
        ),
1*'Crop Table'!C41
)</f>
        <v/>
      </c>
      <c r="BT38" s="202"/>
      <c r="BU38" s="202" t="str">
        <f>IF(IF(H38&lt;'Crop Table'!O42, 
                        DATEDIF(H38, 'Crop Table'!O42, "D"), 
                        DATEDIF('Crop Table'!O42, H38, "D")
                )
&gt; 3,
        IF(
                IF(H38&lt;'Crop Table'!P42, 
                        DATEDIF(H38, 'Crop Table'!P42, "D"), 
                        DATEDIF('Crop Table'!P42, H38, "D")
                ) 
        &gt; 3, 
        IF(AND(H38&gt;'Crop Table'!O42, H38&lt;'Crop Table'!P42),
                1*'Crop Table'!C42,
        ), 
        1*'Crop Table'!C42
        ),
1*'Crop Table'!C42
)</f>
        <v/>
      </c>
      <c r="BV38" s="202"/>
      <c r="BW38" s="202" t="str">
        <f>IF(IF(H38&lt;'Crop Table'!O43, 
                        DATEDIF(H38, 'Crop Table'!O43, "D"), 
                        DATEDIF('Crop Table'!O43, H38, "D")
                )
&gt; 3,
        IF(
                IF(H38&lt;'Crop Table'!P43, 
                        DATEDIF(H38, 'Crop Table'!P43, "D"), 
                        DATEDIF('Crop Table'!P43, H38, "D")
                ) 
        &gt; 3, 
        IF(AND(H38&gt;'Crop Table'!O43, H38&lt;'Crop Table'!P43),
                1*'Crop Table'!C43,
        ), 
        1*'Crop Table'!C43
        ),
1*'Crop Table'!C43
)</f>
        <v/>
      </c>
      <c r="BX38" s="202"/>
      <c r="BY38" s="202" t="str">
        <f>IF(IF(H37&lt;'Crop Table'!O44, 
                        DATEDIF(H37, 'Crop Table'!O44, "D"), 
                        DATEDIF('Crop Table'!O44, H37, "D")
                )
&gt; 3,
        IF(
                IF(H37&lt;'Crop Table'!P44, 
                        DATEDIF(H37, 'Crop Table'!P44, "D"), 
                        DATEDIF('Crop Table'!P44, H37, "D")
                ) 
        &gt; 3, 
        IF(AND(H37&gt;'Crop Table'!O44, H37&lt;'Crop Table'!P44),
                1*'Crop Table'!C44,
        ), 
        1*'Crop Table'!C44
        ),
1*'Crop Table'!C44
)</f>
        <v/>
      </c>
      <c r="BZ38" s="202"/>
      <c r="CA38" s="202" t="str">
        <f>IF(IF(H38&lt;'Crop Table'!O45, 
                        DATEDIF(H38, 'Crop Table'!O45, "D"), 
                        DATEDIF('Crop Table'!O45, H38, "D")
                )
&gt; 3,
        IF(
                IF(H38&lt;'Crop Table'!P45, 
                        DATEDIF(H38, 'Crop Table'!P45, "D"), 
                        DATEDIF('Crop Table'!P45, H38, "D")
                ) 
        &gt; 3, 
        IF(AND(H38&gt;'Crop Table'!O45, H38&lt;'Crop Table'!P45),
                1*'Crop Table'!C45,
        ), 
        1*'Crop Table'!C45
        ),
1*'Crop Table'!C45
)</f>
        <v/>
      </c>
      <c r="CB38" s="202"/>
      <c r="CC38" s="202" t="str">
        <f>IF(IF(H38&lt;'Crop Table'!O46, 
                        DATEDIF(H38, 'Crop Table'!O46, "D"), 
                        DATEDIF('Crop Table'!O46, H38, "D")
                )
&gt; 3,
        IF(
                IF(H38&lt;'Crop Table'!P46, 
                        DATEDIF(H38, 'Crop Table'!P46, "D"), 
                        DATEDIF('Crop Table'!P46, H38, "D")
                ) 
        &gt; 3, 
        IF(AND(H38&gt;'Crop Table'!O46, H38&lt;'Crop Table'!P46),
                1*'Crop Table'!C46,
        ), 
        1*'Crop Table'!C46
        ),
1*'Crop Table'!C46
)</f>
        <v/>
      </c>
      <c r="CD38" s="202"/>
      <c r="CE38" s="202" t="str">
        <f>IF(IF(H38&lt;'Crop Table'!O47, 
                        DATEDIF(H38, 'Crop Table'!O47, "D"), 
                        DATEDIF('Crop Table'!O47, H38, "D")
                )
&gt; 3,
        IF(
                IF(H38&lt;'Crop Table'!P47, 
                        DATEDIF(H38, 'Crop Table'!P47, "D"), 
                        DATEDIF('Crop Table'!P47, H38, "D")
                ) 
        &gt; 3, 
        IF(AND(H38&gt;'Crop Table'!O47, H38&lt;'Crop Table'!P47),
                1*'Crop Table'!C47,
        ), 
        1*'Crop Table'!C47
        ),
1*'Crop Table'!C47
)</f>
        <v/>
      </c>
      <c r="CF38" s="202"/>
      <c r="CG38" s="202" t="str">
        <f>IF(IF(H37&lt;'Crop Table'!O48, 
                        DATEDIF(H37, 'Crop Table'!O48, "D"), 
                        DATEDIF('Crop Table'!O48, H37, "D")
                )
&gt; 3,
        IF(
                IF(H37&lt;'Crop Table'!P48, 
                        DATEDIF(H37, 'Crop Table'!P48, "D"), 
                        DATEDIF('Crop Table'!P48, H37, "D")
                ) 
        &gt; 3, 
        IF(AND(H37&gt;'Crop Table'!O48, H37&lt;'Crop Table'!P48),
                1*'Crop Table'!C48,
        ), 
        1*'Crop Table'!C48
        ),
1*'Crop Table'!C48
)</f>
        <v/>
      </c>
      <c r="CH38" s="202"/>
      <c r="CI38" s="202" t="str">
        <f>IF(IF(H38&lt;'Crop Table'!O49, 
                        DATEDIF(H38, 'Crop Table'!O49, "D"), 
                        DATEDIF('Crop Table'!O49, H38, "D")
                )
&gt; 3,
        IF(
                IF(H38&lt;'Crop Table'!P49, 
                        DATEDIF(H38, 'Crop Table'!P49, "D"), 
                        DATEDIF('Crop Table'!P49, H38, "D")
                ) 
        &gt; 3, 
        IF(AND(H38&gt;'Crop Table'!O49, H38&lt;'Crop Table'!P49),
                1*'Crop Table'!C49,
        ), 
        1*'Crop Table'!C49
        ),
1*'Crop Table'!C49
)</f>
        <v/>
      </c>
      <c r="CJ38" s="202"/>
      <c r="CK38" s="202" t="str">
        <f>IF(IF(H38&lt;'Crop Table'!O50, 
                        DATEDIF(H38, 'Crop Table'!O50, "D"), 
                        DATEDIF('Crop Table'!O50, H38, "D")
                )
&gt; 3,
        IF(
                IF(H38&lt;'Crop Table'!P50, 
                        DATEDIF(H38, 'Crop Table'!P50, "D"), 
                        DATEDIF('Crop Table'!P50, H38, "D")
                ) 
        &gt; 3, 
        IF(AND(H38&gt;'Crop Table'!O50, H38&lt;'Crop Table'!P50),
                1*'Crop Table'!C50,
        ), 
        1*'Crop Table'!C50
        ),
1*'Crop Table'!C50
)</f>
        <v/>
      </c>
      <c r="CL38" s="202"/>
      <c r="CM38" s="202" t="str">
        <f>IF(IF(H38&lt;'Crop Table'!O51, 
                        DATEDIF(H38, 'Crop Table'!O51, "D"), 
                        DATEDIF('Crop Table'!O51, H38, "D")
                )
&gt; 3,
        IF(
                IF(H38&lt;'Crop Table'!P51, 
                        DATEDIF(H38, 'Crop Table'!P51, "D"), 
                        DATEDIF('Crop Table'!P51, H38, "D")
                ) 
        &gt; 3, 
        IF(AND(H38&gt;'Crop Table'!O51, H38&lt;'Crop Table'!P51),
                1*'Crop Table'!C51,
        ), 
        1*'Crop Table'!C51
        ),
1*'Crop Table'!C51
)</f>
        <v/>
      </c>
      <c r="CN38" s="202"/>
      <c r="CO38" s="202" t="str">
        <f>IF(IF(H38&lt;'Crop Table'!O52, 
                        DATEDIF(H38, 'Crop Table'!O52, "D"), 
                        DATEDIF('Crop Table'!O52, H38, "D")
                )
&gt; 3,
        IF(
                IF(H38&lt;'Crop Table'!P52, 
                        DATEDIF(H38, 'Crop Table'!P52, "D"), 
                        DATEDIF('Crop Table'!P52, H38, "D")
                ) 
        &gt; 3, 
        IF(AND(H38&gt;'Crop Table'!O52, H38&lt;'Crop Table'!P52),
                1*'Crop Table'!C52,
        ), 
        1*'Crop Table'!C52
        ),
1*'Crop Table'!C52
)</f>
        <v/>
      </c>
      <c r="CP38" s="202"/>
      <c r="CQ38" s="202" t="str">
        <f>IF(IF(H38&lt;'Crop Table'!O53, 
                        DATEDIF(H38, 'Crop Table'!O53, "D"), 
                        DATEDIF('Crop Table'!O53, H38, "D")
                )
&gt; 3,
        IF(
                IF(H38&lt;'Crop Table'!P53, 
                        DATEDIF(H38, 'Crop Table'!P53, "D"), 
                        DATEDIF('Crop Table'!P53, H38, "D")
                ) 
        &gt; 3, 
        IF(AND(H38&gt;'Crop Table'!O53, H38&lt;'Crop Table'!P53),
                1*'Crop Table'!C53,
        ), 
        1*'Crop Table'!C53
        ),
1*'Crop Table'!C53
)</f>
        <v/>
      </c>
      <c r="CR38" s="202"/>
      <c r="CS38" s="202" t="str">
        <f>IF(IF(H38&lt;'Crop Table'!O54, 
                        DATEDIF(H38, 'Crop Table'!O54, "D"), 
                        DATEDIF('Crop Table'!O54, H38, "D")
                )
&gt; 3,
        IF(
                IF(H38&lt;'Crop Table'!P54, 
                        DATEDIF(H38, 'Crop Table'!P54, "D"), 
                        DATEDIF('Crop Table'!P54, H38, "D")
                ) 
        &gt; 3, 
        IF(AND(H38&gt;'Crop Table'!O54, H38&lt;'Crop Table'!P54),
                1*'Crop Table'!C54,
        ), 
        1*'Crop Table'!C54
        ),
1*'Crop Table'!C54
)</f>
        <v/>
      </c>
      <c r="CT38" s="202"/>
      <c r="CU38" s="202" t="str">
        <f>IF(IF(H38&lt;'Crop Table'!O55, 
                        DATEDIF(H38, 'Crop Table'!O55, "D"), 
                        DATEDIF('Crop Table'!O55, H38, "D")
                )
&gt; 3,
        IF(
                IF(H38&lt;'Crop Table'!P55, 
                        DATEDIF(H38, 'Crop Table'!P55, "D"), 
                        DATEDIF('Crop Table'!P55, H38, "D")
                ) 
        &gt; 3, 
        IF(AND(H38&gt;'Crop Table'!O55, H38&lt;'Crop Table'!P55),
                1*'Crop Table'!C55,
        ), 
        1*'Crop Table'!C55
        ),
1*'Crop Table'!C55
)</f>
        <v/>
      </c>
      <c r="CV38" s="202"/>
      <c r="CW38" s="202" t="str">
        <f>IF(IF(H38&lt;'Crop Table'!O56, 
                        DATEDIF(H38, 'Crop Table'!O56, "D"), 
                        DATEDIF('Crop Table'!O56, H38, "D")
                )
&gt; 3,
        IF(
                IF(H38&lt;'Crop Table'!P56, 
                        DATEDIF(H38, 'Crop Table'!P56, "D"), 
                        DATEDIF('Crop Table'!P56, H38, "D")
                ) 
        &gt; 3, 
        IF(AND(H38&gt;'Crop Table'!O56, H38&lt;'Crop Table'!P56),
                1*'Crop Table'!C56,
        ), 
        1*'Crop Table'!C56
        ),
1*'Crop Table'!C56
)</f>
        <v/>
      </c>
      <c r="CX38" s="202"/>
      <c r="CY38" s="202" t="str">
        <f>IF(IF(H38&lt;'Crop Table'!O57, 
                        DATEDIF(H38, 'Crop Table'!O57, "D"), 
                        DATEDIF('Crop Table'!O57, H38, "D")
                )
&gt; 3,
        IF(
                IF(H38&lt;'Crop Table'!P57, 
                        DATEDIF(H38, 'Crop Table'!P57, "D"), 
                        DATEDIF('Crop Table'!P57, H38, "D")
                ) 
        &gt; 3, 
        IF(AND(H38&gt;'Crop Table'!O57, H38&lt;'Crop Table'!P57),
                1*'Crop Table'!C57,
        ), 
        1*'Crop Table'!C57
        ),
1*'Crop Table'!C57
)</f>
        <v/>
      </c>
      <c r="CZ38" s="202"/>
      <c r="DA38" s="202" t="str">
        <f>IF(IF(H38&lt;'Crop Table'!O58, 
                        DATEDIF(H38, 'Crop Table'!O58, "D"), 
                        DATEDIF('Crop Table'!O58, H38, "D")
                )
&gt; 3,
        IF(
                IF(H38&lt;'Crop Table'!P58, 
                        DATEDIF(H38, 'Crop Table'!P58, "D"), 
                        DATEDIF('Crop Table'!P58, H38, "D")
                ) 
        &gt; 3, 
        IF(AND(H38&gt;'Crop Table'!O58, H38&lt;'Crop Table'!P58),
                1*'Crop Table'!C58,
        ), 
        1*'Crop Table'!C58
        ),
1*'Crop Table'!C58
)</f>
        <v/>
      </c>
      <c r="DB38" s="202"/>
      <c r="DC38" s="202" t="str">
        <f>IF(IF(H38&lt;'Crop Table'!O59, 
                        DATEDIF(H38, 'Crop Table'!O59, "D"), 
                        DATEDIF('Crop Table'!O59, H38, "D")
                )
&gt; 3,
        IF(
                IF(H38&lt;'Crop Table'!P59, 
                        DATEDIF(H38, 'Crop Table'!P59, "D"), 
                        DATEDIF('Crop Table'!P59, H38, "D")
                ) 
        &gt; 3, 
        IF(AND(H38&gt;'Crop Table'!O59, H38&lt;'Crop Table'!P59),
                1*'Crop Table'!C59,
        ), 
        1*'Crop Table'!C59
        ),
1*'Crop Table'!C59
)</f>
        <v/>
      </c>
      <c r="DD38" s="202"/>
      <c r="DE38" s="202" t="str">
        <f>IF(IF(H38&lt;'Crop Table'!O60, 
                        DATEDIF(H38, 'Crop Table'!O60, "D"), 
                        DATEDIF('Crop Table'!O60, H38, "D")
                )
&gt; 3,
        IF(
                IF(H38&lt;'Crop Table'!P60, 
                        DATEDIF(H38, 'Crop Table'!P60, "D"), 
                        DATEDIF('Crop Table'!P60, H38, "D")
                ) 
        &gt; 3, 
        IF(AND(H38&gt;'Crop Table'!O60, H38&lt;'Crop Table'!P60),
                1*'Crop Table'!C60,
        ), 
        1*'Crop Table'!C60
        ),
1*'Crop Table'!C60
)</f>
        <v/>
      </c>
      <c r="DF38" s="202"/>
      <c r="DG38" s="202" t="str">
        <f>IF(IF(H38&lt;'Crop Table'!O61, 
                        DATEDIF(H38, 'Crop Table'!O61, "D"), 
                        DATEDIF('Crop Table'!O61, H38, "D")
                )
&gt; 3,
        IF(
                IF(H38&lt;'Crop Table'!P61, 
                        DATEDIF(H38, 'Crop Table'!P61, "D"), 
                        DATEDIF('Crop Table'!P61, H38, "D")
                ) 
        &gt; 3, 
        IF(AND(H38&gt;'Crop Table'!O61, H38&lt;'Crop Table'!P61),
                1*'Crop Table'!C61,
        ), 
        1*'Crop Table'!C61
        ),
1*'Crop Table'!C61
)</f>
        <v/>
      </c>
      <c r="DH38" s="202"/>
      <c r="DI38" s="202" t="str">
        <f>IF(IF(H38&lt;'Crop Table'!O62, 
                        DATEDIF(H38, 'Crop Table'!O62, "D"), 
                        DATEDIF('Crop Table'!O62, H38, "D")
                )
&gt; 3,
        IF(
                IF(H38&lt;'Crop Table'!P62, 
                        DATEDIF(H38, 'Crop Table'!P62, "D"), 
                        DATEDIF('Crop Table'!P62, H38, "D")
                ) 
        &gt; 3, 
        IF(AND(H38&gt;'Crop Table'!O62, H38&lt;'Crop Table'!P62),
                1*'Crop Table'!C62,
        ), 
        1*'Crop Table'!C62
        ),
1*'Crop Table'!C62
)</f>
        <v/>
      </c>
      <c r="DJ38" s="202"/>
      <c r="DK38" s="202" t="str">
        <f>IF(IF(H38&lt;'Crop Table'!O63, 
                        DATEDIF(H38, 'Crop Table'!O63, "D"), 
                        DATEDIF('Crop Table'!O63, H38, "D")
                )
&gt; 3,
        IF(
                IF(H38&lt;'Crop Table'!P63, 
                        DATEDIF(H38, 'Crop Table'!P63, "D"), 
                        DATEDIF('Crop Table'!P63, H38, "D")
                ) 
        &gt; 3, 
        IF(AND(H38&gt;'Crop Table'!O63, H38&lt;'Crop Table'!P63),
                1*'Crop Table'!C63,
        ), 
        1*'Crop Table'!C63
        ),
1*'Crop Table'!C63
)</f>
        <v/>
      </c>
      <c r="DL38" s="202"/>
      <c r="DM38" s="202" t="str">
        <f>IF(IF(H38&lt;'Crop Table'!O64, 
                        DATEDIF(H38, 'Crop Table'!O64, "D"), 
                        DATEDIF('Crop Table'!O64, H38, "D")
                )
&gt; 3,
        IF(
                IF(H38&lt;'Crop Table'!P64, 
                        DATEDIF(H38, 'Crop Table'!P64, "D"), 
                        DATEDIF('Crop Table'!P64, H38, "D")
                ) 
        &gt; 3, 
        IF(AND(H38&gt;'Crop Table'!O64, H38&lt;'Crop Table'!P64),
                1*'Crop Table'!C64,
        ), 
        1*'Crop Table'!C64
        ),
1*'Crop Table'!C64
)</f>
        <v/>
      </c>
      <c r="DN38" s="202"/>
      <c r="DO38" s="202" t="str">
        <f>IF(IF(H38&lt;'Crop Table'!O65, 
                        DATEDIF(H38, 'Crop Table'!O65, "D"), 
                        DATEDIF('Crop Table'!O65, H38, "D")
                )
&gt; 3,
        IF(
                IF(H38&lt;'Crop Table'!P65, 
                        DATEDIF(H38, 'Crop Table'!P65, "D"), 
                        DATEDIF('Crop Table'!P65, H38, "D")
                ) 
        &gt; 3, 
        IF(AND(H38&gt;'Crop Table'!O65, H38&lt;'Crop Table'!P65),
                1*'Crop Table'!C65,
        ), 
        1*'Crop Table'!C65
        ),
1*'Crop Table'!C65
)</f>
        <v/>
      </c>
      <c r="DP38" s="202"/>
      <c r="DQ38" s="202" t="str">
        <f>IF(IF(H38&lt;'Crop Table'!O66, 
                        DATEDIF(H38, 'Crop Table'!O66, "D"), 
                        DATEDIF('Crop Table'!O66, H38, "D")
                )
&gt; 3,
        IF(
                IF(H38&lt;'Crop Table'!P66, 
                        DATEDIF(H38, 'Crop Table'!P66, "D"), 
                        DATEDIF('Crop Table'!P66, H38, "D")
                ) 
        &gt; 3, 
        IF(AND(H38&gt;'Crop Table'!O66, H38&lt;'Crop Table'!P66),
                1*'Crop Table'!C66,
        ), 
        1*'Crop Table'!C66
        ),
1*'Crop Table'!C66
)</f>
        <v/>
      </c>
      <c r="DR38" s="202"/>
      <c r="DS38" s="202" t="str">
        <f>IF(IF(H37&lt;'Crop Table'!O67, 
                        DATEDIF(H37, 'Crop Table'!O67, "D"), 
                        DATEDIF('Crop Table'!O67, H37, "D")
                )
&gt; 3,
        IF(
                IF(H37&lt;'Crop Table'!P67, 
                        DATEDIF(H37, 'Crop Table'!P67, "D"), 
                        DATEDIF('Crop Table'!P67, H37, "D")
                ) 
        &gt; 3, 
        IF(AND(H37&gt;'Crop Table'!O67, H37&lt;'Crop Table'!P67),
                1*'Crop Table'!C67,
        ), 
        1*'Crop Table'!C67
        ),
1*'Crop Table'!C67
)</f>
        <v/>
      </c>
      <c r="DT38" s="202"/>
      <c r="DU38" s="202" t="str">
        <f>IF(IF(H36&lt;'Crop Table'!O68, 
                        DATEDIF(H36, 'Crop Table'!O68, "D"), 
                        DATEDIF('Crop Table'!O68, H36, "D")
                )
&gt; 3,
        IF(
                IF(H36&lt;'Crop Table'!P68, 
                        DATEDIF(H36, 'Crop Table'!P68, "D"), 
                        DATEDIF('Crop Table'!P68, H36, "D")
                ) 
        &gt; 3, 
        IF(AND(H36&gt;'Crop Table'!O68, H36&lt;'Crop Table'!P68),
                1*'Crop Table'!C68,
        ), 
        1*'Crop Table'!C68
        ),
1*'Crop Table'!C68
)</f>
        <v/>
      </c>
      <c r="DV38" s="202"/>
      <c r="DW38" s="202" t="str">
        <f>IF(IF(H38&lt;'Crop Table'!O69, 
                        DATEDIF(H38, 'Crop Table'!O69, "D"), 
                        DATEDIF('Crop Table'!O69, H38, "D")
                )
&gt; 3,
        IF(
                IF(H38&lt;'Crop Table'!P69, 
                        DATEDIF(H38, 'Crop Table'!P69, "D"), 
                        DATEDIF('Crop Table'!P69, H38, "D")
                ) 
        &gt; 3, 
        IF(AND(H38&gt;'Crop Table'!O69, H38&lt;'Crop Table'!P69),
                1*'Crop Table'!C69,
        ), 
        1*'Crop Table'!C69
        ),
1*'Crop Table'!C69
)</f>
        <v/>
      </c>
      <c r="DX38" s="202"/>
      <c r="DY38" s="202" t="str">
        <f>IF(IF(H38&lt;'Crop Table'!O70, 
                        DATEDIF(H38, 'Crop Table'!O70, "D"), 
                        DATEDIF('Crop Table'!O70, H38, "D")
                )
&gt; 3,
        IF(
                IF(H38&lt;'Crop Table'!P70, 
                        DATEDIF(H38, 'Crop Table'!P70, "D"), 
                        DATEDIF('Crop Table'!P70, H38, "D")
                ) 
        &gt; 3, 
        IF(AND(H38&gt;'Crop Table'!O70, H38&lt;'Crop Table'!P70),
                1*'Crop Table'!C70,
        ), 
        1*'Crop Table'!C70
        ),
1*'Crop Table'!C70
)</f>
        <v/>
      </c>
      <c r="DZ38" s="202"/>
      <c r="EA38" s="202" t="str">
        <f>IF(IF(H38&lt;'Crop Table'!O71, 
                        DATEDIF(H38, 'Crop Table'!O71, "D"), 
                        DATEDIF('Crop Table'!O71, H38, "D")
                )
&gt; 3,
        IF(
                IF(H38&lt;'Crop Table'!P71, 
                        DATEDIF(H38, 'Crop Table'!P71, "D"), 
                        DATEDIF('Crop Table'!P71, H38, "D")
                ) 
        &gt; 3, 
        IF(AND(H38&gt;'Crop Table'!O71, H38&lt;'Crop Table'!P71),
                1*'Crop Table'!C71,
        ), 
        1*'Crop Table'!C71
        ),
1*'Crop Table'!C71
)</f>
        <v/>
      </c>
      <c r="EB38" s="202"/>
      <c r="EC38" s="202" t="str">
        <f>IF(IF(H38&lt;'Crop Table'!O72, 
                        DATEDIF(H38, 'Crop Table'!O72, "D"), 
                        DATEDIF('Crop Table'!O72, H38, "D")
                )
&gt; 3,
        IF(
                IF(H38&lt;'Crop Table'!P72, 
                        DATEDIF(H38, 'Crop Table'!P72, "D"), 
                        DATEDIF('Crop Table'!P72, H38, "D")
                ) 
        &gt; 3, 
        IF(AND(H38&gt;'Crop Table'!O72, H38&lt;'Crop Table'!P72),
                1*'Crop Table'!C72,
        ), 
        1*'Crop Table'!C72
        ),
1*'Crop Table'!C72
)</f>
        <v/>
      </c>
      <c r="ED38" s="202"/>
      <c r="EE38" s="202" t="str">
        <f>IF(IF(H37&lt;'Crop Table'!O73, 
                        DATEDIF(H37, 'Crop Table'!O73, "D"), 
                        DATEDIF('Crop Table'!O73, H37, "D")
                )
&gt; 3,
        IF(
                IF(H37&lt;'Crop Table'!P73, 
                        DATEDIF(H37, 'Crop Table'!P73, "D"), 
                        DATEDIF('Crop Table'!P73, H37, "D")
                ) 
        &gt; 3, 
        IF(AND(H37&gt;'Crop Table'!O73, H37&lt;'Crop Table'!P73),
                1*'Crop Table'!C73,
        ), 
        1*'Crop Table'!C73
        ),
1*'Crop Table'!C73
)</f>
        <v/>
      </c>
      <c r="EF38" s="203"/>
    </row>
    <row r="39">
      <c r="A39" s="204"/>
      <c r="B39" s="193"/>
      <c r="C39" s="193"/>
      <c r="D39" s="193"/>
      <c r="E39" s="205">
        <f>IF(COUNTA('Crop Table'!O11:O73)=0, ,SUM(K39:EE39))</f>
        <v>12</v>
      </c>
      <c r="F39" s="195"/>
      <c r="G39" s="206" t="str">
        <f>IF(COUNTA('Crop Table'!O11:O73)=0, ,(IF(LEFT(H39, 2)=LEFT(H38, 2), , SWITCH(LEFT(H39, 2), "1/", "January","2/", "February","3/", "March","4/", "April","5/", "May","6/", "June","7/", "July","8/", "August","9/", "September","10", "October","11", "November","12", "December"))))</f>
        <v/>
      </c>
      <c r="H39" s="197">
        <f>IF(COUNTA('Crop Table'!O11:O73)=0, ,H38+(DATEDIF(H13, H53, "D")/39)-((DATEDIF(H13, H53, "D")/39)/39))</f>
        <v>45227.37607</v>
      </c>
      <c r="I39" s="207"/>
      <c r="J39" s="208"/>
      <c r="K39" s="200" t="str">
        <f>IF(IF(H39&lt;'Crop Table'!O11, 
                        DATEDIF(H39, 'Crop Table'!O11, "D"), 
                        DATEDIF('Crop Table'!O11, H39, "D")
                )
&gt; 3,
        IF(
                IF(H39&lt;'Crop Table'!P11, 
                        DATEDIF(H39, 'Crop Table'!P11, "D"), 
                        DATEDIF('Crop Table'!P11, H39, "D")
                ) 
        &gt; 3, 
        IF(AND(H39&gt;'Crop Table'!O11, H39&lt;'Crop Table'!P11),
                1*'Crop Table'!C11,
        ), 
        1*'Crop Table'!C11
        ),
1*'Crop Table'!C11
)</f>
        <v/>
      </c>
      <c r="L39" s="200"/>
      <c r="M39" s="201" t="str">
        <f>IF(IF(H39&lt;'Crop Table'!O12, 
                        DATEDIF(H39, 'Crop Table'!O12, "D"), 
                        DATEDIF('Crop Table'!O12, H39, "D")
                )
&gt; 3,
        IF(
                IF(H39&lt;'Crop Table'!P12, 
                        DATEDIF(H39, 'Crop Table'!P12, "D"), 
                        DATEDIF('Crop Table'!P12, H39, "D")
                ) 
        &gt; 3, 
        IF(AND(H39&gt;'Crop Table'!O12, H39&lt;'Crop Table'!P12),
                1*'Crop Table'!C12,
        ), 
        1*'Crop Table'!C12
        ),
1*'Crop Table'!C12
)</f>
        <v/>
      </c>
      <c r="N39" s="201"/>
      <c r="O39" s="202" t="str">
        <f>IF(IF(H39&lt;'Crop Table'!O13, 
                        DATEDIF(H39, 'Crop Table'!O13, "D"), 
                        DATEDIF('Crop Table'!O13, H39, "D")
                )
&gt; 3,
        IF(
                IF(H39&lt;'Crop Table'!P13, 
                        DATEDIF(H39, 'Crop Table'!P13, "D"), 
                        DATEDIF('Crop Table'!P13, H39, "D")
                ) 
        &gt; 3, 
        IF(AND(H39&gt;'Crop Table'!O13, H39&lt;'Crop Table'!P13),
                1*'Crop Table'!C13,
        ), 
        1*'Crop Table'!C13
        ),
1*'Crop Table'!C13
)</f>
        <v/>
      </c>
      <c r="P39" s="202"/>
      <c r="Q39" s="202" t="str">
        <f>IF(IF(H39&lt;'Crop Table'!O14, 
                        DATEDIF(H39, 'Crop Table'!O14, "D"), 
                        DATEDIF('Crop Table'!O14, H39, "D")
                )
&gt; 3,
        IF(
                IF(H39&lt;'Crop Table'!P14, 
                        DATEDIF(H39, 'Crop Table'!P14, "D"), 
                        DATEDIF('Crop Table'!P14, H39, "D")
                ) 
        &gt; 3, 
        IF(AND(H39&gt;'Crop Table'!O14, H39&lt;'Crop Table'!P14),
                1*'Crop Table'!C14,
        ), 
        1*'Crop Table'!C14
        ),
1*'Crop Table'!C14 
)</f>
        <v/>
      </c>
      <c r="R39" s="202"/>
      <c r="S39" s="202" t="str">
        <f>IF(IF(H39&lt;'Crop Table'!O15, 
                        DATEDIF(H39, 'Crop Table'!O15, "D"), 
                        DATEDIF('Crop Table'!O15, H39, "D")
                )
&gt; 3,
        IF(
                IF(H39&lt;'Crop Table'!P15, 
                        DATEDIF(H39, 'Crop Table'!P15, "D"), 
                        DATEDIF('Crop Table'!P15, H39, "D")
                ) 
        &gt; 3, 
        IF(AND(H39&gt;'Crop Table'!O15, H39&lt;'Crop Table'!P15),
                1*'Crop Table'!C15,
        ), 
        1*'Crop Table'!C15
        ),
1*'Crop Table'!C15
)</f>
        <v/>
      </c>
      <c r="T39" s="202"/>
      <c r="U39" s="202" t="str">
        <f>IF(IF(H39&lt;'Crop Table'!O16, 
                        DATEDIF(H39, 'Crop Table'!O16, "D"), 
                        DATEDIF('Crop Table'!O16, H39, "D")
                )
&gt; 3,
        IF(
                IF(H39&lt;'Crop Table'!P16, 
                        DATEDIF(H39, 'Crop Table'!P16, "D"), 
                        DATEDIF('Crop Table'!P16, H39, "D")
                ) 
        &gt; 3, 
        IF(AND(H39&gt;'Crop Table'!O16, H39&lt;'Crop Table'!P16),
                1*'Crop Table'!C16,
        ), 
        1*'Crop Table'!C16
        ),
1*'Crop Table'!C16 
)</f>
        <v/>
      </c>
      <c r="V39" s="202"/>
      <c r="W39" s="202" t="str">
        <f>IF(IF(H39&lt;'Crop Table'!O17, 
                        DATEDIF(H39, 'Crop Table'!O17, "D"), 
                        DATEDIF('Crop Table'!O17, H39, "D")
                )
&gt; 3,
        IF(
                IF(H39&lt;'Crop Table'!P17, 
                        DATEDIF(H39, 'Crop Table'!P17, "D"), 
                        DATEDIF('Crop Table'!P17, H39, "D")
                ) 
        &gt; 3, 
        IF(AND(H39&gt;'Crop Table'!O17, H39&lt;'Crop Table'!P17),
                1*'Crop Table'!C17,
        ), 
        1*'Crop Table'!C17
        ),
1*'Crop Table'!C17 
)</f>
        <v/>
      </c>
      <c r="X39" s="202"/>
      <c r="Y39" s="202" t="str">
        <f>IF(IF(H39&lt;'Crop Table'!O18, 
                        DATEDIF(H39, 'Crop Table'!O18, "D"), 
                        DATEDIF('Crop Table'!O18, H39, "D")
                )
&gt; 3,
        IF(
                IF(H39&lt;'Crop Table'!P18, 
                        DATEDIF(H39, 'Crop Table'!P18, "D"), 
                        DATEDIF('Crop Table'!P18, H39, "D")
                ) 
        &gt; 3, 
        IF(AND(H39&gt;'Crop Table'!O18, H39&lt;'Crop Table'!P18),
                1*'Crop Table'!C18,
        ), 
        1*'Crop Table'!C18
        ),
1*'Crop Table'!C18 
)</f>
        <v/>
      </c>
      <c r="Z39" s="202"/>
      <c r="AA39" s="202" t="str">
        <f>IF(IF(H39&lt;'Crop Table'!O19, 
                        DATEDIF(H39, 'Crop Table'!O19, "D"), 
                        DATEDIF('Crop Table'!O19, H39, "D")
                )
&gt; 3,
        IF(
                IF(H39&lt;'Crop Table'!P19, 
                        DATEDIF(H39, 'Crop Table'!P19, "D"), 
                        DATEDIF('Crop Table'!P19, H39, "D")
                ) 
        &gt; 3, 
        IF(AND(H39&gt;'Crop Table'!O19, H39&lt;'Crop Table'!P19),
                1*'Crop Table'!C19,
        ), 
        1*'Crop Table'!C19
        ),
1*'Crop Table'!C19 
)</f>
        <v/>
      </c>
      <c r="AB39" s="202"/>
      <c r="AC39" s="202" t="str">
        <f>IF(IF(H39&lt;'Crop Table'!O20, 
                        DATEDIF(H39, 'Crop Table'!O20, "D"), 
                        DATEDIF('Crop Table'!O20, H39, "D")
                )
&gt; 3,
        IF(
                IF(H39&lt;'Crop Table'!P20, 
                        DATEDIF(H39, 'Crop Table'!P20, "D"), 
                        DATEDIF('Crop Table'!P20, H39, "D")
                ) 
        &gt; 3, 
        IF(AND(H39&gt;'Crop Table'!O20, H39&lt;'Crop Table'!P20),
                1*'Crop Table'!C20,
        ), 
        1*'Crop Table'!C20
        ),
1*'Crop Table'!C20 
)</f>
        <v/>
      </c>
      <c r="AD39" s="202"/>
      <c r="AE39" s="202">
        <f>IF(IF(H39&lt;'Crop Table'!O21, 
                        DATEDIF(H39, 'Crop Table'!O21, "D"), 
                        DATEDIF('Crop Table'!O21, H39, "D")
                )
&gt; 3,
        IF(
                IF(H39&lt;'Crop Table'!P21, 
                        DATEDIF(H39, 'Crop Table'!P21, "D"), 
                        DATEDIF('Crop Table'!P21, H39, "D")
                ) 
        &gt; 3, 
        IF(AND(H39&gt;'Crop Table'!O21, H39&lt;'Crop Table'!P21),
                1*'Crop Table'!C21,
        ), 
        1*'Crop Table'!C21
        ),
1*'Crop Table'!C21 
)</f>
        <v>4</v>
      </c>
      <c r="AF39" s="202"/>
      <c r="AG39" s="202">
        <f>IF(IF(H39&lt;'Crop Table'!O22, 
                        DATEDIF(H39, 'Crop Table'!O22, "D"), 
                        DATEDIF('Crop Table'!O22, H39, "D")
                )
&gt; 3,
        IF(
                IF(H39&lt;'Crop Table'!P22, 
                        DATEDIF(H39, 'Crop Table'!P22, "D"), 
                        DATEDIF('Crop Table'!P22, H39, "D")
                ) 
        &gt; 3, 
        IF(AND(H39&gt;'Crop Table'!O22, H39&lt;'Crop Table'!P22),
                1*'Crop Table'!C22,
        ), 
        1*'Crop Table'!C22
        ),
1*'Crop Table'!C22 
)</f>
        <v>1</v>
      </c>
      <c r="AH39" s="202"/>
      <c r="AI39" s="202">
        <f>IF(IF(H39&lt;'Crop Table'!O23, 
                        DATEDIF(H39, 'Crop Table'!O23, "D"), 
                        DATEDIF('Crop Table'!O23, H39, "D")
                )
&gt; 3,
        IF(
                IF(H39&lt;'Crop Table'!P23, 
                        DATEDIF(H39, 'Crop Table'!P23, "D"), 
                        DATEDIF('Crop Table'!P23, H39, "D")
                ) 
        &gt; 3, 
        IF(AND(H39&gt;'Crop Table'!O23, H39&lt;'Crop Table'!P23),
                1*'Crop Table'!C23,
        ), 
        1*'Crop Table'!C23
        ),
1*'Crop Table'!C23 
)</f>
        <v>1</v>
      </c>
      <c r="AJ39" s="202"/>
      <c r="AK39" s="202">
        <f>IF(IF(H39&lt;'Crop Table'!O24, 
                        DATEDIF(H39, 'Crop Table'!O24, "D"), 
                        DATEDIF('Crop Table'!O24, H39, "D")
                )
&gt; 3,
        IF(
                IF(H39&lt;'Crop Table'!P24, 
                        DATEDIF(H39, 'Crop Table'!P24, "D"), 
                        DATEDIF('Crop Table'!P24, H39, "D")
                ) 
        &gt; 3, 
        IF(AND(H39&gt;'Crop Table'!O24, H39&lt;'Crop Table'!P24),
                1*'Crop Table'!C24,
        ), 
        1*'Crop Table'!C24
        ),
1*'Crop Table'!C24 
)</f>
        <v>3</v>
      </c>
      <c r="AL39" s="202"/>
      <c r="AM39" s="202">
        <f>IF(IF(H39&lt;'Crop Table'!O25, 
                        DATEDIF(H39, 'Crop Table'!O25, "D"), 
                        DATEDIF('Crop Table'!O25, H39, "D")
                )
&gt; 3,
        IF(
                IF(H39&lt;'Crop Table'!P25, 
                        DATEDIF(H39, 'Crop Table'!P25, "D"), 
                        DATEDIF('Crop Table'!P25, H39, "D")
                ) 
        &gt; 3, 
        IF(AND(H39&gt;'Crop Table'!O25, H39&lt;'Crop Table'!P25),
                1*'Crop Table'!C25,
        ), 
        1*'Crop Table'!C25
        ),
1*'Crop Table'!C25 
)</f>
        <v>3</v>
      </c>
      <c r="AN39" s="202"/>
      <c r="AO39" s="202" t="str">
        <f>IF(IF(H39&lt;'Crop Table'!O26, 
                        DATEDIF(H39, 'Crop Table'!O26, "D"), 
                        DATEDIF('Crop Table'!O26, H39, "D")
                )
&gt; 3,
        IF(
                IF(H39&lt;'Crop Table'!P26, 
                        DATEDIF(H39, 'Crop Table'!P26, "D"), 
                        DATEDIF('Crop Table'!P26, H39, "D")
                ) 
        &gt; 3, 
        IF(AND(H39&gt;'Crop Table'!O26, H39&lt;'Crop Table'!P26),
                1*'Crop Table'!C26,
        ), 
        1*'Crop Table'!C26
        ),
1*'Crop Table'!C26 
)</f>
        <v/>
      </c>
      <c r="AP39" s="202"/>
      <c r="AQ39" s="202" t="str">
        <f>IF(IF(H39&lt;'Crop Table'!O27, 
                        DATEDIF(H39, 'Crop Table'!O27, "D"), 
                        DATEDIF('Crop Table'!O27, H39, "D")
                )
&gt; 3,
        IF(
                IF(H39&lt;'Crop Table'!P27, 
                        DATEDIF(H39, 'Crop Table'!P27, "D"), 
                        DATEDIF('Crop Table'!P27, H39, "D")
                ) 
        &gt; 3, 
        IF(AND(H39&gt;'Crop Table'!O27, H39&lt;'Crop Table'!P27),
                1*'Crop Table'!C27,
        ), 
        1*'Crop Table'!C27
        ),
1*'Crop Table'!C27 
)</f>
        <v/>
      </c>
      <c r="AR39" s="202"/>
      <c r="AS39" s="202" t="str">
        <f>IF(IF(H39&lt;'Crop Table'!O28, 
                        DATEDIF(H39, 'Crop Table'!O28, "D"), 
                        DATEDIF('Crop Table'!O28, H39, "D")
                )
&gt; 3,
        IF(
                IF(H39&lt;'Crop Table'!P28, 
                        DATEDIF(H39, 'Crop Table'!P28, "D"), 
                        DATEDIF('Crop Table'!P28, H39, "D")
                ) 
        &gt; 3, 
        IF(AND(H39&gt;'Crop Table'!O28, H39&lt;'Crop Table'!P28),
                1*'Crop Table'!C28,
        ), 
        1*'Crop Table'!C28
        ),
1*'Crop Table'!C28 
)</f>
        <v/>
      </c>
      <c r="AT39" s="202"/>
      <c r="AU39" s="202" t="str">
        <f>IF(IF(H38&lt;'Crop Table'!O29, 
                        DATEDIF(H38, 'Crop Table'!O29, "D"), 
                        DATEDIF('Crop Table'!O29, H38, "D")
                )
&gt; 3,
        IF(
                IF(H38&lt;'Crop Table'!P29, 
                        DATEDIF(H38, 'Crop Table'!P29, "D"), 
                        DATEDIF('Crop Table'!P29, H38, "D")
                ) 
        &gt; 3, 
        IF(AND(H38&gt;'Crop Table'!O29, H38&lt;'Crop Table'!P29),
                1*'Crop Table'!C29,
        ), 
        1*'Crop Table'!C29
        ),
1*'Crop Table'!C29 
)</f>
        <v/>
      </c>
      <c r="AV39" s="202"/>
      <c r="AW39" s="202" t="str">
        <f>IF(IF(H39&lt;'Crop Table'!O30, 
                        DATEDIF(H39, 'Crop Table'!O30, "D"), 
                        DATEDIF('Crop Table'!O30, H39, "D")
                )
&gt; 3,
        IF(
                IF(H39&lt;'Crop Table'!P30, 
                        DATEDIF(H39, 'Crop Table'!P30, "D"), 
                        DATEDIF('Crop Table'!P30, H39, "D")
                ) 
        &gt; 3, 
        IF(AND(H39&gt;'Crop Table'!O30, H39&lt;'Crop Table'!P30),
                1*'Crop Table'!C30,
        ), 
        1*'Crop Table'!C30
        ),
1*'Crop Table'!C30 
)</f>
        <v/>
      </c>
      <c r="AX39" s="202"/>
      <c r="AY39" s="202" t="str">
        <f>IF(IF(H39&lt;'Crop Table'!O31, 
                        DATEDIF(H39, 'Crop Table'!O31, "D"), 
                        DATEDIF('Crop Table'!O31, H39, "D")
                )
&gt; 3,
        IF(
                IF(H39&lt;'Crop Table'!P31, 
                        DATEDIF(H39, 'Crop Table'!P31, "D"), 
                        DATEDIF('Crop Table'!P31, H39, "D")
                ) 
        &gt; 3, 
        IF(AND(H39&gt;'Crop Table'!O31, H39&lt;'Crop Table'!P31),
                1*'Crop Table'!C31,
        ), 
        1*'Crop Table'!C31
        ),
1*'Crop Table'!C31 
)</f>
        <v/>
      </c>
      <c r="AZ39" s="202"/>
      <c r="BA39" s="202" t="str">
        <f>IF(IF(H39&lt;'Crop Table'!O32, 
                        DATEDIF(H39, 'Crop Table'!O32, "D"), 
                        DATEDIF('Crop Table'!O32, H39, "D")
                )
&gt; 3,
        IF(
                IF(H39&lt;'Crop Table'!P32, 
                        DATEDIF(H39, 'Crop Table'!P32, "D"), 
                        DATEDIF('Crop Table'!P32, H39, "D")
                ) 
        &gt; 3, 
        IF(AND(H39&gt;'Crop Table'!O32, H39&lt;'Crop Table'!P32),
                1*'Crop Table'!C32,
        ), 
        1*'Crop Table'!C32
        ),
1*'Crop Table'!C32 
)</f>
        <v/>
      </c>
      <c r="BB39" s="202"/>
      <c r="BC39" s="202" t="str">
        <f>IF(IF(H39&lt;'Crop Table'!O33, 
                        DATEDIF(H39, 'Crop Table'!O33, "D"), 
                        DATEDIF('Crop Table'!O33, H39, "D")
                )
&gt; 3,
        IF(
                IF(H39&lt;'Crop Table'!P33, 
                        DATEDIF(H39, 'Crop Table'!P33, "D"), 
                        DATEDIF('Crop Table'!P33, H39, "D")
                ) 
        &gt; 3, 
        IF(AND(H39&gt;'Crop Table'!O33, H39&lt;'Crop Table'!P33),
                1*'Crop Table'!C33,
        ), 
        1*'Crop Table'!C33
        ),
1*'Crop Table'!C33 
)</f>
        <v/>
      </c>
      <c r="BD39" s="202"/>
      <c r="BE39" s="202" t="str">
        <f>IF(IF(H39&lt;'Crop Table'!O34, 
                        DATEDIF(H39, 'Crop Table'!O34, "D"), 
                        DATEDIF('Crop Table'!O34, H39, "D")
                )
&gt; 3,
        IF(
                IF(H39&lt;'Crop Table'!P34, 
                        DATEDIF(H39, 'Crop Table'!P34, "D"), 
                        DATEDIF('Crop Table'!P34, H39, "D")
                ) 
        &gt; 3, 
        IF(AND(H39&gt;'Crop Table'!O34, H39&lt;'Crop Table'!P34),
                1*'Crop Table'!C34,
        ), 
        1*'Crop Table'!C34
        ),
1*'Crop Table'!C34 
)</f>
        <v/>
      </c>
      <c r="BF39" s="202"/>
      <c r="BG39" s="202" t="str">
        <f>IF(IF(H39&lt;'Crop Table'!O35, 
                        DATEDIF(H39, 'Crop Table'!O35, "D"), 
                        DATEDIF('Crop Table'!O35, H39, "D")
                )
&gt; 3,
        IF(
                IF(H39&lt;'Crop Table'!P35, 
                        DATEDIF(H39, 'Crop Table'!P35, "D"), 
                        DATEDIF('Crop Table'!P35, H39, "D")
                ) 
        &gt; 3, 
        IF(AND(H39&gt;'Crop Table'!O35, H39&lt;'Crop Table'!P35),
                1*'Crop Table'!C35,
        ), 
        1*'Crop Table'!C35
        ),
1*'Crop Table'!C35 
)</f>
        <v/>
      </c>
      <c r="BH39" s="202"/>
      <c r="BI39" s="202" t="str">
        <f>IF(IF(H39&lt;'Crop Table'!O36, 
                        DATEDIF(H39, 'Crop Table'!O36, "D"), 
                        DATEDIF('Crop Table'!O36, H39, "D")
                )
&gt; 3,
        IF(
                IF(H39&lt;'Crop Table'!P36, 
                        DATEDIF(H39, 'Crop Table'!P36, "D"), 
                        DATEDIF('Crop Table'!P36, H39, "D")
                ) 
        &gt; 3, 
        IF(AND(H39&gt;'Crop Table'!O36, H39&lt;'Crop Table'!P36),
                1*'Crop Table'!C36,
        ), 
        1*'Crop Table'!C36
        ),
1*'Crop Table'!C36 
)</f>
        <v/>
      </c>
      <c r="BJ39" s="202"/>
      <c r="BK39" s="202" t="str">
        <f>IF(IF(H39&lt;'Crop Table'!O37, 
                        DATEDIF(H39, 'Crop Table'!O37, "D"), 
                        DATEDIF('Crop Table'!O37, H39, "D")
                )
&gt; 3,
        IF(
                IF(H39&lt;'Crop Table'!P37, 
                        DATEDIF(H39, 'Crop Table'!P37, "D"), 
                        DATEDIF('Crop Table'!P37, H39, "D")
                ) 
        &gt; 3, 
        IF(AND(H39&gt;'Crop Table'!O37, H39&lt;'Crop Table'!P37),
                1*'Crop Table'!C37,
        ), 
        1*'Crop Table'!C37
        ),
1*'Crop Table'!C37 
)</f>
        <v/>
      </c>
      <c r="BL39" s="202"/>
      <c r="BM39" s="202" t="str">
        <f>IF(IF(H39&lt;'Crop Table'!O38, 
                        DATEDIF(H39, 'Crop Table'!O38, "D"), 
                        DATEDIF('Crop Table'!O38, H39, "D")
                )
&gt; 3,
        IF(
                IF(H39&lt;'Crop Table'!P38, 
                        DATEDIF(H39, 'Crop Table'!P38, "D"), 
                        DATEDIF('Crop Table'!P38, H39, "D")
                ) 
        &gt; 3, 
        IF(AND(H39&gt;'Crop Table'!O38, H39&lt;'Crop Table'!P38),
                1*'Crop Table'!C38,
        ), 
        1*'Crop Table'!C38
        ),
1*'Crop Table'!C38 
)</f>
        <v/>
      </c>
      <c r="BN39" s="202"/>
      <c r="BO39" s="202" t="str">
        <f>IF(IF(H39&lt;'Crop Table'!O39, 
                        DATEDIF(H39, 'Crop Table'!O39, "D"), 
                        DATEDIF('Crop Table'!O39, H39, "D")
                )
&gt; 3,
        IF(
                IF(H39&lt;'Crop Table'!P39, 
                        DATEDIF(H39, 'Crop Table'!P39, "D"), 
                        DATEDIF('Crop Table'!P39, H39, "D")
                ) 
        &gt; 3, 
        IF(AND(H39&gt;'Crop Table'!O39, H39&lt;'Crop Table'!P39),
                1*'Crop Table'!C39,
        ), 
        1*'Crop Table'!C39
        ),
1*'Crop Table'!C39 
)</f>
        <v/>
      </c>
      <c r="BP39" s="202"/>
      <c r="BQ39" s="202" t="str">
        <f>IF(IF(H39&lt;'Crop Table'!O40, 
                        DATEDIF(H39, 'Crop Table'!O40, "D"), 
                        DATEDIF('Crop Table'!O40, H39, "D")
                )
&gt; 3,
        IF(
                IF(H39&lt;'Crop Table'!P40, 
                        DATEDIF(H39, 'Crop Table'!P40, "D"), 
                        DATEDIF('Crop Table'!P40, H39, "D")
                ) 
        &gt; 3, 
        IF(AND(H39&gt;'Crop Table'!O40, H39&lt;'Crop Table'!P40),
                1*'Crop Table'!C40,
        ), 
        1*'Crop Table'!C40
        ),
1*'Crop Table'!C40
)</f>
        <v/>
      </c>
      <c r="BR39" s="202"/>
      <c r="BS39" s="202" t="str">
        <f>IF(IF(H39&lt;'Crop Table'!O41, 
                        DATEDIF(H39, 'Crop Table'!O41, "D"), 
                        DATEDIF('Crop Table'!O41, H39, "D")
                )
&gt; 3,
        IF(
                IF(H39&lt;'Crop Table'!P41, 
                        DATEDIF(H39, 'Crop Table'!P41, "D"), 
                        DATEDIF('Crop Table'!P41, H39, "D")
                ) 
        &gt; 3, 
        IF(AND(H39&gt;'Crop Table'!O41, H39&lt;'Crop Table'!P41),
                1*'Crop Table'!C41,
        ), 
        1*'Crop Table'!C41
        ),
1*'Crop Table'!C41
)</f>
        <v/>
      </c>
      <c r="BT39" s="202"/>
      <c r="BU39" s="202" t="str">
        <f>IF(IF(H38&lt;'Crop Table'!O42, 
                        DATEDIF(H38, 'Crop Table'!O42, "D"), 
                        DATEDIF('Crop Table'!O42, H38, "D")
                )
&gt; 3,
        IF(
                IF(H38&lt;'Crop Table'!P42, 
                        DATEDIF(H38, 'Crop Table'!P42, "D"), 
                        DATEDIF('Crop Table'!P42, H38, "D")
                ) 
        &gt; 3, 
        IF(AND(H38&gt;'Crop Table'!O42, H38&lt;'Crop Table'!P42),
                1*'Crop Table'!C42,
        ), 
        1*'Crop Table'!C42
        ),
1*'Crop Table'!C42
)</f>
        <v/>
      </c>
      <c r="BV39" s="202"/>
      <c r="BW39" s="202" t="str">
        <f>IF(IF(H39&lt;'Crop Table'!O43, 
                        DATEDIF(H39, 'Crop Table'!O43, "D"), 
                        DATEDIF('Crop Table'!O43, H39, "D")
                )
&gt; 3,
        IF(
                IF(H39&lt;'Crop Table'!P43, 
                        DATEDIF(H39, 'Crop Table'!P43, "D"), 
                        DATEDIF('Crop Table'!P43, H39, "D")
                ) 
        &gt; 3, 
        IF(AND(H39&gt;'Crop Table'!O43, H39&lt;'Crop Table'!P43),
                1*'Crop Table'!C43,
        ), 
        1*'Crop Table'!C43
        ),
1*'Crop Table'!C43
)</f>
        <v/>
      </c>
      <c r="BX39" s="202"/>
      <c r="BY39" s="202" t="str">
        <f>IF(IF(H39&lt;'Crop Table'!O44, 
                        DATEDIF(H39, 'Crop Table'!O44, "D"), 
                        DATEDIF('Crop Table'!O44, H39, "D")
                )
&gt; 3,
        IF(
                IF(H39&lt;'Crop Table'!P44, 
                        DATEDIF(H39, 'Crop Table'!P44, "D"), 
                        DATEDIF('Crop Table'!P44, H39, "D")
                ) 
        &gt; 3, 
        IF(AND(H39&gt;'Crop Table'!O44, H39&lt;'Crop Table'!P44),
                1*'Crop Table'!C44,
        ), 
        1*'Crop Table'!C44
        ),
1*'Crop Table'!C44
)</f>
        <v/>
      </c>
      <c r="BZ39" s="202"/>
      <c r="CA39" s="202" t="str">
        <f>IF(IF(H39&lt;'Crop Table'!O45, 
                        DATEDIF(H39, 'Crop Table'!O45, "D"), 
                        DATEDIF('Crop Table'!O45, H39, "D")
                )
&gt; 3,
        IF(
                IF(H39&lt;'Crop Table'!P45, 
                        DATEDIF(H39, 'Crop Table'!P45, "D"), 
                        DATEDIF('Crop Table'!P45, H39, "D")
                ) 
        &gt; 3, 
        IF(AND(H39&gt;'Crop Table'!O45, H39&lt;'Crop Table'!P45),
                1*'Crop Table'!C45,
        ), 
        1*'Crop Table'!C45
        ),
1*'Crop Table'!C45
)</f>
        <v/>
      </c>
      <c r="CB39" s="202"/>
      <c r="CC39" s="202" t="str">
        <f>IF(IF(H39&lt;'Crop Table'!O46, 
                        DATEDIF(H39, 'Crop Table'!O46, "D"), 
                        DATEDIF('Crop Table'!O46, H39, "D")
                )
&gt; 3,
        IF(
                IF(H39&lt;'Crop Table'!P46, 
                        DATEDIF(H39, 'Crop Table'!P46, "D"), 
                        DATEDIF('Crop Table'!P46, H39, "D")
                ) 
        &gt; 3, 
        IF(AND(H39&gt;'Crop Table'!O46, H39&lt;'Crop Table'!P46),
                1*'Crop Table'!C46,
        ), 
        1*'Crop Table'!C46
        ),
1*'Crop Table'!C46
)</f>
        <v/>
      </c>
      <c r="CD39" s="202"/>
      <c r="CE39" s="202" t="str">
        <f>IF(IF(H39&lt;'Crop Table'!O47, 
                        DATEDIF(H39, 'Crop Table'!O47, "D"), 
                        DATEDIF('Crop Table'!O47, H39, "D")
                )
&gt; 3,
        IF(
                IF(H39&lt;'Crop Table'!P47, 
                        DATEDIF(H39, 'Crop Table'!P47, "D"), 
                        DATEDIF('Crop Table'!P47, H39, "D")
                ) 
        &gt; 3, 
        IF(AND(H39&gt;'Crop Table'!O47, H39&lt;'Crop Table'!P47),
                1*'Crop Table'!C47,
        ), 
        1*'Crop Table'!C47
        ),
1*'Crop Table'!C47
)</f>
        <v/>
      </c>
      <c r="CF39" s="202"/>
      <c r="CG39" s="202" t="str">
        <f>IF(IF(H39&lt;'Crop Table'!O48, 
                        DATEDIF(H39, 'Crop Table'!O48, "D"), 
                        DATEDIF('Crop Table'!O48, H39, "D")
                )
&gt; 3,
        IF(
                IF(H39&lt;'Crop Table'!P48, 
                        DATEDIF(H39, 'Crop Table'!P48, "D"), 
                        DATEDIF('Crop Table'!P48, H39, "D")
                ) 
        &gt; 3, 
        IF(AND(H39&gt;'Crop Table'!O48, H39&lt;'Crop Table'!P48),
                1*'Crop Table'!C48,
        ), 
        1*'Crop Table'!C48
        ),
1*'Crop Table'!C48
)</f>
        <v/>
      </c>
      <c r="CH39" s="202"/>
      <c r="CI39" s="202" t="str">
        <f>IF(IF(H39&lt;'Crop Table'!O49, 
                        DATEDIF(H39, 'Crop Table'!O49, "D"), 
                        DATEDIF('Crop Table'!O49, H39, "D")
                )
&gt; 3,
        IF(
                IF(H39&lt;'Crop Table'!P49, 
                        DATEDIF(H39, 'Crop Table'!P49, "D"), 
                        DATEDIF('Crop Table'!P49, H39, "D")
                ) 
        &gt; 3, 
        IF(AND(H39&gt;'Crop Table'!O49, H39&lt;'Crop Table'!P49),
                1*'Crop Table'!C49,
        ), 
        1*'Crop Table'!C49
        ),
1*'Crop Table'!C49
)</f>
        <v/>
      </c>
      <c r="CJ39" s="202"/>
      <c r="CK39" s="202" t="str">
        <f>IF(IF(H39&lt;'Crop Table'!O50, 
                        DATEDIF(H39, 'Crop Table'!O50, "D"), 
                        DATEDIF('Crop Table'!O50, H39, "D")
                )
&gt; 3,
        IF(
                IF(H39&lt;'Crop Table'!P50, 
                        DATEDIF(H39, 'Crop Table'!P50, "D"), 
                        DATEDIF('Crop Table'!P50, H39, "D")
                ) 
        &gt; 3, 
        IF(AND(H39&gt;'Crop Table'!O50, H39&lt;'Crop Table'!P50),
                1*'Crop Table'!C50,
        ), 
        1*'Crop Table'!C50
        ),
1*'Crop Table'!C50
)</f>
        <v/>
      </c>
      <c r="CL39" s="202"/>
      <c r="CM39" s="202" t="str">
        <f>IF(IF(H39&lt;'Crop Table'!O51, 
                        DATEDIF(H39, 'Crop Table'!O51, "D"), 
                        DATEDIF('Crop Table'!O51, H39, "D")
                )
&gt; 3,
        IF(
                IF(H39&lt;'Crop Table'!P51, 
                        DATEDIF(H39, 'Crop Table'!P51, "D"), 
                        DATEDIF('Crop Table'!P51, H39, "D")
                ) 
        &gt; 3, 
        IF(AND(H39&gt;'Crop Table'!O51, H39&lt;'Crop Table'!P51),
                1*'Crop Table'!C51,
        ), 
        1*'Crop Table'!C51
        ),
1*'Crop Table'!C51
)</f>
        <v/>
      </c>
      <c r="CN39" s="202"/>
      <c r="CO39" s="202" t="str">
        <f>IF(IF(H39&lt;'Crop Table'!O52, 
                        DATEDIF(H39, 'Crop Table'!O52, "D"), 
                        DATEDIF('Crop Table'!O52, H39, "D")
                )
&gt; 3,
        IF(
                IF(H39&lt;'Crop Table'!P52, 
                        DATEDIF(H39, 'Crop Table'!P52, "D"), 
                        DATEDIF('Crop Table'!P52, H39, "D")
                ) 
        &gt; 3, 
        IF(AND(H39&gt;'Crop Table'!O52, H39&lt;'Crop Table'!P52),
                1*'Crop Table'!C52,
        ), 
        1*'Crop Table'!C52
        ),
1*'Crop Table'!C52
)</f>
        <v/>
      </c>
      <c r="CP39" s="202"/>
      <c r="CQ39" s="202" t="str">
        <f>IF(IF(H38&lt;'Crop Table'!O53, 
                        DATEDIF(H38, 'Crop Table'!O53, "D"), 
                        DATEDIF('Crop Table'!O53, H38, "D")
                )
&gt; 3,
        IF(
                IF(H38&lt;'Crop Table'!P53, 
                        DATEDIF(H38, 'Crop Table'!P53, "D"), 
                        DATEDIF('Crop Table'!P53, H38, "D")
                ) 
        &gt; 3, 
        IF(AND(H38&gt;'Crop Table'!O53, H38&lt;'Crop Table'!P53),
                1*'Crop Table'!C53,
        ), 
        1*'Crop Table'!C53
        ),
1*'Crop Table'!C53
)</f>
        <v/>
      </c>
      <c r="CR39" s="202"/>
      <c r="CS39" s="202" t="str">
        <f>IF(IF(H39&lt;'Crop Table'!O54, 
                        DATEDIF(H39, 'Crop Table'!O54, "D"), 
                        DATEDIF('Crop Table'!O54, H39, "D")
                )
&gt; 3,
        IF(
                IF(H39&lt;'Crop Table'!P54, 
                        DATEDIF(H39, 'Crop Table'!P54, "D"), 
                        DATEDIF('Crop Table'!P54, H39, "D")
                ) 
        &gt; 3, 
        IF(AND(H39&gt;'Crop Table'!O54, H39&lt;'Crop Table'!P54),
                1*'Crop Table'!C54,
        ), 
        1*'Crop Table'!C54
        ),
1*'Crop Table'!C54
)</f>
        <v/>
      </c>
      <c r="CT39" s="202"/>
      <c r="CU39" s="202" t="str">
        <f>IF(IF(H39&lt;'Crop Table'!O55, 
                        DATEDIF(H39, 'Crop Table'!O55, "D"), 
                        DATEDIF('Crop Table'!O55, H39, "D")
                )
&gt; 3,
        IF(
                IF(H39&lt;'Crop Table'!P55, 
                        DATEDIF(H39, 'Crop Table'!P55, "D"), 
                        DATEDIF('Crop Table'!P55, H39, "D")
                ) 
        &gt; 3, 
        IF(AND(H39&gt;'Crop Table'!O55, H39&lt;'Crop Table'!P55),
                1*'Crop Table'!C55,
        ), 
        1*'Crop Table'!C55
        ),
1*'Crop Table'!C55
)</f>
        <v/>
      </c>
      <c r="CV39" s="202"/>
      <c r="CW39" s="202" t="str">
        <f>IF(IF(H39&lt;'Crop Table'!O56, 
                        DATEDIF(H39, 'Crop Table'!O56, "D"), 
                        DATEDIF('Crop Table'!O56, H39, "D")
                )
&gt; 3,
        IF(
                IF(H39&lt;'Crop Table'!P56, 
                        DATEDIF(H39, 'Crop Table'!P56, "D"), 
                        DATEDIF('Crop Table'!P56, H39, "D")
                ) 
        &gt; 3, 
        IF(AND(H39&gt;'Crop Table'!O56, H39&lt;'Crop Table'!P56),
                1*'Crop Table'!C56,
        ), 
        1*'Crop Table'!C56
        ),
1*'Crop Table'!C56
)</f>
        <v/>
      </c>
      <c r="CX39" s="202"/>
      <c r="CY39" s="202" t="str">
        <f>IF(IF(H39&lt;'Crop Table'!O57, 
                        DATEDIF(H39, 'Crop Table'!O57, "D"), 
                        DATEDIF('Crop Table'!O57, H39, "D")
                )
&gt; 3,
        IF(
                IF(H39&lt;'Crop Table'!P57, 
                        DATEDIF(H39, 'Crop Table'!P57, "D"), 
                        DATEDIF('Crop Table'!P57, H39, "D")
                ) 
        &gt; 3, 
        IF(AND(H39&gt;'Crop Table'!O57, H39&lt;'Crop Table'!P57),
                1*'Crop Table'!C57,
        ), 
        1*'Crop Table'!C57
        ),
1*'Crop Table'!C57
)</f>
        <v/>
      </c>
      <c r="CZ39" s="202"/>
      <c r="DA39" s="202" t="str">
        <f>IF(IF(H39&lt;'Crop Table'!O58, 
                        DATEDIF(H39, 'Crop Table'!O58, "D"), 
                        DATEDIF('Crop Table'!O58, H39, "D")
                )
&gt; 3,
        IF(
                IF(H39&lt;'Crop Table'!P58, 
                        DATEDIF(H39, 'Crop Table'!P58, "D"), 
                        DATEDIF('Crop Table'!P58, H39, "D")
                ) 
        &gt; 3, 
        IF(AND(H39&gt;'Crop Table'!O58, H39&lt;'Crop Table'!P58),
                1*'Crop Table'!C58,
        ), 
        1*'Crop Table'!C58
        ),
1*'Crop Table'!C58
)</f>
        <v/>
      </c>
      <c r="DB39" s="202"/>
      <c r="DC39" s="202" t="str">
        <f>IF(IF(H39&lt;'Crop Table'!O59, 
                        DATEDIF(H39, 'Crop Table'!O59, "D"), 
                        DATEDIF('Crop Table'!O59, H39, "D")
                )
&gt; 3,
        IF(
                IF(H39&lt;'Crop Table'!P59, 
                        DATEDIF(H39, 'Crop Table'!P59, "D"), 
                        DATEDIF('Crop Table'!P59, H39, "D")
                ) 
        &gt; 3, 
        IF(AND(H39&gt;'Crop Table'!O59, H39&lt;'Crop Table'!P59),
                1*'Crop Table'!C59,
        ), 
        1*'Crop Table'!C59
        ),
1*'Crop Table'!C59
)</f>
        <v/>
      </c>
      <c r="DD39" s="202"/>
      <c r="DE39" s="202" t="str">
        <f>IF(IF(H39&lt;'Crop Table'!O60, 
                        DATEDIF(H39, 'Crop Table'!O60, "D"), 
                        DATEDIF('Crop Table'!O60, H39, "D")
                )
&gt; 3,
        IF(
                IF(H39&lt;'Crop Table'!P60, 
                        DATEDIF(H39, 'Crop Table'!P60, "D"), 
                        DATEDIF('Crop Table'!P60, H39, "D")
                ) 
        &gt; 3, 
        IF(AND(H39&gt;'Crop Table'!O60, H39&lt;'Crop Table'!P60),
                1*'Crop Table'!C60,
        ), 
        1*'Crop Table'!C60
        ),
1*'Crop Table'!C60
)</f>
        <v/>
      </c>
      <c r="DF39" s="202"/>
      <c r="DG39" s="202" t="str">
        <f>IF(IF(H39&lt;'Crop Table'!O61, 
                        DATEDIF(H39, 'Crop Table'!O61, "D"), 
                        DATEDIF('Crop Table'!O61, H39, "D")
                )
&gt; 3,
        IF(
                IF(H39&lt;'Crop Table'!P61, 
                        DATEDIF(H39, 'Crop Table'!P61, "D"), 
                        DATEDIF('Crop Table'!P61, H39, "D")
                ) 
        &gt; 3, 
        IF(AND(H39&gt;'Crop Table'!O61, H39&lt;'Crop Table'!P61),
                1*'Crop Table'!C61,
        ), 
        1*'Crop Table'!C61
        ),
1*'Crop Table'!C61
)</f>
        <v/>
      </c>
      <c r="DH39" s="202"/>
      <c r="DI39" s="202" t="str">
        <f>IF(IF(H39&lt;'Crop Table'!O62, 
                        DATEDIF(H39, 'Crop Table'!O62, "D"), 
                        DATEDIF('Crop Table'!O62, H39, "D")
                )
&gt; 3,
        IF(
                IF(H39&lt;'Crop Table'!P62, 
                        DATEDIF(H39, 'Crop Table'!P62, "D"), 
                        DATEDIF('Crop Table'!P62, H39, "D")
                ) 
        &gt; 3, 
        IF(AND(H39&gt;'Crop Table'!O62, H39&lt;'Crop Table'!P62),
                1*'Crop Table'!C62,
        ), 
        1*'Crop Table'!C62
        ),
1*'Crop Table'!C62
)</f>
        <v/>
      </c>
      <c r="DJ39" s="202"/>
      <c r="DK39" s="202" t="str">
        <f>IF(IF(H39&lt;'Crop Table'!O63, 
                        DATEDIF(H39, 'Crop Table'!O63, "D"), 
                        DATEDIF('Crop Table'!O63, H39, "D")
                )
&gt; 3,
        IF(
                IF(H39&lt;'Crop Table'!P63, 
                        DATEDIF(H39, 'Crop Table'!P63, "D"), 
                        DATEDIF('Crop Table'!P63, H39, "D")
                ) 
        &gt; 3, 
        IF(AND(H39&gt;'Crop Table'!O63, H39&lt;'Crop Table'!P63),
                1*'Crop Table'!C63,
        ), 
        1*'Crop Table'!C63
        ),
1*'Crop Table'!C63
)</f>
        <v/>
      </c>
      <c r="DL39" s="202"/>
      <c r="DM39" s="202" t="str">
        <f>IF(IF(H39&lt;'Crop Table'!O64, 
                        DATEDIF(H39, 'Crop Table'!O64, "D"), 
                        DATEDIF('Crop Table'!O64, H39, "D")
                )
&gt; 3,
        IF(
                IF(H39&lt;'Crop Table'!P64, 
                        DATEDIF(H39, 'Crop Table'!P64, "D"), 
                        DATEDIF('Crop Table'!P64, H39, "D")
                ) 
        &gt; 3, 
        IF(AND(H39&gt;'Crop Table'!O64, H39&lt;'Crop Table'!P64),
                1*'Crop Table'!C64,
        ), 
        1*'Crop Table'!C64
        ),
1*'Crop Table'!C64
)</f>
        <v/>
      </c>
      <c r="DN39" s="202"/>
      <c r="DO39" s="202" t="str">
        <f>IF(IF(H39&lt;'Crop Table'!O65, 
                        DATEDIF(H39, 'Crop Table'!O65, "D"), 
                        DATEDIF('Crop Table'!O65, H39, "D")
                )
&gt; 3,
        IF(
                IF(H39&lt;'Crop Table'!P65, 
                        DATEDIF(H39, 'Crop Table'!P65, "D"), 
                        DATEDIF('Crop Table'!P65, H39, "D")
                ) 
        &gt; 3, 
        IF(AND(H39&gt;'Crop Table'!O65, H39&lt;'Crop Table'!P65),
                1*'Crop Table'!C65,
        ), 
        1*'Crop Table'!C65
        ),
1*'Crop Table'!C65
)</f>
        <v/>
      </c>
      <c r="DP39" s="202"/>
      <c r="DQ39" s="202" t="str">
        <f>IF(IF(H39&lt;'Crop Table'!O66, 
                        DATEDIF(H39, 'Crop Table'!O66, "D"), 
                        DATEDIF('Crop Table'!O66, H39, "D")
                )
&gt; 3,
        IF(
                IF(H39&lt;'Crop Table'!P66, 
                        DATEDIF(H39, 'Crop Table'!P66, "D"), 
                        DATEDIF('Crop Table'!P66, H39, "D")
                ) 
        &gt; 3, 
        IF(AND(H39&gt;'Crop Table'!O66, H39&lt;'Crop Table'!P66),
                1*'Crop Table'!C66,
        ), 
        1*'Crop Table'!C66
        ),
1*'Crop Table'!C66
)</f>
        <v/>
      </c>
      <c r="DR39" s="202"/>
      <c r="DS39" s="202" t="str">
        <f>IF(IF(H39&lt;'Crop Table'!O67, 
                        DATEDIF(H39, 'Crop Table'!O67, "D"), 
                        DATEDIF('Crop Table'!O67, H39, "D")
                )
&gt; 3,
        IF(
                IF(H39&lt;'Crop Table'!P67, 
                        DATEDIF(H39, 'Crop Table'!P67, "D"), 
                        DATEDIF('Crop Table'!P67, H39, "D")
                ) 
        &gt; 3, 
        IF(AND(H39&gt;'Crop Table'!O67, H39&lt;'Crop Table'!P67),
                1*'Crop Table'!C67,
        ), 
        1*'Crop Table'!C67
        ),
1*'Crop Table'!C67
)</f>
        <v/>
      </c>
      <c r="DT39" s="202"/>
      <c r="DU39" s="202" t="str">
        <f>IF(IF(H39&lt;'Crop Table'!O68, 
                        DATEDIF(H39, 'Crop Table'!O68, "D"), 
                        DATEDIF('Crop Table'!O68, H39, "D")
                )
&gt; 3,
        IF(
                IF(H39&lt;'Crop Table'!P68, 
                        DATEDIF(H39, 'Crop Table'!P68, "D"), 
                        DATEDIF('Crop Table'!P68, H39, "D")
                ) 
        &gt; 3, 
        IF(AND(H39&gt;'Crop Table'!O68, H39&lt;'Crop Table'!P68),
                1*'Crop Table'!C68,
        ), 
        1*'Crop Table'!C68
        ),
1*'Crop Table'!C68
)</f>
        <v/>
      </c>
      <c r="DV39" s="202"/>
      <c r="DW39" s="202" t="str">
        <f>IF(IF(H39&lt;'Crop Table'!O69, 
                        DATEDIF(H39, 'Crop Table'!O69, "D"), 
                        DATEDIF('Crop Table'!O69, H39, "D")
                )
&gt; 3,
        IF(
                IF(H39&lt;'Crop Table'!P69, 
                        DATEDIF(H39, 'Crop Table'!P69, "D"), 
                        DATEDIF('Crop Table'!P69, H39, "D")
                ) 
        &gt; 3, 
        IF(AND(H39&gt;'Crop Table'!O69, H39&lt;'Crop Table'!P69),
                1*'Crop Table'!C69,
        ), 
        1*'Crop Table'!C69
        ),
1*'Crop Table'!C69
)</f>
        <v/>
      </c>
      <c r="DX39" s="202"/>
      <c r="DY39" s="202" t="str">
        <f>IF(IF(H39&lt;'Crop Table'!O70, 
                        DATEDIF(H39, 'Crop Table'!O70, "D"), 
                        DATEDIF('Crop Table'!O70, H39, "D")
                )
&gt; 3,
        IF(
                IF(H39&lt;'Crop Table'!P70, 
                        DATEDIF(H39, 'Crop Table'!P70, "D"), 
                        DATEDIF('Crop Table'!P70, H39, "D")
                ) 
        &gt; 3, 
        IF(AND(H39&gt;'Crop Table'!O70, H39&lt;'Crop Table'!P70),
                1*'Crop Table'!C70,
        ), 
        1*'Crop Table'!C70
        ),
1*'Crop Table'!C70
)</f>
        <v/>
      </c>
      <c r="DZ39" s="202"/>
      <c r="EA39" s="202" t="str">
        <f>IF(IF(H38&lt;'Crop Table'!O71, 
                        DATEDIF(H38, 'Crop Table'!O71, "D"), 
                        DATEDIF('Crop Table'!O71, H38, "D")
                )
&gt; 3,
        IF(
                IF(H38&lt;'Crop Table'!P71, 
                        DATEDIF(H38, 'Crop Table'!P71, "D"), 
                        DATEDIF('Crop Table'!P71, H38, "D")
                ) 
        &gt; 3, 
        IF(AND(H38&gt;'Crop Table'!O71, H38&lt;'Crop Table'!P71),
                1*'Crop Table'!C71,
        ), 
        1*'Crop Table'!C71
        ),
1*'Crop Table'!C71
)</f>
        <v/>
      </c>
      <c r="EB39" s="202"/>
      <c r="EC39" s="202" t="str">
        <f>IF(IF(H39&lt;'Crop Table'!O72, 
                        DATEDIF(H39, 'Crop Table'!O72, "D"), 
                        DATEDIF('Crop Table'!O72, H39, "D")
                )
&gt; 3,
        IF(
                IF(H39&lt;'Crop Table'!P72, 
                        DATEDIF(H39, 'Crop Table'!P72, "D"), 
                        DATEDIF('Crop Table'!P72, H39, "D")
                ) 
        &gt; 3, 
        IF(AND(H39&gt;'Crop Table'!O72, H39&lt;'Crop Table'!P72),
                1*'Crop Table'!C72,
        ), 
        1*'Crop Table'!C72
        ),
1*'Crop Table'!C72
)</f>
        <v/>
      </c>
      <c r="ED39" s="202"/>
      <c r="EE39" s="202" t="str">
        <f>IF(IF(H37&lt;'Crop Table'!O73, 
                        DATEDIF(H37, 'Crop Table'!O73, "D"), 
                        DATEDIF('Crop Table'!O73, H37, "D")
                )
&gt; 3,
        IF(
                IF(H37&lt;'Crop Table'!P73, 
                        DATEDIF(H37, 'Crop Table'!P73, "D"), 
                        DATEDIF('Crop Table'!P73, H37, "D")
                ) 
        &gt; 3, 
        IF(AND(H37&gt;'Crop Table'!O73, H37&lt;'Crop Table'!P73),
                1*'Crop Table'!C73,
        ), 
        1*'Crop Table'!C73
        ),
1*'Crop Table'!C73
)</f>
        <v/>
      </c>
      <c r="EF39" s="203"/>
    </row>
    <row r="40">
      <c r="A40" s="204"/>
      <c r="B40" s="193"/>
      <c r="C40" s="193"/>
      <c r="D40" s="193"/>
      <c r="E40" s="205">
        <f>IF(COUNTA('Crop Table'!O11:O73)=0, ,SUM(K40:EE40))</f>
        <v>12</v>
      </c>
      <c r="F40" s="195"/>
      <c r="G40" s="206" t="str">
        <f>IF(COUNTA('Crop Table'!O11:O73)=0, ,(IF(LEFT(H40, 2)=LEFT(H39, 2), , SWITCH(LEFT(H40, 2), "1/", "January","2/", "February","3/", "March","4/", "April","5/", "May","6/", "June","7/", "July","8/", "August","9/", "September","10", "October","11", "November","12", "December"))))</f>
        <v>November</v>
      </c>
      <c r="H40" s="197">
        <f>IF(COUNTA('Crop Table'!O11:O73)=0, ,H39+(DATEDIF(H13, H53, "D")/39)-((DATEDIF(H13, H53, "D")/39)/39))</f>
        <v>45240.46746</v>
      </c>
      <c r="I40" s="207"/>
      <c r="J40" s="208"/>
      <c r="K40" s="200" t="str">
        <f>IF(IF(H40&lt;'Crop Table'!O11, 
                        DATEDIF(H40, 'Crop Table'!O11, "D"), 
                        DATEDIF('Crop Table'!O11, H40, "D")
                )
&gt; 3,
        IF(
                IF(H40&lt;'Crop Table'!P11, 
                        DATEDIF(H40, 'Crop Table'!P11, "D"), 
                        DATEDIF('Crop Table'!P11, H40, "D")
                ) 
        &gt; 3, 
        IF(AND(H40&gt;'Crop Table'!O11, H40&lt;'Crop Table'!P11),
                1*'Crop Table'!C11,
        ), 
        1*'Crop Table'!C11
        ),
1*'Crop Table'!C11
)</f>
        <v/>
      </c>
      <c r="L40" s="200"/>
      <c r="M40" s="201" t="str">
        <f>IF(IF(H39&lt;'Crop Table'!O12, 
                        DATEDIF(H39, 'Crop Table'!O12, "D"), 
                        DATEDIF('Crop Table'!O12, H39, "D")
                )
&gt; 3,
        IF(
                IF(H39&lt;'Crop Table'!P12, 
                        DATEDIF(H39, 'Crop Table'!P12, "D"), 
                        DATEDIF('Crop Table'!P12, H39, "D")
                ) 
        &gt; 3, 
        IF(AND(H39&gt;'Crop Table'!O12, H39&lt;'Crop Table'!P12),
                1*'Crop Table'!C12,
        ), 
        1*'Crop Table'!C12
        ),
1*'Crop Table'!C12
)</f>
        <v/>
      </c>
      <c r="N40" s="201"/>
      <c r="O40" s="202" t="str">
        <f>IF(IF(H40&lt;'Crop Table'!O13, 
                        DATEDIF(H40, 'Crop Table'!O13, "D"), 
                        DATEDIF('Crop Table'!O13, H40, "D")
                )
&gt; 3,
        IF(
                IF(H40&lt;'Crop Table'!P13, 
                        DATEDIF(H40, 'Crop Table'!P13, "D"), 
                        DATEDIF('Crop Table'!P13, H40, "D")
                ) 
        &gt; 3, 
        IF(AND(H40&gt;'Crop Table'!O13, H40&lt;'Crop Table'!P13),
                1*'Crop Table'!C13,
        ), 
        1*'Crop Table'!C13
        ),
1*'Crop Table'!C13
)</f>
        <v/>
      </c>
      <c r="P40" s="202"/>
      <c r="Q40" s="202" t="str">
        <f>IF(IF(H39&lt;'Crop Table'!O14, 
                        DATEDIF(H39, 'Crop Table'!O14, "D"), 
                        DATEDIF('Crop Table'!O14, H39, "D")
                )
&gt; 3,
        IF(
                IF(H39&lt;'Crop Table'!P14, 
                        DATEDIF(H39, 'Crop Table'!P14, "D"), 
                        DATEDIF('Crop Table'!P14, H39, "D")
                ) 
        &gt; 3, 
        IF(AND(H39&gt;'Crop Table'!O14, H39&lt;'Crop Table'!P14),
                1*'Crop Table'!C14,
        ), 
        1*'Crop Table'!C14
        ),
1*'Crop Table'!C14 
)</f>
        <v/>
      </c>
      <c r="R40" s="202"/>
      <c r="S40" s="202" t="str">
        <f>IF(IF(H40&lt;'Crop Table'!O15, 
                        DATEDIF(H40, 'Crop Table'!O15, "D"), 
                        DATEDIF('Crop Table'!O15, H40, "D")
                )
&gt; 3,
        IF(
                IF(H40&lt;'Crop Table'!P15, 
                        DATEDIF(H40, 'Crop Table'!P15, "D"), 
                        DATEDIF('Crop Table'!P15, H40, "D")
                ) 
        &gt; 3, 
        IF(AND(H40&gt;'Crop Table'!O15, H40&lt;'Crop Table'!P15),
                1*'Crop Table'!C15,
        ), 
        1*'Crop Table'!C15
        ),
1*'Crop Table'!C15
)</f>
        <v/>
      </c>
      <c r="T40" s="202"/>
      <c r="U40" s="202" t="str">
        <f>IF(IF(H40&lt;'Crop Table'!O16, 
                        DATEDIF(H40, 'Crop Table'!O16, "D"), 
                        DATEDIF('Crop Table'!O16, H40, "D")
                )
&gt; 3,
        IF(
                IF(H40&lt;'Crop Table'!P16, 
                        DATEDIF(H40, 'Crop Table'!P16, "D"), 
                        DATEDIF('Crop Table'!P16, H40, "D")
                ) 
        &gt; 3, 
        IF(AND(H40&gt;'Crop Table'!O16, H40&lt;'Crop Table'!P16),
                1*'Crop Table'!C16,
        ), 
        1*'Crop Table'!C16
        ),
1*'Crop Table'!C16 
)</f>
        <v/>
      </c>
      <c r="V40" s="202"/>
      <c r="W40" s="202" t="str">
        <f>IF(IF(H40&lt;'Crop Table'!O17, 
                        DATEDIF(H40, 'Crop Table'!O17, "D"), 
                        DATEDIF('Crop Table'!O17, H40, "D")
                )
&gt; 3,
        IF(
                IF(H40&lt;'Crop Table'!P17, 
                        DATEDIF(H40, 'Crop Table'!P17, "D"), 
                        DATEDIF('Crop Table'!P17, H40, "D")
                ) 
        &gt; 3, 
        IF(AND(H40&gt;'Crop Table'!O17, H40&lt;'Crop Table'!P17),
                1*'Crop Table'!C17,
        ), 
        1*'Crop Table'!C17
        ),
1*'Crop Table'!C17 
)</f>
        <v/>
      </c>
      <c r="X40" s="202"/>
      <c r="Y40" s="202" t="str">
        <f>IF(IF(H40&lt;'Crop Table'!O18, 
                        DATEDIF(H40, 'Crop Table'!O18, "D"), 
                        DATEDIF('Crop Table'!O18, H40, "D")
                )
&gt; 3,
        IF(
                IF(H40&lt;'Crop Table'!P18, 
                        DATEDIF(H40, 'Crop Table'!P18, "D"), 
                        DATEDIF('Crop Table'!P18, H40, "D")
                ) 
        &gt; 3, 
        IF(AND(H40&gt;'Crop Table'!O18, H40&lt;'Crop Table'!P18),
                1*'Crop Table'!C18,
        ), 
        1*'Crop Table'!C18
        ),
1*'Crop Table'!C18 
)</f>
        <v/>
      </c>
      <c r="Z40" s="202"/>
      <c r="AA40" s="202" t="str">
        <f>IF(IF(H40&lt;'Crop Table'!O19, 
                        DATEDIF(H40, 'Crop Table'!O19, "D"), 
                        DATEDIF('Crop Table'!O19, H40, "D")
                )
&gt; 3,
        IF(
                IF(H40&lt;'Crop Table'!P19, 
                        DATEDIF(H40, 'Crop Table'!P19, "D"), 
                        DATEDIF('Crop Table'!P19, H40, "D")
                ) 
        &gt; 3, 
        IF(AND(H40&gt;'Crop Table'!O19, H40&lt;'Crop Table'!P19),
                1*'Crop Table'!C19,
        ), 
        1*'Crop Table'!C19
        ),
1*'Crop Table'!C19 
)</f>
        <v/>
      </c>
      <c r="AB40" s="202"/>
      <c r="AC40" s="202" t="str">
        <f>IF(IF(H40&lt;'Crop Table'!O20, 
                        DATEDIF(H40, 'Crop Table'!O20, "D"), 
                        DATEDIF('Crop Table'!O20, H40, "D")
                )
&gt; 3,
        IF(
                IF(H40&lt;'Crop Table'!P20, 
                        DATEDIF(H40, 'Crop Table'!P20, "D"), 
                        DATEDIF('Crop Table'!P20, H40, "D")
                ) 
        &gt; 3, 
        IF(AND(H40&gt;'Crop Table'!O20, H40&lt;'Crop Table'!P20),
                1*'Crop Table'!C20,
        ), 
        1*'Crop Table'!C20
        ),
1*'Crop Table'!C20 
)</f>
        <v/>
      </c>
      <c r="AD40" s="202"/>
      <c r="AE40" s="202">
        <f>IF(IF(H40&lt;'Crop Table'!O21, 
                        DATEDIF(H40, 'Crop Table'!O21, "D"), 
                        DATEDIF('Crop Table'!O21, H40, "D")
                )
&gt; 3,
        IF(
                IF(H40&lt;'Crop Table'!P21, 
                        DATEDIF(H40, 'Crop Table'!P21, "D"), 
                        DATEDIF('Crop Table'!P21, H40, "D")
                ) 
        &gt; 3, 
        IF(AND(H40&gt;'Crop Table'!O21, H40&lt;'Crop Table'!P21),
                1*'Crop Table'!C21,
        ), 
        1*'Crop Table'!C21
        ),
1*'Crop Table'!C21 
)</f>
        <v>4</v>
      </c>
      <c r="AF40" s="202"/>
      <c r="AG40" s="202">
        <f>IF(IF(H40&lt;'Crop Table'!O22, 
                        DATEDIF(H40, 'Crop Table'!O22, "D"), 
                        DATEDIF('Crop Table'!O22, H40, "D")
                )
&gt; 3,
        IF(
                IF(H40&lt;'Crop Table'!P22, 
                        DATEDIF(H40, 'Crop Table'!P22, "D"), 
                        DATEDIF('Crop Table'!P22, H40, "D")
                ) 
        &gt; 3, 
        IF(AND(H40&gt;'Crop Table'!O22, H40&lt;'Crop Table'!P22),
                1*'Crop Table'!C22,
        ), 
        1*'Crop Table'!C22
        ),
1*'Crop Table'!C22 
)</f>
        <v>1</v>
      </c>
      <c r="AH40" s="202"/>
      <c r="AI40" s="202">
        <f>IF(IF(H40&lt;'Crop Table'!O23, 
                        DATEDIF(H40, 'Crop Table'!O23, "D"), 
                        DATEDIF('Crop Table'!O23, H40, "D")
                )
&gt; 3,
        IF(
                IF(H40&lt;'Crop Table'!P23, 
                        DATEDIF(H40, 'Crop Table'!P23, "D"), 
                        DATEDIF('Crop Table'!P23, H40, "D")
                ) 
        &gt; 3, 
        IF(AND(H40&gt;'Crop Table'!O23, H40&lt;'Crop Table'!P23),
                1*'Crop Table'!C23,
        ), 
        1*'Crop Table'!C23
        ),
1*'Crop Table'!C23 
)</f>
        <v>1</v>
      </c>
      <c r="AJ40" s="202"/>
      <c r="AK40" s="202">
        <f>IF(IF(H40&lt;'Crop Table'!O24, 
                        DATEDIF(H40, 'Crop Table'!O24, "D"), 
                        DATEDIF('Crop Table'!O24, H40, "D")
                )
&gt; 3,
        IF(
                IF(H40&lt;'Crop Table'!P24, 
                        DATEDIF(H40, 'Crop Table'!P24, "D"), 
                        DATEDIF('Crop Table'!P24, H40, "D")
                ) 
        &gt; 3, 
        IF(AND(H40&gt;'Crop Table'!O24, H40&lt;'Crop Table'!P24),
                1*'Crop Table'!C24,
        ), 
        1*'Crop Table'!C24
        ),
1*'Crop Table'!C24 
)</f>
        <v>3</v>
      </c>
      <c r="AL40" s="202"/>
      <c r="AM40" s="202">
        <f>IF(IF(H40&lt;'Crop Table'!O25, 
                        DATEDIF(H40, 'Crop Table'!O25, "D"), 
                        DATEDIF('Crop Table'!O25, H40, "D")
                )
&gt; 3,
        IF(
                IF(H40&lt;'Crop Table'!P25, 
                        DATEDIF(H40, 'Crop Table'!P25, "D"), 
                        DATEDIF('Crop Table'!P25, H40, "D")
                ) 
        &gt; 3, 
        IF(AND(H40&gt;'Crop Table'!O25, H40&lt;'Crop Table'!P25),
                1*'Crop Table'!C25,
        ), 
        1*'Crop Table'!C25
        ),
1*'Crop Table'!C25 
)</f>
        <v>3</v>
      </c>
      <c r="AN40" s="202"/>
      <c r="AO40" s="202" t="str">
        <f>IF(IF(H40&lt;'Crop Table'!O26, 
                        DATEDIF(H40, 'Crop Table'!O26, "D"), 
                        DATEDIF('Crop Table'!O26, H40, "D")
                )
&gt; 3,
        IF(
                IF(H40&lt;'Crop Table'!P26, 
                        DATEDIF(H40, 'Crop Table'!P26, "D"), 
                        DATEDIF('Crop Table'!P26, H40, "D")
                ) 
        &gt; 3, 
        IF(AND(H40&gt;'Crop Table'!O26, H40&lt;'Crop Table'!P26),
                1*'Crop Table'!C26,
        ), 
        1*'Crop Table'!C26
        ),
1*'Crop Table'!C26 
)</f>
        <v/>
      </c>
      <c r="AP40" s="202"/>
      <c r="AQ40" s="202" t="str">
        <f>IF(IF(H40&lt;'Crop Table'!O27, 
                        DATEDIF(H40, 'Crop Table'!O27, "D"), 
                        DATEDIF('Crop Table'!O27, H40, "D")
                )
&gt; 3,
        IF(
                IF(H40&lt;'Crop Table'!P27, 
                        DATEDIF(H40, 'Crop Table'!P27, "D"), 
                        DATEDIF('Crop Table'!P27, H40, "D")
                ) 
        &gt; 3, 
        IF(AND(H40&gt;'Crop Table'!O27, H40&lt;'Crop Table'!P27),
                1*'Crop Table'!C27,
        ), 
        1*'Crop Table'!C27
        ),
1*'Crop Table'!C27 
)</f>
        <v/>
      </c>
      <c r="AR40" s="202"/>
      <c r="AS40" s="202" t="str">
        <f>IF(IF(H40&lt;'Crop Table'!O28, 
                        DATEDIF(H40, 'Crop Table'!O28, "D"), 
                        DATEDIF('Crop Table'!O28, H40, "D")
                )
&gt; 3,
        IF(
                IF(H40&lt;'Crop Table'!P28, 
                        DATEDIF(H40, 'Crop Table'!P28, "D"), 
                        DATEDIF('Crop Table'!P28, H40, "D")
                ) 
        &gt; 3, 
        IF(AND(H40&gt;'Crop Table'!O28, H40&lt;'Crop Table'!P28),
                1*'Crop Table'!C28,
        ), 
        1*'Crop Table'!C28
        ),
1*'Crop Table'!C28 
)</f>
        <v/>
      </c>
      <c r="AT40" s="202"/>
      <c r="AU40" s="202" t="str">
        <f>IF(IF(H40&lt;'Crop Table'!O29, 
                        DATEDIF(H40, 'Crop Table'!O29, "D"), 
                        DATEDIF('Crop Table'!O29, H40, "D")
                )
&gt; 3,
        IF(
                IF(H40&lt;'Crop Table'!P29, 
                        DATEDIF(H40, 'Crop Table'!P29, "D"), 
                        DATEDIF('Crop Table'!P29, H40, "D")
                ) 
        &gt; 3, 
        IF(AND(H40&gt;'Crop Table'!O29, H40&lt;'Crop Table'!P29),
                1*'Crop Table'!C29,
        ), 
        1*'Crop Table'!C29
        ),
1*'Crop Table'!C29 
)</f>
        <v/>
      </c>
      <c r="AV40" s="202"/>
      <c r="AW40" s="202" t="str">
        <f>IF(IF(H40&lt;'Crop Table'!O30, 
                        DATEDIF(H40, 'Crop Table'!O30, "D"), 
                        DATEDIF('Crop Table'!O30, H40, "D")
                )
&gt; 3,
        IF(
                IF(H40&lt;'Crop Table'!P30, 
                        DATEDIF(H40, 'Crop Table'!P30, "D"), 
                        DATEDIF('Crop Table'!P30, H40, "D")
                ) 
        &gt; 3, 
        IF(AND(H40&gt;'Crop Table'!O30, H40&lt;'Crop Table'!P30),
                1*'Crop Table'!C30,
        ), 
        1*'Crop Table'!C30
        ),
1*'Crop Table'!C30 
)</f>
        <v/>
      </c>
      <c r="AX40" s="202"/>
      <c r="AY40" s="202" t="str">
        <f>IF(IF(H40&lt;'Crop Table'!O31, 
                        DATEDIF(H40, 'Crop Table'!O31, "D"), 
                        DATEDIF('Crop Table'!O31, H40, "D")
                )
&gt; 3,
        IF(
                IF(H40&lt;'Crop Table'!P31, 
                        DATEDIF(H40, 'Crop Table'!P31, "D"), 
                        DATEDIF('Crop Table'!P31, H40, "D")
                ) 
        &gt; 3, 
        IF(AND(H40&gt;'Crop Table'!O31, H40&lt;'Crop Table'!P31),
                1*'Crop Table'!C31,
        ), 
        1*'Crop Table'!C31
        ),
1*'Crop Table'!C31 
)</f>
        <v/>
      </c>
      <c r="AZ40" s="202"/>
      <c r="BA40" s="202" t="str">
        <f>IF(IF(H40&lt;'Crop Table'!O32, 
                        DATEDIF(H40, 'Crop Table'!O32, "D"), 
                        DATEDIF('Crop Table'!O32, H40, "D")
                )
&gt; 3,
        IF(
                IF(H40&lt;'Crop Table'!P32, 
                        DATEDIF(H40, 'Crop Table'!P32, "D"), 
                        DATEDIF('Crop Table'!P32, H40, "D")
                ) 
        &gt; 3, 
        IF(AND(H40&gt;'Crop Table'!O32, H40&lt;'Crop Table'!P32),
                1*'Crop Table'!C32,
        ), 
        1*'Crop Table'!C32
        ),
1*'Crop Table'!C32 
)</f>
        <v/>
      </c>
      <c r="BB40" s="202"/>
      <c r="BC40" s="202" t="str">
        <f>IF(IF(H40&lt;'Crop Table'!O33, 
                        DATEDIF(H40, 'Crop Table'!O33, "D"), 
                        DATEDIF('Crop Table'!O33, H40, "D")
                )
&gt; 3,
        IF(
                IF(H40&lt;'Crop Table'!P33, 
                        DATEDIF(H40, 'Crop Table'!P33, "D"), 
                        DATEDIF('Crop Table'!P33, H40, "D")
                ) 
        &gt; 3, 
        IF(AND(H40&gt;'Crop Table'!O33, H40&lt;'Crop Table'!P33),
                1*'Crop Table'!C33,
        ), 
        1*'Crop Table'!C33
        ),
1*'Crop Table'!C33 
)</f>
        <v/>
      </c>
      <c r="BD40" s="202"/>
      <c r="BE40" s="202" t="str">
        <f>IF(IF(H40&lt;'Crop Table'!O34, 
                        DATEDIF(H40, 'Crop Table'!O34, "D"), 
                        DATEDIF('Crop Table'!O34, H40, "D")
                )
&gt; 3,
        IF(
                IF(H40&lt;'Crop Table'!P34, 
                        DATEDIF(H40, 'Crop Table'!P34, "D"), 
                        DATEDIF('Crop Table'!P34, H40, "D")
                ) 
        &gt; 3, 
        IF(AND(H40&gt;'Crop Table'!O34, H40&lt;'Crop Table'!P34),
                1*'Crop Table'!C34,
        ), 
        1*'Crop Table'!C34
        ),
1*'Crop Table'!C34 
)</f>
        <v/>
      </c>
      <c r="BF40" s="202"/>
      <c r="BG40" s="202" t="str">
        <f>IF(IF(H40&lt;'Crop Table'!O35, 
                        DATEDIF(H40, 'Crop Table'!O35, "D"), 
                        DATEDIF('Crop Table'!O35, H40, "D")
                )
&gt; 3,
        IF(
                IF(H40&lt;'Crop Table'!P35, 
                        DATEDIF(H40, 'Crop Table'!P35, "D"), 
                        DATEDIF('Crop Table'!P35, H40, "D")
                ) 
        &gt; 3, 
        IF(AND(H40&gt;'Crop Table'!O35, H40&lt;'Crop Table'!P35),
                1*'Crop Table'!C35,
        ), 
        1*'Crop Table'!C35
        ),
1*'Crop Table'!C35 
)</f>
        <v/>
      </c>
      <c r="BH40" s="202"/>
      <c r="BI40" s="202" t="str">
        <f>IF(IF(H40&lt;'Crop Table'!O36, 
                        DATEDIF(H40, 'Crop Table'!O36, "D"), 
                        DATEDIF('Crop Table'!O36, H40, "D")
                )
&gt; 3,
        IF(
                IF(H40&lt;'Crop Table'!P36, 
                        DATEDIF(H40, 'Crop Table'!P36, "D"), 
                        DATEDIF('Crop Table'!P36, H40, "D")
                ) 
        &gt; 3, 
        IF(AND(H40&gt;'Crop Table'!O36, H40&lt;'Crop Table'!P36),
                1*'Crop Table'!C36,
        ), 
        1*'Crop Table'!C36
        ),
1*'Crop Table'!C36 
)</f>
        <v/>
      </c>
      <c r="BJ40" s="202"/>
      <c r="BK40" s="202" t="str">
        <f>IF(IF(H40&lt;'Crop Table'!O37, 
                        DATEDIF(H40, 'Crop Table'!O37, "D"), 
                        DATEDIF('Crop Table'!O37, H40, "D")
                )
&gt; 3,
        IF(
                IF(H40&lt;'Crop Table'!P37, 
                        DATEDIF(H40, 'Crop Table'!P37, "D"), 
                        DATEDIF('Crop Table'!P37, H40, "D")
                ) 
        &gt; 3, 
        IF(AND(H40&gt;'Crop Table'!O37, H40&lt;'Crop Table'!P37),
                1*'Crop Table'!C37,
        ), 
        1*'Crop Table'!C37
        ),
1*'Crop Table'!C37 
)</f>
        <v/>
      </c>
      <c r="BL40" s="202"/>
      <c r="BM40" s="202" t="str">
        <f>IF(IF(H40&lt;'Crop Table'!O38, 
                        DATEDIF(H40, 'Crop Table'!O38, "D"), 
                        DATEDIF('Crop Table'!O38, H40, "D")
                )
&gt; 3,
        IF(
                IF(H40&lt;'Crop Table'!P38, 
                        DATEDIF(H40, 'Crop Table'!P38, "D"), 
                        DATEDIF('Crop Table'!P38, H40, "D")
                ) 
        &gt; 3, 
        IF(AND(H40&gt;'Crop Table'!O38, H40&lt;'Crop Table'!P38),
                1*'Crop Table'!C38,
        ), 
        1*'Crop Table'!C38
        ),
1*'Crop Table'!C38 
)</f>
        <v/>
      </c>
      <c r="BN40" s="202"/>
      <c r="BO40" s="202" t="str">
        <f>IF(IF(H40&lt;'Crop Table'!O39, 
                        DATEDIF(H40, 'Crop Table'!O39, "D"), 
                        DATEDIF('Crop Table'!O39, H40, "D")
                )
&gt; 3,
        IF(
                IF(H40&lt;'Crop Table'!P39, 
                        DATEDIF(H40, 'Crop Table'!P39, "D"), 
                        DATEDIF('Crop Table'!P39, H40, "D")
                ) 
        &gt; 3, 
        IF(AND(H40&gt;'Crop Table'!O39, H40&lt;'Crop Table'!P39),
                1*'Crop Table'!C39,
        ), 
        1*'Crop Table'!C39
        ),
1*'Crop Table'!C39 
)</f>
        <v/>
      </c>
      <c r="BP40" s="202"/>
      <c r="BQ40" s="202" t="str">
        <f>IF(IF(H40&lt;'Crop Table'!O40, 
                        DATEDIF(H40, 'Crop Table'!O40, "D"), 
                        DATEDIF('Crop Table'!O40, H40, "D")
                )
&gt; 3,
        IF(
                IF(H40&lt;'Crop Table'!P40, 
                        DATEDIF(H40, 'Crop Table'!P40, "D"), 
                        DATEDIF('Crop Table'!P40, H40, "D")
                ) 
        &gt; 3, 
        IF(AND(H40&gt;'Crop Table'!O40, H40&lt;'Crop Table'!P40),
                1*'Crop Table'!C40,
        ), 
        1*'Crop Table'!C40
        ),
1*'Crop Table'!C40
)</f>
        <v/>
      </c>
      <c r="BR40" s="202"/>
      <c r="BS40" s="202" t="str">
        <f>IF(IF(H40&lt;'Crop Table'!O41, 
                        DATEDIF(H40, 'Crop Table'!O41, "D"), 
                        DATEDIF('Crop Table'!O41, H40, "D")
                )
&gt; 3,
        IF(
                IF(H40&lt;'Crop Table'!P41, 
                        DATEDIF(H40, 'Crop Table'!P41, "D"), 
                        DATEDIF('Crop Table'!P41, H40, "D")
                ) 
        &gt; 3, 
        IF(AND(H40&gt;'Crop Table'!O41, H40&lt;'Crop Table'!P41),
                1*'Crop Table'!C41,
        ), 
        1*'Crop Table'!C41
        ),
1*'Crop Table'!C41
)</f>
        <v/>
      </c>
      <c r="BT40" s="202"/>
      <c r="BU40" s="202" t="str">
        <f>IF(IF(H40&lt;'Crop Table'!O42, 
                        DATEDIF(H40, 'Crop Table'!O42, "D"), 
                        DATEDIF('Crop Table'!O42, H40, "D")
                )
&gt; 3,
        IF(
                IF(H40&lt;'Crop Table'!P42, 
                        DATEDIF(H40, 'Crop Table'!P42, "D"), 
                        DATEDIF('Crop Table'!P42, H40, "D")
                ) 
        &gt; 3, 
        IF(AND(H40&gt;'Crop Table'!O42, H40&lt;'Crop Table'!P42),
                1*'Crop Table'!C42,
        ), 
        1*'Crop Table'!C42
        ),
1*'Crop Table'!C42
)</f>
        <v/>
      </c>
      <c r="BV40" s="202"/>
      <c r="BW40" s="202" t="str">
        <f>IF(IF(H40&lt;'Crop Table'!O43, 
                        DATEDIF(H40, 'Crop Table'!O43, "D"), 
                        DATEDIF('Crop Table'!O43, H40, "D")
                )
&gt; 3,
        IF(
                IF(H40&lt;'Crop Table'!P43, 
                        DATEDIF(H40, 'Crop Table'!P43, "D"), 
                        DATEDIF('Crop Table'!P43, H40, "D")
                ) 
        &gt; 3, 
        IF(AND(H40&gt;'Crop Table'!O43, H40&lt;'Crop Table'!P43),
                1*'Crop Table'!C43,
        ), 
        1*'Crop Table'!C43
        ),
1*'Crop Table'!C43
)</f>
        <v/>
      </c>
      <c r="BX40" s="202"/>
      <c r="BY40" s="202" t="str">
        <f>IF(IF(H40&lt;'Crop Table'!O44, 
                        DATEDIF(H40, 'Crop Table'!O44, "D"), 
                        DATEDIF('Crop Table'!O44, H40, "D")
                )
&gt; 3,
        IF(
                IF(H40&lt;'Crop Table'!P44, 
                        DATEDIF(H40, 'Crop Table'!P44, "D"), 
                        DATEDIF('Crop Table'!P44, H40, "D")
                ) 
        &gt; 3, 
        IF(AND(H40&gt;'Crop Table'!O44, H40&lt;'Crop Table'!P44),
                1*'Crop Table'!C44,
        ), 
        1*'Crop Table'!C44
        ),
1*'Crop Table'!C44
)</f>
        <v/>
      </c>
      <c r="BZ40" s="202"/>
      <c r="CA40" s="202" t="str">
        <f>IF(IF(H40&lt;'Crop Table'!O45, 
                        DATEDIF(H40, 'Crop Table'!O45, "D"), 
                        DATEDIF('Crop Table'!O45, H40, "D")
                )
&gt; 3,
        IF(
                IF(H40&lt;'Crop Table'!P45, 
                        DATEDIF(H40, 'Crop Table'!P45, "D"), 
                        DATEDIF('Crop Table'!P45, H40, "D")
                ) 
        &gt; 3, 
        IF(AND(H40&gt;'Crop Table'!O45, H40&lt;'Crop Table'!P45),
                1*'Crop Table'!C45,
        ), 
        1*'Crop Table'!C45
        ),
1*'Crop Table'!C45
)</f>
        <v/>
      </c>
      <c r="CB40" s="202"/>
      <c r="CC40" s="202" t="str">
        <f>IF(IF(H39&lt;'Crop Table'!O46, 
                        DATEDIF(H39, 'Crop Table'!O46, "D"), 
                        DATEDIF('Crop Table'!O46, H39, "D")
                )
&gt; 3,
        IF(
                IF(H39&lt;'Crop Table'!P46, 
                        DATEDIF(H39, 'Crop Table'!P46, "D"), 
                        DATEDIF('Crop Table'!P46, H39, "D")
                ) 
        &gt; 3, 
        IF(AND(H39&gt;'Crop Table'!O46, H39&lt;'Crop Table'!P46),
                1*'Crop Table'!C46,
        ), 
        1*'Crop Table'!C46
        ),
1*'Crop Table'!C46
)</f>
        <v/>
      </c>
      <c r="CD40" s="202"/>
      <c r="CE40" s="202" t="str">
        <f>IF(IF(H40&lt;'Crop Table'!O47, 
                        DATEDIF(H40, 'Crop Table'!O47, "D"), 
                        DATEDIF('Crop Table'!O47, H40, "D")
                )
&gt; 3,
        IF(
                IF(H40&lt;'Crop Table'!P47, 
                        DATEDIF(H40, 'Crop Table'!P47, "D"), 
                        DATEDIF('Crop Table'!P47, H40, "D")
                ) 
        &gt; 3, 
        IF(AND(H40&gt;'Crop Table'!O47, H40&lt;'Crop Table'!P47),
                1*'Crop Table'!C47,
        ), 
        1*'Crop Table'!C47
        ),
1*'Crop Table'!C47
)</f>
        <v/>
      </c>
      <c r="CF40" s="202"/>
      <c r="CG40" s="202" t="str">
        <f>IF(IF(H40&lt;'Crop Table'!O48, 
                        DATEDIF(H40, 'Crop Table'!O48, "D"), 
                        DATEDIF('Crop Table'!O48, H40, "D")
                )
&gt; 3,
        IF(
                IF(H40&lt;'Crop Table'!P48, 
                        DATEDIF(H40, 'Crop Table'!P48, "D"), 
                        DATEDIF('Crop Table'!P48, H40, "D")
                ) 
        &gt; 3, 
        IF(AND(H40&gt;'Crop Table'!O48, H40&lt;'Crop Table'!P48),
                1*'Crop Table'!C48,
        ), 
        1*'Crop Table'!C48
        ),
1*'Crop Table'!C48
)</f>
        <v/>
      </c>
      <c r="CH40" s="202"/>
      <c r="CI40" s="202" t="str">
        <f>IF(IF(H40&lt;'Crop Table'!O49, 
                        DATEDIF(H40, 'Crop Table'!O49, "D"), 
                        DATEDIF('Crop Table'!O49, H40, "D")
                )
&gt; 3,
        IF(
                IF(H40&lt;'Crop Table'!P49, 
                        DATEDIF(H40, 'Crop Table'!P49, "D"), 
                        DATEDIF('Crop Table'!P49, H40, "D")
                ) 
        &gt; 3, 
        IF(AND(H40&gt;'Crop Table'!O49, H40&lt;'Crop Table'!P49),
                1*'Crop Table'!C49,
        ), 
        1*'Crop Table'!C49
        ),
1*'Crop Table'!C49
)</f>
        <v/>
      </c>
      <c r="CJ40" s="202"/>
      <c r="CK40" s="202" t="str">
        <f>IF(IF(H40&lt;'Crop Table'!O50, 
                        DATEDIF(H40, 'Crop Table'!O50, "D"), 
                        DATEDIF('Crop Table'!O50, H40, "D")
                )
&gt; 3,
        IF(
                IF(H40&lt;'Crop Table'!P50, 
                        DATEDIF(H40, 'Crop Table'!P50, "D"), 
                        DATEDIF('Crop Table'!P50, H40, "D")
                ) 
        &gt; 3, 
        IF(AND(H40&gt;'Crop Table'!O50, H40&lt;'Crop Table'!P50),
                1*'Crop Table'!C50,
        ), 
        1*'Crop Table'!C50
        ),
1*'Crop Table'!C50
)</f>
        <v/>
      </c>
      <c r="CL40" s="202"/>
      <c r="CM40" s="202" t="str">
        <f>IF(IF(H40&lt;'Crop Table'!O51, 
                        DATEDIF(H40, 'Crop Table'!O51, "D"), 
                        DATEDIF('Crop Table'!O51, H40, "D")
                )
&gt; 3,
        IF(
                IF(H40&lt;'Crop Table'!P51, 
                        DATEDIF(H40, 'Crop Table'!P51, "D"), 
                        DATEDIF('Crop Table'!P51, H40, "D")
                ) 
        &gt; 3, 
        IF(AND(H40&gt;'Crop Table'!O51, H40&lt;'Crop Table'!P51),
                1*'Crop Table'!C51,
        ), 
        1*'Crop Table'!C51
        ),
1*'Crop Table'!C51
)</f>
        <v/>
      </c>
      <c r="CN40" s="202"/>
      <c r="CO40" s="202" t="str">
        <f>IF(IF(H40&lt;'Crop Table'!O52, 
                        DATEDIF(H40, 'Crop Table'!O52, "D"), 
                        DATEDIF('Crop Table'!O52, H40, "D")
                )
&gt; 3,
        IF(
                IF(H40&lt;'Crop Table'!P52, 
                        DATEDIF(H40, 'Crop Table'!P52, "D"), 
                        DATEDIF('Crop Table'!P52, H40, "D")
                ) 
        &gt; 3, 
        IF(AND(H40&gt;'Crop Table'!O52, H40&lt;'Crop Table'!P52),
                1*'Crop Table'!C52,
        ), 
        1*'Crop Table'!C52
        ),
1*'Crop Table'!C52
)</f>
        <v/>
      </c>
      <c r="CP40" s="202"/>
      <c r="CQ40" s="202" t="str">
        <f>IF(IF(H38&lt;'Crop Table'!O53, 
                        DATEDIF(H38, 'Crop Table'!O53, "D"), 
                        DATEDIF('Crop Table'!O53, H38, "D")
                )
&gt; 3,
        IF(
                IF(H38&lt;'Crop Table'!P53, 
                        DATEDIF(H38, 'Crop Table'!P53, "D"), 
                        DATEDIF('Crop Table'!P53, H38, "D")
                ) 
        &gt; 3, 
        IF(AND(H38&gt;'Crop Table'!O53, H38&lt;'Crop Table'!P53),
                1*'Crop Table'!C53,
        ), 
        1*'Crop Table'!C53
        ),
1*'Crop Table'!C53
)</f>
        <v/>
      </c>
      <c r="CR40" s="202"/>
      <c r="CS40" s="202" t="str">
        <f>IF(IF(H40&lt;'Crop Table'!O54, 
                        DATEDIF(H40, 'Crop Table'!O54, "D"), 
                        DATEDIF('Crop Table'!O54, H40, "D")
                )
&gt; 3,
        IF(
                IF(H40&lt;'Crop Table'!P54, 
                        DATEDIF(H40, 'Crop Table'!P54, "D"), 
                        DATEDIF('Crop Table'!P54, H40, "D")
                ) 
        &gt; 3, 
        IF(AND(H40&gt;'Crop Table'!O54, H40&lt;'Crop Table'!P54),
                1*'Crop Table'!C54,
        ), 
        1*'Crop Table'!C54
        ),
1*'Crop Table'!C54
)</f>
        <v/>
      </c>
      <c r="CT40" s="202"/>
      <c r="CU40" s="202" t="str">
        <f>IF(IF(H40&lt;'Crop Table'!O55, 
                        DATEDIF(H40, 'Crop Table'!O55, "D"), 
                        DATEDIF('Crop Table'!O55, H40, "D")
                )
&gt; 3,
        IF(
                IF(H40&lt;'Crop Table'!P55, 
                        DATEDIF(H40, 'Crop Table'!P55, "D"), 
                        DATEDIF('Crop Table'!P55, H40, "D")
                ) 
        &gt; 3, 
        IF(AND(H40&gt;'Crop Table'!O55, H40&lt;'Crop Table'!P55),
                1*'Crop Table'!C55,
        ), 
        1*'Crop Table'!C55
        ),
1*'Crop Table'!C55
)</f>
        <v/>
      </c>
      <c r="CV40" s="202"/>
      <c r="CW40" s="202" t="str">
        <f>IF(IF(H40&lt;'Crop Table'!O56, 
                        DATEDIF(H40, 'Crop Table'!O56, "D"), 
                        DATEDIF('Crop Table'!O56, H40, "D")
                )
&gt; 3,
        IF(
                IF(H40&lt;'Crop Table'!P56, 
                        DATEDIF(H40, 'Crop Table'!P56, "D"), 
                        DATEDIF('Crop Table'!P56, H40, "D")
                ) 
        &gt; 3, 
        IF(AND(H40&gt;'Crop Table'!O56, H40&lt;'Crop Table'!P56),
                1*'Crop Table'!C56,
        ), 
        1*'Crop Table'!C56
        ),
1*'Crop Table'!C56
)</f>
        <v/>
      </c>
      <c r="CX40" s="202"/>
      <c r="CY40" s="202" t="str">
        <f>IF(IF(H40&lt;'Crop Table'!O57, 
                        DATEDIF(H40, 'Crop Table'!O57, "D"), 
                        DATEDIF('Crop Table'!O57, H40, "D")
                )
&gt; 3,
        IF(
                IF(H40&lt;'Crop Table'!P57, 
                        DATEDIF(H40, 'Crop Table'!P57, "D"), 
                        DATEDIF('Crop Table'!P57, H40, "D")
                ) 
        &gt; 3, 
        IF(AND(H40&gt;'Crop Table'!O57, H40&lt;'Crop Table'!P57),
                1*'Crop Table'!C57,
        ), 
        1*'Crop Table'!C57
        ),
1*'Crop Table'!C57
)</f>
        <v/>
      </c>
      <c r="CZ40" s="202"/>
      <c r="DA40" s="202" t="str">
        <f>IF(IF(H40&lt;'Crop Table'!O58, 
                        DATEDIF(H40, 'Crop Table'!O58, "D"), 
                        DATEDIF('Crop Table'!O58, H40, "D")
                )
&gt; 3,
        IF(
                IF(H40&lt;'Crop Table'!P58, 
                        DATEDIF(H40, 'Crop Table'!P58, "D"), 
                        DATEDIF('Crop Table'!P58, H40, "D")
                ) 
        &gt; 3, 
        IF(AND(H40&gt;'Crop Table'!O58, H40&lt;'Crop Table'!P58),
                1*'Crop Table'!C58,
        ), 
        1*'Crop Table'!C58
        ),
1*'Crop Table'!C58
)</f>
        <v/>
      </c>
      <c r="DB40" s="202"/>
      <c r="DC40" s="202" t="str">
        <f>IF(IF(H40&lt;'Crop Table'!O59, 
                        DATEDIF(H40, 'Crop Table'!O59, "D"), 
                        DATEDIF('Crop Table'!O59, H40, "D")
                )
&gt; 3,
        IF(
                IF(H40&lt;'Crop Table'!P59, 
                        DATEDIF(H40, 'Crop Table'!P59, "D"), 
                        DATEDIF('Crop Table'!P59, H40, "D")
                ) 
        &gt; 3, 
        IF(AND(H40&gt;'Crop Table'!O59, H40&lt;'Crop Table'!P59),
                1*'Crop Table'!C59,
        ), 
        1*'Crop Table'!C59
        ),
1*'Crop Table'!C59
)</f>
        <v/>
      </c>
      <c r="DD40" s="202"/>
      <c r="DE40" s="202" t="str">
        <f>IF(IF(H40&lt;'Crop Table'!O60, 
                        DATEDIF(H40, 'Crop Table'!O60, "D"), 
                        DATEDIF('Crop Table'!O60, H40, "D")
                )
&gt; 3,
        IF(
                IF(H40&lt;'Crop Table'!P60, 
                        DATEDIF(H40, 'Crop Table'!P60, "D"), 
                        DATEDIF('Crop Table'!P60, H40, "D")
                ) 
        &gt; 3, 
        IF(AND(H40&gt;'Crop Table'!O60, H40&lt;'Crop Table'!P60),
                1*'Crop Table'!C60,
        ), 
        1*'Crop Table'!C60
        ),
1*'Crop Table'!C60
)</f>
        <v/>
      </c>
      <c r="DF40" s="202"/>
      <c r="DG40" s="202" t="str">
        <f>IF(IF(H40&lt;'Crop Table'!O61, 
                        DATEDIF(H40, 'Crop Table'!O61, "D"), 
                        DATEDIF('Crop Table'!O61, H40, "D")
                )
&gt; 3,
        IF(
                IF(H40&lt;'Crop Table'!P61, 
                        DATEDIF(H40, 'Crop Table'!P61, "D"), 
                        DATEDIF('Crop Table'!P61, H40, "D")
                ) 
        &gt; 3, 
        IF(AND(H40&gt;'Crop Table'!O61, H40&lt;'Crop Table'!P61),
                1*'Crop Table'!C61,
        ), 
        1*'Crop Table'!C61
        ),
1*'Crop Table'!C61
)</f>
        <v/>
      </c>
      <c r="DH40" s="202"/>
      <c r="DI40" s="202" t="str">
        <f>IF(IF(H40&lt;'Crop Table'!O62, 
                        DATEDIF(H40, 'Crop Table'!O62, "D"), 
                        DATEDIF('Crop Table'!O62, H40, "D")
                )
&gt; 3,
        IF(
                IF(H40&lt;'Crop Table'!P62, 
                        DATEDIF(H40, 'Crop Table'!P62, "D"), 
                        DATEDIF('Crop Table'!P62, H40, "D")
                ) 
        &gt; 3, 
        IF(AND(H40&gt;'Crop Table'!O62, H40&lt;'Crop Table'!P62),
                1*'Crop Table'!C62,
        ), 
        1*'Crop Table'!C62
        ),
1*'Crop Table'!C62
)</f>
        <v/>
      </c>
      <c r="DJ40" s="202"/>
      <c r="DK40" s="202" t="str">
        <f>IF(IF(H40&lt;'Crop Table'!O63, 
                        DATEDIF(H40, 'Crop Table'!O63, "D"), 
                        DATEDIF('Crop Table'!O63, H40, "D")
                )
&gt; 3,
        IF(
                IF(H40&lt;'Crop Table'!P63, 
                        DATEDIF(H40, 'Crop Table'!P63, "D"), 
                        DATEDIF('Crop Table'!P63, H40, "D")
                ) 
        &gt; 3, 
        IF(AND(H40&gt;'Crop Table'!O63, H40&lt;'Crop Table'!P63),
                1*'Crop Table'!C63,
        ), 
        1*'Crop Table'!C63
        ),
1*'Crop Table'!C63
)</f>
        <v/>
      </c>
      <c r="DL40" s="202"/>
      <c r="DM40" s="202" t="str">
        <f>IF(IF(H40&lt;'Crop Table'!O64, 
                        DATEDIF(H40, 'Crop Table'!O64, "D"), 
                        DATEDIF('Crop Table'!O64, H40, "D")
                )
&gt; 3,
        IF(
                IF(H40&lt;'Crop Table'!P64, 
                        DATEDIF(H40, 'Crop Table'!P64, "D"), 
                        DATEDIF('Crop Table'!P64, H40, "D")
                ) 
        &gt; 3, 
        IF(AND(H40&gt;'Crop Table'!O64, H40&lt;'Crop Table'!P64),
                1*'Crop Table'!C64,
        ), 
        1*'Crop Table'!C64
        ),
1*'Crop Table'!C64
)</f>
        <v/>
      </c>
      <c r="DN40" s="202"/>
      <c r="DO40" s="202" t="str">
        <f>IF(IF(H40&lt;'Crop Table'!O65, 
                        DATEDIF(H40, 'Crop Table'!O65, "D"), 
                        DATEDIF('Crop Table'!O65, H40, "D")
                )
&gt; 3,
        IF(
                IF(H40&lt;'Crop Table'!P65, 
                        DATEDIF(H40, 'Crop Table'!P65, "D"), 
                        DATEDIF('Crop Table'!P65, H40, "D")
                ) 
        &gt; 3, 
        IF(AND(H40&gt;'Crop Table'!O65, H40&lt;'Crop Table'!P65),
                1*'Crop Table'!C65,
        ), 
        1*'Crop Table'!C65
        ),
1*'Crop Table'!C65
)</f>
        <v/>
      </c>
      <c r="DP40" s="202"/>
      <c r="DQ40" s="202" t="str">
        <f>IF(IF(H40&lt;'Crop Table'!O66, 
                        DATEDIF(H40, 'Crop Table'!O66, "D"), 
                        DATEDIF('Crop Table'!O66, H40, "D")
                )
&gt; 3,
        IF(
                IF(H40&lt;'Crop Table'!P66, 
                        DATEDIF(H40, 'Crop Table'!P66, "D"), 
                        DATEDIF('Crop Table'!P66, H40, "D")
                ) 
        &gt; 3, 
        IF(AND(H40&gt;'Crop Table'!O66, H40&lt;'Crop Table'!P66),
                1*'Crop Table'!C66,
        ), 
        1*'Crop Table'!C66
        ),
1*'Crop Table'!C66
)</f>
        <v/>
      </c>
      <c r="DR40" s="202"/>
      <c r="DS40" s="202" t="str">
        <f>IF(IF(H40&lt;'Crop Table'!O67, 
                        DATEDIF(H40, 'Crop Table'!O67, "D"), 
                        DATEDIF('Crop Table'!O67, H40, "D")
                )
&gt; 3,
        IF(
                IF(H40&lt;'Crop Table'!P67, 
                        DATEDIF(H40, 'Crop Table'!P67, "D"), 
                        DATEDIF('Crop Table'!P67, H40, "D")
                ) 
        &gt; 3, 
        IF(AND(H40&gt;'Crop Table'!O67, H40&lt;'Crop Table'!P67),
                1*'Crop Table'!C67,
        ), 
        1*'Crop Table'!C67
        ),
1*'Crop Table'!C67
)</f>
        <v/>
      </c>
      <c r="DT40" s="202"/>
      <c r="DU40" s="202" t="str">
        <f>IF(IF(H40&lt;'Crop Table'!O68, 
                        DATEDIF(H40, 'Crop Table'!O68, "D"), 
                        DATEDIF('Crop Table'!O68, H40, "D")
                )
&gt; 3,
        IF(
                IF(H40&lt;'Crop Table'!P68, 
                        DATEDIF(H40, 'Crop Table'!P68, "D"), 
                        DATEDIF('Crop Table'!P68, H40, "D")
                ) 
        &gt; 3, 
        IF(AND(H40&gt;'Crop Table'!O68, H40&lt;'Crop Table'!P68),
                1*'Crop Table'!C68,
        ), 
        1*'Crop Table'!C68
        ),
1*'Crop Table'!C68
)</f>
        <v/>
      </c>
      <c r="DV40" s="202"/>
      <c r="DW40" s="202" t="str">
        <f>IF(IF(H40&lt;'Crop Table'!O69, 
                        DATEDIF(H40, 'Crop Table'!O69, "D"), 
                        DATEDIF('Crop Table'!O69, H40, "D")
                )
&gt; 3,
        IF(
                IF(H40&lt;'Crop Table'!P69, 
                        DATEDIF(H40, 'Crop Table'!P69, "D"), 
                        DATEDIF('Crop Table'!P69, H40, "D")
                ) 
        &gt; 3, 
        IF(AND(H40&gt;'Crop Table'!O69, H40&lt;'Crop Table'!P69),
                1*'Crop Table'!C69,
        ), 
        1*'Crop Table'!C69
        ),
1*'Crop Table'!C69
)</f>
        <v/>
      </c>
      <c r="DX40" s="202"/>
      <c r="DY40" s="202" t="str">
        <f>IF(IF(H39&lt;'Crop Table'!O70, 
                        DATEDIF(H39, 'Crop Table'!O70, "D"), 
                        DATEDIF('Crop Table'!O70, H39, "D")
                )
&gt; 3,
        IF(
                IF(H39&lt;'Crop Table'!P70, 
                        DATEDIF(H39, 'Crop Table'!P70, "D"), 
                        DATEDIF('Crop Table'!P70, H39, "D")
                ) 
        &gt; 3, 
        IF(AND(H39&gt;'Crop Table'!O70, H39&lt;'Crop Table'!P70),
                1*'Crop Table'!C70,
        ), 
        1*'Crop Table'!C70
        ),
1*'Crop Table'!C70
)</f>
        <v/>
      </c>
      <c r="DZ40" s="202"/>
      <c r="EA40" s="202" t="str">
        <f>IF(IF(H38&lt;'Crop Table'!O71, 
                        DATEDIF(H38, 'Crop Table'!O71, "D"), 
                        DATEDIF('Crop Table'!O71, H38, "D")
                )
&gt; 3,
        IF(
                IF(H38&lt;'Crop Table'!P71, 
                        DATEDIF(H38, 'Crop Table'!P71, "D"), 
                        DATEDIF('Crop Table'!P71, H38, "D")
                ) 
        &gt; 3, 
        IF(AND(H38&gt;'Crop Table'!O71, H38&lt;'Crop Table'!P71),
                1*'Crop Table'!C71,
        ), 
        1*'Crop Table'!C71
        ),
1*'Crop Table'!C71
)</f>
        <v/>
      </c>
      <c r="EB40" s="202"/>
      <c r="EC40" s="202" t="str">
        <f>IF(IF(H40&lt;'Crop Table'!O72, 
                        DATEDIF(H40, 'Crop Table'!O72, "D"), 
                        DATEDIF('Crop Table'!O72, H40, "D")
                )
&gt; 3,
        IF(
                IF(H40&lt;'Crop Table'!P72, 
                        DATEDIF(H40, 'Crop Table'!P72, "D"), 
                        DATEDIF('Crop Table'!P72, H40, "D")
                ) 
        &gt; 3, 
        IF(AND(H40&gt;'Crop Table'!O72, H40&lt;'Crop Table'!P72),
                1*'Crop Table'!C72,
        ), 
        1*'Crop Table'!C72
        ),
1*'Crop Table'!C72
)</f>
        <v/>
      </c>
      <c r="ED40" s="202"/>
      <c r="EE40" s="202" t="str">
        <f>IF(IF(H40&lt;'Crop Table'!O73, 
                        DATEDIF(H40, 'Crop Table'!O73, "D"), 
                        DATEDIF('Crop Table'!O73, H40, "D")
                )
&gt; 3,
        IF(
                IF(H40&lt;'Crop Table'!P73, 
                        DATEDIF(H40, 'Crop Table'!P73, "D"), 
                        DATEDIF('Crop Table'!P73, H40, "D")
                ) 
        &gt; 3, 
        IF(AND(H40&gt;'Crop Table'!O73, H40&lt;'Crop Table'!P73),
                1*'Crop Table'!C73,
        ), 
        1*'Crop Table'!C73
        ),
1*'Crop Table'!C73
)</f>
        <v/>
      </c>
      <c r="EF40" s="203"/>
    </row>
    <row r="41">
      <c r="A41" s="204"/>
      <c r="B41" s="193"/>
      <c r="C41" s="193"/>
      <c r="D41" s="193"/>
      <c r="E41" s="205">
        <f>IF(COUNTA('Crop Table'!O11:O73)=0, ,SUM(K41:EE41))</f>
        <v>9</v>
      </c>
      <c r="F41" s="195"/>
      <c r="G41" s="206" t="str">
        <f>IF(COUNTA('Crop Table'!O11:O73)=0, ,(IF(LEFT(H41, 2)=LEFT(H40, 2), , SWITCH(LEFT(H41, 2), "1/", "January","2/", "February","3/", "March","4/", "April","5/", "May","6/", "June","7/", "July","8/", "August","9/", "September","10", "October","11", "November","12", "December"))))</f>
        <v/>
      </c>
      <c r="H41" s="197">
        <f>IF(COUNTA('Crop Table'!O11:O73)=0, ,H40+(DATEDIF(H13, H53, "D")/39)-((DATEDIF(H13, H53, "D")/39)/39))</f>
        <v>45253.55884</v>
      </c>
      <c r="I41" s="207"/>
      <c r="J41" s="208"/>
      <c r="K41" s="200" t="str">
        <f>IF(IF(H41&lt;'Crop Table'!O11, 
                        DATEDIF(H41, 'Crop Table'!O11, "D"), 
                        DATEDIF('Crop Table'!O11, H41, "D")
                )
&gt; 3,
        IF(
                IF(H41&lt;'Crop Table'!P11, 
                        DATEDIF(H41, 'Crop Table'!P11, "D"), 
                        DATEDIF('Crop Table'!P11, H41, "D")
                ) 
        &gt; 3, 
        IF(AND(H41&gt;'Crop Table'!O11, H41&lt;'Crop Table'!P11),
                1*'Crop Table'!C11,
        ), 
        1*'Crop Table'!C11
        ),
1*'Crop Table'!C11
)</f>
        <v/>
      </c>
      <c r="L41" s="200"/>
      <c r="M41" s="201" t="str">
        <f>IF(IF(H39&lt;'Crop Table'!O12, 
                        DATEDIF(H39, 'Crop Table'!O12, "D"), 
                        DATEDIF('Crop Table'!O12, H39, "D")
                )
&gt; 3,
        IF(
                IF(H39&lt;'Crop Table'!P12, 
                        DATEDIF(H39, 'Crop Table'!P12, "D"), 
                        DATEDIF('Crop Table'!P12, H39, "D")
                ) 
        &gt; 3, 
        IF(AND(H39&gt;'Crop Table'!O12, H39&lt;'Crop Table'!P12),
                1*'Crop Table'!C12,
        ), 
        1*'Crop Table'!C12
        ),
1*'Crop Table'!C12
)</f>
        <v/>
      </c>
      <c r="N41" s="201"/>
      <c r="O41" s="202" t="str">
        <f>IF(IF(H40&lt;'Crop Table'!O13, 
                        DATEDIF(H40, 'Crop Table'!O13, "D"), 
                        DATEDIF('Crop Table'!O13, H40, "D")
                )
&gt; 3,
        IF(
                IF(H40&lt;'Crop Table'!P13, 
                        DATEDIF(H40, 'Crop Table'!P13, "D"), 
                        DATEDIF('Crop Table'!P13, H40, "D")
                ) 
        &gt; 3, 
        IF(AND(H40&gt;'Crop Table'!O13, H40&lt;'Crop Table'!P13),
                1*'Crop Table'!C13,
        ), 
        1*'Crop Table'!C13
        ),
1*'Crop Table'!C13
)</f>
        <v/>
      </c>
      <c r="P41" s="202"/>
      <c r="Q41" s="202" t="str">
        <f>IF(IF(H41&lt;'Crop Table'!O14, 
                        DATEDIF(H41, 'Crop Table'!O14, "D"), 
                        DATEDIF('Crop Table'!O14, H41, "D")
                )
&gt; 3,
        IF(
                IF(H41&lt;'Crop Table'!P14, 
                        DATEDIF(H41, 'Crop Table'!P14, "D"), 
                        DATEDIF('Crop Table'!P14, H41, "D")
                ) 
        &gt; 3, 
        IF(AND(H41&gt;'Crop Table'!O14, H41&lt;'Crop Table'!P14),
                1*'Crop Table'!C14,
        ), 
        1*'Crop Table'!C14
        ),
1*'Crop Table'!C14 
)</f>
        <v/>
      </c>
      <c r="R41" s="202"/>
      <c r="S41" s="202" t="str">
        <f>IF(IF(H41&lt;'Crop Table'!O15, 
                        DATEDIF(H41, 'Crop Table'!O15, "D"), 
                        DATEDIF('Crop Table'!O15, H41, "D")
                )
&gt; 3,
        IF(
                IF(H41&lt;'Crop Table'!P15, 
                        DATEDIF(H41, 'Crop Table'!P15, "D"), 
                        DATEDIF('Crop Table'!P15, H41, "D")
                ) 
        &gt; 3, 
        IF(AND(H41&gt;'Crop Table'!O15, H41&lt;'Crop Table'!P15),
                1*'Crop Table'!C15,
        ), 
        1*'Crop Table'!C15
        ),
1*'Crop Table'!C15
)</f>
        <v/>
      </c>
      <c r="T41" s="202"/>
      <c r="U41" s="202" t="str">
        <f>IF(IF(H41&lt;'Crop Table'!O16, 
                        DATEDIF(H41, 'Crop Table'!O16, "D"), 
                        DATEDIF('Crop Table'!O16, H41, "D")
                )
&gt; 3,
        IF(
                IF(H41&lt;'Crop Table'!P16, 
                        DATEDIF(H41, 'Crop Table'!P16, "D"), 
                        DATEDIF('Crop Table'!P16, H41, "D")
                ) 
        &gt; 3, 
        IF(AND(H41&gt;'Crop Table'!O16, H41&lt;'Crop Table'!P16),
                1*'Crop Table'!C16,
        ), 
        1*'Crop Table'!C16
        ),
1*'Crop Table'!C16 
)</f>
        <v/>
      </c>
      <c r="V41" s="202"/>
      <c r="W41" s="202" t="str">
        <f>IF(IF(H41&lt;'Crop Table'!O17, 
                        DATEDIF(H41, 'Crop Table'!O17, "D"), 
                        DATEDIF('Crop Table'!O17, H41, "D")
                )
&gt; 3,
        IF(
                IF(H41&lt;'Crop Table'!P17, 
                        DATEDIF(H41, 'Crop Table'!P17, "D"), 
                        DATEDIF('Crop Table'!P17, H41, "D")
                ) 
        &gt; 3, 
        IF(AND(H41&gt;'Crop Table'!O17, H41&lt;'Crop Table'!P17),
                1*'Crop Table'!C17,
        ), 
        1*'Crop Table'!C17
        ),
1*'Crop Table'!C17 
)</f>
        <v/>
      </c>
      <c r="X41" s="202"/>
      <c r="Y41" s="202" t="str">
        <f>IF(IF(H41&lt;'Crop Table'!O18, 
                        DATEDIF(H41, 'Crop Table'!O18, "D"), 
                        DATEDIF('Crop Table'!O18, H41, "D")
                )
&gt; 3,
        IF(
                IF(H41&lt;'Crop Table'!P18, 
                        DATEDIF(H41, 'Crop Table'!P18, "D"), 
                        DATEDIF('Crop Table'!P18, H41, "D")
                ) 
        &gt; 3, 
        IF(AND(H41&gt;'Crop Table'!O18, H41&lt;'Crop Table'!P18),
                1*'Crop Table'!C18,
        ), 
        1*'Crop Table'!C18
        ),
1*'Crop Table'!C18 
)</f>
        <v/>
      </c>
      <c r="Z41" s="202"/>
      <c r="AA41" s="202" t="str">
        <f>IF(IF(H41&lt;'Crop Table'!O19, 
                        DATEDIF(H41, 'Crop Table'!O19, "D"), 
                        DATEDIF('Crop Table'!O19, H41, "D")
                )
&gt; 3,
        IF(
                IF(H41&lt;'Crop Table'!P19, 
                        DATEDIF(H41, 'Crop Table'!P19, "D"), 
                        DATEDIF('Crop Table'!P19, H41, "D")
                ) 
        &gt; 3, 
        IF(AND(H41&gt;'Crop Table'!O19, H41&lt;'Crop Table'!P19),
                1*'Crop Table'!C19,
        ), 
        1*'Crop Table'!C19
        ),
1*'Crop Table'!C19 
)</f>
        <v/>
      </c>
      <c r="AB41" s="202"/>
      <c r="AC41" s="202" t="str">
        <f>IF(IF(H41&lt;'Crop Table'!O20, 
                        DATEDIF(H41, 'Crop Table'!O20, "D"), 
                        DATEDIF('Crop Table'!O20, H41, "D")
                )
&gt; 3,
        IF(
                IF(H41&lt;'Crop Table'!P20, 
                        DATEDIF(H41, 'Crop Table'!P20, "D"), 
                        DATEDIF('Crop Table'!P20, H41, "D")
                ) 
        &gt; 3, 
        IF(AND(H41&gt;'Crop Table'!O20, H41&lt;'Crop Table'!P20),
                1*'Crop Table'!C20,
        ), 
        1*'Crop Table'!C20
        ),
1*'Crop Table'!C20 
)</f>
        <v/>
      </c>
      <c r="AD41" s="202"/>
      <c r="AE41" s="202">
        <f>IF(IF(H41&lt;'Crop Table'!O21, 
                        DATEDIF(H41, 'Crop Table'!O21, "D"), 
                        DATEDIF('Crop Table'!O21, H41, "D")
                )
&gt; 3,
        IF(
                IF(H41&lt;'Crop Table'!P21, 
                        DATEDIF(H41, 'Crop Table'!P21, "D"), 
                        DATEDIF('Crop Table'!P21, H41, "D")
                ) 
        &gt; 3, 
        IF(AND(H41&gt;'Crop Table'!O21, H41&lt;'Crop Table'!P21),
                1*'Crop Table'!C21,
        ), 
        1*'Crop Table'!C21
        ),
1*'Crop Table'!C21 
)</f>
        <v>4</v>
      </c>
      <c r="AF41" s="202"/>
      <c r="AG41" s="202">
        <f>IF(IF(H41&lt;'Crop Table'!O22, 
                        DATEDIF(H41, 'Crop Table'!O22, "D"), 
                        DATEDIF('Crop Table'!O22, H41, "D")
                )
&gt; 3,
        IF(
                IF(H41&lt;'Crop Table'!P22, 
                        DATEDIF(H41, 'Crop Table'!P22, "D"), 
                        DATEDIF('Crop Table'!P22, H41, "D")
                ) 
        &gt; 3, 
        IF(AND(H41&gt;'Crop Table'!O22, H41&lt;'Crop Table'!P22),
                1*'Crop Table'!C22,
        ), 
        1*'Crop Table'!C22
        ),
1*'Crop Table'!C22 
)</f>
        <v>1</v>
      </c>
      <c r="AH41" s="202"/>
      <c r="AI41" s="202">
        <f>IF(IF(H41&lt;'Crop Table'!O23, 
                        DATEDIF(H41, 'Crop Table'!O23, "D"), 
                        DATEDIF('Crop Table'!O23, H41, "D")
                )
&gt; 3,
        IF(
                IF(H41&lt;'Crop Table'!P23, 
                        DATEDIF(H41, 'Crop Table'!P23, "D"), 
                        DATEDIF('Crop Table'!P23, H41, "D")
                ) 
        &gt; 3, 
        IF(AND(H41&gt;'Crop Table'!O23, H41&lt;'Crop Table'!P23),
                1*'Crop Table'!C23,
        ), 
        1*'Crop Table'!C23
        ),
1*'Crop Table'!C23 
)</f>
        <v>1</v>
      </c>
      <c r="AJ41" s="202"/>
      <c r="AK41" s="202">
        <f>IF(IF(H41&lt;'Crop Table'!O24, 
                        DATEDIF(H41, 'Crop Table'!O24, "D"), 
                        DATEDIF('Crop Table'!O24, H41, "D")
                )
&gt; 3,
        IF(
                IF(H41&lt;'Crop Table'!P24, 
                        DATEDIF(H41, 'Crop Table'!P24, "D"), 
                        DATEDIF('Crop Table'!P24, H41, "D")
                ) 
        &gt; 3, 
        IF(AND(H41&gt;'Crop Table'!O24, H41&lt;'Crop Table'!P24),
                1*'Crop Table'!C24,
        ), 
        1*'Crop Table'!C24
        ),
1*'Crop Table'!C24 
)</f>
        <v>3</v>
      </c>
      <c r="AL41" s="202"/>
      <c r="AM41" s="202" t="str">
        <f>IF(IF(H41&lt;'Crop Table'!O25, 
                        DATEDIF(H41, 'Crop Table'!O25, "D"), 
                        DATEDIF('Crop Table'!O25, H41, "D")
                )
&gt; 3,
        IF(
                IF(H41&lt;'Crop Table'!P25, 
                        DATEDIF(H41, 'Crop Table'!P25, "D"), 
                        DATEDIF('Crop Table'!P25, H41, "D")
                ) 
        &gt; 3, 
        IF(AND(H41&gt;'Crop Table'!O25, H41&lt;'Crop Table'!P25),
                1*'Crop Table'!C25,
        ), 
        1*'Crop Table'!C25
        ),
1*'Crop Table'!C25 
)</f>
        <v/>
      </c>
      <c r="AN41" s="202"/>
      <c r="AO41" s="202" t="str">
        <f>IF(IF(H41&lt;'Crop Table'!O26, 
                        DATEDIF(H41, 'Crop Table'!O26, "D"), 
                        DATEDIF('Crop Table'!O26, H41, "D")
                )
&gt; 3,
        IF(
                IF(H41&lt;'Crop Table'!P26, 
                        DATEDIF(H41, 'Crop Table'!P26, "D"), 
                        DATEDIF('Crop Table'!P26, H41, "D")
                ) 
        &gt; 3, 
        IF(AND(H41&gt;'Crop Table'!O26, H41&lt;'Crop Table'!P26),
                1*'Crop Table'!C26,
        ), 
        1*'Crop Table'!C26
        ),
1*'Crop Table'!C26 
)</f>
        <v/>
      </c>
      <c r="AP41" s="202"/>
      <c r="AQ41" s="202" t="str">
        <f>IF(IF(H41&lt;'Crop Table'!O27, 
                        DATEDIF(H41, 'Crop Table'!O27, "D"), 
                        DATEDIF('Crop Table'!O27, H41, "D")
                )
&gt; 3,
        IF(
                IF(H41&lt;'Crop Table'!P27, 
                        DATEDIF(H41, 'Crop Table'!P27, "D"), 
                        DATEDIF('Crop Table'!P27, H41, "D")
                ) 
        &gt; 3, 
        IF(AND(H41&gt;'Crop Table'!O27, H41&lt;'Crop Table'!P27),
                1*'Crop Table'!C27,
        ), 
        1*'Crop Table'!C27
        ),
1*'Crop Table'!C27 
)</f>
        <v/>
      </c>
      <c r="AR41" s="202"/>
      <c r="AS41" s="202" t="str">
        <f>IF(IF(H41&lt;'Crop Table'!O28, 
                        DATEDIF(H41, 'Crop Table'!O28, "D"), 
                        DATEDIF('Crop Table'!O28, H41, "D")
                )
&gt; 3,
        IF(
                IF(H41&lt;'Crop Table'!P28, 
                        DATEDIF(H41, 'Crop Table'!P28, "D"), 
                        DATEDIF('Crop Table'!P28, H41, "D")
                ) 
        &gt; 3, 
        IF(AND(H41&gt;'Crop Table'!O28, H41&lt;'Crop Table'!P28),
                1*'Crop Table'!C28,
        ), 
        1*'Crop Table'!C28
        ),
1*'Crop Table'!C28 
)</f>
        <v/>
      </c>
      <c r="AT41" s="202"/>
      <c r="AU41" s="202" t="str">
        <f>IF(IF(H41&lt;'Crop Table'!O29, 
                        DATEDIF(H41, 'Crop Table'!O29, "D"), 
                        DATEDIF('Crop Table'!O29, H41, "D")
                )
&gt; 3,
        IF(
                IF(H41&lt;'Crop Table'!P29, 
                        DATEDIF(H41, 'Crop Table'!P29, "D"), 
                        DATEDIF('Crop Table'!P29, H41, "D")
                ) 
        &gt; 3, 
        IF(AND(H41&gt;'Crop Table'!O29, H41&lt;'Crop Table'!P29),
                1*'Crop Table'!C29,
        ), 
        1*'Crop Table'!C29
        ),
1*'Crop Table'!C29 
)</f>
        <v/>
      </c>
      <c r="AV41" s="202"/>
      <c r="AW41" s="202" t="str">
        <f>IF(IF(H41&lt;'Crop Table'!O30, 
                        DATEDIF(H41, 'Crop Table'!O30, "D"), 
                        DATEDIF('Crop Table'!O30, H41, "D")
                )
&gt; 3,
        IF(
                IF(H41&lt;'Crop Table'!P30, 
                        DATEDIF(H41, 'Crop Table'!P30, "D"), 
                        DATEDIF('Crop Table'!P30, H41, "D")
                ) 
        &gt; 3, 
        IF(AND(H41&gt;'Crop Table'!O30, H41&lt;'Crop Table'!P30),
                1*'Crop Table'!C30,
        ), 
        1*'Crop Table'!C30
        ),
1*'Crop Table'!C30 
)</f>
        <v/>
      </c>
      <c r="AX41" s="202"/>
      <c r="AY41" s="202" t="str">
        <f>IF(IF(H41&lt;'Crop Table'!O31, 
                        DATEDIF(H41, 'Crop Table'!O31, "D"), 
                        DATEDIF('Crop Table'!O31, H41, "D")
                )
&gt; 3,
        IF(
                IF(H41&lt;'Crop Table'!P31, 
                        DATEDIF(H41, 'Crop Table'!P31, "D"), 
                        DATEDIF('Crop Table'!P31, H41, "D")
                ) 
        &gt; 3, 
        IF(AND(H41&gt;'Crop Table'!O31, H41&lt;'Crop Table'!P31),
                1*'Crop Table'!C31,
        ), 
        1*'Crop Table'!C31
        ),
1*'Crop Table'!C31 
)</f>
        <v/>
      </c>
      <c r="AZ41" s="202"/>
      <c r="BA41" s="202" t="str">
        <f>IF(IF(H41&lt;'Crop Table'!O32, 
                        DATEDIF(H41, 'Crop Table'!O32, "D"), 
                        DATEDIF('Crop Table'!O32, H41, "D")
                )
&gt; 3,
        IF(
                IF(H41&lt;'Crop Table'!P32, 
                        DATEDIF(H41, 'Crop Table'!P32, "D"), 
                        DATEDIF('Crop Table'!P32, H41, "D")
                ) 
        &gt; 3, 
        IF(AND(H41&gt;'Crop Table'!O32, H41&lt;'Crop Table'!P32),
                1*'Crop Table'!C32,
        ), 
        1*'Crop Table'!C32
        ),
1*'Crop Table'!C32 
)</f>
        <v/>
      </c>
      <c r="BB41" s="202"/>
      <c r="BC41" s="202" t="str">
        <f>IF(IF(H41&lt;'Crop Table'!O33, 
                        DATEDIF(H41, 'Crop Table'!O33, "D"), 
                        DATEDIF('Crop Table'!O33, H41, "D")
                )
&gt; 3,
        IF(
                IF(H41&lt;'Crop Table'!P33, 
                        DATEDIF(H41, 'Crop Table'!P33, "D"), 
                        DATEDIF('Crop Table'!P33, H41, "D")
                ) 
        &gt; 3, 
        IF(AND(H41&gt;'Crop Table'!O33, H41&lt;'Crop Table'!P33),
                1*'Crop Table'!C33,
        ), 
        1*'Crop Table'!C33
        ),
1*'Crop Table'!C33 
)</f>
        <v/>
      </c>
      <c r="BD41" s="202"/>
      <c r="BE41" s="202" t="str">
        <f>IF(IF(H41&lt;'Crop Table'!O34, 
                        DATEDIF(H41, 'Crop Table'!O34, "D"), 
                        DATEDIF('Crop Table'!O34, H41, "D")
                )
&gt; 3,
        IF(
                IF(H41&lt;'Crop Table'!P34, 
                        DATEDIF(H41, 'Crop Table'!P34, "D"), 
                        DATEDIF('Crop Table'!P34, H41, "D")
                ) 
        &gt; 3, 
        IF(AND(H41&gt;'Crop Table'!O34, H41&lt;'Crop Table'!P34),
                1*'Crop Table'!C34,
        ), 
        1*'Crop Table'!C34
        ),
1*'Crop Table'!C34 
)</f>
        <v/>
      </c>
      <c r="BF41" s="202"/>
      <c r="BG41" s="202" t="str">
        <f>IF(IF(H41&lt;'Crop Table'!O35, 
                        DATEDIF(H41, 'Crop Table'!O35, "D"), 
                        DATEDIF('Crop Table'!O35, H41, "D")
                )
&gt; 3,
        IF(
                IF(H41&lt;'Crop Table'!P35, 
                        DATEDIF(H41, 'Crop Table'!P35, "D"), 
                        DATEDIF('Crop Table'!P35, H41, "D")
                ) 
        &gt; 3, 
        IF(AND(H41&gt;'Crop Table'!O35, H41&lt;'Crop Table'!P35),
                1*'Crop Table'!C35,
        ), 
        1*'Crop Table'!C35
        ),
1*'Crop Table'!C35 
)</f>
        <v/>
      </c>
      <c r="BH41" s="202"/>
      <c r="BI41" s="202" t="str">
        <f>IF(IF(H41&lt;'Crop Table'!O36, 
                        DATEDIF(H41, 'Crop Table'!O36, "D"), 
                        DATEDIF('Crop Table'!O36, H41, "D")
                )
&gt; 3,
        IF(
                IF(H41&lt;'Crop Table'!P36, 
                        DATEDIF(H41, 'Crop Table'!P36, "D"), 
                        DATEDIF('Crop Table'!P36, H41, "D")
                ) 
        &gt; 3, 
        IF(AND(H41&gt;'Crop Table'!O36, H41&lt;'Crop Table'!P36),
                1*'Crop Table'!C36,
        ), 
        1*'Crop Table'!C36
        ),
1*'Crop Table'!C36 
)</f>
        <v/>
      </c>
      <c r="BJ41" s="202"/>
      <c r="BK41" s="202" t="str">
        <f>IF(IF(H41&lt;'Crop Table'!O37, 
                        DATEDIF(H41, 'Crop Table'!O37, "D"), 
                        DATEDIF('Crop Table'!O37, H41, "D")
                )
&gt; 3,
        IF(
                IF(H41&lt;'Crop Table'!P37, 
                        DATEDIF(H41, 'Crop Table'!P37, "D"), 
                        DATEDIF('Crop Table'!P37, H41, "D")
                ) 
        &gt; 3, 
        IF(AND(H41&gt;'Crop Table'!O37, H41&lt;'Crop Table'!P37),
                1*'Crop Table'!C37,
        ), 
        1*'Crop Table'!C37
        ),
1*'Crop Table'!C37 
)</f>
        <v/>
      </c>
      <c r="BL41" s="202"/>
      <c r="BM41" s="202" t="str">
        <f>IF(IF(H41&lt;'Crop Table'!O38, 
                        DATEDIF(H41, 'Crop Table'!O38, "D"), 
                        DATEDIF('Crop Table'!O38, H41, "D")
                )
&gt; 3,
        IF(
                IF(H41&lt;'Crop Table'!P38, 
                        DATEDIF(H41, 'Crop Table'!P38, "D"), 
                        DATEDIF('Crop Table'!P38, H41, "D")
                ) 
        &gt; 3, 
        IF(AND(H41&gt;'Crop Table'!O38, H41&lt;'Crop Table'!P38),
                1*'Crop Table'!C38,
        ), 
        1*'Crop Table'!C38
        ),
1*'Crop Table'!C38 
)</f>
        <v/>
      </c>
      <c r="BN41" s="202"/>
      <c r="BO41" s="202" t="str">
        <f>IF(IF(H41&lt;'Crop Table'!O39, 
                        DATEDIF(H41, 'Crop Table'!O39, "D"), 
                        DATEDIF('Crop Table'!O39, H41, "D")
                )
&gt; 3,
        IF(
                IF(H41&lt;'Crop Table'!P39, 
                        DATEDIF(H41, 'Crop Table'!P39, "D"), 
                        DATEDIF('Crop Table'!P39, H41, "D")
                ) 
        &gt; 3, 
        IF(AND(H41&gt;'Crop Table'!O39, H41&lt;'Crop Table'!P39),
                1*'Crop Table'!C39,
        ), 
        1*'Crop Table'!C39
        ),
1*'Crop Table'!C39 
)</f>
        <v/>
      </c>
      <c r="BP41" s="202"/>
      <c r="BQ41" s="202" t="str">
        <f>IF(IF(H41&lt;'Crop Table'!O40, 
                        DATEDIF(H41, 'Crop Table'!O40, "D"), 
                        DATEDIF('Crop Table'!O40, H41, "D")
                )
&gt; 3,
        IF(
                IF(H41&lt;'Crop Table'!P40, 
                        DATEDIF(H41, 'Crop Table'!P40, "D"), 
                        DATEDIF('Crop Table'!P40, H41, "D")
                ) 
        &gt; 3, 
        IF(AND(H41&gt;'Crop Table'!O40, H41&lt;'Crop Table'!P40),
                1*'Crop Table'!C40,
        ), 
        1*'Crop Table'!C40
        ),
1*'Crop Table'!C40
)</f>
        <v/>
      </c>
      <c r="BR41" s="202"/>
      <c r="BS41" s="202" t="str">
        <f>IF(IF(H41&lt;'Crop Table'!O41, 
                        DATEDIF(H41, 'Crop Table'!O41, "D"), 
                        DATEDIF('Crop Table'!O41, H41, "D")
                )
&gt; 3,
        IF(
                IF(H41&lt;'Crop Table'!P41, 
                        DATEDIF(H41, 'Crop Table'!P41, "D"), 
                        DATEDIF('Crop Table'!P41, H41, "D")
                ) 
        &gt; 3, 
        IF(AND(H41&gt;'Crop Table'!O41, H41&lt;'Crop Table'!P41),
                1*'Crop Table'!C41,
        ), 
        1*'Crop Table'!C41
        ),
1*'Crop Table'!C41
)</f>
        <v/>
      </c>
      <c r="BT41" s="202"/>
      <c r="BU41" s="202" t="str">
        <f>IF(IF(H41&lt;'Crop Table'!O42, 
                        DATEDIF(H41, 'Crop Table'!O42, "D"), 
                        DATEDIF('Crop Table'!O42, H41, "D")
                )
&gt; 3,
        IF(
                IF(H41&lt;'Crop Table'!P42, 
                        DATEDIF(H41, 'Crop Table'!P42, "D"), 
                        DATEDIF('Crop Table'!P42, H41, "D")
                ) 
        &gt; 3, 
        IF(AND(H41&gt;'Crop Table'!O42, H41&lt;'Crop Table'!P42),
                1*'Crop Table'!C42,
        ), 
        1*'Crop Table'!C42
        ),
1*'Crop Table'!C42
)</f>
        <v/>
      </c>
      <c r="BV41" s="202"/>
      <c r="BW41" s="202" t="str">
        <f>IF(IF(H41&lt;'Crop Table'!O43, 
                        DATEDIF(H41, 'Crop Table'!O43, "D"), 
                        DATEDIF('Crop Table'!O43, H41, "D")
                )
&gt; 3,
        IF(
                IF(H41&lt;'Crop Table'!P43, 
                        DATEDIF(H41, 'Crop Table'!P43, "D"), 
                        DATEDIF('Crop Table'!P43, H41, "D")
                ) 
        &gt; 3, 
        IF(AND(H41&gt;'Crop Table'!O43, H41&lt;'Crop Table'!P43),
                1*'Crop Table'!C43,
        ), 
        1*'Crop Table'!C43
        ),
1*'Crop Table'!C43
)</f>
        <v/>
      </c>
      <c r="BX41" s="202"/>
      <c r="BY41" s="202" t="str">
        <f>IF(IF(H41&lt;'Crop Table'!O44, 
                        DATEDIF(H41, 'Crop Table'!O44, "D"), 
                        DATEDIF('Crop Table'!O44, H41, "D")
                )
&gt; 3,
        IF(
                IF(H41&lt;'Crop Table'!P44, 
                        DATEDIF(H41, 'Crop Table'!P44, "D"), 
                        DATEDIF('Crop Table'!P44, H41, "D")
                ) 
        &gt; 3, 
        IF(AND(H41&gt;'Crop Table'!O44, H41&lt;'Crop Table'!P44),
                1*'Crop Table'!C44,
        ), 
        1*'Crop Table'!C44
        ),
1*'Crop Table'!C44
)</f>
        <v/>
      </c>
      <c r="BZ41" s="202"/>
      <c r="CA41" s="202" t="str">
        <f>IF(IF(H41&lt;'Crop Table'!O45, 
                        DATEDIF(H41, 'Crop Table'!O45, "D"), 
                        DATEDIF('Crop Table'!O45, H41, "D")
                )
&gt; 3,
        IF(
                IF(H41&lt;'Crop Table'!P45, 
                        DATEDIF(H41, 'Crop Table'!P45, "D"), 
                        DATEDIF('Crop Table'!P45, H41, "D")
                ) 
        &gt; 3, 
        IF(AND(H41&gt;'Crop Table'!O45, H41&lt;'Crop Table'!P45),
                1*'Crop Table'!C45,
        ), 
        1*'Crop Table'!C45
        ),
1*'Crop Table'!C45
)</f>
        <v/>
      </c>
      <c r="CB41" s="202"/>
      <c r="CC41" s="202" t="str">
        <f>IF(IF(H41&lt;'Crop Table'!O46, 
                        DATEDIF(H41, 'Crop Table'!O46, "D"), 
                        DATEDIF('Crop Table'!O46, H41, "D")
                )
&gt; 3,
        IF(
                IF(H41&lt;'Crop Table'!P46, 
                        DATEDIF(H41, 'Crop Table'!P46, "D"), 
                        DATEDIF('Crop Table'!P46, H41, "D")
                ) 
        &gt; 3, 
        IF(AND(H41&gt;'Crop Table'!O46, H41&lt;'Crop Table'!P46),
                1*'Crop Table'!C46,
        ), 
        1*'Crop Table'!C46
        ),
1*'Crop Table'!C46
)</f>
        <v/>
      </c>
      <c r="CD41" s="202"/>
      <c r="CE41" s="202" t="str">
        <f>IF(IF(H41&lt;'Crop Table'!O47, 
                        DATEDIF(H41, 'Crop Table'!O47, "D"), 
                        DATEDIF('Crop Table'!O47, H41, "D")
                )
&gt; 3,
        IF(
                IF(H41&lt;'Crop Table'!P47, 
                        DATEDIF(H41, 'Crop Table'!P47, "D"), 
                        DATEDIF('Crop Table'!P47, H41, "D")
                ) 
        &gt; 3, 
        IF(AND(H41&gt;'Crop Table'!O47, H41&lt;'Crop Table'!P47),
                1*'Crop Table'!C47,
        ), 
        1*'Crop Table'!C47
        ),
1*'Crop Table'!C47
)</f>
        <v/>
      </c>
      <c r="CF41" s="202"/>
      <c r="CG41" s="202" t="str">
        <f>IF(IF(H41&lt;'Crop Table'!O48, 
                        DATEDIF(H41, 'Crop Table'!O48, "D"), 
                        DATEDIF('Crop Table'!O48, H41, "D")
                )
&gt; 3,
        IF(
                IF(H41&lt;'Crop Table'!P48, 
                        DATEDIF(H41, 'Crop Table'!P48, "D"), 
                        DATEDIF('Crop Table'!P48, H41, "D")
                ) 
        &gt; 3, 
        IF(AND(H41&gt;'Crop Table'!O48, H41&lt;'Crop Table'!P48),
                1*'Crop Table'!C48,
        ), 
        1*'Crop Table'!C48
        ),
1*'Crop Table'!C48
)</f>
        <v/>
      </c>
      <c r="CH41" s="202"/>
      <c r="CI41" s="202" t="str">
        <f>IF(IF(H41&lt;'Crop Table'!O49, 
                        DATEDIF(H41, 'Crop Table'!O49, "D"), 
                        DATEDIF('Crop Table'!O49, H41, "D")
                )
&gt; 3,
        IF(
                IF(H41&lt;'Crop Table'!P49, 
                        DATEDIF(H41, 'Crop Table'!P49, "D"), 
                        DATEDIF('Crop Table'!P49, H41, "D")
                ) 
        &gt; 3, 
        IF(AND(H41&gt;'Crop Table'!O49, H41&lt;'Crop Table'!P49),
                1*'Crop Table'!C49,
        ), 
        1*'Crop Table'!C49
        ),
1*'Crop Table'!C49
)</f>
        <v/>
      </c>
      <c r="CJ41" s="202"/>
      <c r="CK41" s="202" t="str">
        <f>IF(IF(H41&lt;'Crop Table'!O50, 
                        DATEDIF(H41, 'Crop Table'!O50, "D"), 
                        DATEDIF('Crop Table'!O50, H41, "D")
                )
&gt; 3,
        IF(
                IF(H41&lt;'Crop Table'!P50, 
                        DATEDIF(H41, 'Crop Table'!P50, "D"), 
                        DATEDIF('Crop Table'!P50, H41, "D")
                ) 
        &gt; 3, 
        IF(AND(H41&gt;'Crop Table'!O50, H41&lt;'Crop Table'!P50),
                1*'Crop Table'!C50,
        ), 
        1*'Crop Table'!C50
        ),
1*'Crop Table'!C50
)</f>
        <v/>
      </c>
      <c r="CL41" s="202"/>
      <c r="CM41" s="202" t="str">
        <f>IF(IF(H41&lt;'Crop Table'!O51, 
                        DATEDIF(H41, 'Crop Table'!O51, "D"), 
                        DATEDIF('Crop Table'!O51, H41, "D")
                )
&gt; 3,
        IF(
                IF(H41&lt;'Crop Table'!P51, 
                        DATEDIF(H41, 'Crop Table'!P51, "D"), 
                        DATEDIF('Crop Table'!P51, H41, "D")
                ) 
        &gt; 3, 
        IF(AND(H41&gt;'Crop Table'!O51, H41&lt;'Crop Table'!P51),
                1*'Crop Table'!C51,
        ), 
        1*'Crop Table'!C51
        ),
1*'Crop Table'!C51
)</f>
        <v/>
      </c>
      <c r="CN41" s="202"/>
      <c r="CO41" s="202" t="str">
        <f>IF(IF(H41&lt;'Crop Table'!O52, 
                        DATEDIF(H41, 'Crop Table'!O52, "D"), 
                        DATEDIF('Crop Table'!O52, H41, "D")
                )
&gt; 3,
        IF(
                IF(H41&lt;'Crop Table'!P52, 
                        DATEDIF(H41, 'Crop Table'!P52, "D"), 
                        DATEDIF('Crop Table'!P52, H41, "D")
                ) 
        &gt; 3, 
        IF(AND(H41&gt;'Crop Table'!O52, H41&lt;'Crop Table'!P52),
                1*'Crop Table'!C52,
        ), 
        1*'Crop Table'!C52
        ),
1*'Crop Table'!C52
)</f>
        <v/>
      </c>
      <c r="CP41" s="202"/>
      <c r="CQ41" s="202" t="str">
        <f>IF(IF(H41&lt;'Crop Table'!O53, 
                        DATEDIF(H41, 'Crop Table'!O53, "D"), 
                        DATEDIF('Crop Table'!O53, H41, "D")
                )
&gt; 3,
        IF(
                IF(H41&lt;'Crop Table'!P53, 
                        DATEDIF(H41, 'Crop Table'!P53, "D"), 
                        DATEDIF('Crop Table'!P53, H41, "D")
                ) 
        &gt; 3, 
        IF(AND(H41&gt;'Crop Table'!O53, H41&lt;'Crop Table'!P53),
                1*'Crop Table'!C53,
        ), 
        1*'Crop Table'!C53
        ),
1*'Crop Table'!C53
)</f>
        <v/>
      </c>
      <c r="CR41" s="202"/>
      <c r="CS41" s="202" t="str">
        <f>IF(IF(H41&lt;'Crop Table'!O54, 
                        DATEDIF(H41, 'Crop Table'!O54, "D"), 
                        DATEDIF('Crop Table'!O54, H41, "D")
                )
&gt; 3,
        IF(
                IF(H41&lt;'Crop Table'!P54, 
                        DATEDIF(H41, 'Crop Table'!P54, "D"), 
                        DATEDIF('Crop Table'!P54, H41, "D")
                ) 
        &gt; 3, 
        IF(AND(H41&gt;'Crop Table'!O54, H41&lt;'Crop Table'!P54),
                1*'Crop Table'!C54,
        ), 
        1*'Crop Table'!C54
        ),
1*'Crop Table'!C54
)</f>
        <v/>
      </c>
      <c r="CT41" s="202"/>
      <c r="CU41" s="202" t="str">
        <f>IF(IF(H41&lt;'Crop Table'!O55, 
                        DATEDIF(H41, 'Crop Table'!O55, "D"), 
                        DATEDIF('Crop Table'!O55, H41, "D")
                )
&gt; 3,
        IF(
                IF(H41&lt;'Crop Table'!P55, 
                        DATEDIF(H41, 'Crop Table'!P55, "D"), 
                        DATEDIF('Crop Table'!P55, H41, "D")
                ) 
        &gt; 3, 
        IF(AND(H41&gt;'Crop Table'!O55, H41&lt;'Crop Table'!P55),
                1*'Crop Table'!C55,
        ), 
        1*'Crop Table'!C55
        ),
1*'Crop Table'!C55
)</f>
        <v/>
      </c>
      <c r="CV41" s="202"/>
      <c r="CW41" s="202" t="str">
        <f>IF(IF(H41&lt;'Crop Table'!O56, 
                        DATEDIF(H41, 'Crop Table'!O56, "D"), 
                        DATEDIF('Crop Table'!O56, H41, "D")
                )
&gt; 3,
        IF(
                IF(H41&lt;'Crop Table'!P56, 
                        DATEDIF(H41, 'Crop Table'!P56, "D"), 
                        DATEDIF('Crop Table'!P56, H41, "D")
                ) 
        &gt; 3, 
        IF(AND(H41&gt;'Crop Table'!O56, H41&lt;'Crop Table'!P56),
                1*'Crop Table'!C56,
        ), 
        1*'Crop Table'!C56
        ),
1*'Crop Table'!C56
)</f>
        <v/>
      </c>
      <c r="CX41" s="202"/>
      <c r="CY41" s="202" t="str">
        <f>IF(IF(H40&lt;'Crop Table'!O57, 
                        DATEDIF(H40, 'Crop Table'!O57, "D"), 
                        DATEDIF('Crop Table'!O57, H40, "D")
                )
&gt; 3,
        IF(
                IF(H40&lt;'Crop Table'!P57, 
                        DATEDIF(H40, 'Crop Table'!P57, "D"), 
                        DATEDIF('Crop Table'!P57, H40, "D")
                ) 
        &gt; 3, 
        IF(AND(H40&gt;'Crop Table'!O57, H40&lt;'Crop Table'!P57),
                1*'Crop Table'!C57,
        ), 
        1*'Crop Table'!C57
        ),
1*'Crop Table'!C57
)</f>
        <v/>
      </c>
      <c r="CZ41" s="202"/>
      <c r="DA41" s="202" t="str">
        <f>IF(IF(H40&lt;'Crop Table'!O58, 
                        DATEDIF(H40, 'Crop Table'!O58, "D"), 
                        DATEDIF('Crop Table'!O58, H40, "D")
                )
&gt; 3,
        IF(
                IF(H40&lt;'Crop Table'!P58, 
                        DATEDIF(H40, 'Crop Table'!P58, "D"), 
                        DATEDIF('Crop Table'!P58, H40, "D")
                ) 
        &gt; 3, 
        IF(AND(H40&gt;'Crop Table'!O58, H40&lt;'Crop Table'!P58),
                1*'Crop Table'!C58,
        ), 
        1*'Crop Table'!C58
        ),
1*'Crop Table'!C58
)</f>
        <v/>
      </c>
      <c r="DB41" s="202"/>
      <c r="DC41" s="202" t="str">
        <f>IF(IF(H41&lt;'Crop Table'!O59, 
                        DATEDIF(H41, 'Crop Table'!O59, "D"), 
                        DATEDIF('Crop Table'!O59, H41, "D")
                )
&gt; 3,
        IF(
                IF(H41&lt;'Crop Table'!P59, 
                        DATEDIF(H41, 'Crop Table'!P59, "D"), 
                        DATEDIF('Crop Table'!P59, H41, "D")
                ) 
        &gt; 3, 
        IF(AND(H41&gt;'Crop Table'!O59, H41&lt;'Crop Table'!P59),
                1*'Crop Table'!C59,
        ), 
        1*'Crop Table'!C59
        ),
1*'Crop Table'!C59
)</f>
        <v/>
      </c>
      <c r="DD41" s="202"/>
      <c r="DE41" s="202" t="str">
        <f>IF(IF(H41&lt;'Crop Table'!O60, 
                        DATEDIF(H41, 'Crop Table'!O60, "D"), 
                        DATEDIF('Crop Table'!O60, H41, "D")
                )
&gt; 3,
        IF(
                IF(H41&lt;'Crop Table'!P60, 
                        DATEDIF(H41, 'Crop Table'!P60, "D"), 
                        DATEDIF('Crop Table'!P60, H41, "D")
                ) 
        &gt; 3, 
        IF(AND(H41&gt;'Crop Table'!O60, H41&lt;'Crop Table'!P60),
                1*'Crop Table'!C60,
        ), 
        1*'Crop Table'!C60
        ),
1*'Crop Table'!C60
)</f>
        <v/>
      </c>
      <c r="DF41" s="202"/>
      <c r="DG41" s="202" t="str">
        <f>IF(IF(H41&lt;'Crop Table'!O61, 
                        DATEDIF(H41, 'Crop Table'!O61, "D"), 
                        DATEDIF('Crop Table'!O61, H41, "D")
                )
&gt; 3,
        IF(
                IF(H41&lt;'Crop Table'!P61, 
                        DATEDIF(H41, 'Crop Table'!P61, "D"), 
                        DATEDIF('Crop Table'!P61, H41, "D")
                ) 
        &gt; 3, 
        IF(AND(H41&gt;'Crop Table'!O61, H41&lt;'Crop Table'!P61),
                1*'Crop Table'!C61,
        ), 
        1*'Crop Table'!C61
        ),
1*'Crop Table'!C61
)</f>
        <v/>
      </c>
      <c r="DH41" s="202"/>
      <c r="DI41" s="202" t="str">
        <f>IF(IF(H41&lt;'Crop Table'!O62, 
                        DATEDIF(H41, 'Crop Table'!O62, "D"), 
                        DATEDIF('Crop Table'!O62, H41, "D")
                )
&gt; 3,
        IF(
                IF(H41&lt;'Crop Table'!P62, 
                        DATEDIF(H41, 'Crop Table'!P62, "D"), 
                        DATEDIF('Crop Table'!P62, H41, "D")
                ) 
        &gt; 3, 
        IF(AND(H41&gt;'Crop Table'!O62, H41&lt;'Crop Table'!P62),
                1*'Crop Table'!C62,
        ), 
        1*'Crop Table'!C62
        ),
1*'Crop Table'!C62
)</f>
        <v/>
      </c>
      <c r="DJ41" s="202"/>
      <c r="DK41" s="202" t="str">
        <f>IF(IF(H41&lt;'Crop Table'!O63, 
                        DATEDIF(H41, 'Crop Table'!O63, "D"), 
                        DATEDIF('Crop Table'!O63, H41, "D")
                )
&gt; 3,
        IF(
                IF(H41&lt;'Crop Table'!P63, 
                        DATEDIF(H41, 'Crop Table'!P63, "D"), 
                        DATEDIF('Crop Table'!P63, H41, "D")
                ) 
        &gt; 3, 
        IF(AND(H41&gt;'Crop Table'!O63, H41&lt;'Crop Table'!P63),
                1*'Crop Table'!C63,
        ), 
        1*'Crop Table'!C63
        ),
1*'Crop Table'!C63
)</f>
        <v/>
      </c>
      <c r="DL41" s="202"/>
      <c r="DM41" s="202" t="str">
        <f>IF(IF(H41&lt;'Crop Table'!O64, 
                        DATEDIF(H41, 'Crop Table'!O64, "D"), 
                        DATEDIF('Crop Table'!O64, H41, "D")
                )
&gt; 3,
        IF(
                IF(H41&lt;'Crop Table'!P64, 
                        DATEDIF(H41, 'Crop Table'!P64, "D"), 
                        DATEDIF('Crop Table'!P64, H41, "D")
                ) 
        &gt; 3, 
        IF(AND(H41&gt;'Crop Table'!O64, H41&lt;'Crop Table'!P64),
                1*'Crop Table'!C64,
        ), 
        1*'Crop Table'!C64
        ),
1*'Crop Table'!C64
)</f>
        <v/>
      </c>
      <c r="DN41" s="202"/>
      <c r="DO41" s="202" t="str">
        <f>IF(IF(H41&lt;'Crop Table'!O65, 
                        DATEDIF(H41, 'Crop Table'!O65, "D"), 
                        DATEDIF('Crop Table'!O65, H41, "D")
                )
&gt; 3,
        IF(
                IF(H41&lt;'Crop Table'!P65, 
                        DATEDIF(H41, 'Crop Table'!P65, "D"), 
                        DATEDIF('Crop Table'!P65, H41, "D")
                ) 
        &gt; 3, 
        IF(AND(H41&gt;'Crop Table'!O65, H41&lt;'Crop Table'!P65),
                1*'Crop Table'!C65,
        ), 
        1*'Crop Table'!C65
        ),
1*'Crop Table'!C65
)</f>
        <v/>
      </c>
      <c r="DP41" s="202"/>
      <c r="DQ41" s="202" t="str">
        <f>IF(IF(H41&lt;'Crop Table'!O66, 
                        DATEDIF(H41, 'Crop Table'!O66, "D"), 
                        DATEDIF('Crop Table'!O66, H41, "D")
                )
&gt; 3,
        IF(
                IF(H41&lt;'Crop Table'!P66, 
                        DATEDIF(H41, 'Crop Table'!P66, "D"), 
                        DATEDIF('Crop Table'!P66, H41, "D")
                ) 
        &gt; 3, 
        IF(AND(H41&gt;'Crop Table'!O66, H41&lt;'Crop Table'!P66),
                1*'Crop Table'!C66,
        ), 
        1*'Crop Table'!C66
        ),
1*'Crop Table'!C66
)</f>
        <v/>
      </c>
      <c r="DR41" s="202"/>
      <c r="DS41" s="202" t="str">
        <f>IF(IF(H41&lt;'Crop Table'!O67, 
                        DATEDIF(H41, 'Crop Table'!O67, "D"), 
                        DATEDIF('Crop Table'!O67, H41, "D")
                )
&gt; 3,
        IF(
                IF(H41&lt;'Crop Table'!P67, 
                        DATEDIF(H41, 'Crop Table'!P67, "D"), 
                        DATEDIF('Crop Table'!P67, H41, "D")
                ) 
        &gt; 3, 
        IF(AND(H41&gt;'Crop Table'!O67, H41&lt;'Crop Table'!P67),
                1*'Crop Table'!C67,
        ), 
        1*'Crop Table'!C67
        ),
1*'Crop Table'!C67
)</f>
        <v/>
      </c>
      <c r="DT41" s="202"/>
      <c r="DU41" s="202" t="str">
        <f>IF(IF(H41&lt;'Crop Table'!O68, 
                        DATEDIF(H41, 'Crop Table'!O68, "D"), 
                        DATEDIF('Crop Table'!O68, H41, "D")
                )
&gt; 3,
        IF(
                IF(H41&lt;'Crop Table'!P68, 
                        DATEDIF(H41, 'Crop Table'!P68, "D"), 
                        DATEDIF('Crop Table'!P68, H41, "D")
                ) 
        &gt; 3, 
        IF(AND(H41&gt;'Crop Table'!O68, H41&lt;'Crop Table'!P68),
                1*'Crop Table'!C68,
        ), 
        1*'Crop Table'!C68
        ),
1*'Crop Table'!C68
)</f>
        <v/>
      </c>
      <c r="DV41" s="202"/>
      <c r="DW41" s="202" t="str">
        <f>IF(IF(H41&lt;'Crop Table'!O69, 
                        DATEDIF(H41, 'Crop Table'!O69, "D"), 
                        DATEDIF('Crop Table'!O69, H41, "D")
                )
&gt; 3,
        IF(
                IF(H41&lt;'Crop Table'!P69, 
                        DATEDIF(H41, 'Crop Table'!P69, "D"), 
                        DATEDIF('Crop Table'!P69, H41, "D")
                ) 
        &gt; 3, 
        IF(AND(H41&gt;'Crop Table'!O69, H41&lt;'Crop Table'!P69),
                1*'Crop Table'!C69,
        ), 
        1*'Crop Table'!C69
        ),
1*'Crop Table'!C69
)</f>
        <v/>
      </c>
      <c r="DX41" s="202"/>
      <c r="DY41" s="202" t="str">
        <f>IF(IF(H39&lt;'Crop Table'!O70, 
                        DATEDIF(H39, 'Crop Table'!O70, "D"), 
                        DATEDIF('Crop Table'!O70, H39, "D")
                )
&gt; 3,
        IF(
                IF(H39&lt;'Crop Table'!P70, 
                        DATEDIF(H39, 'Crop Table'!P70, "D"), 
                        DATEDIF('Crop Table'!P70, H39, "D")
                ) 
        &gt; 3, 
        IF(AND(H39&gt;'Crop Table'!O70, H39&lt;'Crop Table'!P70),
                1*'Crop Table'!C70,
        ), 
        1*'Crop Table'!C70
        ),
1*'Crop Table'!C70
)</f>
        <v/>
      </c>
      <c r="DZ41" s="202"/>
      <c r="EA41" s="202" t="str">
        <f>IF(IF(H41&lt;'Crop Table'!O71, 
                        DATEDIF(H41, 'Crop Table'!O71, "D"), 
                        DATEDIF('Crop Table'!O71, H41, "D")
                )
&gt; 3,
        IF(
                IF(H41&lt;'Crop Table'!P71, 
                        DATEDIF(H41, 'Crop Table'!P71, "D"), 
                        DATEDIF('Crop Table'!P71, H41, "D")
                ) 
        &gt; 3, 
        IF(AND(H41&gt;'Crop Table'!O71, H41&lt;'Crop Table'!P71),
                1*'Crop Table'!C71,
        ), 
        1*'Crop Table'!C71
        ),
1*'Crop Table'!C71
)</f>
        <v/>
      </c>
      <c r="EB41" s="202"/>
      <c r="EC41" s="202" t="str">
        <f>IF(IF(H41&lt;'Crop Table'!O72, 
                        DATEDIF(H41, 'Crop Table'!O72, "D"), 
                        DATEDIF('Crop Table'!O72, H41, "D")
                )
&gt; 3,
        IF(
                IF(H41&lt;'Crop Table'!P72, 
                        DATEDIF(H41, 'Crop Table'!P72, "D"), 
                        DATEDIF('Crop Table'!P72, H41, "D")
                ) 
        &gt; 3, 
        IF(AND(H41&gt;'Crop Table'!O72, H41&lt;'Crop Table'!P72),
                1*'Crop Table'!C72,
        ), 
        1*'Crop Table'!C72
        ),
1*'Crop Table'!C72
)</f>
        <v/>
      </c>
      <c r="ED41" s="202"/>
      <c r="EE41" s="202" t="str">
        <f>IF(IF(H41&lt;'Crop Table'!O73, 
                        DATEDIF(H41, 'Crop Table'!O73, "D"), 
                        DATEDIF('Crop Table'!O73, H41, "D")
                )
&gt; 3,
        IF(
                IF(H41&lt;'Crop Table'!P73, 
                        DATEDIF(H41, 'Crop Table'!P73, "D"), 
                        DATEDIF('Crop Table'!P73, H41, "D")
                ) 
        &gt; 3, 
        IF(AND(H41&gt;'Crop Table'!O73, H41&lt;'Crop Table'!P73),
                1*'Crop Table'!C73,
        ), 
        1*'Crop Table'!C73
        ),
1*'Crop Table'!C73
)</f>
        <v/>
      </c>
      <c r="EF41" s="203"/>
    </row>
    <row r="42">
      <c r="A42" s="204"/>
      <c r="B42" s="193"/>
      <c r="C42" s="193"/>
      <c r="D42" s="193"/>
      <c r="E42" s="205">
        <f>IF(COUNTA('Crop Table'!O11:O73)=0, ,SUM(K42:EE42))</f>
        <v>9</v>
      </c>
      <c r="F42" s="195"/>
      <c r="G42" s="206" t="str">
        <f>IF(COUNTA('Crop Table'!O11:O73)=0, ,(IF(LEFT(H42, 2)=LEFT(H41, 2), , SWITCH(LEFT(H42, 2), "1/", "January","2/", "February","3/", "March","4/", "April","5/", "May","6/", "June","7/", "July","8/", "August","9/", "September","10", "October","11", "November","12", "December"))))</f>
        <v>December</v>
      </c>
      <c r="H42" s="197">
        <f>IF(COUNTA('Crop Table'!O11:O73)=0, ,H41+(DATEDIF(H13, H53, "D")/39)-((DATEDIF(H13, H53, "D")/39)/39))</f>
        <v>45266.65023</v>
      </c>
      <c r="I42" s="207"/>
      <c r="J42" s="208"/>
      <c r="K42" s="200" t="str">
        <f>IF(IF(H42&lt;'Crop Table'!O11, 
                        DATEDIF(H42, 'Crop Table'!O11, "D"), 
                        DATEDIF('Crop Table'!O11, H42, "D")
                )
&gt; 3,
        IF(
                IF(H42&lt;'Crop Table'!P11, 
                        DATEDIF(H42, 'Crop Table'!P11, "D"), 
                        DATEDIF('Crop Table'!P11, H42, "D")
                ) 
        &gt; 3, 
        IF(AND(H42&gt;'Crop Table'!O11, H42&lt;'Crop Table'!P11),
                1*'Crop Table'!C11,
        ), 
        1*'Crop Table'!C11
        ),
1*'Crop Table'!C11
)</f>
        <v/>
      </c>
      <c r="L42" s="200"/>
      <c r="M42" s="201" t="str">
        <f>IF(IF(H39&lt;'Crop Table'!O12, 
                        DATEDIF(H39, 'Crop Table'!O12, "D"), 
                        DATEDIF('Crop Table'!O12, H39, "D")
                )
&gt; 3,
        IF(
                IF(H39&lt;'Crop Table'!P12, 
                        DATEDIF(H39, 'Crop Table'!P12, "D"), 
                        DATEDIF('Crop Table'!P12, H39, "D")
                ) 
        &gt; 3, 
        IF(AND(H39&gt;'Crop Table'!O12, H39&lt;'Crop Table'!P12),
                1*'Crop Table'!C12,
        ), 
        1*'Crop Table'!C12
        ),
1*'Crop Table'!C12
)</f>
        <v/>
      </c>
      <c r="N42" s="201"/>
      <c r="O42" s="202" t="str">
        <f>IF(IF(H42&lt;'Crop Table'!O13, 
                        DATEDIF(H42, 'Crop Table'!O13, "D"), 
                        DATEDIF('Crop Table'!O13, H42, "D")
                )
&gt; 3,
        IF(
                IF(H42&lt;'Crop Table'!P13, 
                        DATEDIF(H42, 'Crop Table'!P13, "D"), 
                        DATEDIF('Crop Table'!P13, H42, "D")
                ) 
        &gt; 3, 
        IF(AND(H42&gt;'Crop Table'!O13, H42&lt;'Crop Table'!P13),
                1*'Crop Table'!C13,
        ), 
        1*'Crop Table'!C13
        ),
1*'Crop Table'!C13
)</f>
        <v/>
      </c>
      <c r="P42" s="202"/>
      <c r="Q42" s="202" t="str">
        <f>IF(IF(H42&lt;'Crop Table'!O14, 
                        DATEDIF(H42, 'Crop Table'!O14, "D"), 
                        DATEDIF('Crop Table'!O14, H42, "D")
                )
&gt; 3,
        IF(
                IF(H42&lt;'Crop Table'!P14, 
                        DATEDIF(H42, 'Crop Table'!P14, "D"), 
                        DATEDIF('Crop Table'!P14, H42, "D")
                ) 
        &gt; 3, 
        IF(AND(H42&gt;'Crop Table'!O14, H42&lt;'Crop Table'!P14),
                1*'Crop Table'!C14,
        ), 
        1*'Crop Table'!C14
        ),
1*'Crop Table'!C14 
)</f>
        <v/>
      </c>
      <c r="R42" s="202"/>
      <c r="S42" s="202" t="str">
        <f>IF(IF(H42&lt;'Crop Table'!O15, 
                        DATEDIF(H42, 'Crop Table'!O15, "D"), 
                        DATEDIF('Crop Table'!O15, H42, "D")
                )
&gt; 3,
        IF(
                IF(H42&lt;'Crop Table'!P15, 
                        DATEDIF(H42, 'Crop Table'!P15, "D"), 
                        DATEDIF('Crop Table'!P15, H42, "D")
                ) 
        &gt; 3, 
        IF(AND(H42&gt;'Crop Table'!O15, H42&lt;'Crop Table'!P15),
                1*'Crop Table'!C15,
        ), 
        1*'Crop Table'!C15
        ),
1*'Crop Table'!C15
)</f>
        <v/>
      </c>
      <c r="T42" s="202"/>
      <c r="U42" s="202" t="str">
        <f>IF(IF(H42&lt;'Crop Table'!O16, 
                        DATEDIF(H42, 'Crop Table'!O16, "D"), 
                        DATEDIF('Crop Table'!O16, H42, "D")
                )
&gt; 3,
        IF(
                IF(H42&lt;'Crop Table'!P16, 
                        DATEDIF(H42, 'Crop Table'!P16, "D"), 
                        DATEDIF('Crop Table'!P16, H42, "D")
                ) 
        &gt; 3, 
        IF(AND(H42&gt;'Crop Table'!O16, H42&lt;'Crop Table'!P16),
                1*'Crop Table'!C16,
        ), 
        1*'Crop Table'!C16
        ),
1*'Crop Table'!C16 
)</f>
        <v/>
      </c>
      <c r="V42" s="202"/>
      <c r="W42" s="202" t="str">
        <f>IF(IF(H42&lt;'Crop Table'!O17, 
                        DATEDIF(H42, 'Crop Table'!O17, "D"), 
                        DATEDIF('Crop Table'!O17, H42, "D")
                )
&gt; 3,
        IF(
                IF(H42&lt;'Crop Table'!P17, 
                        DATEDIF(H42, 'Crop Table'!P17, "D"), 
                        DATEDIF('Crop Table'!P17, H42, "D")
                ) 
        &gt; 3, 
        IF(AND(H42&gt;'Crop Table'!O17, H42&lt;'Crop Table'!P17),
                1*'Crop Table'!C17,
        ), 
        1*'Crop Table'!C17
        ),
1*'Crop Table'!C17 
)</f>
        <v/>
      </c>
      <c r="X42" s="202"/>
      <c r="Y42" s="202" t="str">
        <f>IF(IF(H42&lt;'Crop Table'!O18, 
                        DATEDIF(H42, 'Crop Table'!O18, "D"), 
                        DATEDIF('Crop Table'!O18, H42, "D")
                )
&gt; 3,
        IF(
                IF(H42&lt;'Crop Table'!P18, 
                        DATEDIF(H42, 'Crop Table'!P18, "D"), 
                        DATEDIF('Crop Table'!P18, H42, "D")
                ) 
        &gt; 3, 
        IF(AND(H42&gt;'Crop Table'!O18, H42&lt;'Crop Table'!P18),
                1*'Crop Table'!C18,
        ), 
        1*'Crop Table'!C18
        ),
1*'Crop Table'!C18 
)</f>
        <v/>
      </c>
      <c r="Z42" s="202"/>
      <c r="AA42" s="202" t="str">
        <f>IF(IF(H42&lt;'Crop Table'!O19, 
                        DATEDIF(H42, 'Crop Table'!O19, "D"), 
                        DATEDIF('Crop Table'!O19, H42, "D")
                )
&gt; 3,
        IF(
                IF(H42&lt;'Crop Table'!P19, 
                        DATEDIF(H42, 'Crop Table'!P19, "D"), 
                        DATEDIF('Crop Table'!P19, H42, "D")
                ) 
        &gt; 3, 
        IF(AND(H42&gt;'Crop Table'!O19, H42&lt;'Crop Table'!P19),
                1*'Crop Table'!C19,
        ), 
        1*'Crop Table'!C19
        ),
1*'Crop Table'!C19 
)</f>
        <v/>
      </c>
      <c r="AB42" s="202"/>
      <c r="AC42" s="202" t="str">
        <f>IF(IF(H42&lt;'Crop Table'!O20, 
                        DATEDIF(H42, 'Crop Table'!O20, "D"), 
                        DATEDIF('Crop Table'!O20, H42, "D")
                )
&gt; 3,
        IF(
                IF(H42&lt;'Crop Table'!P20, 
                        DATEDIF(H42, 'Crop Table'!P20, "D"), 
                        DATEDIF('Crop Table'!P20, H42, "D")
                ) 
        &gt; 3, 
        IF(AND(H42&gt;'Crop Table'!O20, H42&lt;'Crop Table'!P20),
                1*'Crop Table'!C20,
        ), 
        1*'Crop Table'!C20
        ),
1*'Crop Table'!C20 
)</f>
        <v/>
      </c>
      <c r="AD42" s="202"/>
      <c r="AE42" s="202">
        <f>IF(IF(H42&lt;'Crop Table'!O21, 
                        DATEDIF(H42, 'Crop Table'!O21, "D"), 
                        DATEDIF('Crop Table'!O21, H42, "D")
                )
&gt; 3,
        IF(
                IF(H42&lt;'Crop Table'!P21, 
                        DATEDIF(H42, 'Crop Table'!P21, "D"), 
                        DATEDIF('Crop Table'!P21, H42, "D")
                ) 
        &gt; 3, 
        IF(AND(H42&gt;'Crop Table'!O21, H42&lt;'Crop Table'!P21),
                1*'Crop Table'!C21,
        ), 
        1*'Crop Table'!C21
        ),
1*'Crop Table'!C21 
)</f>
        <v>4</v>
      </c>
      <c r="AF42" s="202"/>
      <c r="AG42" s="202">
        <f>IF(IF(H42&lt;'Crop Table'!O22, 
                        DATEDIF(H42, 'Crop Table'!O22, "D"), 
                        DATEDIF('Crop Table'!O22, H42, "D")
                )
&gt; 3,
        IF(
                IF(H42&lt;'Crop Table'!P22, 
                        DATEDIF(H42, 'Crop Table'!P22, "D"), 
                        DATEDIF('Crop Table'!P22, H42, "D")
                ) 
        &gt; 3, 
        IF(AND(H42&gt;'Crop Table'!O22, H42&lt;'Crop Table'!P22),
                1*'Crop Table'!C22,
        ), 
        1*'Crop Table'!C22
        ),
1*'Crop Table'!C22 
)</f>
        <v>1</v>
      </c>
      <c r="AH42" s="202"/>
      <c r="AI42" s="202">
        <f>IF(IF(H42&lt;'Crop Table'!O23, 
                        DATEDIF(H42, 'Crop Table'!O23, "D"), 
                        DATEDIF('Crop Table'!O23, H42, "D")
                )
&gt; 3,
        IF(
                IF(H42&lt;'Crop Table'!P23, 
                        DATEDIF(H42, 'Crop Table'!P23, "D"), 
                        DATEDIF('Crop Table'!P23, H42, "D")
                ) 
        &gt; 3, 
        IF(AND(H42&gt;'Crop Table'!O23, H42&lt;'Crop Table'!P23),
                1*'Crop Table'!C23,
        ), 
        1*'Crop Table'!C23
        ),
1*'Crop Table'!C23 
)</f>
        <v>1</v>
      </c>
      <c r="AJ42" s="202"/>
      <c r="AK42" s="202">
        <f>IF(IF(H42&lt;'Crop Table'!O24, 
                        DATEDIF(H42, 'Crop Table'!O24, "D"), 
                        DATEDIF('Crop Table'!O24, H42, "D")
                )
&gt; 3,
        IF(
                IF(H42&lt;'Crop Table'!P24, 
                        DATEDIF(H42, 'Crop Table'!P24, "D"), 
                        DATEDIF('Crop Table'!P24, H42, "D")
                ) 
        &gt; 3, 
        IF(AND(H42&gt;'Crop Table'!O24, H42&lt;'Crop Table'!P24),
                1*'Crop Table'!C24,
        ), 
        1*'Crop Table'!C24
        ),
1*'Crop Table'!C24 
)</f>
        <v>3</v>
      </c>
      <c r="AL42" s="202"/>
      <c r="AM42" s="202" t="str">
        <f>IF(IF(H42&lt;'Crop Table'!O25, 
                        DATEDIF(H42, 'Crop Table'!O25, "D"), 
                        DATEDIF('Crop Table'!O25, H42, "D")
                )
&gt; 3,
        IF(
                IF(H42&lt;'Crop Table'!P25, 
                        DATEDIF(H42, 'Crop Table'!P25, "D"), 
                        DATEDIF('Crop Table'!P25, H42, "D")
                ) 
        &gt; 3, 
        IF(AND(H42&gt;'Crop Table'!O25, H42&lt;'Crop Table'!P25),
                1*'Crop Table'!C25,
        ), 
        1*'Crop Table'!C25
        ),
1*'Crop Table'!C25 
)</f>
        <v/>
      </c>
      <c r="AN42" s="202"/>
      <c r="AO42" s="202" t="str">
        <f>IF(IF(H42&lt;'Crop Table'!O26, 
                        DATEDIF(H42, 'Crop Table'!O26, "D"), 
                        DATEDIF('Crop Table'!O26, H42, "D")
                )
&gt; 3,
        IF(
                IF(H42&lt;'Crop Table'!P26, 
                        DATEDIF(H42, 'Crop Table'!P26, "D"), 
                        DATEDIF('Crop Table'!P26, H42, "D")
                ) 
        &gt; 3, 
        IF(AND(H42&gt;'Crop Table'!O26, H42&lt;'Crop Table'!P26),
                1*'Crop Table'!C26,
        ), 
        1*'Crop Table'!C26
        ),
1*'Crop Table'!C26 
)</f>
        <v/>
      </c>
      <c r="AP42" s="202"/>
      <c r="AQ42" s="202" t="str">
        <f>IF(IF(H42&lt;'Crop Table'!O27, 
                        DATEDIF(H42, 'Crop Table'!O27, "D"), 
                        DATEDIF('Crop Table'!O27, H42, "D")
                )
&gt; 3,
        IF(
                IF(H42&lt;'Crop Table'!P27, 
                        DATEDIF(H42, 'Crop Table'!P27, "D"), 
                        DATEDIF('Crop Table'!P27, H42, "D")
                ) 
        &gt; 3, 
        IF(AND(H42&gt;'Crop Table'!O27, H42&lt;'Crop Table'!P27),
                1*'Crop Table'!C27,
        ), 
        1*'Crop Table'!C27
        ),
1*'Crop Table'!C27 
)</f>
        <v/>
      </c>
      <c r="AR42" s="202"/>
      <c r="AS42" s="202" t="str">
        <f>IF(IF(H42&lt;'Crop Table'!O28, 
                        DATEDIF(H42, 'Crop Table'!O28, "D"), 
                        DATEDIF('Crop Table'!O28, H42, "D")
                )
&gt; 3,
        IF(
                IF(H42&lt;'Crop Table'!P28, 
                        DATEDIF(H42, 'Crop Table'!P28, "D"), 
                        DATEDIF('Crop Table'!P28, H42, "D")
                ) 
        &gt; 3, 
        IF(AND(H42&gt;'Crop Table'!O28, H42&lt;'Crop Table'!P28),
                1*'Crop Table'!C28,
        ), 
        1*'Crop Table'!C28
        ),
1*'Crop Table'!C28 
)</f>
        <v/>
      </c>
      <c r="AT42" s="202"/>
      <c r="AU42" s="202" t="str">
        <f>IF(IF(H42&lt;'Crop Table'!O29, 
                        DATEDIF(H42, 'Crop Table'!O29, "D"), 
                        DATEDIF('Crop Table'!O29, H42, "D")
                )
&gt; 3,
        IF(
                IF(H42&lt;'Crop Table'!P29, 
                        DATEDIF(H42, 'Crop Table'!P29, "D"), 
                        DATEDIF('Crop Table'!P29, H42, "D")
                ) 
        &gt; 3, 
        IF(AND(H42&gt;'Crop Table'!O29, H42&lt;'Crop Table'!P29),
                1*'Crop Table'!C29,
        ), 
        1*'Crop Table'!C29
        ),
1*'Crop Table'!C29 
)</f>
        <v/>
      </c>
      <c r="AV42" s="202"/>
      <c r="AW42" s="202" t="str">
        <f>IF(IF(H42&lt;'Crop Table'!O30, 
                        DATEDIF(H42, 'Crop Table'!O30, "D"), 
                        DATEDIF('Crop Table'!O30, H42, "D")
                )
&gt; 3,
        IF(
                IF(H42&lt;'Crop Table'!P30, 
                        DATEDIF(H42, 'Crop Table'!P30, "D"), 
                        DATEDIF('Crop Table'!P30, H42, "D")
                ) 
        &gt; 3, 
        IF(AND(H42&gt;'Crop Table'!O30, H42&lt;'Crop Table'!P30),
                1*'Crop Table'!C30,
        ), 
        1*'Crop Table'!C30
        ),
1*'Crop Table'!C30 
)</f>
        <v/>
      </c>
      <c r="AX42" s="202"/>
      <c r="AY42" s="202" t="str">
        <f>IF(IF(H42&lt;'Crop Table'!O31, 
                        DATEDIF(H42, 'Crop Table'!O31, "D"), 
                        DATEDIF('Crop Table'!O31, H42, "D")
                )
&gt; 3,
        IF(
                IF(H42&lt;'Crop Table'!P31, 
                        DATEDIF(H42, 'Crop Table'!P31, "D"), 
                        DATEDIF('Crop Table'!P31, H42, "D")
                ) 
        &gt; 3, 
        IF(AND(H42&gt;'Crop Table'!O31, H42&lt;'Crop Table'!P31),
                1*'Crop Table'!C31,
        ), 
        1*'Crop Table'!C31
        ),
1*'Crop Table'!C31 
)</f>
        <v/>
      </c>
      <c r="AZ42" s="202"/>
      <c r="BA42" s="202" t="str">
        <f>IF(IF(H42&lt;'Crop Table'!O32, 
                        DATEDIF(H42, 'Crop Table'!O32, "D"), 
                        DATEDIF('Crop Table'!O32, H42, "D")
                )
&gt; 3,
        IF(
                IF(H42&lt;'Crop Table'!P32, 
                        DATEDIF(H42, 'Crop Table'!P32, "D"), 
                        DATEDIF('Crop Table'!P32, H42, "D")
                ) 
        &gt; 3, 
        IF(AND(H42&gt;'Crop Table'!O32, H42&lt;'Crop Table'!P32),
                1*'Crop Table'!C32,
        ), 
        1*'Crop Table'!C32
        ),
1*'Crop Table'!C32 
)</f>
        <v/>
      </c>
      <c r="BB42" s="202"/>
      <c r="BC42" s="202" t="str">
        <f>IF(IF(H42&lt;'Crop Table'!O33, 
                        DATEDIF(H42, 'Crop Table'!O33, "D"), 
                        DATEDIF('Crop Table'!O33, H42, "D")
                )
&gt; 3,
        IF(
                IF(H42&lt;'Crop Table'!P33, 
                        DATEDIF(H42, 'Crop Table'!P33, "D"), 
                        DATEDIF('Crop Table'!P33, H42, "D")
                ) 
        &gt; 3, 
        IF(AND(H42&gt;'Crop Table'!O33, H42&lt;'Crop Table'!P33),
                1*'Crop Table'!C33,
        ), 
        1*'Crop Table'!C33
        ),
1*'Crop Table'!C33 
)</f>
        <v/>
      </c>
      <c r="BD42" s="202"/>
      <c r="BE42" s="202" t="str">
        <f>IF(IF(H42&lt;'Crop Table'!O34, 
                        DATEDIF(H42, 'Crop Table'!O34, "D"), 
                        DATEDIF('Crop Table'!O34, H42, "D")
                )
&gt; 3,
        IF(
                IF(H42&lt;'Crop Table'!P34, 
                        DATEDIF(H42, 'Crop Table'!P34, "D"), 
                        DATEDIF('Crop Table'!P34, H42, "D")
                ) 
        &gt; 3, 
        IF(AND(H42&gt;'Crop Table'!O34, H42&lt;'Crop Table'!P34),
                1*'Crop Table'!C34,
        ), 
        1*'Crop Table'!C34
        ),
1*'Crop Table'!C34 
)</f>
        <v/>
      </c>
      <c r="BF42" s="202"/>
      <c r="BG42" s="202" t="str">
        <f>IF(IF(H42&lt;'Crop Table'!O35, 
                        DATEDIF(H42, 'Crop Table'!O35, "D"), 
                        DATEDIF('Crop Table'!O35, H42, "D")
                )
&gt; 3,
        IF(
                IF(H42&lt;'Crop Table'!P35, 
                        DATEDIF(H42, 'Crop Table'!P35, "D"), 
                        DATEDIF('Crop Table'!P35, H42, "D")
                ) 
        &gt; 3, 
        IF(AND(H42&gt;'Crop Table'!O35, H42&lt;'Crop Table'!P35),
                1*'Crop Table'!C35,
        ), 
        1*'Crop Table'!C35
        ),
1*'Crop Table'!C35 
)</f>
        <v/>
      </c>
      <c r="BH42" s="202"/>
      <c r="BI42" s="202" t="str">
        <f>IF(IF(H42&lt;'Crop Table'!O36, 
                        DATEDIF(H42, 'Crop Table'!O36, "D"), 
                        DATEDIF('Crop Table'!O36, H42, "D")
                )
&gt; 3,
        IF(
                IF(H42&lt;'Crop Table'!P36, 
                        DATEDIF(H42, 'Crop Table'!P36, "D"), 
                        DATEDIF('Crop Table'!P36, H42, "D")
                ) 
        &gt; 3, 
        IF(AND(H42&gt;'Crop Table'!O36, H42&lt;'Crop Table'!P36),
                1*'Crop Table'!C36,
        ), 
        1*'Crop Table'!C36
        ),
1*'Crop Table'!C36 
)</f>
        <v/>
      </c>
      <c r="BJ42" s="202"/>
      <c r="BK42" s="202" t="str">
        <f>IF(IF(H42&lt;'Crop Table'!O37, 
                        DATEDIF(H42, 'Crop Table'!O37, "D"), 
                        DATEDIF('Crop Table'!O37, H42, "D")
                )
&gt; 3,
        IF(
                IF(H42&lt;'Crop Table'!P37, 
                        DATEDIF(H42, 'Crop Table'!P37, "D"), 
                        DATEDIF('Crop Table'!P37, H42, "D")
                ) 
        &gt; 3, 
        IF(AND(H42&gt;'Crop Table'!O37, H42&lt;'Crop Table'!P37),
                1*'Crop Table'!C37,
        ), 
        1*'Crop Table'!C37
        ),
1*'Crop Table'!C37 
)</f>
        <v/>
      </c>
      <c r="BL42" s="202"/>
      <c r="BM42" s="202" t="str">
        <f>IF(IF(H42&lt;'Crop Table'!O38, 
                        DATEDIF(H42, 'Crop Table'!O38, "D"), 
                        DATEDIF('Crop Table'!O38, H42, "D")
                )
&gt; 3,
        IF(
                IF(H42&lt;'Crop Table'!P38, 
                        DATEDIF(H42, 'Crop Table'!P38, "D"), 
                        DATEDIF('Crop Table'!P38, H42, "D")
                ) 
        &gt; 3, 
        IF(AND(H42&gt;'Crop Table'!O38, H42&lt;'Crop Table'!P38),
                1*'Crop Table'!C38,
        ), 
        1*'Crop Table'!C38
        ),
1*'Crop Table'!C38 
)</f>
        <v/>
      </c>
      <c r="BN42" s="202"/>
      <c r="BO42" s="202" t="str">
        <f>IF(IF(H42&lt;'Crop Table'!O39, 
                        DATEDIF(H42, 'Crop Table'!O39, "D"), 
                        DATEDIF('Crop Table'!O39, H42, "D")
                )
&gt; 3,
        IF(
                IF(H42&lt;'Crop Table'!P39, 
                        DATEDIF(H42, 'Crop Table'!P39, "D"), 
                        DATEDIF('Crop Table'!P39, H42, "D")
                ) 
        &gt; 3, 
        IF(AND(H42&gt;'Crop Table'!O39, H42&lt;'Crop Table'!P39),
                1*'Crop Table'!C39,
        ), 
        1*'Crop Table'!C39
        ),
1*'Crop Table'!C39 
)</f>
        <v/>
      </c>
      <c r="BP42" s="202"/>
      <c r="BQ42" s="202" t="str">
        <f>IF(IF(H42&lt;'Crop Table'!O40, 
                        DATEDIF(H42, 'Crop Table'!O40, "D"), 
                        DATEDIF('Crop Table'!O40, H42, "D")
                )
&gt; 3,
        IF(
                IF(H42&lt;'Crop Table'!P40, 
                        DATEDIF(H42, 'Crop Table'!P40, "D"), 
                        DATEDIF('Crop Table'!P40, H42, "D")
                ) 
        &gt; 3, 
        IF(AND(H42&gt;'Crop Table'!O40, H42&lt;'Crop Table'!P40),
                1*'Crop Table'!C40,
        ), 
        1*'Crop Table'!C40
        ),
1*'Crop Table'!C40
)</f>
        <v/>
      </c>
      <c r="BR42" s="202"/>
      <c r="BS42" s="202" t="str">
        <f>IF(IF(H42&lt;'Crop Table'!O41, 
                        DATEDIF(H42, 'Crop Table'!O41, "D"), 
                        DATEDIF('Crop Table'!O41, H42, "D")
                )
&gt; 3,
        IF(
                IF(H42&lt;'Crop Table'!P41, 
                        DATEDIF(H42, 'Crop Table'!P41, "D"), 
                        DATEDIF('Crop Table'!P41, H42, "D")
                ) 
        &gt; 3, 
        IF(AND(H42&gt;'Crop Table'!O41, H42&lt;'Crop Table'!P41),
                1*'Crop Table'!C41,
        ), 
        1*'Crop Table'!C41
        ),
1*'Crop Table'!C41
)</f>
        <v/>
      </c>
      <c r="BT42" s="202"/>
      <c r="BU42" s="202" t="str">
        <f>IF(IF(H42&lt;'Crop Table'!O42, 
                        DATEDIF(H42, 'Crop Table'!O42, "D"), 
                        DATEDIF('Crop Table'!O42, H42, "D")
                )
&gt; 3,
        IF(
                IF(H42&lt;'Crop Table'!P42, 
                        DATEDIF(H42, 'Crop Table'!P42, "D"), 
                        DATEDIF('Crop Table'!P42, H42, "D")
                ) 
        &gt; 3, 
        IF(AND(H42&gt;'Crop Table'!O42, H42&lt;'Crop Table'!P42),
                1*'Crop Table'!C42,
        ), 
        1*'Crop Table'!C42
        ),
1*'Crop Table'!C42
)</f>
        <v/>
      </c>
      <c r="BV42" s="202"/>
      <c r="BW42" s="202" t="str">
        <f>IF(IF(H42&lt;'Crop Table'!O43, 
                        DATEDIF(H42, 'Crop Table'!O43, "D"), 
                        DATEDIF('Crop Table'!O43, H42, "D")
                )
&gt; 3,
        IF(
                IF(H42&lt;'Crop Table'!P43, 
                        DATEDIF(H42, 'Crop Table'!P43, "D"), 
                        DATEDIF('Crop Table'!P43, H42, "D")
                ) 
        &gt; 3, 
        IF(AND(H42&gt;'Crop Table'!O43, H42&lt;'Crop Table'!P43),
                1*'Crop Table'!C43,
        ), 
        1*'Crop Table'!C43
        ),
1*'Crop Table'!C43
)</f>
        <v/>
      </c>
      <c r="BX42" s="202"/>
      <c r="BY42" s="202" t="str">
        <f>IF(IF(H42&lt;'Crop Table'!O44, 
                        DATEDIF(H42, 'Crop Table'!O44, "D"), 
                        DATEDIF('Crop Table'!O44, H42, "D")
                )
&gt; 3,
        IF(
                IF(H42&lt;'Crop Table'!P44, 
                        DATEDIF(H42, 'Crop Table'!P44, "D"), 
                        DATEDIF('Crop Table'!P44, H42, "D")
                ) 
        &gt; 3, 
        IF(AND(H42&gt;'Crop Table'!O44, H42&lt;'Crop Table'!P44),
                1*'Crop Table'!C44,
        ), 
        1*'Crop Table'!C44
        ),
1*'Crop Table'!C44
)</f>
        <v/>
      </c>
      <c r="BZ42" s="202"/>
      <c r="CA42" s="202" t="str">
        <f>IF(IF(H42&lt;'Crop Table'!O45, 
                        DATEDIF(H42, 'Crop Table'!O45, "D"), 
                        DATEDIF('Crop Table'!O45, H42, "D")
                )
&gt; 3,
        IF(
                IF(H42&lt;'Crop Table'!P45, 
                        DATEDIF(H42, 'Crop Table'!P45, "D"), 
                        DATEDIF('Crop Table'!P45, H42, "D")
                ) 
        &gt; 3, 
        IF(AND(H42&gt;'Crop Table'!O45, H42&lt;'Crop Table'!P45),
                1*'Crop Table'!C45,
        ), 
        1*'Crop Table'!C45
        ),
1*'Crop Table'!C45
)</f>
        <v/>
      </c>
      <c r="CB42" s="202"/>
      <c r="CC42" s="202" t="str">
        <f>IF(IF(H42&lt;'Crop Table'!O46, 
                        DATEDIF(H42, 'Crop Table'!O46, "D"), 
                        DATEDIF('Crop Table'!O46, H42, "D")
                )
&gt; 3,
        IF(
                IF(H42&lt;'Crop Table'!P46, 
                        DATEDIF(H42, 'Crop Table'!P46, "D"), 
                        DATEDIF('Crop Table'!P46, H42, "D")
                ) 
        &gt; 3, 
        IF(AND(H42&gt;'Crop Table'!O46, H42&lt;'Crop Table'!P46),
                1*'Crop Table'!C46,
        ), 
        1*'Crop Table'!C46
        ),
1*'Crop Table'!C46
)</f>
        <v/>
      </c>
      <c r="CD42" s="202"/>
      <c r="CE42" s="202" t="str">
        <f>IF(IF(H42&lt;'Crop Table'!O47, 
                        DATEDIF(H42, 'Crop Table'!O47, "D"), 
                        DATEDIF('Crop Table'!O47, H42, "D")
                )
&gt; 3,
        IF(
                IF(H42&lt;'Crop Table'!P47, 
                        DATEDIF(H42, 'Crop Table'!P47, "D"), 
                        DATEDIF('Crop Table'!P47, H42, "D")
                ) 
        &gt; 3, 
        IF(AND(H42&gt;'Crop Table'!O47, H42&lt;'Crop Table'!P47),
                1*'Crop Table'!C47,
        ), 
        1*'Crop Table'!C47
        ),
1*'Crop Table'!C47
)</f>
        <v/>
      </c>
      <c r="CF42" s="202"/>
      <c r="CG42" s="202" t="str">
        <f>IF(IF(H42&lt;'Crop Table'!O48, 
                        DATEDIF(H42, 'Crop Table'!O48, "D"), 
                        DATEDIF('Crop Table'!O48, H42, "D")
                )
&gt; 3,
        IF(
                IF(H42&lt;'Crop Table'!P48, 
                        DATEDIF(H42, 'Crop Table'!P48, "D"), 
                        DATEDIF('Crop Table'!P48, H42, "D")
                ) 
        &gt; 3, 
        IF(AND(H42&gt;'Crop Table'!O48, H42&lt;'Crop Table'!P48),
                1*'Crop Table'!C48,
        ), 
        1*'Crop Table'!C48
        ),
1*'Crop Table'!C48
)</f>
        <v/>
      </c>
      <c r="CH42" s="202"/>
      <c r="CI42" s="202" t="str">
        <f>IF(IF(H42&lt;'Crop Table'!O49, 
                        DATEDIF(H42, 'Crop Table'!O49, "D"), 
                        DATEDIF('Crop Table'!O49, H42, "D")
                )
&gt; 3,
        IF(
                IF(H42&lt;'Crop Table'!P49, 
                        DATEDIF(H42, 'Crop Table'!P49, "D"), 
                        DATEDIF('Crop Table'!P49, H42, "D")
                ) 
        &gt; 3, 
        IF(AND(H42&gt;'Crop Table'!O49, H42&lt;'Crop Table'!P49),
                1*'Crop Table'!C49,
        ), 
        1*'Crop Table'!C49
        ),
1*'Crop Table'!C49
)</f>
        <v/>
      </c>
      <c r="CJ42" s="202"/>
      <c r="CK42" s="202" t="str">
        <f>IF(IF(H42&lt;'Crop Table'!O50, 
                        DATEDIF(H42, 'Crop Table'!O50, "D"), 
                        DATEDIF('Crop Table'!O50, H42, "D")
                )
&gt; 3,
        IF(
                IF(H42&lt;'Crop Table'!P50, 
                        DATEDIF(H42, 'Crop Table'!P50, "D"), 
                        DATEDIF('Crop Table'!P50, H42, "D")
                ) 
        &gt; 3, 
        IF(AND(H42&gt;'Crop Table'!O50, H42&lt;'Crop Table'!P50),
                1*'Crop Table'!C50,
        ), 
        1*'Crop Table'!C50
        ),
1*'Crop Table'!C50
)</f>
        <v/>
      </c>
      <c r="CL42" s="202"/>
      <c r="CM42" s="202" t="str">
        <f>IF(IF(H42&lt;'Crop Table'!O51, 
                        DATEDIF(H42, 'Crop Table'!O51, "D"), 
                        DATEDIF('Crop Table'!O51, H42, "D")
                )
&gt; 3,
        IF(
                IF(H42&lt;'Crop Table'!P51, 
                        DATEDIF(H42, 'Crop Table'!P51, "D"), 
                        DATEDIF('Crop Table'!P51, H42, "D")
                ) 
        &gt; 3, 
        IF(AND(H42&gt;'Crop Table'!O51, H42&lt;'Crop Table'!P51),
                1*'Crop Table'!C51,
        ), 
        1*'Crop Table'!C51
        ),
1*'Crop Table'!C51
)</f>
        <v/>
      </c>
      <c r="CN42" s="202"/>
      <c r="CO42" s="202" t="str">
        <f>IF(IF(H42&lt;'Crop Table'!O52, 
                        DATEDIF(H42, 'Crop Table'!O52, "D"), 
                        DATEDIF('Crop Table'!O52, H42, "D")
                )
&gt; 3,
        IF(
                IF(H42&lt;'Crop Table'!P52, 
                        DATEDIF(H42, 'Crop Table'!P52, "D"), 
                        DATEDIF('Crop Table'!P52, H42, "D")
                ) 
        &gt; 3, 
        IF(AND(H42&gt;'Crop Table'!O52, H42&lt;'Crop Table'!P52),
                1*'Crop Table'!C52,
        ), 
        1*'Crop Table'!C52
        ),
1*'Crop Table'!C52
)</f>
        <v/>
      </c>
      <c r="CP42" s="202"/>
      <c r="CQ42" s="202" t="str">
        <f>IF(IF(H42&lt;'Crop Table'!O53, 
                        DATEDIF(H42, 'Crop Table'!O53, "D"), 
                        DATEDIF('Crop Table'!O53, H42, "D")
                )
&gt; 3,
        IF(
                IF(H42&lt;'Crop Table'!P53, 
                        DATEDIF(H42, 'Crop Table'!P53, "D"), 
                        DATEDIF('Crop Table'!P53, H42, "D")
                ) 
        &gt; 3, 
        IF(AND(H42&gt;'Crop Table'!O53, H42&lt;'Crop Table'!P53),
                1*'Crop Table'!C53,
        ), 
        1*'Crop Table'!C53
        ),
1*'Crop Table'!C53
)</f>
        <v/>
      </c>
      <c r="CR42" s="202"/>
      <c r="CS42" s="202" t="str">
        <f>IF(IF(H41&lt;'Crop Table'!O54, 
                        DATEDIF(H41, 'Crop Table'!O54, "D"), 
                        DATEDIF('Crop Table'!O54, H41, "D")
                )
&gt; 3,
        IF(
                IF(H41&lt;'Crop Table'!P54, 
                        DATEDIF(H41, 'Crop Table'!P54, "D"), 
                        DATEDIF('Crop Table'!P54, H41, "D")
                ) 
        &gt; 3, 
        IF(AND(H41&gt;'Crop Table'!O54, H41&lt;'Crop Table'!P54),
                1*'Crop Table'!C54,
        ), 
        1*'Crop Table'!C54
        ),
1*'Crop Table'!C54
)</f>
        <v/>
      </c>
      <c r="CT42" s="202"/>
      <c r="CU42" s="202" t="str">
        <f>IF(IF(H42&lt;'Crop Table'!O55, 
                        DATEDIF(H42, 'Crop Table'!O55, "D"), 
                        DATEDIF('Crop Table'!O55, H42, "D")
                )
&gt; 3,
        IF(
                IF(H42&lt;'Crop Table'!P55, 
                        DATEDIF(H42, 'Crop Table'!P55, "D"), 
                        DATEDIF('Crop Table'!P55, H42, "D")
                ) 
        &gt; 3, 
        IF(AND(H42&gt;'Crop Table'!O55, H42&lt;'Crop Table'!P55),
                1*'Crop Table'!C55,
        ), 
        1*'Crop Table'!C55
        ),
1*'Crop Table'!C55
)</f>
        <v/>
      </c>
      <c r="CV42" s="202"/>
      <c r="CW42" s="202" t="str">
        <f>IF(IF(H42&lt;'Crop Table'!O56, 
                        DATEDIF(H42, 'Crop Table'!O56, "D"), 
                        DATEDIF('Crop Table'!O56, H42, "D")
                )
&gt; 3,
        IF(
                IF(H42&lt;'Crop Table'!P56, 
                        DATEDIF(H42, 'Crop Table'!P56, "D"), 
                        DATEDIF('Crop Table'!P56, H42, "D")
                ) 
        &gt; 3, 
        IF(AND(H42&gt;'Crop Table'!O56, H42&lt;'Crop Table'!P56),
                1*'Crop Table'!C56,
        ), 
        1*'Crop Table'!C56
        ),
1*'Crop Table'!C56
)</f>
        <v/>
      </c>
      <c r="CX42" s="202"/>
      <c r="CY42" s="202" t="str">
        <f>IF(IF(H42&lt;'Crop Table'!O57, 
                        DATEDIF(H42, 'Crop Table'!O57, "D"), 
                        DATEDIF('Crop Table'!O57, H42, "D")
                )
&gt; 3,
        IF(
                IF(H42&lt;'Crop Table'!P57, 
                        DATEDIF(H42, 'Crop Table'!P57, "D"), 
                        DATEDIF('Crop Table'!P57, H42, "D")
                ) 
        &gt; 3, 
        IF(AND(H42&gt;'Crop Table'!O57, H42&lt;'Crop Table'!P57),
                1*'Crop Table'!C57,
        ), 
        1*'Crop Table'!C57
        ),
1*'Crop Table'!C57
)</f>
        <v/>
      </c>
      <c r="CZ42" s="202"/>
      <c r="DA42" s="202" t="str">
        <f>IF(IF(H42&lt;'Crop Table'!O58, 
                        DATEDIF(H42, 'Crop Table'!O58, "D"), 
                        DATEDIF('Crop Table'!O58, H42, "D")
                )
&gt; 3,
        IF(
                IF(H42&lt;'Crop Table'!P58, 
                        DATEDIF(H42, 'Crop Table'!P58, "D"), 
                        DATEDIF('Crop Table'!P58, H42, "D")
                ) 
        &gt; 3, 
        IF(AND(H42&gt;'Crop Table'!O58, H42&lt;'Crop Table'!P58),
                1*'Crop Table'!C58,
        ), 
        1*'Crop Table'!C58
        ),
1*'Crop Table'!C58
)</f>
        <v/>
      </c>
      <c r="DB42" s="202"/>
      <c r="DC42" s="202" t="str">
        <f>IF(IF(H42&lt;'Crop Table'!O59, 
                        DATEDIF(H42, 'Crop Table'!O59, "D"), 
                        DATEDIF('Crop Table'!O59, H42, "D")
                )
&gt; 3,
        IF(
                IF(H42&lt;'Crop Table'!P59, 
                        DATEDIF(H42, 'Crop Table'!P59, "D"), 
                        DATEDIF('Crop Table'!P59, H42, "D")
                ) 
        &gt; 3, 
        IF(AND(H42&gt;'Crop Table'!O59, H42&lt;'Crop Table'!P59),
                1*'Crop Table'!C59,
        ), 
        1*'Crop Table'!C59
        ),
1*'Crop Table'!C59
)</f>
        <v/>
      </c>
      <c r="DD42" s="202"/>
      <c r="DE42" s="202" t="str">
        <f>IF(IF(H42&lt;'Crop Table'!O60, 
                        DATEDIF(H42, 'Crop Table'!O60, "D"), 
                        DATEDIF('Crop Table'!O60, H42, "D")
                )
&gt; 3,
        IF(
                IF(H42&lt;'Crop Table'!P60, 
                        DATEDIF(H42, 'Crop Table'!P60, "D"), 
                        DATEDIF('Crop Table'!P60, H42, "D")
                ) 
        &gt; 3, 
        IF(AND(H42&gt;'Crop Table'!O60, H42&lt;'Crop Table'!P60),
                1*'Crop Table'!C60,
        ), 
        1*'Crop Table'!C60
        ),
1*'Crop Table'!C60
)</f>
        <v/>
      </c>
      <c r="DF42" s="202"/>
      <c r="DG42" s="202" t="str">
        <f>IF(IF(H42&lt;'Crop Table'!O61, 
                        DATEDIF(H42, 'Crop Table'!O61, "D"), 
                        DATEDIF('Crop Table'!O61, H42, "D")
                )
&gt; 3,
        IF(
                IF(H42&lt;'Crop Table'!P61, 
                        DATEDIF(H42, 'Crop Table'!P61, "D"), 
                        DATEDIF('Crop Table'!P61, H42, "D")
                ) 
        &gt; 3, 
        IF(AND(H42&gt;'Crop Table'!O61, H42&lt;'Crop Table'!P61),
                1*'Crop Table'!C61,
        ), 
        1*'Crop Table'!C61
        ),
1*'Crop Table'!C61
)</f>
        <v/>
      </c>
      <c r="DH42" s="202"/>
      <c r="DI42" s="202" t="str">
        <f>IF(IF(H41&lt;'Crop Table'!O62, 
                        DATEDIF(H41, 'Crop Table'!O62, "D"), 
                        DATEDIF('Crop Table'!O62, H41, "D")
                )
&gt; 3,
        IF(
                IF(H41&lt;'Crop Table'!P62, 
                        DATEDIF(H41, 'Crop Table'!P62, "D"), 
                        DATEDIF('Crop Table'!P62, H41, "D")
                ) 
        &gt; 3, 
        IF(AND(H41&gt;'Crop Table'!O62, H41&lt;'Crop Table'!P62),
                1*'Crop Table'!C62,
        ), 
        1*'Crop Table'!C62
        ),
1*'Crop Table'!C62
)</f>
        <v/>
      </c>
      <c r="DJ42" s="202"/>
      <c r="DK42" s="202" t="str">
        <f>IF(IF(H42&lt;'Crop Table'!O63, 
                        DATEDIF(H42, 'Crop Table'!O63, "D"), 
                        DATEDIF('Crop Table'!O63, H42, "D")
                )
&gt; 3,
        IF(
                IF(H42&lt;'Crop Table'!P63, 
                        DATEDIF(H42, 'Crop Table'!P63, "D"), 
                        DATEDIF('Crop Table'!P63, H42, "D")
                ) 
        &gt; 3, 
        IF(AND(H42&gt;'Crop Table'!O63, H42&lt;'Crop Table'!P63),
                1*'Crop Table'!C63,
        ), 
        1*'Crop Table'!C63
        ),
1*'Crop Table'!C63
)</f>
        <v/>
      </c>
      <c r="DL42" s="202"/>
      <c r="DM42" s="202" t="str">
        <f>IF(IF(H42&lt;'Crop Table'!O64, 
                        DATEDIF(H42, 'Crop Table'!O64, "D"), 
                        DATEDIF('Crop Table'!O64, H42, "D")
                )
&gt; 3,
        IF(
                IF(H42&lt;'Crop Table'!P64, 
                        DATEDIF(H42, 'Crop Table'!P64, "D"), 
                        DATEDIF('Crop Table'!P64, H42, "D")
                ) 
        &gt; 3, 
        IF(AND(H42&gt;'Crop Table'!O64, H42&lt;'Crop Table'!P64),
                1*'Crop Table'!C64,
        ), 
        1*'Crop Table'!C64
        ),
1*'Crop Table'!C64
)</f>
        <v/>
      </c>
      <c r="DN42" s="202"/>
      <c r="DO42" s="202" t="str">
        <f>IF(IF(H42&lt;'Crop Table'!O65, 
                        DATEDIF(H42, 'Crop Table'!O65, "D"), 
                        DATEDIF('Crop Table'!O65, H42, "D")
                )
&gt; 3,
        IF(
                IF(H42&lt;'Crop Table'!P65, 
                        DATEDIF(H42, 'Crop Table'!P65, "D"), 
                        DATEDIF('Crop Table'!P65, H42, "D")
                ) 
        &gt; 3, 
        IF(AND(H42&gt;'Crop Table'!O65, H42&lt;'Crop Table'!P65),
                1*'Crop Table'!C65,
        ), 
        1*'Crop Table'!C65
        ),
1*'Crop Table'!C65
)</f>
        <v/>
      </c>
      <c r="DP42" s="202"/>
      <c r="DQ42" s="202" t="str">
        <f>IF(IF(H42&lt;'Crop Table'!O66, 
                        DATEDIF(H42, 'Crop Table'!O66, "D"), 
                        DATEDIF('Crop Table'!O66, H42, "D")
                )
&gt; 3,
        IF(
                IF(H42&lt;'Crop Table'!P66, 
                        DATEDIF(H42, 'Crop Table'!P66, "D"), 
                        DATEDIF('Crop Table'!P66, H42, "D")
                ) 
        &gt; 3, 
        IF(AND(H42&gt;'Crop Table'!O66, H42&lt;'Crop Table'!P66),
                1*'Crop Table'!C66,
        ), 
        1*'Crop Table'!C66
        ),
1*'Crop Table'!C66
)</f>
        <v/>
      </c>
      <c r="DR42" s="202"/>
      <c r="DS42" s="202" t="str">
        <f>IF(IF(H42&lt;'Crop Table'!O67, 
                        DATEDIF(H42, 'Crop Table'!O67, "D"), 
                        DATEDIF('Crop Table'!O67, H42, "D")
                )
&gt; 3,
        IF(
                IF(H42&lt;'Crop Table'!P67, 
                        DATEDIF(H42, 'Crop Table'!P67, "D"), 
                        DATEDIF('Crop Table'!P67, H42, "D")
                ) 
        &gt; 3, 
        IF(AND(H42&gt;'Crop Table'!O67, H42&lt;'Crop Table'!P67),
                1*'Crop Table'!C67,
        ), 
        1*'Crop Table'!C67
        ),
1*'Crop Table'!C67
)</f>
        <v/>
      </c>
      <c r="DT42" s="202"/>
      <c r="DU42" s="202" t="str">
        <f>IF(IF(H42&lt;'Crop Table'!O68, 
                        DATEDIF(H42, 'Crop Table'!O68, "D"), 
                        DATEDIF('Crop Table'!O68, H42, "D")
                )
&gt; 3,
        IF(
                IF(H42&lt;'Crop Table'!P68, 
                        DATEDIF(H42, 'Crop Table'!P68, "D"), 
                        DATEDIF('Crop Table'!P68, H42, "D")
                ) 
        &gt; 3, 
        IF(AND(H42&gt;'Crop Table'!O68, H42&lt;'Crop Table'!P68),
                1*'Crop Table'!C68,
        ), 
        1*'Crop Table'!C68
        ),
1*'Crop Table'!C68
)</f>
        <v/>
      </c>
      <c r="DV42" s="202"/>
      <c r="DW42" s="202" t="str">
        <f>IF(IF(H42&lt;'Crop Table'!O69, 
                        DATEDIF(H42, 'Crop Table'!O69, "D"), 
                        DATEDIF('Crop Table'!O69, H42, "D")
                )
&gt; 3,
        IF(
                IF(H42&lt;'Crop Table'!P69, 
                        DATEDIF(H42, 'Crop Table'!P69, "D"), 
                        DATEDIF('Crop Table'!P69, H42, "D")
                ) 
        &gt; 3, 
        IF(AND(H42&gt;'Crop Table'!O69, H42&lt;'Crop Table'!P69),
                1*'Crop Table'!C69,
        ), 
        1*'Crop Table'!C69
        ),
1*'Crop Table'!C69
)</f>
        <v/>
      </c>
      <c r="DX42" s="202"/>
      <c r="DY42" s="202" t="str">
        <f>IF(IF(H42&lt;'Crop Table'!O70, 
                        DATEDIF(H42, 'Crop Table'!O70, "D"), 
                        DATEDIF('Crop Table'!O70, H42, "D")
                )
&gt; 3,
        IF(
                IF(H42&lt;'Crop Table'!P70, 
                        DATEDIF(H42, 'Crop Table'!P70, "D"), 
                        DATEDIF('Crop Table'!P70, H42, "D")
                ) 
        &gt; 3, 
        IF(AND(H42&gt;'Crop Table'!O70, H42&lt;'Crop Table'!P70),
                1*'Crop Table'!C70,
        ), 
        1*'Crop Table'!C70
        ),
1*'Crop Table'!C70
)</f>
        <v/>
      </c>
      <c r="DZ42" s="202"/>
      <c r="EA42" s="202" t="str">
        <f>IF(IF(H42&lt;'Crop Table'!O71, 
                        DATEDIF(H42, 'Crop Table'!O71, "D"), 
                        DATEDIF('Crop Table'!O71, H42, "D")
                )
&gt; 3,
        IF(
                IF(H42&lt;'Crop Table'!P71, 
                        DATEDIF(H42, 'Crop Table'!P71, "D"), 
                        DATEDIF('Crop Table'!P71, H42, "D")
                ) 
        &gt; 3, 
        IF(AND(H42&gt;'Crop Table'!O71, H42&lt;'Crop Table'!P71),
                1*'Crop Table'!C71,
        ), 
        1*'Crop Table'!C71
        ),
1*'Crop Table'!C71
)</f>
        <v/>
      </c>
      <c r="EB42" s="202"/>
      <c r="EC42" s="202" t="str">
        <f>IF(IF(H42&lt;'Crop Table'!O72, 
                        DATEDIF(H42, 'Crop Table'!O72, "D"), 
                        DATEDIF('Crop Table'!O72, H42, "D")
                )
&gt; 3,
        IF(
                IF(H42&lt;'Crop Table'!P72, 
                        DATEDIF(H42, 'Crop Table'!P72, "D"), 
                        DATEDIF('Crop Table'!P72, H42, "D")
                ) 
        &gt; 3, 
        IF(AND(H42&gt;'Crop Table'!O72, H42&lt;'Crop Table'!P72),
                1*'Crop Table'!C72,
        ), 
        1*'Crop Table'!C72
        ),
1*'Crop Table'!C72
)</f>
        <v/>
      </c>
      <c r="ED42" s="202"/>
      <c r="EE42" s="202" t="str">
        <f>IF(IF(H42&lt;'Crop Table'!O73, 
                        DATEDIF(H42, 'Crop Table'!O73, "D"), 
                        DATEDIF('Crop Table'!O73, H42, "D")
                )
&gt; 3,
        IF(
                IF(H42&lt;'Crop Table'!P73, 
                        DATEDIF(H42, 'Crop Table'!P73, "D"), 
                        DATEDIF('Crop Table'!P73, H42, "D")
                ) 
        &gt; 3, 
        IF(AND(H42&gt;'Crop Table'!O73, H42&lt;'Crop Table'!P73),
                1*'Crop Table'!C73,
        ), 
        1*'Crop Table'!C73
        ),
1*'Crop Table'!C73
)</f>
        <v/>
      </c>
      <c r="EF42" s="203"/>
    </row>
    <row r="43">
      <c r="A43" s="204"/>
      <c r="B43" s="193"/>
      <c r="C43" s="193"/>
      <c r="D43" s="193"/>
      <c r="E43" s="205">
        <f>IF(COUNTA('Crop Table'!O11:O73)=0, ,SUM(K43:EE43))</f>
        <v>6</v>
      </c>
      <c r="F43" s="195"/>
      <c r="G43" s="206" t="str">
        <f>IF(COUNTA('Crop Table'!O11:O73)=0, ,(IF(LEFT(H43, 2)=LEFT(H42, 2), , SWITCH(LEFT(H43, 2), "1/", "January","2/", "February","3/", "March","4/", "April","5/", "May","6/", "June","7/", "July","8/", "August","9/", "September","10", "October","11", "November","12", "December"))))</f>
        <v/>
      </c>
      <c r="H43" s="197">
        <f>IF(COUNTA('Crop Table'!O11:O73)=0, ,H42+(DATEDIF(H13, H53, "D")/39)-((DATEDIF(H13, H53, "D")/39)/39))</f>
        <v>45279.74162</v>
      </c>
      <c r="I43" s="207"/>
      <c r="J43" s="208"/>
      <c r="K43" s="200" t="str">
        <f>IF(IF(H43&lt;'Crop Table'!O11, 
                        DATEDIF(H43, 'Crop Table'!O11, "D"), 
                        DATEDIF('Crop Table'!O11, H43, "D")
                )
&gt; 3,
        IF(
                IF(H43&lt;'Crop Table'!P11, 
                        DATEDIF(H43, 'Crop Table'!P11, "D"), 
                        DATEDIF('Crop Table'!P11, H43, "D")
                ) 
        &gt; 3, 
        IF(AND(H43&gt;'Crop Table'!O11, H43&lt;'Crop Table'!P11),
                1*'Crop Table'!C11,
        ), 
        1*'Crop Table'!C11
        ),
1*'Crop Table'!C11
)</f>
        <v/>
      </c>
      <c r="L43" s="200"/>
      <c r="M43" s="201" t="str">
        <f>IF(IF(H43&lt;'Crop Table'!O12, 
                        DATEDIF(H43, 'Crop Table'!O12, "D"), 
                        DATEDIF('Crop Table'!O12, H43, "D")
                )
&gt; 3,
        IF(
                IF(H43&lt;'Crop Table'!P12, 
                        DATEDIF(H43, 'Crop Table'!P12, "D"), 
                        DATEDIF('Crop Table'!P12, H43, "D")
                ) 
        &gt; 3, 
        IF(AND(H43&gt;'Crop Table'!O12, H43&lt;'Crop Table'!P12),
                1*'Crop Table'!C12,
        ), 
        1*'Crop Table'!C12
        ),
1*'Crop Table'!C12
)</f>
        <v/>
      </c>
      <c r="N43" s="201"/>
      <c r="O43" s="202" t="str">
        <f>IF(IF(H42&lt;'Crop Table'!O13, 
                        DATEDIF(H42, 'Crop Table'!O13, "D"), 
                        DATEDIF('Crop Table'!O13, H42, "D")
                )
&gt; 3,
        IF(
                IF(H42&lt;'Crop Table'!P13, 
                        DATEDIF(H42, 'Crop Table'!P13, "D"), 
                        DATEDIF('Crop Table'!P13, H42, "D")
                ) 
        &gt; 3, 
        IF(AND(H42&gt;'Crop Table'!O13, H42&lt;'Crop Table'!P13),
                1*'Crop Table'!C13,
        ), 
        1*'Crop Table'!C13
        ),
1*'Crop Table'!C13
)</f>
        <v/>
      </c>
      <c r="P43" s="202"/>
      <c r="Q43" s="202" t="str">
        <f>IF(IF(H43&lt;'Crop Table'!O14, 
                        DATEDIF(H43, 'Crop Table'!O14, "D"), 
                        DATEDIF('Crop Table'!O14, H43, "D")
                )
&gt; 3,
        IF(
                IF(H43&lt;'Crop Table'!P14, 
                        DATEDIF(H43, 'Crop Table'!P14, "D"), 
                        DATEDIF('Crop Table'!P14, H43, "D")
                ) 
        &gt; 3, 
        IF(AND(H43&gt;'Crop Table'!O14, H43&lt;'Crop Table'!P14),
                1*'Crop Table'!C14,
        ), 
        1*'Crop Table'!C14
        ),
1*'Crop Table'!C14 
)</f>
        <v/>
      </c>
      <c r="R43" s="202"/>
      <c r="S43" s="202" t="str">
        <f>IF(IF(H42&lt;'Crop Table'!O15, 
                        DATEDIF(H42, 'Crop Table'!O15, "D"), 
                        DATEDIF('Crop Table'!O15, H42, "D")
                )
&gt; 3,
        IF(
                IF(H42&lt;'Crop Table'!P15, 
                        DATEDIF(H42, 'Crop Table'!P15, "D"), 
                        DATEDIF('Crop Table'!P15, H42, "D")
                ) 
        &gt; 3, 
        IF(AND(H42&gt;'Crop Table'!O15, H42&lt;'Crop Table'!P15),
                1*'Crop Table'!C15,
        ), 
        1*'Crop Table'!C15
        ),
1*'Crop Table'!C15
)</f>
        <v/>
      </c>
      <c r="T43" s="202"/>
      <c r="U43" s="202" t="str">
        <f>IF(IF(H43&lt;'Crop Table'!O16, 
                        DATEDIF(H43, 'Crop Table'!O16, "D"), 
                        DATEDIF('Crop Table'!O16, H43, "D")
                )
&gt; 3,
        IF(
                IF(H43&lt;'Crop Table'!P16, 
                        DATEDIF(H43, 'Crop Table'!P16, "D"), 
                        DATEDIF('Crop Table'!P16, H43, "D")
                ) 
        &gt; 3, 
        IF(AND(H43&gt;'Crop Table'!O16, H43&lt;'Crop Table'!P16),
                1*'Crop Table'!C16,
        ), 
        1*'Crop Table'!C16
        ),
1*'Crop Table'!C16 
)</f>
        <v/>
      </c>
      <c r="V43" s="202"/>
      <c r="W43" s="202" t="str">
        <f>IF(IF(H43&lt;'Crop Table'!O17, 
                        DATEDIF(H43, 'Crop Table'!O17, "D"), 
                        DATEDIF('Crop Table'!O17, H43, "D")
                )
&gt; 3,
        IF(
                IF(H43&lt;'Crop Table'!P17, 
                        DATEDIF(H43, 'Crop Table'!P17, "D"), 
                        DATEDIF('Crop Table'!P17, H43, "D")
                ) 
        &gt; 3, 
        IF(AND(H43&gt;'Crop Table'!O17, H43&lt;'Crop Table'!P17),
                1*'Crop Table'!C17,
        ), 
        1*'Crop Table'!C17
        ),
1*'Crop Table'!C17 
)</f>
        <v/>
      </c>
      <c r="X43" s="202"/>
      <c r="Y43" s="202" t="str">
        <f>IF(IF(H43&lt;'Crop Table'!O18, 
                        DATEDIF(H43, 'Crop Table'!O18, "D"), 
                        DATEDIF('Crop Table'!O18, H43, "D")
                )
&gt; 3,
        IF(
                IF(H43&lt;'Crop Table'!P18, 
                        DATEDIF(H43, 'Crop Table'!P18, "D"), 
                        DATEDIF('Crop Table'!P18, H43, "D")
                ) 
        &gt; 3, 
        IF(AND(H43&gt;'Crop Table'!O18, H43&lt;'Crop Table'!P18),
                1*'Crop Table'!C18,
        ), 
        1*'Crop Table'!C18
        ),
1*'Crop Table'!C18 
)</f>
        <v/>
      </c>
      <c r="Z43" s="202"/>
      <c r="AA43" s="202" t="str">
        <f>IF(IF(H43&lt;'Crop Table'!O19, 
                        DATEDIF(H43, 'Crop Table'!O19, "D"), 
                        DATEDIF('Crop Table'!O19, H43, "D")
                )
&gt; 3,
        IF(
                IF(H43&lt;'Crop Table'!P19, 
                        DATEDIF(H43, 'Crop Table'!P19, "D"), 
                        DATEDIF('Crop Table'!P19, H43, "D")
                ) 
        &gt; 3, 
        IF(AND(H43&gt;'Crop Table'!O19, H43&lt;'Crop Table'!P19),
                1*'Crop Table'!C19,
        ), 
        1*'Crop Table'!C19
        ),
1*'Crop Table'!C19 
)</f>
        <v/>
      </c>
      <c r="AB43" s="202"/>
      <c r="AC43" s="202" t="str">
        <f>IF(IF(H43&lt;'Crop Table'!O20, 
                        DATEDIF(H43, 'Crop Table'!O20, "D"), 
                        DATEDIF('Crop Table'!O20, H43, "D")
                )
&gt; 3,
        IF(
                IF(H43&lt;'Crop Table'!P20, 
                        DATEDIF(H43, 'Crop Table'!P20, "D"), 
                        DATEDIF('Crop Table'!P20, H43, "D")
                ) 
        &gt; 3, 
        IF(AND(H43&gt;'Crop Table'!O20, H43&lt;'Crop Table'!P20),
                1*'Crop Table'!C20,
        ), 
        1*'Crop Table'!C20
        ),
1*'Crop Table'!C20 
)</f>
        <v/>
      </c>
      <c r="AD43" s="202"/>
      <c r="AE43" s="202">
        <f>IF(IF(H43&lt;'Crop Table'!O21, 
                        DATEDIF(H43, 'Crop Table'!O21, "D"), 
                        DATEDIF('Crop Table'!O21, H43, "D")
                )
&gt; 3,
        IF(
                IF(H43&lt;'Crop Table'!P21, 
                        DATEDIF(H43, 'Crop Table'!P21, "D"), 
                        DATEDIF('Crop Table'!P21, H43, "D")
                ) 
        &gt; 3, 
        IF(AND(H43&gt;'Crop Table'!O21, H43&lt;'Crop Table'!P21),
                1*'Crop Table'!C21,
        ), 
        1*'Crop Table'!C21
        ),
1*'Crop Table'!C21 
)</f>
        <v>4</v>
      </c>
      <c r="AF43" s="202"/>
      <c r="AG43" s="202">
        <f>IF(IF(H43&lt;'Crop Table'!O22, 
                        DATEDIF(H43, 'Crop Table'!O22, "D"), 
                        DATEDIF('Crop Table'!O22, H43, "D")
                )
&gt; 3,
        IF(
                IF(H43&lt;'Crop Table'!P22, 
                        DATEDIF(H43, 'Crop Table'!P22, "D"), 
                        DATEDIF('Crop Table'!P22, H43, "D")
                ) 
        &gt; 3, 
        IF(AND(H43&gt;'Crop Table'!O22, H43&lt;'Crop Table'!P22),
                1*'Crop Table'!C22,
        ), 
        1*'Crop Table'!C22
        ),
1*'Crop Table'!C22 
)</f>
        <v>1</v>
      </c>
      <c r="AH43" s="202"/>
      <c r="AI43" s="202">
        <f>IF(IF(H43&lt;'Crop Table'!O23, 
                        DATEDIF(H43, 'Crop Table'!O23, "D"), 
                        DATEDIF('Crop Table'!O23, H43, "D")
                )
&gt; 3,
        IF(
                IF(H43&lt;'Crop Table'!P23, 
                        DATEDIF(H43, 'Crop Table'!P23, "D"), 
                        DATEDIF('Crop Table'!P23, H43, "D")
                ) 
        &gt; 3, 
        IF(AND(H43&gt;'Crop Table'!O23, H43&lt;'Crop Table'!P23),
                1*'Crop Table'!C23,
        ), 
        1*'Crop Table'!C23
        ),
1*'Crop Table'!C23 
)</f>
        <v>1</v>
      </c>
      <c r="AJ43" s="202"/>
      <c r="AK43" s="202" t="str">
        <f>IF(IF(H43&lt;'Crop Table'!O24, 
                        DATEDIF(H43, 'Crop Table'!O24, "D"), 
                        DATEDIF('Crop Table'!O24, H43, "D")
                )
&gt; 3,
        IF(
                IF(H43&lt;'Crop Table'!P24, 
                        DATEDIF(H43, 'Crop Table'!P24, "D"), 
                        DATEDIF('Crop Table'!P24, H43, "D")
                ) 
        &gt; 3, 
        IF(AND(H43&gt;'Crop Table'!O24, H43&lt;'Crop Table'!P24),
                1*'Crop Table'!C24,
        ), 
        1*'Crop Table'!C24
        ),
1*'Crop Table'!C24 
)</f>
        <v/>
      </c>
      <c r="AL43" s="202"/>
      <c r="AM43" s="202" t="str">
        <f>IF(IF(H43&lt;'Crop Table'!O25, 
                        DATEDIF(H43, 'Crop Table'!O25, "D"), 
                        DATEDIF('Crop Table'!O25, H43, "D")
                )
&gt; 3,
        IF(
                IF(H43&lt;'Crop Table'!P25, 
                        DATEDIF(H43, 'Crop Table'!P25, "D"), 
                        DATEDIF('Crop Table'!P25, H43, "D")
                ) 
        &gt; 3, 
        IF(AND(H43&gt;'Crop Table'!O25, H43&lt;'Crop Table'!P25),
                1*'Crop Table'!C25,
        ), 
        1*'Crop Table'!C25
        ),
1*'Crop Table'!C25 
)</f>
        <v/>
      </c>
      <c r="AN43" s="202"/>
      <c r="AO43" s="202" t="str">
        <f>IF(IF(H43&lt;'Crop Table'!O26, 
                        DATEDIF(H43, 'Crop Table'!O26, "D"), 
                        DATEDIF('Crop Table'!O26, H43, "D")
                )
&gt; 3,
        IF(
                IF(H43&lt;'Crop Table'!P26, 
                        DATEDIF(H43, 'Crop Table'!P26, "D"), 
                        DATEDIF('Crop Table'!P26, H43, "D")
                ) 
        &gt; 3, 
        IF(AND(H43&gt;'Crop Table'!O26, H43&lt;'Crop Table'!P26),
                1*'Crop Table'!C26,
        ), 
        1*'Crop Table'!C26
        ),
1*'Crop Table'!C26 
)</f>
        <v/>
      </c>
      <c r="AP43" s="202"/>
      <c r="AQ43" s="202" t="str">
        <f>IF(IF(H43&lt;'Crop Table'!O27, 
                        DATEDIF(H43, 'Crop Table'!O27, "D"), 
                        DATEDIF('Crop Table'!O27, H43, "D")
                )
&gt; 3,
        IF(
                IF(H43&lt;'Crop Table'!P27, 
                        DATEDIF(H43, 'Crop Table'!P27, "D"), 
                        DATEDIF('Crop Table'!P27, H43, "D")
                ) 
        &gt; 3, 
        IF(AND(H43&gt;'Crop Table'!O27, H43&lt;'Crop Table'!P27),
                1*'Crop Table'!C27,
        ), 
        1*'Crop Table'!C27
        ),
1*'Crop Table'!C27 
)</f>
        <v/>
      </c>
      <c r="AR43" s="202"/>
      <c r="AS43" s="202" t="str">
        <f>IF(IF(H43&lt;'Crop Table'!O28, 
                        DATEDIF(H43, 'Crop Table'!O28, "D"), 
                        DATEDIF('Crop Table'!O28, H43, "D")
                )
&gt; 3,
        IF(
                IF(H43&lt;'Crop Table'!P28, 
                        DATEDIF(H43, 'Crop Table'!P28, "D"), 
                        DATEDIF('Crop Table'!P28, H43, "D")
                ) 
        &gt; 3, 
        IF(AND(H43&gt;'Crop Table'!O28, H43&lt;'Crop Table'!P28),
                1*'Crop Table'!C28,
        ), 
        1*'Crop Table'!C28
        ),
1*'Crop Table'!C28 
)</f>
        <v/>
      </c>
      <c r="AT43" s="202"/>
      <c r="AU43" s="202" t="str">
        <f>IF(IF(H43&lt;'Crop Table'!O29, 
                        DATEDIF(H43, 'Crop Table'!O29, "D"), 
                        DATEDIF('Crop Table'!O29, H43, "D")
                )
&gt; 3,
        IF(
                IF(H43&lt;'Crop Table'!P29, 
                        DATEDIF(H43, 'Crop Table'!P29, "D"), 
                        DATEDIF('Crop Table'!P29, H43, "D")
                ) 
        &gt; 3, 
        IF(AND(H43&gt;'Crop Table'!O29, H43&lt;'Crop Table'!P29),
                1*'Crop Table'!C29,
        ), 
        1*'Crop Table'!C29
        ),
1*'Crop Table'!C29 
)</f>
        <v/>
      </c>
      <c r="AV43" s="202"/>
      <c r="AW43" s="202" t="str">
        <f>IF(IF(H43&lt;'Crop Table'!O30, 
                        DATEDIF(H43, 'Crop Table'!O30, "D"), 
                        DATEDIF('Crop Table'!O30, H43, "D")
                )
&gt; 3,
        IF(
                IF(H43&lt;'Crop Table'!P30, 
                        DATEDIF(H43, 'Crop Table'!P30, "D"), 
                        DATEDIF('Crop Table'!P30, H43, "D")
                ) 
        &gt; 3, 
        IF(AND(H43&gt;'Crop Table'!O30, H43&lt;'Crop Table'!P30),
                1*'Crop Table'!C30,
        ), 
        1*'Crop Table'!C30
        ),
1*'Crop Table'!C30 
)</f>
        <v/>
      </c>
      <c r="AX43" s="202"/>
      <c r="AY43" s="202" t="str">
        <f>IF(IF(H43&lt;'Crop Table'!O31, 
                        DATEDIF(H43, 'Crop Table'!O31, "D"), 
                        DATEDIF('Crop Table'!O31, H43, "D")
                )
&gt; 3,
        IF(
                IF(H43&lt;'Crop Table'!P31, 
                        DATEDIF(H43, 'Crop Table'!P31, "D"), 
                        DATEDIF('Crop Table'!P31, H43, "D")
                ) 
        &gt; 3, 
        IF(AND(H43&gt;'Crop Table'!O31, H43&lt;'Crop Table'!P31),
                1*'Crop Table'!C31,
        ), 
        1*'Crop Table'!C31
        ),
1*'Crop Table'!C31 
)</f>
        <v/>
      </c>
      <c r="AZ43" s="202"/>
      <c r="BA43" s="202" t="str">
        <f>IF(IF(H43&lt;'Crop Table'!O32, 
                        DATEDIF(H43, 'Crop Table'!O32, "D"), 
                        DATEDIF('Crop Table'!O32, H43, "D")
                )
&gt; 3,
        IF(
                IF(H43&lt;'Crop Table'!P32, 
                        DATEDIF(H43, 'Crop Table'!P32, "D"), 
                        DATEDIF('Crop Table'!P32, H43, "D")
                ) 
        &gt; 3, 
        IF(AND(H43&gt;'Crop Table'!O32, H43&lt;'Crop Table'!P32),
                1*'Crop Table'!C32,
        ), 
        1*'Crop Table'!C32
        ),
1*'Crop Table'!C32 
)</f>
        <v/>
      </c>
      <c r="BB43" s="202"/>
      <c r="BC43" s="202" t="str">
        <f>IF(IF(H43&lt;'Crop Table'!O33, 
                        DATEDIF(H43, 'Crop Table'!O33, "D"), 
                        DATEDIF('Crop Table'!O33, H43, "D")
                )
&gt; 3,
        IF(
                IF(H43&lt;'Crop Table'!P33, 
                        DATEDIF(H43, 'Crop Table'!P33, "D"), 
                        DATEDIF('Crop Table'!P33, H43, "D")
                ) 
        &gt; 3, 
        IF(AND(H43&gt;'Crop Table'!O33, H43&lt;'Crop Table'!P33),
                1*'Crop Table'!C33,
        ), 
        1*'Crop Table'!C33
        ),
1*'Crop Table'!C33 
)</f>
        <v/>
      </c>
      <c r="BD43" s="202"/>
      <c r="BE43" s="202" t="str">
        <f>IF(IF(H43&lt;'Crop Table'!O34, 
                        DATEDIF(H43, 'Crop Table'!O34, "D"), 
                        DATEDIF('Crop Table'!O34, H43, "D")
                )
&gt; 3,
        IF(
                IF(H43&lt;'Crop Table'!P34, 
                        DATEDIF(H43, 'Crop Table'!P34, "D"), 
                        DATEDIF('Crop Table'!P34, H43, "D")
                ) 
        &gt; 3, 
        IF(AND(H43&gt;'Crop Table'!O34, H43&lt;'Crop Table'!P34),
                1*'Crop Table'!C34,
        ), 
        1*'Crop Table'!C34
        ),
1*'Crop Table'!C34 
)</f>
        <v/>
      </c>
      <c r="BF43" s="202"/>
      <c r="BG43" s="202" t="str">
        <f>IF(IF(H43&lt;'Crop Table'!O35, 
                        DATEDIF(H43, 'Crop Table'!O35, "D"), 
                        DATEDIF('Crop Table'!O35, H43, "D")
                )
&gt; 3,
        IF(
                IF(H43&lt;'Crop Table'!P35, 
                        DATEDIF(H43, 'Crop Table'!P35, "D"), 
                        DATEDIF('Crop Table'!P35, H43, "D")
                ) 
        &gt; 3, 
        IF(AND(H43&gt;'Crop Table'!O35, H43&lt;'Crop Table'!P35),
                1*'Crop Table'!C35,
        ), 
        1*'Crop Table'!C35
        ),
1*'Crop Table'!C35 
)</f>
        <v/>
      </c>
      <c r="BH43" s="202"/>
      <c r="BI43" s="202" t="str">
        <f>IF(IF(H43&lt;'Crop Table'!O36, 
                        DATEDIF(H43, 'Crop Table'!O36, "D"), 
                        DATEDIF('Crop Table'!O36, H43, "D")
                )
&gt; 3,
        IF(
                IF(H43&lt;'Crop Table'!P36, 
                        DATEDIF(H43, 'Crop Table'!P36, "D"), 
                        DATEDIF('Crop Table'!P36, H43, "D")
                ) 
        &gt; 3, 
        IF(AND(H43&gt;'Crop Table'!O36, H43&lt;'Crop Table'!P36),
                1*'Crop Table'!C36,
        ), 
        1*'Crop Table'!C36
        ),
1*'Crop Table'!C36 
)</f>
        <v/>
      </c>
      <c r="BJ43" s="202"/>
      <c r="BK43" s="202" t="str">
        <f>IF(IF(H43&lt;'Crop Table'!O37, 
                        DATEDIF(H43, 'Crop Table'!O37, "D"), 
                        DATEDIF('Crop Table'!O37, H43, "D")
                )
&gt; 3,
        IF(
                IF(H43&lt;'Crop Table'!P37, 
                        DATEDIF(H43, 'Crop Table'!P37, "D"), 
                        DATEDIF('Crop Table'!P37, H43, "D")
                ) 
        &gt; 3, 
        IF(AND(H43&gt;'Crop Table'!O37, H43&lt;'Crop Table'!P37),
                1*'Crop Table'!C37,
        ), 
        1*'Crop Table'!C37
        ),
1*'Crop Table'!C37 
)</f>
        <v/>
      </c>
      <c r="BL43" s="202"/>
      <c r="BM43" s="202" t="str">
        <f>IF(IF(H43&lt;'Crop Table'!O38, 
                        DATEDIF(H43, 'Crop Table'!O38, "D"), 
                        DATEDIF('Crop Table'!O38, H43, "D")
                )
&gt; 3,
        IF(
                IF(H43&lt;'Crop Table'!P38, 
                        DATEDIF(H43, 'Crop Table'!P38, "D"), 
                        DATEDIF('Crop Table'!P38, H43, "D")
                ) 
        &gt; 3, 
        IF(AND(H43&gt;'Crop Table'!O38, H43&lt;'Crop Table'!P38),
                1*'Crop Table'!C38,
        ), 
        1*'Crop Table'!C38
        ),
1*'Crop Table'!C38 
)</f>
        <v/>
      </c>
      <c r="BN43" s="202"/>
      <c r="BO43" s="202" t="str">
        <f>IF(IF(H43&lt;'Crop Table'!O39, 
                        DATEDIF(H43, 'Crop Table'!O39, "D"), 
                        DATEDIF('Crop Table'!O39, H43, "D")
                )
&gt; 3,
        IF(
                IF(H43&lt;'Crop Table'!P39, 
                        DATEDIF(H43, 'Crop Table'!P39, "D"), 
                        DATEDIF('Crop Table'!P39, H43, "D")
                ) 
        &gt; 3, 
        IF(AND(H43&gt;'Crop Table'!O39, H43&lt;'Crop Table'!P39),
                1*'Crop Table'!C39,
        ), 
        1*'Crop Table'!C39
        ),
1*'Crop Table'!C39 
)</f>
        <v/>
      </c>
      <c r="BP43" s="202"/>
      <c r="BQ43" s="202" t="str">
        <f>IF(IF(H43&lt;'Crop Table'!O40, 
                        DATEDIF(H43, 'Crop Table'!O40, "D"), 
                        DATEDIF('Crop Table'!O40, H43, "D")
                )
&gt; 3,
        IF(
                IF(H43&lt;'Crop Table'!P40, 
                        DATEDIF(H43, 'Crop Table'!P40, "D"), 
                        DATEDIF('Crop Table'!P40, H43, "D")
                ) 
        &gt; 3, 
        IF(AND(H43&gt;'Crop Table'!O40, H43&lt;'Crop Table'!P40),
                1*'Crop Table'!C40,
        ), 
        1*'Crop Table'!C40
        ),
1*'Crop Table'!C40
)</f>
        <v/>
      </c>
      <c r="BR43" s="202"/>
      <c r="BS43" s="202" t="str">
        <f>IF(IF(H42&lt;'Crop Table'!O41, 
                        DATEDIF(H42, 'Crop Table'!O41, "D"), 
                        DATEDIF('Crop Table'!O41, H42, "D")
                )
&gt; 3,
        IF(
                IF(H42&lt;'Crop Table'!P41, 
                        DATEDIF(H42, 'Crop Table'!P41, "D"), 
                        DATEDIF('Crop Table'!P41, H42, "D")
                ) 
        &gt; 3, 
        IF(AND(H42&gt;'Crop Table'!O41, H42&lt;'Crop Table'!P41),
                1*'Crop Table'!C41,
        ), 
        1*'Crop Table'!C41
        ),
1*'Crop Table'!C41
)</f>
        <v/>
      </c>
      <c r="BT43" s="202"/>
      <c r="BU43" s="202" t="str">
        <f>IF(IF(H43&lt;'Crop Table'!O42, 
                        DATEDIF(H43, 'Crop Table'!O42, "D"), 
                        DATEDIF('Crop Table'!O42, H43, "D")
                )
&gt; 3,
        IF(
                IF(H43&lt;'Crop Table'!P42, 
                        DATEDIF(H43, 'Crop Table'!P42, "D"), 
                        DATEDIF('Crop Table'!P42, H43, "D")
                ) 
        &gt; 3, 
        IF(AND(H43&gt;'Crop Table'!O42, H43&lt;'Crop Table'!P42),
                1*'Crop Table'!C42,
        ), 
        1*'Crop Table'!C42
        ),
1*'Crop Table'!C42
)</f>
        <v/>
      </c>
      <c r="BV43" s="202"/>
      <c r="BW43" s="202" t="str">
        <f>IF(IF(H43&lt;'Crop Table'!O43, 
                        DATEDIF(H43, 'Crop Table'!O43, "D"), 
                        DATEDIF('Crop Table'!O43, H43, "D")
                )
&gt; 3,
        IF(
                IF(H43&lt;'Crop Table'!P43, 
                        DATEDIF(H43, 'Crop Table'!P43, "D"), 
                        DATEDIF('Crop Table'!P43, H43, "D")
                ) 
        &gt; 3, 
        IF(AND(H43&gt;'Crop Table'!O43, H43&lt;'Crop Table'!P43),
                1*'Crop Table'!C43,
        ), 
        1*'Crop Table'!C43
        ),
1*'Crop Table'!C43
)</f>
        <v/>
      </c>
      <c r="BX43" s="202"/>
      <c r="BY43" s="202" t="str">
        <f>IF(IF(H43&lt;'Crop Table'!O44, 
                        DATEDIF(H43, 'Crop Table'!O44, "D"), 
                        DATEDIF('Crop Table'!O44, H43, "D")
                )
&gt; 3,
        IF(
                IF(H43&lt;'Crop Table'!P44, 
                        DATEDIF(H43, 'Crop Table'!P44, "D"), 
                        DATEDIF('Crop Table'!P44, H43, "D")
                ) 
        &gt; 3, 
        IF(AND(H43&gt;'Crop Table'!O44, H43&lt;'Crop Table'!P44),
                1*'Crop Table'!C44,
        ), 
        1*'Crop Table'!C44
        ),
1*'Crop Table'!C44
)</f>
        <v/>
      </c>
      <c r="BZ43" s="202"/>
      <c r="CA43" s="202" t="str">
        <f>IF(IF(H43&lt;'Crop Table'!O45, 
                        DATEDIF(H43, 'Crop Table'!O45, "D"), 
                        DATEDIF('Crop Table'!O45, H43, "D")
                )
&gt; 3,
        IF(
                IF(H43&lt;'Crop Table'!P45, 
                        DATEDIF(H43, 'Crop Table'!P45, "D"), 
                        DATEDIF('Crop Table'!P45, H43, "D")
                ) 
        &gt; 3, 
        IF(AND(H43&gt;'Crop Table'!O45, H43&lt;'Crop Table'!P45),
                1*'Crop Table'!C45,
        ), 
        1*'Crop Table'!C45
        ),
1*'Crop Table'!C45
)</f>
        <v/>
      </c>
      <c r="CB43" s="202"/>
      <c r="CC43" s="202" t="str">
        <f>IF(IF(H43&lt;'Crop Table'!O46, 
                        DATEDIF(H43, 'Crop Table'!O46, "D"), 
                        DATEDIF('Crop Table'!O46, H43, "D")
                )
&gt; 3,
        IF(
                IF(H43&lt;'Crop Table'!P46, 
                        DATEDIF(H43, 'Crop Table'!P46, "D"), 
                        DATEDIF('Crop Table'!P46, H43, "D")
                ) 
        &gt; 3, 
        IF(AND(H43&gt;'Crop Table'!O46, H43&lt;'Crop Table'!P46),
                1*'Crop Table'!C46,
        ), 
        1*'Crop Table'!C46
        ),
1*'Crop Table'!C46
)</f>
        <v/>
      </c>
      <c r="CD43" s="202"/>
      <c r="CE43" s="202" t="str">
        <f>IF(IF(H43&lt;'Crop Table'!O47, 
                        DATEDIF(H43, 'Crop Table'!O47, "D"), 
                        DATEDIF('Crop Table'!O47, H43, "D")
                )
&gt; 3,
        IF(
                IF(H43&lt;'Crop Table'!P47, 
                        DATEDIF(H43, 'Crop Table'!P47, "D"), 
                        DATEDIF('Crop Table'!P47, H43, "D")
                ) 
        &gt; 3, 
        IF(AND(H43&gt;'Crop Table'!O47, H43&lt;'Crop Table'!P47),
                1*'Crop Table'!C47,
        ), 
        1*'Crop Table'!C47
        ),
1*'Crop Table'!C47
)</f>
        <v/>
      </c>
      <c r="CF43" s="202"/>
      <c r="CG43" s="202" t="str">
        <f>IF(IF(H43&lt;'Crop Table'!O48, 
                        DATEDIF(H43, 'Crop Table'!O48, "D"), 
                        DATEDIF('Crop Table'!O48, H43, "D")
                )
&gt; 3,
        IF(
                IF(H43&lt;'Crop Table'!P48, 
                        DATEDIF(H43, 'Crop Table'!P48, "D"), 
                        DATEDIF('Crop Table'!P48, H43, "D")
                ) 
        &gt; 3, 
        IF(AND(H43&gt;'Crop Table'!O48, H43&lt;'Crop Table'!P48),
                1*'Crop Table'!C48,
        ), 
        1*'Crop Table'!C48
        ),
1*'Crop Table'!C48
)</f>
        <v/>
      </c>
      <c r="CH43" s="202"/>
      <c r="CI43" s="202" t="str">
        <f>IF(IF(H43&lt;'Crop Table'!O49, 
                        DATEDIF(H43, 'Crop Table'!O49, "D"), 
                        DATEDIF('Crop Table'!O49, H43, "D")
                )
&gt; 3,
        IF(
                IF(H43&lt;'Crop Table'!P49, 
                        DATEDIF(H43, 'Crop Table'!P49, "D"), 
                        DATEDIF('Crop Table'!P49, H43, "D")
                ) 
        &gt; 3, 
        IF(AND(H43&gt;'Crop Table'!O49, H43&lt;'Crop Table'!P49),
                1*'Crop Table'!C49,
        ), 
        1*'Crop Table'!C49
        ),
1*'Crop Table'!C49
)</f>
        <v/>
      </c>
      <c r="CJ43" s="202"/>
      <c r="CK43" s="202" t="str">
        <f>IF(IF(H43&lt;'Crop Table'!O50, 
                        DATEDIF(H43, 'Crop Table'!O50, "D"), 
                        DATEDIF('Crop Table'!O50, H43, "D")
                )
&gt; 3,
        IF(
                IF(H43&lt;'Crop Table'!P50, 
                        DATEDIF(H43, 'Crop Table'!P50, "D"), 
                        DATEDIF('Crop Table'!P50, H43, "D")
                ) 
        &gt; 3, 
        IF(AND(H43&gt;'Crop Table'!O50, H43&lt;'Crop Table'!P50),
                1*'Crop Table'!C50,
        ), 
        1*'Crop Table'!C50
        ),
1*'Crop Table'!C50
)</f>
        <v/>
      </c>
      <c r="CL43" s="202"/>
      <c r="CM43" s="202" t="str">
        <f>IF(IF(H43&lt;'Crop Table'!O51, 
                        DATEDIF(H43, 'Crop Table'!O51, "D"), 
                        DATEDIF('Crop Table'!O51, H43, "D")
                )
&gt; 3,
        IF(
                IF(H43&lt;'Crop Table'!P51, 
                        DATEDIF(H43, 'Crop Table'!P51, "D"), 
                        DATEDIF('Crop Table'!P51, H43, "D")
                ) 
        &gt; 3, 
        IF(AND(H43&gt;'Crop Table'!O51, H43&lt;'Crop Table'!P51),
                1*'Crop Table'!C51,
        ), 
        1*'Crop Table'!C51
        ),
1*'Crop Table'!C51
)</f>
        <v/>
      </c>
      <c r="CN43" s="202"/>
      <c r="CO43" s="202" t="str">
        <f>IF(IF(H43&lt;'Crop Table'!O52, 
                        DATEDIF(H43, 'Crop Table'!O52, "D"), 
                        DATEDIF('Crop Table'!O52, H43, "D")
                )
&gt; 3,
        IF(
                IF(H43&lt;'Crop Table'!P52, 
                        DATEDIF(H43, 'Crop Table'!P52, "D"), 
                        DATEDIF('Crop Table'!P52, H43, "D")
                ) 
        &gt; 3, 
        IF(AND(H43&gt;'Crop Table'!O52, H43&lt;'Crop Table'!P52),
                1*'Crop Table'!C52,
        ), 
        1*'Crop Table'!C52
        ),
1*'Crop Table'!C52
)</f>
        <v/>
      </c>
      <c r="CP43" s="202"/>
      <c r="CQ43" s="202" t="str">
        <f>IF(IF(H43&lt;'Crop Table'!O53, 
                        DATEDIF(H43, 'Crop Table'!O53, "D"), 
                        DATEDIF('Crop Table'!O53, H43, "D")
                )
&gt; 3,
        IF(
                IF(H43&lt;'Crop Table'!P53, 
                        DATEDIF(H43, 'Crop Table'!P53, "D"), 
                        DATEDIF('Crop Table'!P53, H43, "D")
                ) 
        &gt; 3, 
        IF(AND(H43&gt;'Crop Table'!O53, H43&lt;'Crop Table'!P53),
                1*'Crop Table'!C53,
        ), 
        1*'Crop Table'!C53
        ),
1*'Crop Table'!C53
)</f>
        <v/>
      </c>
      <c r="CR43" s="202"/>
      <c r="CS43" s="202" t="str">
        <f>IF(IF(H43&lt;'Crop Table'!O54, 
                        DATEDIF(H43, 'Crop Table'!O54, "D"), 
                        DATEDIF('Crop Table'!O54, H43, "D")
                )
&gt; 3,
        IF(
                IF(H43&lt;'Crop Table'!P54, 
                        DATEDIF(H43, 'Crop Table'!P54, "D"), 
                        DATEDIF('Crop Table'!P54, H43, "D")
                ) 
        &gt; 3, 
        IF(AND(H43&gt;'Crop Table'!O54, H43&lt;'Crop Table'!P54),
                1*'Crop Table'!C54,
        ), 
        1*'Crop Table'!C54
        ),
1*'Crop Table'!C54
)</f>
        <v/>
      </c>
      <c r="CT43" s="202"/>
      <c r="CU43" s="202" t="str">
        <f>IF(IF(H43&lt;'Crop Table'!O55, 
                        DATEDIF(H43, 'Crop Table'!O55, "D"), 
                        DATEDIF('Crop Table'!O55, H43, "D")
                )
&gt; 3,
        IF(
                IF(H43&lt;'Crop Table'!P55, 
                        DATEDIF(H43, 'Crop Table'!P55, "D"), 
                        DATEDIF('Crop Table'!P55, H43, "D")
                ) 
        &gt; 3, 
        IF(AND(H43&gt;'Crop Table'!O55, H43&lt;'Crop Table'!P55),
                1*'Crop Table'!C55,
        ), 
        1*'Crop Table'!C55
        ),
1*'Crop Table'!C55
)</f>
        <v/>
      </c>
      <c r="CV43" s="202"/>
      <c r="CW43" s="202" t="str">
        <f>IF(IF(H43&lt;'Crop Table'!O56, 
                        DATEDIF(H43, 'Crop Table'!O56, "D"), 
                        DATEDIF('Crop Table'!O56, H43, "D")
                )
&gt; 3,
        IF(
                IF(H43&lt;'Crop Table'!P56, 
                        DATEDIF(H43, 'Crop Table'!P56, "D"), 
                        DATEDIF('Crop Table'!P56, H43, "D")
                ) 
        &gt; 3, 
        IF(AND(H43&gt;'Crop Table'!O56, H43&lt;'Crop Table'!P56),
                1*'Crop Table'!C56,
        ), 
        1*'Crop Table'!C56
        ),
1*'Crop Table'!C56
)</f>
        <v/>
      </c>
      <c r="CX43" s="202"/>
      <c r="CY43" s="202" t="str">
        <f>IF(IF(H43&lt;'Crop Table'!O57, 
                        DATEDIF(H43, 'Crop Table'!O57, "D"), 
                        DATEDIF('Crop Table'!O57, H43, "D")
                )
&gt; 3,
        IF(
                IF(H43&lt;'Crop Table'!P57, 
                        DATEDIF(H43, 'Crop Table'!P57, "D"), 
                        DATEDIF('Crop Table'!P57, H43, "D")
                ) 
        &gt; 3, 
        IF(AND(H43&gt;'Crop Table'!O57, H43&lt;'Crop Table'!P57),
                1*'Crop Table'!C57,
        ), 
        1*'Crop Table'!C57
        ),
1*'Crop Table'!C57
)</f>
        <v/>
      </c>
      <c r="CZ43" s="202"/>
      <c r="DA43" s="202" t="str">
        <f>IF(IF(H43&lt;'Crop Table'!O58, 
                        DATEDIF(H43, 'Crop Table'!O58, "D"), 
                        DATEDIF('Crop Table'!O58, H43, "D")
                )
&gt; 3,
        IF(
                IF(H43&lt;'Crop Table'!P58, 
                        DATEDIF(H43, 'Crop Table'!P58, "D"), 
                        DATEDIF('Crop Table'!P58, H43, "D")
                ) 
        &gt; 3, 
        IF(AND(H43&gt;'Crop Table'!O58, H43&lt;'Crop Table'!P58),
                1*'Crop Table'!C58,
        ), 
        1*'Crop Table'!C58
        ),
1*'Crop Table'!C58
)</f>
        <v/>
      </c>
      <c r="DB43" s="202"/>
      <c r="DC43" s="202" t="str">
        <f>IF(IF(H43&lt;'Crop Table'!O59, 
                        DATEDIF(H43, 'Crop Table'!O59, "D"), 
                        DATEDIF('Crop Table'!O59, H43, "D")
                )
&gt; 3,
        IF(
                IF(H43&lt;'Crop Table'!P59, 
                        DATEDIF(H43, 'Crop Table'!P59, "D"), 
                        DATEDIF('Crop Table'!P59, H43, "D")
                ) 
        &gt; 3, 
        IF(AND(H43&gt;'Crop Table'!O59, H43&lt;'Crop Table'!P59),
                1*'Crop Table'!C59,
        ), 
        1*'Crop Table'!C59
        ),
1*'Crop Table'!C59
)</f>
        <v/>
      </c>
      <c r="DD43" s="202"/>
      <c r="DE43" s="202" t="str">
        <f>IF(IF(H42&lt;'Crop Table'!O60, 
                        DATEDIF(H42, 'Crop Table'!O60, "D"), 
                        DATEDIF('Crop Table'!O60, H42, "D")
                )
&gt; 3,
        IF(
                IF(H42&lt;'Crop Table'!P60, 
                        DATEDIF(H42, 'Crop Table'!P60, "D"), 
                        DATEDIF('Crop Table'!P60, H42, "D")
                ) 
        &gt; 3, 
        IF(AND(H42&gt;'Crop Table'!O60, H42&lt;'Crop Table'!P60),
                1*'Crop Table'!C60,
        ), 
        1*'Crop Table'!C60
        ),
1*'Crop Table'!C60
)</f>
        <v/>
      </c>
      <c r="DF43" s="202"/>
      <c r="DG43" s="202" t="str">
        <f>IF(IF(H43&lt;'Crop Table'!O61, 
                        DATEDIF(H43, 'Crop Table'!O61, "D"), 
                        DATEDIF('Crop Table'!O61, H43, "D")
                )
&gt; 3,
        IF(
                IF(H43&lt;'Crop Table'!P61, 
                        DATEDIF(H43, 'Crop Table'!P61, "D"), 
                        DATEDIF('Crop Table'!P61, H43, "D")
                ) 
        &gt; 3, 
        IF(AND(H43&gt;'Crop Table'!O61, H43&lt;'Crop Table'!P61),
                1*'Crop Table'!C61,
        ), 
        1*'Crop Table'!C61
        ),
1*'Crop Table'!C61
)</f>
        <v/>
      </c>
      <c r="DH43" s="202"/>
      <c r="DI43" s="202" t="str">
        <f>IF(IF(H43&lt;'Crop Table'!O62, 
                        DATEDIF(H43, 'Crop Table'!O62, "D"), 
                        DATEDIF('Crop Table'!O62, H43, "D")
                )
&gt; 3,
        IF(
                IF(H43&lt;'Crop Table'!P62, 
                        DATEDIF(H43, 'Crop Table'!P62, "D"), 
                        DATEDIF('Crop Table'!P62, H43, "D")
                ) 
        &gt; 3, 
        IF(AND(H43&gt;'Crop Table'!O62, H43&lt;'Crop Table'!P62),
                1*'Crop Table'!C62,
        ), 
        1*'Crop Table'!C62
        ),
1*'Crop Table'!C62
)</f>
        <v/>
      </c>
      <c r="DJ43" s="202"/>
      <c r="DK43" s="202" t="str">
        <f>IF(IF(H43&lt;'Crop Table'!O63, 
                        DATEDIF(H43, 'Crop Table'!O63, "D"), 
                        DATEDIF('Crop Table'!O63, H43, "D")
                )
&gt; 3,
        IF(
                IF(H43&lt;'Crop Table'!P63, 
                        DATEDIF(H43, 'Crop Table'!P63, "D"), 
                        DATEDIF('Crop Table'!P63, H43, "D")
                ) 
        &gt; 3, 
        IF(AND(H43&gt;'Crop Table'!O63, H43&lt;'Crop Table'!P63),
                1*'Crop Table'!C63,
        ), 
        1*'Crop Table'!C63
        ),
1*'Crop Table'!C63
)</f>
        <v/>
      </c>
      <c r="DL43" s="202"/>
      <c r="DM43" s="202" t="str">
        <f>IF(IF(H42&lt;'Crop Table'!O64, 
                        DATEDIF(H42, 'Crop Table'!O64, "D"), 
                        DATEDIF('Crop Table'!O64, H42, "D")
                )
&gt; 3,
        IF(
                IF(H42&lt;'Crop Table'!P64, 
                        DATEDIF(H42, 'Crop Table'!P64, "D"), 
                        DATEDIF('Crop Table'!P64, H42, "D")
                ) 
        &gt; 3, 
        IF(AND(H42&gt;'Crop Table'!O64, H42&lt;'Crop Table'!P64),
                1*'Crop Table'!C64,
        ), 
        1*'Crop Table'!C64
        ),
1*'Crop Table'!C64
)</f>
        <v/>
      </c>
      <c r="DN43" s="202"/>
      <c r="DO43" s="202" t="str">
        <f>IF(IF(H43&lt;'Crop Table'!O65, 
                        DATEDIF(H43, 'Crop Table'!O65, "D"), 
                        DATEDIF('Crop Table'!O65, H43, "D")
                )
&gt; 3,
        IF(
                IF(H43&lt;'Crop Table'!P65, 
                        DATEDIF(H43, 'Crop Table'!P65, "D"), 
                        DATEDIF('Crop Table'!P65, H43, "D")
                ) 
        &gt; 3, 
        IF(AND(H43&gt;'Crop Table'!O65, H43&lt;'Crop Table'!P65),
                1*'Crop Table'!C65,
        ), 
        1*'Crop Table'!C65
        ),
1*'Crop Table'!C65
)</f>
        <v/>
      </c>
      <c r="DP43" s="202"/>
      <c r="DQ43" s="202" t="str">
        <f>IF(IF(H43&lt;'Crop Table'!O66, 
                        DATEDIF(H43, 'Crop Table'!O66, "D"), 
                        DATEDIF('Crop Table'!O66, H43, "D")
                )
&gt; 3,
        IF(
                IF(H43&lt;'Crop Table'!P66, 
                        DATEDIF(H43, 'Crop Table'!P66, "D"), 
                        DATEDIF('Crop Table'!P66, H43, "D")
                ) 
        &gt; 3, 
        IF(AND(H43&gt;'Crop Table'!O66, H43&lt;'Crop Table'!P66),
                1*'Crop Table'!C66,
        ), 
        1*'Crop Table'!C66
        ),
1*'Crop Table'!C66
)</f>
        <v/>
      </c>
      <c r="DR43" s="202"/>
      <c r="DS43" s="202" t="str">
        <f>IF(IF(H42&lt;'Crop Table'!O67, 
                        DATEDIF(H42, 'Crop Table'!O67, "D"), 
                        DATEDIF('Crop Table'!O67, H42, "D")
                )
&gt; 3,
        IF(
                IF(H42&lt;'Crop Table'!P67, 
                        DATEDIF(H42, 'Crop Table'!P67, "D"), 
                        DATEDIF('Crop Table'!P67, H42, "D")
                ) 
        &gt; 3, 
        IF(AND(H42&gt;'Crop Table'!O67, H42&lt;'Crop Table'!P67),
                1*'Crop Table'!C67,
        ), 
        1*'Crop Table'!C67
        ),
1*'Crop Table'!C67
)</f>
        <v/>
      </c>
      <c r="DT43" s="202"/>
      <c r="DU43" s="202" t="str">
        <f>IF(IF(H43&lt;'Crop Table'!O68, 
                        DATEDIF(H43, 'Crop Table'!O68, "D"), 
                        DATEDIF('Crop Table'!O68, H43, "D")
                )
&gt; 3,
        IF(
                IF(H43&lt;'Crop Table'!P68, 
                        DATEDIF(H43, 'Crop Table'!P68, "D"), 
                        DATEDIF('Crop Table'!P68, H43, "D")
                ) 
        &gt; 3, 
        IF(AND(H43&gt;'Crop Table'!O68, H43&lt;'Crop Table'!P68),
                1*'Crop Table'!C68,
        ), 
        1*'Crop Table'!C68
        ),
1*'Crop Table'!C68
)</f>
        <v/>
      </c>
      <c r="DV43" s="202"/>
      <c r="DW43" s="202" t="str">
        <f>IF(IF(H43&lt;'Crop Table'!O69, 
                        DATEDIF(H43, 'Crop Table'!O69, "D"), 
                        DATEDIF('Crop Table'!O69, H43, "D")
                )
&gt; 3,
        IF(
                IF(H43&lt;'Crop Table'!P69, 
                        DATEDIF(H43, 'Crop Table'!P69, "D"), 
                        DATEDIF('Crop Table'!P69, H43, "D")
                ) 
        &gt; 3, 
        IF(AND(H43&gt;'Crop Table'!O69, H43&lt;'Crop Table'!P69),
                1*'Crop Table'!C69,
        ), 
        1*'Crop Table'!C69
        ),
1*'Crop Table'!C69
)</f>
        <v/>
      </c>
      <c r="DX43" s="202"/>
      <c r="DY43" s="202" t="str">
        <f>IF(IF(H43&lt;'Crop Table'!O70, 
                        DATEDIF(H43, 'Crop Table'!O70, "D"), 
                        DATEDIF('Crop Table'!O70, H43, "D")
                )
&gt; 3,
        IF(
                IF(H43&lt;'Crop Table'!P70, 
                        DATEDIF(H43, 'Crop Table'!P70, "D"), 
                        DATEDIF('Crop Table'!P70, H43, "D")
                ) 
        &gt; 3, 
        IF(AND(H43&gt;'Crop Table'!O70, H43&lt;'Crop Table'!P70),
                1*'Crop Table'!C70,
        ), 
        1*'Crop Table'!C70
        ),
1*'Crop Table'!C70
)</f>
        <v/>
      </c>
      <c r="DZ43" s="202"/>
      <c r="EA43" s="202" t="str">
        <f>IF(IF(H43&lt;'Crop Table'!O71, 
                        DATEDIF(H43, 'Crop Table'!O71, "D"), 
                        DATEDIF('Crop Table'!O71, H43, "D")
                )
&gt; 3,
        IF(
                IF(H43&lt;'Crop Table'!P71, 
                        DATEDIF(H43, 'Crop Table'!P71, "D"), 
                        DATEDIF('Crop Table'!P71, H43, "D")
                ) 
        &gt; 3, 
        IF(AND(H43&gt;'Crop Table'!O71, H43&lt;'Crop Table'!P71),
                1*'Crop Table'!C71,
        ), 
        1*'Crop Table'!C71
        ),
1*'Crop Table'!C71
)</f>
        <v/>
      </c>
      <c r="EB43" s="202"/>
      <c r="EC43" s="202" t="str">
        <f>IF(IF(H43&lt;'Crop Table'!O72, 
                        DATEDIF(H43, 'Crop Table'!O72, "D"), 
                        DATEDIF('Crop Table'!O72, H43, "D")
                )
&gt; 3,
        IF(
                IF(H43&lt;'Crop Table'!P72, 
                        DATEDIF(H43, 'Crop Table'!P72, "D"), 
                        DATEDIF('Crop Table'!P72, H43, "D")
                ) 
        &gt; 3, 
        IF(AND(H43&gt;'Crop Table'!O72, H43&lt;'Crop Table'!P72),
                1*'Crop Table'!C72,
        ), 
        1*'Crop Table'!C72
        ),
1*'Crop Table'!C72
)</f>
        <v/>
      </c>
      <c r="ED43" s="202"/>
      <c r="EE43" s="202" t="str">
        <f>IF(IF(H43&lt;'Crop Table'!O73, 
                        DATEDIF(H43, 'Crop Table'!O73, "D"), 
                        DATEDIF('Crop Table'!O73, H43, "D")
                )
&gt; 3,
        IF(
                IF(H43&lt;'Crop Table'!P73, 
                        DATEDIF(H43, 'Crop Table'!P73, "D"), 
                        DATEDIF('Crop Table'!P73, H43, "D")
                ) 
        &gt; 3, 
        IF(AND(H43&gt;'Crop Table'!O73, H43&lt;'Crop Table'!P73),
                1*'Crop Table'!C73,
        ), 
        1*'Crop Table'!C73
        ),
1*'Crop Table'!C73
)</f>
        <v/>
      </c>
      <c r="EF43" s="203"/>
    </row>
    <row r="44">
      <c r="A44" s="204"/>
      <c r="B44" s="193"/>
      <c r="C44" s="193"/>
      <c r="D44" s="193"/>
      <c r="E44" s="205">
        <f>IF(COUNTA('Crop Table'!O11:O73)=0, ,SUM(K44:EE44))</f>
        <v>6</v>
      </c>
      <c r="F44" s="195"/>
      <c r="G44" s="206" t="str">
        <f>IF(COUNTA('Crop Table'!O11:O73)=0, ,(IF(LEFT(H44, 2)=LEFT(H43, 2), , SWITCH(LEFT(H44, 2), "1/", "January","2/", "February","3/", "March","4/", "April","5/", "May","6/", "June","7/", "July","8/", "August","9/", "September","10", "October","11", "November","12", "December"))))</f>
        <v>January</v>
      </c>
      <c r="H44" s="197">
        <f>IF(COUNTA('Crop Table'!O11:O73)=0, ,H43+(DATEDIF(H13, H53, "D")/39)-((DATEDIF(H13, H53, "D")/39)/39))</f>
        <v>45292.833</v>
      </c>
      <c r="I44" s="207"/>
      <c r="J44" s="208"/>
      <c r="K44" s="200" t="str">
        <f>IF(IF(H44&lt;'Crop Table'!O11, 
                        DATEDIF(H44, 'Crop Table'!O11, "D"), 
                        DATEDIF('Crop Table'!O11, H44, "D")
                )
&gt; 3,
        IF(
                IF(H44&lt;'Crop Table'!P11, 
                        DATEDIF(H44, 'Crop Table'!P11, "D"), 
                        DATEDIF('Crop Table'!P11, H44, "D")
                ) 
        &gt; 3, 
        IF(AND(H44&gt;'Crop Table'!O11, H44&lt;'Crop Table'!P11),
                1*'Crop Table'!C11,
        ), 
        1*'Crop Table'!C11
        ),
1*'Crop Table'!C11
)</f>
        <v/>
      </c>
      <c r="L44" s="200"/>
      <c r="M44" s="201" t="str">
        <f>IF(IF(H43&lt;'Crop Table'!O12, 
                        DATEDIF(H43, 'Crop Table'!O12, "D"), 
                        DATEDIF('Crop Table'!O12, H43, "D")
                )
&gt; 3,
        IF(
                IF(H43&lt;'Crop Table'!P12, 
                        DATEDIF(H43, 'Crop Table'!P12, "D"), 
                        DATEDIF('Crop Table'!P12, H43, "D")
                ) 
        &gt; 3, 
        IF(AND(H43&gt;'Crop Table'!O12, H43&lt;'Crop Table'!P12),
                1*'Crop Table'!C12,
        ), 
        1*'Crop Table'!C12
        ),
1*'Crop Table'!C12
)</f>
        <v/>
      </c>
      <c r="N44" s="201"/>
      <c r="O44" s="202" t="str">
        <f>IF(IF(H44&lt;'Crop Table'!O13, 
                        DATEDIF(H44, 'Crop Table'!O13, "D"), 
                        DATEDIF('Crop Table'!O13, H44, "D")
                )
&gt; 3,
        IF(
                IF(H44&lt;'Crop Table'!P13, 
                        DATEDIF(H44, 'Crop Table'!P13, "D"), 
                        DATEDIF('Crop Table'!P13, H44, "D")
                ) 
        &gt; 3, 
        IF(AND(H44&gt;'Crop Table'!O13, H44&lt;'Crop Table'!P13),
                1*'Crop Table'!C13,
        ), 
        1*'Crop Table'!C13
        ),
1*'Crop Table'!C13
)</f>
        <v/>
      </c>
      <c r="P44" s="202"/>
      <c r="Q44" s="202" t="str">
        <f>IF(IF(H44&lt;'Crop Table'!O14, 
                        DATEDIF(H44, 'Crop Table'!O14, "D"), 
                        DATEDIF('Crop Table'!O14, H44, "D")
                )
&gt; 3,
        IF(
                IF(H44&lt;'Crop Table'!P14, 
                        DATEDIF(H44, 'Crop Table'!P14, "D"), 
                        DATEDIF('Crop Table'!P14, H44, "D")
                ) 
        &gt; 3, 
        IF(AND(H44&gt;'Crop Table'!O14, H44&lt;'Crop Table'!P14),
                1*'Crop Table'!C14,
        ), 
        1*'Crop Table'!C14
        ),
1*'Crop Table'!C14 
)</f>
        <v/>
      </c>
      <c r="R44" s="202"/>
      <c r="S44" s="202" t="str">
        <f>IF(IF(H44&lt;'Crop Table'!O15, 
                        DATEDIF(H44, 'Crop Table'!O15, "D"), 
                        DATEDIF('Crop Table'!O15, H44, "D")
                )
&gt; 3,
        IF(
                IF(H44&lt;'Crop Table'!P15, 
                        DATEDIF(H44, 'Crop Table'!P15, "D"), 
                        DATEDIF('Crop Table'!P15, H44, "D")
                ) 
        &gt; 3, 
        IF(AND(H44&gt;'Crop Table'!O15, H44&lt;'Crop Table'!P15),
                1*'Crop Table'!C15,
        ), 
        1*'Crop Table'!C15
        ),
1*'Crop Table'!C15
)</f>
        <v/>
      </c>
      <c r="T44" s="202"/>
      <c r="U44" s="202" t="str">
        <f>IF(IF(H44&lt;'Crop Table'!O16, 
                        DATEDIF(H44, 'Crop Table'!O16, "D"), 
                        DATEDIF('Crop Table'!O16, H44, "D")
                )
&gt; 3,
        IF(
                IF(H44&lt;'Crop Table'!P16, 
                        DATEDIF(H44, 'Crop Table'!P16, "D"), 
                        DATEDIF('Crop Table'!P16, H44, "D")
                ) 
        &gt; 3, 
        IF(AND(H44&gt;'Crop Table'!O16, H44&lt;'Crop Table'!P16),
                1*'Crop Table'!C16,
        ), 
        1*'Crop Table'!C16
        ),
1*'Crop Table'!C16 
)</f>
        <v/>
      </c>
      <c r="V44" s="202"/>
      <c r="W44" s="202" t="str">
        <f>IF(IF(H44&lt;'Crop Table'!O17, 
                        DATEDIF(H44, 'Crop Table'!O17, "D"), 
                        DATEDIF('Crop Table'!O17, H44, "D")
                )
&gt; 3,
        IF(
                IF(H44&lt;'Crop Table'!P17, 
                        DATEDIF(H44, 'Crop Table'!P17, "D"), 
                        DATEDIF('Crop Table'!P17, H44, "D")
                ) 
        &gt; 3, 
        IF(AND(H44&gt;'Crop Table'!O17, H44&lt;'Crop Table'!P17),
                1*'Crop Table'!C17,
        ), 
        1*'Crop Table'!C17
        ),
1*'Crop Table'!C17 
)</f>
        <v/>
      </c>
      <c r="X44" s="202"/>
      <c r="Y44" s="202" t="str">
        <f>IF(IF(H44&lt;'Crop Table'!O18, 
                        DATEDIF(H44, 'Crop Table'!O18, "D"), 
                        DATEDIF('Crop Table'!O18, H44, "D")
                )
&gt; 3,
        IF(
                IF(H44&lt;'Crop Table'!P18, 
                        DATEDIF(H44, 'Crop Table'!P18, "D"), 
                        DATEDIF('Crop Table'!P18, H44, "D")
                ) 
        &gt; 3, 
        IF(AND(H44&gt;'Crop Table'!O18, H44&lt;'Crop Table'!P18),
                1*'Crop Table'!C18,
        ), 
        1*'Crop Table'!C18
        ),
1*'Crop Table'!C18 
)</f>
        <v/>
      </c>
      <c r="Z44" s="202"/>
      <c r="AA44" s="202" t="str">
        <f>IF(IF(H44&lt;'Crop Table'!O19, 
                        DATEDIF(H44, 'Crop Table'!O19, "D"), 
                        DATEDIF('Crop Table'!O19, H44, "D")
                )
&gt; 3,
        IF(
                IF(H44&lt;'Crop Table'!P19, 
                        DATEDIF(H44, 'Crop Table'!P19, "D"), 
                        DATEDIF('Crop Table'!P19, H44, "D")
                ) 
        &gt; 3, 
        IF(AND(H44&gt;'Crop Table'!O19, H44&lt;'Crop Table'!P19),
                1*'Crop Table'!C19,
        ), 
        1*'Crop Table'!C19
        ),
1*'Crop Table'!C19 
)</f>
        <v/>
      </c>
      <c r="AB44" s="202"/>
      <c r="AC44" s="202" t="str">
        <f>IF(IF(H44&lt;'Crop Table'!O20, 
                        DATEDIF(H44, 'Crop Table'!O20, "D"), 
                        DATEDIF('Crop Table'!O20, H44, "D")
                )
&gt; 3,
        IF(
                IF(H44&lt;'Crop Table'!P20, 
                        DATEDIF(H44, 'Crop Table'!P20, "D"), 
                        DATEDIF('Crop Table'!P20, H44, "D")
                ) 
        &gt; 3, 
        IF(AND(H44&gt;'Crop Table'!O20, H44&lt;'Crop Table'!P20),
                1*'Crop Table'!C20,
        ), 
        1*'Crop Table'!C20
        ),
1*'Crop Table'!C20 
)</f>
        <v/>
      </c>
      <c r="AD44" s="202"/>
      <c r="AE44" s="202">
        <f>IF(IF(H44&lt;'Crop Table'!O21, 
                        DATEDIF(H44, 'Crop Table'!O21, "D"), 
                        DATEDIF('Crop Table'!O21, H44, "D")
                )
&gt; 3,
        IF(
                IF(H44&lt;'Crop Table'!P21, 
                        DATEDIF(H44, 'Crop Table'!P21, "D"), 
                        DATEDIF('Crop Table'!P21, H44, "D")
                ) 
        &gt; 3, 
        IF(AND(H44&gt;'Crop Table'!O21, H44&lt;'Crop Table'!P21),
                1*'Crop Table'!C21,
        ), 
        1*'Crop Table'!C21
        ),
1*'Crop Table'!C21 
)</f>
        <v>4</v>
      </c>
      <c r="AF44" s="202"/>
      <c r="AG44" s="202">
        <f>IF(IF(H44&lt;'Crop Table'!O22, 
                        DATEDIF(H44, 'Crop Table'!O22, "D"), 
                        DATEDIF('Crop Table'!O22, H44, "D")
                )
&gt; 3,
        IF(
                IF(H44&lt;'Crop Table'!P22, 
                        DATEDIF(H44, 'Crop Table'!P22, "D"), 
                        DATEDIF('Crop Table'!P22, H44, "D")
                ) 
        &gt; 3, 
        IF(AND(H44&gt;'Crop Table'!O22, H44&lt;'Crop Table'!P22),
                1*'Crop Table'!C22,
        ), 
        1*'Crop Table'!C22
        ),
1*'Crop Table'!C22 
)</f>
        <v>1</v>
      </c>
      <c r="AH44" s="202"/>
      <c r="AI44" s="202">
        <f>IF(IF(H44&lt;'Crop Table'!O23, 
                        DATEDIF(H44, 'Crop Table'!O23, "D"), 
                        DATEDIF('Crop Table'!O23, H44, "D")
                )
&gt; 3,
        IF(
                IF(H44&lt;'Crop Table'!P23, 
                        DATEDIF(H44, 'Crop Table'!P23, "D"), 
                        DATEDIF('Crop Table'!P23, H44, "D")
                ) 
        &gt; 3, 
        IF(AND(H44&gt;'Crop Table'!O23, H44&lt;'Crop Table'!P23),
                1*'Crop Table'!C23,
        ), 
        1*'Crop Table'!C23
        ),
1*'Crop Table'!C23 
)</f>
        <v>1</v>
      </c>
      <c r="AJ44" s="202"/>
      <c r="AK44" s="202" t="str">
        <f>IF(IF(H44&lt;'Crop Table'!O24, 
                        DATEDIF(H44, 'Crop Table'!O24, "D"), 
                        DATEDIF('Crop Table'!O24, H44, "D")
                )
&gt; 3,
        IF(
                IF(H44&lt;'Crop Table'!P24, 
                        DATEDIF(H44, 'Crop Table'!P24, "D"), 
                        DATEDIF('Crop Table'!P24, H44, "D")
                ) 
        &gt; 3, 
        IF(AND(H44&gt;'Crop Table'!O24, H44&lt;'Crop Table'!P24),
                1*'Crop Table'!C24,
        ), 
        1*'Crop Table'!C24
        ),
1*'Crop Table'!C24 
)</f>
        <v/>
      </c>
      <c r="AL44" s="202"/>
      <c r="AM44" s="202" t="str">
        <f>IF(IF(H44&lt;'Crop Table'!O25, 
                        DATEDIF(H44, 'Crop Table'!O25, "D"), 
                        DATEDIF('Crop Table'!O25, H44, "D")
                )
&gt; 3,
        IF(
                IF(H44&lt;'Crop Table'!P25, 
                        DATEDIF(H44, 'Crop Table'!P25, "D"), 
                        DATEDIF('Crop Table'!P25, H44, "D")
                ) 
        &gt; 3, 
        IF(AND(H44&gt;'Crop Table'!O25, H44&lt;'Crop Table'!P25),
                1*'Crop Table'!C25,
        ), 
        1*'Crop Table'!C25
        ),
1*'Crop Table'!C25 
)</f>
        <v/>
      </c>
      <c r="AN44" s="202"/>
      <c r="AO44" s="202" t="str">
        <f>IF(IF(H44&lt;'Crop Table'!O26, 
                        DATEDIF(H44, 'Crop Table'!O26, "D"), 
                        DATEDIF('Crop Table'!O26, H44, "D")
                )
&gt; 3,
        IF(
                IF(H44&lt;'Crop Table'!P26, 
                        DATEDIF(H44, 'Crop Table'!P26, "D"), 
                        DATEDIF('Crop Table'!P26, H44, "D")
                ) 
        &gt; 3, 
        IF(AND(H44&gt;'Crop Table'!O26, H44&lt;'Crop Table'!P26),
                1*'Crop Table'!C26,
        ), 
        1*'Crop Table'!C26
        ),
1*'Crop Table'!C26 
)</f>
        <v/>
      </c>
      <c r="AP44" s="202"/>
      <c r="AQ44" s="202" t="str">
        <f>IF(IF(H44&lt;'Crop Table'!O27, 
                        DATEDIF(H44, 'Crop Table'!O27, "D"), 
                        DATEDIF('Crop Table'!O27, H44, "D")
                )
&gt; 3,
        IF(
                IF(H44&lt;'Crop Table'!P27, 
                        DATEDIF(H44, 'Crop Table'!P27, "D"), 
                        DATEDIF('Crop Table'!P27, H44, "D")
                ) 
        &gt; 3, 
        IF(AND(H44&gt;'Crop Table'!O27, H44&lt;'Crop Table'!P27),
                1*'Crop Table'!C27,
        ), 
        1*'Crop Table'!C27
        ),
1*'Crop Table'!C27 
)</f>
        <v/>
      </c>
      <c r="AR44" s="202"/>
      <c r="AS44" s="202" t="str">
        <f>IF(IF(H44&lt;'Crop Table'!O28, 
                        DATEDIF(H44, 'Crop Table'!O28, "D"), 
                        DATEDIF('Crop Table'!O28, H44, "D")
                )
&gt; 3,
        IF(
                IF(H44&lt;'Crop Table'!P28, 
                        DATEDIF(H44, 'Crop Table'!P28, "D"), 
                        DATEDIF('Crop Table'!P28, H44, "D")
                ) 
        &gt; 3, 
        IF(AND(H44&gt;'Crop Table'!O28, H44&lt;'Crop Table'!P28),
                1*'Crop Table'!C28,
        ), 
        1*'Crop Table'!C28
        ),
1*'Crop Table'!C28 
)</f>
        <v/>
      </c>
      <c r="AT44" s="202"/>
      <c r="AU44" s="202" t="str">
        <f>IF(IF(H44&lt;'Crop Table'!O29, 
                        DATEDIF(H44, 'Crop Table'!O29, "D"), 
                        DATEDIF('Crop Table'!O29, H44, "D")
                )
&gt; 3,
        IF(
                IF(H44&lt;'Crop Table'!P29, 
                        DATEDIF(H44, 'Crop Table'!P29, "D"), 
                        DATEDIF('Crop Table'!P29, H44, "D")
                ) 
        &gt; 3, 
        IF(AND(H44&gt;'Crop Table'!O29, H44&lt;'Crop Table'!P29),
                1*'Crop Table'!C29,
        ), 
        1*'Crop Table'!C29
        ),
1*'Crop Table'!C29 
)</f>
        <v/>
      </c>
      <c r="AV44" s="202"/>
      <c r="AW44" s="202" t="str">
        <f>IF(IF(H44&lt;'Crop Table'!O30, 
                        DATEDIF(H44, 'Crop Table'!O30, "D"), 
                        DATEDIF('Crop Table'!O30, H44, "D")
                )
&gt; 3,
        IF(
                IF(H44&lt;'Crop Table'!P30, 
                        DATEDIF(H44, 'Crop Table'!P30, "D"), 
                        DATEDIF('Crop Table'!P30, H44, "D")
                ) 
        &gt; 3, 
        IF(AND(H44&gt;'Crop Table'!O30, H44&lt;'Crop Table'!P30),
                1*'Crop Table'!C30,
        ), 
        1*'Crop Table'!C30
        ),
1*'Crop Table'!C30 
)</f>
        <v/>
      </c>
      <c r="AX44" s="202"/>
      <c r="AY44" s="202" t="str">
        <f>IF(IF(H44&lt;'Crop Table'!O31, 
                        DATEDIF(H44, 'Crop Table'!O31, "D"), 
                        DATEDIF('Crop Table'!O31, H44, "D")
                )
&gt; 3,
        IF(
                IF(H44&lt;'Crop Table'!P31, 
                        DATEDIF(H44, 'Crop Table'!P31, "D"), 
                        DATEDIF('Crop Table'!P31, H44, "D")
                ) 
        &gt; 3, 
        IF(AND(H44&gt;'Crop Table'!O31, H44&lt;'Crop Table'!P31),
                1*'Crop Table'!C31,
        ), 
        1*'Crop Table'!C31
        ),
1*'Crop Table'!C31 
)</f>
        <v/>
      </c>
      <c r="AZ44" s="202"/>
      <c r="BA44" s="202" t="str">
        <f>IF(IF(H44&lt;'Crop Table'!O32, 
                        DATEDIF(H44, 'Crop Table'!O32, "D"), 
                        DATEDIF('Crop Table'!O32, H44, "D")
                )
&gt; 3,
        IF(
                IF(H44&lt;'Crop Table'!P32, 
                        DATEDIF(H44, 'Crop Table'!P32, "D"), 
                        DATEDIF('Crop Table'!P32, H44, "D")
                ) 
        &gt; 3, 
        IF(AND(H44&gt;'Crop Table'!O32, H44&lt;'Crop Table'!P32),
                1*'Crop Table'!C32,
        ), 
        1*'Crop Table'!C32
        ),
1*'Crop Table'!C32 
)</f>
        <v/>
      </c>
      <c r="BB44" s="202"/>
      <c r="BC44" s="202" t="str">
        <f>IF(IF(H44&lt;'Crop Table'!O33, 
                        DATEDIF(H44, 'Crop Table'!O33, "D"), 
                        DATEDIF('Crop Table'!O33, H44, "D")
                )
&gt; 3,
        IF(
                IF(H44&lt;'Crop Table'!P33, 
                        DATEDIF(H44, 'Crop Table'!P33, "D"), 
                        DATEDIF('Crop Table'!P33, H44, "D")
                ) 
        &gt; 3, 
        IF(AND(H44&gt;'Crop Table'!O33, H44&lt;'Crop Table'!P33),
                1*'Crop Table'!C33,
        ), 
        1*'Crop Table'!C33
        ),
1*'Crop Table'!C33 
)</f>
        <v/>
      </c>
      <c r="BD44" s="202"/>
      <c r="BE44" s="202" t="str">
        <f>IF(IF(H44&lt;'Crop Table'!O34, 
                        DATEDIF(H44, 'Crop Table'!O34, "D"), 
                        DATEDIF('Crop Table'!O34, H44, "D")
                )
&gt; 3,
        IF(
                IF(H44&lt;'Crop Table'!P34, 
                        DATEDIF(H44, 'Crop Table'!P34, "D"), 
                        DATEDIF('Crop Table'!P34, H44, "D")
                ) 
        &gt; 3, 
        IF(AND(H44&gt;'Crop Table'!O34, H44&lt;'Crop Table'!P34),
                1*'Crop Table'!C34,
        ), 
        1*'Crop Table'!C34
        ),
1*'Crop Table'!C34 
)</f>
        <v/>
      </c>
      <c r="BF44" s="202"/>
      <c r="BG44" s="202" t="str">
        <f>IF(IF(H44&lt;'Crop Table'!O35, 
                        DATEDIF(H44, 'Crop Table'!O35, "D"), 
                        DATEDIF('Crop Table'!O35, H44, "D")
                )
&gt; 3,
        IF(
                IF(H44&lt;'Crop Table'!P35, 
                        DATEDIF(H44, 'Crop Table'!P35, "D"), 
                        DATEDIF('Crop Table'!P35, H44, "D")
                ) 
        &gt; 3, 
        IF(AND(H44&gt;'Crop Table'!O35, H44&lt;'Crop Table'!P35),
                1*'Crop Table'!C35,
        ), 
        1*'Crop Table'!C35
        ),
1*'Crop Table'!C35 
)</f>
        <v/>
      </c>
      <c r="BH44" s="202"/>
      <c r="BI44" s="202" t="str">
        <f>IF(IF(H44&lt;'Crop Table'!O36, 
                        DATEDIF(H44, 'Crop Table'!O36, "D"), 
                        DATEDIF('Crop Table'!O36, H44, "D")
                )
&gt; 3,
        IF(
                IF(H44&lt;'Crop Table'!P36, 
                        DATEDIF(H44, 'Crop Table'!P36, "D"), 
                        DATEDIF('Crop Table'!P36, H44, "D")
                ) 
        &gt; 3, 
        IF(AND(H44&gt;'Crop Table'!O36, H44&lt;'Crop Table'!P36),
                1*'Crop Table'!C36,
        ), 
        1*'Crop Table'!C36
        ),
1*'Crop Table'!C36 
)</f>
        <v/>
      </c>
      <c r="BJ44" s="202"/>
      <c r="BK44" s="202" t="str">
        <f>IF(IF(H44&lt;'Crop Table'!O37, 
                        DATEDIF(H44, 'Crop Table'!O37, "D"), 
                        DATEDIF('Crop Table'!O37, H44, "D")
                )
&gt; 3,
        IF(
                IF(H44&lt;'Crop Table'!P37, 
                        DATEDIF(H44, 'Crop Table'!P37, "D"), 
                        DATEDIF('Crop Table'!P37, H44, "D")
                ) 
        &gt; 3, 
        IF(AND(H44&gt;'Crop Table'!O37, H44&lt;'Crop Table'!P37),
                1*'Crop Table'!C37,
        ), 
        1*'Crop Table'!C37
        ),
1*'Crop Table'!C37 
)</f>
        <v/>
      </c>
      <c r="BL44" s="202"/>
      <c r="BM44" s="202" t="str">
        <f>IF(IF(H44&lt;'Crop Table'!O38, 
                        DATEDIF(H44, 'Crop Table'!O38, "D"), 
                        DATEDIF('Crop Table'!O38, H44, "D")
                )
&gt; 3,
        IF(
                IF(H44&lt;'Crop Table'!P38, 
                        DATEDIF(H44, 'Crop Table'!P38, "D"), 
                        DATEDIF('Crop Table'!P38, H44, "D")
                ) 
        &gt; 3, 
        IF(AND(H44&gt;'Crop Table'!O38, H44&lt;'Crop Table'!P38),
                1*'Crop Table'!C38,
        ), 
        1*'Crop Table'!C38
        ),
1*'Crop Table'!C38 
)</f>
        <v/>
      </c>
      <c r="BN44" s="202"/>
      <c r="BO44" s="202" t="str">
        <f>IF(IF(H44&lt;'Crop Table'!O39, 
                        DATEDIF(H44, 'Crop Table'!O39, "D"), 
                        DATEDIF('Crop Table'!O39, H44, "D")
                )
&gt; 3,
        IF(
                IF(H44&lt;'Crop Table'!P39, 
                        DATEDIF(H44, 'Crop Table'!P39, "D"), 
                        DATEDIF('Crop Table'!P39, H44, "D")
                ) 
        &gt; 3, 
        IF(AND(H44&gt;'Crop Table'!O39, H44&lt;'Crop Table'!P39),
                1*'Crop Table'!C39,
        ), 
        1*'Crop Table'!C39
        ),
1*'Crop Table'!C39 
)</f>
        <v/>
      </c>
      <c r="BP44" s="202"/>
      <c r="BQ44" s="202" t="str">
        <f>IF(IF(H44&lt;'Crop Table'!O40, 
                        DATEDIF(H44, 'Crop Table'!O40, "D"), 
                        DATEDIF('Crop Table'!O40, H44, "D")
                )
&gt; 3,
        IF(
                IF(H44&lt;'Crop Table'!P40, 
                        DATEDIF(H44, 'Crop Table'!P40, "D"), 
                        DATEDIF('Crop Table'!P40, H44, "D")
                ) 
        &gt; 3, 
        IF(AND(H44&gt;'Crop Table'!O40, H44&lt;'Crop Table'!P40),
                1*'Crop Table'!C40,
        ), 
        1*'Crop Table'!C40
        ),
1*'Crop Table'!C40
)</f>
        <v/>
      </c>
      <c r="BR44" s="202"/>
      <c r="BS44" s="202" t="str">
        <f>IF(IF(H44&lt;'Crop Table'!O41, 
                        DATEDIF(H44, 'Crop Table'!O41, "D"), 
                        DATEDIF('Crop Table'!O41, H44, "D")
                )
&gt; 3,
        IF(
                IF(H44&lt;'Crop Table'!P41, 
                        DATEDIF(H44, 'Crop Table'!P41, "D"), 
                        DATEDIF('Crop Table'!P41, H44, "D")
                ) 
        &gt; 3, 
        IF(AND(H44&gt;'Crop Table'!O41, H44&lt;'Crop Table'!P41),
                1*'Crop Table'!C41,
        ), 
        1*'Crop Table'!C41
        ),
1*'Crop Table'!C41
)</f>
        <v/>
      </c>
      <c r="BT44" s="202"/>
      <c r="BU44" s="202" t="str">
        <f>IF(IF(H44&lt;'Crop Table'!O42, 
                        DATEDIF(H44, 'Crop Table'!O42, "D"), 
                        DATEDIF('Crop Table'!O42, H44, "D")
                )
&gt; 3,
        IF(
                IF(H44&lt;'Crop Table'!P42, 
                        DATEDIF(H44, 'Crop Table'!P42, "D"), 
                        DATEDIF('Crop Table'!P42, H44, "D")
                ) 
        &gt; 3, 
        IF(AND(H44&gt;'Crop Table'!O42, H44&lt;'Crop Table'!P42),
                1*'Crop Table'!C42,
        ), 
        1*'Crop Table'!C42
        ),
1*'Crop Table'!C42
)</f>
        <v/>
      </c>
      <c r="BV44" s="202"/>
      <c r="BW44" s="202" t="str">
        <f>IF(IF(H44&lt;'Crop Table'!O43, 
                        DATEDIF(H44, 'Crop Table'!O43, "D"), 
                        DATEDIF('Crop Table'!O43, H44, "D")
                )
&gt; 3,
        IF(
                IF(H44&lt;'Crop Table'!P43, 
                        DATEDIF(H44, 'Crop Table'!P43, "D"), 
                        DATEDIF('Crop Table'!P43, H44, "D")
                ) 
        &gt; 3, 
        IF(AND(H44&gt;'Crop Table'!O43, H44&lt;'Crop Table'!P43),
                1*'Crop Table'!C43,
        ), 
        1*'Crop Table'!C43
        ),
1*'Crop Table'!C43
)</f>
        <v/>
      </c>
      <c r="BX44" s="202"/>
      <c r="BY44" s="202" t="str">
        <f>IF(IF(H44&lt;'Crop Table'!O44, 
                        DATEDIF(H44, 'Crop Table'!O44, "D"), 
                        DATEDIF('Crop Table'!O44, H44, "D")
                )
&gt; 3,
        IF(
                IF(H44&lt;'Crop Table'!P44, 
                        DATEDIF(H44, 'Crop Table'!P44, "D"), 
                        DATEDIF('Crop Table'!P44, H44, "D")
                ) 
        &gt; 3, 
        IF(AND(H44&gt;'Crop Table'!O44, H44&lt;'Crop Table'!P44),
                1*'Crop Table'!C44,
        ), 
        1*'Crop Table'!C44
        ),
1*'Crop Table'!C44
)</f>
        <v/>
      </c>
      <c r="BZ44" s="202"/>
      <c r="CA44" s="202" t="str">
        <f>IF(IF(H44&lt;'Crop Table'!O45, 
                        DATEDIF(H44, 'Crop Table'!O45, "D"), 
                        DATEDIF('Crop Table'!O45, H44, "D")
                )
&gt; 3,
        IF(
                IF(H44&lt;'Crop Table'!P45, 
                        DATEDIF(H44, 'Crop Table'!P45, "D"), 
                        DATEDIF('Crop Table'!P45, H44, "D")
                ) 
        &gt; 3, 
        IF(AND(H44&gt;'Crop Table'!O45, H44&lt;'Crop Table'!P45),
                1*'Crop Table'!C45,
        ), 
        1*'Crop Table'!C45
        ),
1*'Crop Table'!C45
)</f>
        <v/>
      </c>
      <c r="CB44" s="202"/>
      <c r="CC44" s="202" t="str">
        <f>IF(IF(H44&lt;'Crop Table'!O46, 
                        DATEDIF(H44, 'Crop Table'!O46, "D"), 
                        DATEDIF('Crop Table'!O46, H44, "D")
                )
&gt; 3,
        IF(
                IF(H44&lt;'Crop Table'!P46, 
                        DATEDIF(H44, 'Crop Table'!P46, "D"), 
                        DATEDIF('Crop Table'!P46, H44, "D")
                ) 
        &gt; 3, 
        IF(AND(H44&gt;'Crop Table'!O46, H44&lt;'Crop Table'!P46),
                1*'Crop Table'!C46,
        ), 
        1*'Crop Table'!C46
        ),
1*'Crop Table'!C46
)</f>
        <v/>
      </c>
      <c r="CD44" s="202"/>
      <c r="CE44" s="202" t="str">
        <f>IF(IF(H44&lt;'Crop Table'!O47, 
                        DATEDIF(H44, 'Crop Table'!O47, "D"), 
                        DATEDIF('Crop Table'!O47, H44, "D")
                )
&gt; 3,
        IF(
                IF(H44&lt;'Crop Table'!P47, 
                        DATEDIF(H44, 'Crop Table'!P47, "D"), 
                        DATEDIF('Crop Table'!P47, H44, "D")
                ) 
        &gt; 3, 
        IF(AND(H44&gt;'Crop Table'!O47, H44&lt;'Crop Table'!P47),
                1*'Crop Table'!C47,
        ), 
        1*'Crop Table'!C47
        ),
1*'Crop Table'!C47
)</f>
        <v/>
      </c>
      <c r="CF44" s="202"/>
      <c r="CG44" s="202" t="str">
        <f>IF(IF(H44&lt;'Crop Table'!O48, 
                        DATEDIF(H44, 'Crop Table'!O48, "D"), 
                        DATEDIF('Crop Table'!O48, H44, "D")
                )
&gt; 3,
        IF(
                IF(H44&lt;'Crop Table'!P48, 
                        DATEDIF(H44, 'Crop Table'!P48, "D"), 
                        DATEDIF('Crop Table'!P48, H44, "D")
                ) 
        &gt; 3, 
        IF(AND(H44&gt;'Crop Table'!O48, H44&lt;'Crop Table'!P48),
                1*'Crop Table'!C48,
        ), 
        1*'Crop Table'!C48
        ),
1*'Crop Table'!C48
)</f>
        <v/>
      </c>
      <c r="CH44" s="202"/>
      <c r="CI44" s="202" t="str">
        <f>IF(IF(H44&lt;'Crop Table'!O49, 
                        DATEDIF(H44, 'Crop Table'!O49, "D"), 
                        DATEDIF('Crop Table'!O49, H44, "D")
                )
&gt; 3,
        IF(
                IF(H44&lt;'Crop Table'!P49, 
                        DATEDIF(H44, 'Crop Table'!P49, "D"), 
                        DATEDIF('Crop Table'!P49, H44, "D")
                ) 
        &gt; 3, 
        IF(AND(H44&gt;'Crop Table'!O49, H44&lt;'Crop Table'!P49),
                1*'Crop Table'!C49,
        ), 
        1*'Crop Table'!C49
        ),
1*'Crop Table'!C49
)</f>
        <v/>
      </c>
      <c r="CJ44" s="202"/>
      <c r="CK44" s="202" t="str">
        <f>IF(IF(H44&lt;'Crop Table'!O50, 
                        DATEDIF(H44, 'Crop Table'!O50, "D"), 
                        DATEDIF('Crop Table'!O50, H44, "D")
                )
&gt; 3,
        IF(
                IF(H44&lt;'Crop Table'!P50, 
                        DATEDIF(H44, 'Crop Table'!P50, "D"), 
                        DATEDIF('Crop Table'!P50, H44, "D")
                ) 
        &gt; 3, 
        IF(AND(H44&gt;'Crop Table'!O50, H44&lt;'Crop Table'!P50),
                1*'Crop Table'!C50,
        ), 
        1*'Crop Table'!C50
        ),
1*'Crop Table'!C50
)</f>
        <v/>
      </c>
      <c r="CL44" s="202"/>
      <c r="CM44" s="202" t="str">
        <f>IF(IF(H44&lt;'Crop Table'!O51, 
                        DATEDIF(H44, 'Crop Table'!O51, "D"), 
                        DATEDIF('Crop Table'!O51, H44, "D")
                )
&gt; 3,
        IF(
                IF(H44&lt;'Crop Table'!P51, 
                        DATEDIF(H44, 'Crop Table'!P51, "D"), 
                        DATEDIF('Crop Table'!P51, H44, "D")
                ) 
        &gt; 3, 
        IF(AND(H44&gt;'Crop Table'!O51, H44&lt;'Crop Table'!P51),
                1*'Crop Table'!C51,
        ), 
        1*'Crop Table'!C51
        ),
1*'Crop Table'!C51
)</f>
        <v/>
      </c>
      <c r="CN44" s="202"/>
      <c r="CO44" s="202" t="str">
        <f>IF(IF(H43&lt;'Crop Table'!O52, 
                        DATEDIF(H43, 'Crop Table'!O52, "D"), 
                        DATEDIF('Crop Table'!O52, H43, "D")
                )
&gt; 3,
        IF(
                IF(H43&lt;'Crop Table'!P52, 
                        DATEDIF(H43, 'Crop Table'!P52, "D"), 
                        DATEDIF('Crop Table'!P52, H43, "D")
                ) 
        &gt; 3, 
        IF(AND(H43&gt;'Crop Table'!O52, H43&lt;'Crop Table'!P52),
                1*'Crop Table'!C52,
        ), 
        1*'Crop Table'!C52
        ),
1*'Crop Table'!C52
)</f>
        <v/>
      </c>
      <c r="CP44" s="202"/>
      <c r="CQ44" s="202" t="str">
        <f>IF(IF(H44&lt;'Crop Table'!O53, 
                        DATEDIF(H44, 'Crop Table'!O53, "D"), 
                        DATEDIF('Crop Table'!O53, H44, "D")
                )
&gt; 3,
        IF(
                IF(H44&lt;'Crop Table'!P53, 
                        DATEDIF(H44, 'Crop Table'!P53, "D"), 
                        DATEDIF('Crop Table'!P53, H44, "D")
                ) 
        &gt; 3, 
        IF(AND(H44&gt;'Crop Table'!O53, H44&lt;'Crop Table'!P53),
                1*'Crop Table'!C53,
        ), 
        1*'Crop Table'!C53
        ),
1*'Crop Table'!C53
)</f>
        <v/>
      </c>
      <c r="CR44" s="202"/>
      <c r="CS44" s="202" t="str">
        <f>IF(IF(H44&lt;'Crop Table'!O54, 
                        DATEDIF(H44, 'Crop Table'!O54, "D"), 
                        DATEDIF('Crop Table'!O54, H44, "D")
                )
&gt; 3,
        IF(
                IF(H44&lt;'Crop Table'!P54, 
                        DATEDIF(H44, 'Crop Table'!P54, "D"), 
                        DATEDIF('Crop Table'!P54, H44, "D")
                ) 
        &gt; 3, 
        IF(AND(H44&gt;'Crop Table'!O54, H44&lt;'Crop Table'!P54),
                1*'Crop Table'!C54,
        ), 
        1*'Crop Table'!C54
        ),
1*'Crop Table'!C54
)</f>
        <v/>
      </c>
      <c r="CT44" s="202"/>
      <c r="CU44" s="202" t="str">
        <f>IF(IF(H44&lt;'Crop Table'!O55, 
                        DATEDIF(H44, 'Crop Table'!O55, "D"), 
                        DATEDIF('Crop Table'!O55, H44, "D")
                )
&gt; 3,
        IF(
                IF(H44&lt;'Crop Table'!P55, 
                        DATEDIF(H44, 'Crop Table'!P55, "D"), 
                        DATEDIF('Crop Table'!P55, H44, "D")
                ) 
        &gt; 3, 
        IF(AND(H44&gt;'Crop Table'!O55, H44&lt;'Crop Table'!P55),
                1*'Crop Table'!C55,
        ), 
        1*'Crop Table'!C55
        ),
1*'Crop Table'!C55
)</f>
        <v/>
      </c>
      <c r="CV44" s="202"/>
      <c r="CW44" s="202" t="str">
        <f>IF(IF(H43&lt;'Crop Table'!O56, 
                        DATEDIF(H43, 'Crop Table'!O56, "D"), 
                        DATEDIF('Crop Table'!O56, H43, "D")
                )
&gt; 3,
        IF(
                IF(H43&lt;'Crop Table'!P56, 
                        DATEDIF(H43, 'Crop Table'!P56, "D"), 
                        DATEDIF('Crop Table'!P56, H43, "D")
                ) 
        &gt; 3, 
        IF(AND(H43&gt;'Crop Table'!O56, H43&lt;'Crop Table'!P56),
                1*'Crop Table'!C56,
        ), 
        1*'Crop Table'!C56
        ),
1*'Crop Table'!C56
)</f>
        <v/>
      </c>
      <c r="CX44" s="202"/>
      <c r="CY44" s="202" t="str">
        <f>IF(IF(H43&lt;'Crop Table'!O57, 
                        DATEDIF(H43, 'Crop Table'!O57, "D"), 
                        DATEDIF('Crop Table'!O57, H43, "D")
                )
&gt; 3,
        IF(
                IF(H43&lt;'Crop Table'!P57, 
                        DATEDIF(H43, 'Crop Table'!P57, "D"), 
                        DATEDIF('Crop Table'!P57, H43, "D")
                ) 
        &gt; 3, 
        IF(AND(H43&gt;'Crop Table'!O57, H43&lt;'Crop Table'!P57),
                1*'Crop Table'!C57,
        ), 
        1*'Crop Table'!C57
        ),
1*'Crop Table'!C57
)</f>
        <v/>
      </c>
      <c r="CZ44" s="202"/>
      <c r="DA44" s="202" t="str">
        <f>IF(IF(H44&lt;'Crop Table'!O58, 
                        DATEDIF(H44, 'Crop Table'!O58, "D"), 
                        DATEDIF('Crop Table'!O58, H44, "D")
                )
&gt; 3,
        IF(
                IF(H44&lt;'Crop Table'!P58, 
                        DATEDIF(H44, 'Crop Table'!P58, "D"), 
                        DATEDIF('Crop Table'!P58, H44, "D")
                ) 
        &gt; 3, 
        IF(AND(H44&gt;'Crop Table'!O58, H44&lt;'Crop Table'!P58),
                1*'Crop Table'!C58,
        ), 
        1*'Crop Table'!C58
        ),
1*'Crop Table'!C58
)</f>
        <v/>
      </c>
      <c r="DB44" s="202"/>
      <c r="DC44" s="202" t="str">
        <f>IF(IF(H43&lt;'Crop Table'!O59, 
                        DATEDIF(H43, 'Crop Table'!O59, "D"), 
                        DATEDIF('Crop Table'!O59, H43, "D")
                )
&gt; 3,
        IF(
                IF(H43&lt;'Crop Table'!P59, 
                        DATEDIF(H43, 'Crop Table'!P59, "D"), 
                        DATEDIF('Crop Table'!P59, H43, "D")
                ) 
        &gt; 3, 
        IF(AND(H43&gt;'Crop Table'!O59, H43&lt;'Crop Table'!P59),
                1*'Crop Table'!C59,
        ), 
        1*'Crop Table'!C59
        ),
1*'Crop Table'!C59
)</f>
        <v/>
      </c>
      <c r="DD44" s="202"/>
      <c r="DE44" s="202" t="str">
        <f>IF(IF(H44&lt;'Crop Table'!O60, 
                        DATEDIF(H44, 'Crop Table'!O60, "D"), 
                        DATEDIF('Crop Table'!O60, H44, "D")
                )
&gt; 3,
        IF(
                IF(H44&lt;'Crop Table'!P60, 
                        DATEDIF(H44, 'Crop Table'!P60, "D"), 
                        DATEDIF('Crop Table'!P60, H44, "D")
                ) 
        &gt; 3, 
        IF(AND(H44&gt;'Crop Table'!O60, H44&lt;'Crop Table'!P60),
                1*'Crop Table'!C60,
        ), 
        1*'Crop Table'!C60
        ),
1*'Crop Table'!C60
)</f>
        <v/>
      </c>
      <c r="DF44" s="202"/>
      <c r="DG44" s="202" t="str">
        <f>IF(IF(H44&lt;'Crop Table'!O61, 
                        DATEDIF(H44, 'Crop Table'!O61, "D"), 
                        DATEDIF('Crop Table'!O61, H44, "D")
                )
&gt; 3,
        IF(
                IF(H44&lt;'Crop Table'!P61, 
                        DATEDIF(H44, 'Crop Table'!P61, "D"), 
                        DATEDIF('Crop Table'!P61, H44, "D")
                ) 
        &gt; 3, 
        IF(AND(H44&gt;'Crop Table'!O61, H44&lt;'Crop Table'!P61),
                1*'Crop Table'!C61,
        ), 
        1*'Crop Table'!C61
        ),
1*'Crop Table'!C61
)</f>
        <v/>
      </c>
      <c r="DH44" s="202"/>
      <c r="DI44" s="202" t="str">
        <f>IF(IF(H44&lt;'Crop Table'!O62, 
                        DATEDIF(H44, 'Crop Table'!O62, "D"), 
                        DATEDIF('Crop Table'!O62, H44, "D")
                )
&gt; 3,
        IF(
                IF(H44&lt;'Crop Table'!P62, 
                        DATEDIF(H44, 'Crop Table'!P62, "D"), 
                        DATEDIF('Crop Table'!P62, H44, "D")
                ) 
        &gt; 3, 
        IF(AND(H44&gt;'Crop Table'!O62, H44&lt;'Crop Table'!P62),
                1*'Crop Table'!C62,
        ), 
        1*'Crop Table'!C62
        ),
1*'Crop Table'!C62
)</f>
        <v/>
      </c>
      <c r="DJ44" s="202"/>
      <c r="DK44" s="202" t="str">
        <f>IF(IF(H44&lt;'Crop Table'!O63, 
                        DATEDIF(H44, 'Crop Table'!O63, "D"), 
                        DATEDIF('Crop Table'!O63, H44, "D")
                )
&gt; 3,
        IF(
                IF(H44&lt;'Crop Table'!P63, 
                        DATEDIF(H44, 'Crop Table'!P63, "D"), 
                        DATEDIF('Crop Table'!P63, H44, "D")
                ) 
        &gt; 3, 
        IF(AND(H44&gt;'Crop Table'!O63, H44&lt;'Crop Table'!P63),
                1*'Crop Table'!C63,
        ), 
        1*'Crop Table'!C63
        ),
1*'Crop Table'!C63
)</f>
        <v/>
      </c>
      <c r="DL44" s="202"/>
      <c r="DM44" s="202" t="str">
        <f>IF(IF(H44&lt;'Crop Table'!O64, 
                        DATEDIF(H44, 'Crop Table'!O64, "D"), 
                        DATEDIF('Crop Table'!O64, H44, "D")
                )
&gt; 3,
        IF(
                IF(H44&lt;'Crop Table'!P64, 
                        DATEDIF(H44, 'Crop Table'!P64, "D"), 
                        DATEDIF('Crop Table'!P64, H44, "D")
                ) 
        &gt; 3, 
        IF(AND(H44&gt;'Crop Table'!O64, H44&lt;'Crop Table'!P64),
                1*'Crop Table'!C64,
        ), 
        1*'Crop Table'!C64
        ),
1*'Crop Table'!C64
)</f>
        <v/>
      </c>
      <c r="DN44" s="202"/>
      <c r="DO44" s="202" t="str">
        <f>IF(IF(H43&lt;'Crop Table'!O65, 
                        DATEDIF(H43, 'Crop Table'!O65, "D"), 
                        DATEDIF('Crop Table'!O65, H43, "D")
                )
&gt; 3,
        IF(
                IF(H43&lt;'Crop Table'!P65, 
                        DATEDIF(H43, 'Crop Table'!P65, "D"), 
                        DATEDIF('Crop Table'!P65, H43, "D")
                ) 
        &gt; 3, 
        IF(AND(H43&gt;'Crop Table'!O65, H43&lt;'Crop Table'!P65),
                1*'Crop Table'!C65,
        ), 
        1*'Crop Table'!C65
        ),
1*'Crop Table'!C65
)</f>
        <v/>
      </c>
      <c r="DP44" s="202"/>
      <c r="DQ44" s="202" t="str">
        <f>IF(IF(H44&lt;'Crop Table'!O66, 
                        DATEDIF(H44, 'Crop Table'!O66, "D"), 
                        DATEDIF('Crop Table'!O66, H44, "D")
                )
&gt; 3,
        IF(
                IF(H44&lt;'Crop Table'!P66, 
                        DATEDIF(H44, 'Crop Table'!P66, "D"), 
                        DATEDIF('Crop Table'!P66, H44, "D")
                ) 
        &gt; 3, 
        IF(AND(H44&gt;'Crop Table'!O66, H44&lt;'Crop Table'!P66),
                1*'Crop Table'!C66,
        ), 
        1*'Crop Table'!C66
        ),
1*'Crop Table'!C66
)</f>
        <v/>
      </c>
      <c r="DR44" s="202"/>
      <c r="DS44" s="202" t="str">
        <f>IF(IF(H42&lt;'Crop Table'!O67, 
                        DATEDIF(H42, 'Crop Table'!O67, "D"), 
                        DATEDIF('Crop Table'!O67, H42, "D")
                )
&gt; 3,
        IF(
                IF(H42&lt;'Crop Table'!P67, 
                        DATEDIF(H42, 'Crop Table'!P67, "D"), 
                        DATEDIF('Crop Table'!P67, H42, "D")
                ) 
        &gt; 3, 
        IF(AND(H42&gt;'Crop Table'!O67, H42&lt;'Crop Table'!P67),
                1*'Crop Table'!C67,
        ), 
        1*'Crop Table'!C67
        ),
1*'Crop Table'!C67
)</f>
        <v/>
      </c>
      <c r="DT44" s="202"/>
      <c r="DU44" s="202" t="str">
        <f>IF(IF(H44&lt;'Crop Table'!O68, 
                        DATEDIF(H44, 'Crop Table'!O68, "D"), 
                        DATEDIF('Crop Table'!O68, H44, "D")
                )
&gt; 3,
        IF(
                IF(H44&lt;'Crop Table'!P68, 
                        DATEDIF(H44, 'Crop Table'!P68, "D"), 
                        DATEDIF('Crop Table'!P68, H44, "D")
                ) 
        &gt; 3, 
        IF(AND(H44&gt;'Crop Table'!O68, H44&lt;'Crop Table'!P68),
                1*'Crop Table'!C68,
        ), 
        1*'Crop Table'!C68
        ),
1*'Crop Table'!C68
)</f>
        <v/>
      </c>
      <c r="DV44" s="202"/>
      <c r="DW44" s="202" t="str">
        <f>IF(IF(H43&lt;'Crop Table'!O69, 
                        DATEDIF(H43, 'Crop Table'!O69, "D"), 
                        DATEDIF('Crop Table'!O69, H43, "D")
                )
&gt; 3,
        IF(
                IF(H43&lt;'Crop Table'!P69, 
                        DATEDIF(H43, 'Crop Table'!P69, "D"), 
                        DATEDIF('Crop Table'!P69, H43, "D")
                ) 
        &gt; 3, 
        IF(AND(H43&gt;'Crop Table'!O69, H43&lt;'Crop Table'!P69),
                1*'Crop Table'!C69,
        ), 
        1*'Crop Table'!C69
        ),
1*'Crop Table'!C69
)</f>
        <v/>
      </c>
      <c r="DX44" s="202"/>
      <c r="DY44" s="202" t="str">
        <f>IF(IF(H43&lt;'Crop Table'!O70, 
                        DATEDIF(H43, 'Crop Table'!O70, "D"), 
                        DATEDIF('Crop Table'!O70, H43, "D")
                )
&gt; 3,
        IF(
                IF(H43&lt;'Crop Table'!P70, 
                        DATEDIF(H43, 'Crop Table'!P70, "D"), 
                        DATEDIF('Crop Table'!P70, H43, "D")
                ) 
        &gt; 3, 
        IF(AND(H43&gt;'Crop Table'!O70, H43&lt;'Crop Table'!P70),
                1*'Crop Table'!C70,
        ), 
        1*'Crop Table'!C70
        ),
1*'Crop Table'!C70
)</f>
        <v/>
      </c>
      <c r="DZ44" s="202"/>
      <c r="EA44" s="202" t="str">
        <f>IF(IF(H43&lt;'Crop Table'!O71, 
                        DATEDIF(H43, 'Crop Table'!O71, "D"), 
                        DATEDIF('Crop Table'!O71, H43, "D")
                )
&gt; 3,
        IF(
                IF(H43&lt;'Crop Table'!P71, 
                        DATEDIF(H43, 'Crop Table'!P71, "D"), 
                        DATEDIF('Crop Table'!P71, H43, "D")
                ) 
        &gt; 3, 
        IF(AND(H43&gt;'Crop Table'!O71, H43&lt;'Crop Table'!P71),
                1*'Crop Table'!C71,
        ), 
        1*'Crop Table'!C71
        ),
1*'Crop Table'!C71
)</f>
        <v/>
      </c>
      <c r="EB44" s="202"/>
      <c r="EC44" s="202" t="str">
        <f>IF(IF(H44&lt;'Crop Table'!O72, 
                        DATEDIF(H44, 'Crop Table'!O72, "D"), 
                        DATEDIF('Crop Table'!O72, H44, "D")
                )
&gt; 3,
        IF(
                IF(H44&lt;'Crop Table'!P72, 
                        DATEDIF(H44, 'Crop Table'!P72, "D"), 
                        DATEDIF('Crop Table'!P72, H44, "D")
                ) 
        &gt; 3, 
        IF(AND(H44&gt;'Crop Table'!O72, H44&lt;'Crop Table'!P72),
                1*'Crop Table'!C72,
        ), 
        1*'Crop Table'!C72
        ),
1*'Crop Table'!C72
)</f>
        <v/>
      </c>
      <c r="ED44" s="202"/>
      <c r="EE44" s="202" t="str">
        <f>IF(IF(H44&lt;'Crop Table'!O73, 
                        DATEDIF(H44, 'Crop Table'!O73, "D"), 
                        DATEDIF('Crop Table'!O73, H44, "D")
                )
&gt; 3,
        IF(
                IF(H44&lt;'Crop Table'!P73, 
                        DATEDIF(H44, 'Crop Table'!P73, "D"), 
                        DATEDIF('Crop Table'!P73, H44, "D")
                ) 
        &gt; 3, 
        IF(AND(H44&gt;'Crop Table'!O73, H44&lt;'Crop Table'!P73),
                1*'Crop Table'!C73,
        ), 
        1*'Crop Table'!C73
        ),
1*'Crop Table'!C73
)</f>
        <v/>
      </c>
      <c r="EF44" s="203"/>
    </row>
    <row r="45">
      <c r="A45" s="204"/>
      <c r="B45" s="193"/>
      <c r="C45" s="193"/>
      <c r="D45" s="193"/>
      <c r="E45" s="205">
        <f>IF(COUNTA('Crop Table'!O11:O73)=0, ,SUM(K45:EE45))</f>
        <v>1</v>
      </c>
      <c r="F45" s="195"/>
      <c r="G45" s="206" t="str">
        <f>IF(COUNTA('Crop Table'!O11:O73)=0, ,(IF(LEFT(H45, 2)=LEFT(H44, 2), , SWITCH(LEFT(H45, 2), "1/", "January","2/", "February","3/", "March","4/", "April","5/", "May","6/", "June","7/", "July","8/", "August","9/", "September","10", "October","11", "November","12", "December"))))</f>
        <v/>
      </c>
      <c r="H45" s="197">
        <f>IF(COUNTA('Crop Table'!O11:O73)=0, ,H44+(DATEDIF(H13, H53, "D")/39)-((DATEDIF(H13, H53, "D")/39)/39))</f>
        <v>45305.92439</v>
      </c>
      <c r="I45" s="207"/>
      <c r="J45" s="208"/>
      <c r="K45" s="200" t="str">
        <f>IF(IF(H44&lt;'Crop Table'!O11, 
                        DATEDIF(H44, 'Crop Table'!O11, "D"), 
                        DATEDIF('Crop Table'!O11, H44, "D")
                )
&gt; 3,
        IF(
                IF(H44&lt;'Crop Table'!P11, 
                        DATEDIF(H44, 'Crop Table'!P11, "D"), 
                        DATEDIF('Crop Table'!P11, H44, "D")
                ) 
        &gt; 3, 
        IF(AND(H44&gt;'Crop Table'!O11, H44&lt;'Crop Table'!P11),
                1*'Crop Table'!C11,
        ), 
        1*'Crop Table'!C11
        ),
1*'Crop Table'!C11
)</f>
        <v/>
      </c>
      <c r="L45" s="200"/>
      <c r="M45" s="201" t="str">
        <f>IF(IF(H45&lt;'Crop Table'!O12, 
                        DATEDIF(H45, 'Crop Table'!O12, "D"), 
                        DATEDIF('Crop Table'!O12, H45, "D")
                )
&gt; 3,
        IF(
                IF(H45&lt;'Crop Table'!P12, 
                        DATEDIF(H45, 'Crop Table'!P12, "D"), 
                        DATEDIF('Crop Table'!P12, H45, "D")
                ) 
        &gt; 3, 
        IF(AND(H45&gt;'Crop Table'!O12, H45&lt;'Crop Table'!P12),
                1*'Crop Table'!C12,
        ), 
        1*'Crop Table'!C12
        ),
1*'Crop Table'!C12
)</f>
        <v/>
      </c>
      <c r="N45" s="201"/>
      <c r="O45" s="202" t="str">
        <f>IF(IF(H45&lt;'Crop Table'!O13, 
                        DATEDIF(H45, 'Crop Table'!O13, "D"), 
                        DATEDIF('Crop Table'!O13, H45, "D")
                )
&gt; 3,
        IF(
                IF(H45&lt;'Crop Table'!P13, 
                        DATEDIF(H45, 'Crop Table'!P13, "D"), 
                        DATEDIF('Crop Table'!P13, H45, "D")
                ) 
        &gt; 3, 
        IF(AND(H45&gt;'Crop Table'!O13, H45&lt;'Crop Table'!P13),
                1*'Crop Table'!C13,
        ), 
        1*'Crop Table'!C13
        ),
1*'Crop Table'!C13
)</f>
        <v/>
      </c>
      <c r="P45" s="202"/>
      <c r="Q45" s="202" t="str">
        <f>IF(IF(H44&lt;'Crop Table'!O14, 
                        DATEDIF(H44, 'Crop Table'!O14, "D"), 
                        DATEDIF('Crop Table'!O14, H44, "D")
                )
&gt; 3,
        IF(
                IF(H44&lt;'Crop Table'!P14, 
                        DATEDIF(H44, 'Crop Table'!P14, "D"), 
                        DATEDIF('Crop Table'!P14, H44, "D")
                ) 
        &gt; 3, 
        IF(AND(H44&gt;'Crop Table'!O14, H44&lt;'Crop Table'!P14),
                1*'Crop Table'!C14,
        ), 
        1*'Crop Table'!C14
        ),
1*'Crop Table'!C14 
)</f>
        <v/>
      </c>
      <c r="R45" s="202"/>
      <c r="S45" s="202" t="str">
        <f>IF(IF(H45&lt;'Crop Table'!O15, 
                        DATEDIF(H45, 'Crop Table'!O15, "D"), 
                        DATEDIF('Crop Table'!O15, H45, "D")
                )
&gt; 3,
        IF(
                IF(H45&lt;'Crop Table'!P15, 
                        DATEDIF(H45, 'Crop Table'!P15, "D"), 
                        DATEDIF('Crop Table'!P15, H45, "D")
                ) 
        &gt; 3, 
        IF(AND(H45&gt;'Crop Table'!O15, H45&lt;'Crop Table'!P15),
                1*'Crop Table'!C15,
        ), 
        1*'Crop Table'!C15
        ),
1*'Crop Table'!C15
)</f>
        <v/>
      </c>
      <c r="T45" s="202"/>
      <c r="U45" s="202" t="str">
        <f>IF(IF(H45&lt;'Crop Table'!O16, 
                        DATEDIF(H45, 'Crop Table'!O16, "D"), 
                        DATEDIF('Crop Table'!O16, H45, "D")
                )
&gt; 3,
        IF(
                IF(H45&lt;'Crop Table'!P16, 
                        DATEDIF(H45, 'Crop Table'!P16, "D"), 
                        DATEDIF('Crop Table'!P16, H45, "D")
                ) 
        &gt; 3, 
        IF(AND(H45&gt;'Crop Table'!O16, H45&lt;'Crop Table'!P16),
                1*'Crop Table'!C16,
        ), 
        1*'Crop Table'!C16
        ),
1*'Crop Table'!C16 
)</f>
        <v/>
      </c>
      <c r="V45" s="202"/>
      <c r="W45" s="202" t="str">
        <f>IF(IF(H45&lt;'Crop Table'!O17, 
                        DATEDIF(H45, 'Crop Table'!O17, "D"), 
                        DATEDIF('Crop Table'!O17, H45, "D")
                )
&gt; 3,
        IF(
                IF(H45&lt;'Crop Table'!P17, 
                        DATEDIF(H45, 'Crop Table'!P17, "D"), 
                        DATEDIF('Crop Table'!P17, H45, "D")
                ) 
        &gt; 3, 
        IF(AND(H45&gt;'Crop Table'!O17, H45&lt;'Crop Table'!P17),
                1*'Crop Table'!C17,
        ), 
        1*'Crop Table'!C17
        ),
1*'Crop Table'!C17 
)</f>
        <v/>
      </c>
      <c r="X45" s="202"/>
      <c r="Y45" s="202" t="str">
        <f>IF(IF(H45&lt;'Crop Table'!O18, 
                        DATEDIF(H45, 'Crop Table'!O18, "D"), 
                        DATEDIF('Crop Table'!O18, H45, "D")
                )
&gt; 3,
        IF(
                IF(H45&lt;'Crop Table'!P18, 
                        DATEDIF(H45, 'Crop Table'!P18, "D"), 
                        DATEDIF('Crop Table'!P18, H45, "D")
                ) 
        &gt; 3, 
        IF(AND(H45&gt;'Crop Table'!O18, H45&lt;'Crop Table'!P18),
                1*'Crop Table'!C18,
        ), 
        1*'Crop Table'!C18
        ),
1*'Crop Table'!C18 
)</f>
        <v/>
      </c>
      <c r="Z45" s="202"/>
      <c r="AA45" s="202" t="str">
        <f>IF(IF(H45&lt;'Crop Table'!O19, 
                        DATEDIF(H45, 'Crop Table'!O19, "D"), 
                        DATEDIF('Crop Table'!O19, H45, "D")
                )
&gt; 3,
        IF(
                IF(H45&lt;'Crop Table'!P19, 
                        DATEDIF(H45, 'Crop Table'!P19, "D"), 
                        DATEDIF('Crop Table'!P19, H45, "D")
                ) 
        &gt; 3, 
        IF(AND(H45&gt;'Crop Table'!O19, H45&lt;'Crop Table'!P19),
                1*'Crop Table'!C19,
        ), 
        1*'Crop Table'!C19
        ),
1*'Crop Table'!C19 
)</f>
        <v/>
      </c>
      <c r="AB45" s="202"/>
      <c r="AC45" s="202" t="str">
        <f>IF(IF(H45&lt;'Crop Table'!O20, 
                        DATEDIF(H45, 'Crop Table'!O20, "D"), 
                        DATEDIF('Crop Table'!O20, H45, "D")
                )
&gt; 3,
        IF(
                IF(H45&lt;'Crop Table'!P20, 
                        DATEDIF(H45, 'Crop Table'!P20, "D"), 
                        DATEDIF('Crop Table'!P20, H45, "D")
                ) 
        &gt; 3, 
        IF(AND(H45&gt;'Crop Table'!O20, H45&lt;'Crop Table'!P20),
                1*'Crop Table'!C20,
        ), 
        1*'Crop Table'!C20
        ),
1*'Crop Table'!C20 
)</f>
        <v/>
      </c>
      <c r="AD45" s="202"/>
      <c r="AE45" s="202" t="str">
        <f>IF(IF(H45&lt;'Crop Table'!O21, 
                        DATEDIF(H45, 'Crop Table'!O21, "D"), 
                        DATEDIF('Crop Table'!O21, H45, "D")
                )
&gt; 3,
        IF(
                IF(H45&lt;'Crop Table'!P21, 
                        DATEDIF(H45, 'Crop Table'!P21, "D"), 
                        DATEDIF('Crop Table'!P21, H45, "D")
                ) 
        &gt; 3, 
        IF(AND(H45&gt;'Crop Table'!O21, H45&lt;'Crop Table'!P21),
                1*'Crop Table'!C21,
        ), 
        1*'Crop Table'!C21
        ),
1*'Crop Table'!C21 
)</f>
        <v/>
      </c>
      <c r="AF45" s="202"/>
      <c r="AG45" s="202" t="str">
        <f>IF(IF(H45&lt;'Crop Table'!O22, 
                        DATEDIF(H45, 'Crop Table'!O22, "D"), 
                        DATEDIF('Crop Table'!O22, H45, "D")
                )
&gt; 3,
        IF(
                IF(H45&lt;'Crop Table'!P22, 
                        DATEDIF(H45, 'Crop Table'!P22, "D"), 
                        DATEDIF('Crop Table'!P22, H45, "D")
                ) 
        &gt; 3, 
        IF(AND(H45&gt;'Crop Table'!O22, H45&lt;'Crop Table'!P22),
                1*'Crop Table'!C22,
        ), 
        1*'Crop Table'!C22
        ),
1*'Crop Table'!C22 
)</f>
        <v/>
      </c>
      <c r="AH45" s="202"/>
      <c r="AI45" s="202">
        <f>IF(IF(H45&lt;'Crop Table'!O23, 
                        DATEDIF(H45, 'Crop Table'!O23, "D"), 
                        DATEDIF('Crop Table'!O23, H45, "D")
                )
&gt; 3,
        IF(
                IF(H45&lt;'Crop Table'!P23, 
                        DATEDIF(H45, 'Crop Table'!P23, "D"), 
                        DATEDIF('Crop Table'!P23, H45, "D")
                ) 
        &gt; 3, 
        IF(AND(H45&gt;'Crop Table'!O23, H45&lt;'Crop Table'!P23),
                1*'Crop Table'!C23,
        ), 
        1*'Crop Table'!C23
        ),
1*'Crop Table'!C23 
)</f>
        <v>1</v>
      </c>
      <c r="AJ45" s="202"/>
      <c r="AK45" s="202" t="str">
        <f>IF(IF(H45&lt;'Crop Table'!O24, 
                        DATEDIF(H45, 'Crop Table'!O24, "D"), 
                        DATEDIF('Crop Table'!O24, H45, "D")
                )
&gt; 3,
        IF(
                IF(H45&lt;'Crop Table'!P24, 
                        DATEDIF(H45, 'Crop Table'!P24, "D"), 
                        DATEDIF('Crop Table'!P24, H45, "D")
                ) 
        &gt; 3, 
        IF(AND(H45&gt;'Crop Table'!O24, H45&lt;'Crop Table'!P24),
                1*'Crop Table'!C24,
        ), 
        1*'Crop Table'!C24
        ),
1*'Crop Table'!C24 
)</f>
        <v/>
      </c>
      <c r="AL45" s="202"/>
      <c r="AM45" s="202" t="str">
        <f>IF(IF(H45&lt;'Crop Table'!O25, 
                        DATEDIF(H45, 'Crop Table'!O25, "D"), 
                        DATEDIF('Crop Table'!O25, H45, "D")
                )
&gt; 3,
        IF(
                IF(H45&lt;'Crop Table'!P25, 
                        DATEDIF(H45, 'Crop Table'!P25, "D"), 
                        DATEDIF('Crop Table'!P25, H45, "D")
                ) 
        &gt; 3, 
        IF(AND(H45&gt;'Crop Table'!O25, H45&lt;'Crop Table'!P25),
                1*'Crop Table'!C25,
        ), 
        1*'Crop Table'!C25
        ),
1*'Crop Table'!C25 
)</f>
        <v/>
      </c>
      <c r="AN45" s="202"/>
      <c r="AO45" s="202" t="str">
        <f>IF(IF(H45&lt;'Crop Table'!O26, 
                        DATEDIF(H45, 'Crop Table'!O26, "D"), 
                        DATEDIF('Crop Table'!O26, H45, "D")
                )
&gt; 3,
        IF(
                IF(H45&lt;'Crop Table'!P26, 
                        DATEDIF(H45, 'Crop Table'!P26, "D"), 
                        DATEDIF('Crop Table'!P26, H45, "D")
                ) 
        &gt; 3, 
        IF(AND(H45&gt;'Crop Table'!O26, H45&lt;'Crop Table'!P26),
                1*'Crop Table'!C26,
        ), 
        1*'Crop Table'!C26
        ),
1*'Crop Table'!C26 
)</f>
        <v/>
      </c>
      <c r="AP45" s="202"/>
      <c r="AQ45" s="202" t="str">
        <f>IF(IF(H45&lt;'Crop Table'!O27, 
                        DATEDIF(H45, 'Crop Table'!O27, "D"), 
                        DATEDIF('Crop Table'!O27, H45, "D")
                )
&gt; 3,
        IF(
                IF(H45&lt;'Crop Table'!P27, 
                        DATEDIF(H45, 'Crop Table'!P27, "D"), 
                        DATEDIF('Crop Table'!P27, H45, "D")
                ) 
        &gt; 3, 
        IF(AND(H45&gt;'Crop Table'!O27, H45&lt;'Crop Table'!P27),
                1*'Crop Table'!C27,
        ), 
        1*'Crop Table'!C27
        ),
1*'Crop Table'!C27 
)</f>
        <v/>
      </c>
      <c r="AR45" s="202"/>
      <c r="AS45" s="202" t="str">
        <f>IF(IF(H45&lt;'Crop Table'!O28, 
                        DATEDIF(H45, 'Crop Table'!O28, "D"), 
                        DATEDIF('Crop Table'!O28, H45, "D")
                )
&gt; 3,
        IF(
                IF(H45&lt;'Crop Table'!P28, 
                        DATEDIF(H45, 'Crop Table'!P28, "D"), 
                        DATEDIF('Crop Table'!P28, H45, "D")
                ) 
        &gt; 3, 
        IF(AND(H45&gt;'Crop Table'!O28, H45&lt;'Crop Table'!P28),
                1*'Crop Table'!C28,
        ), 
        1*'Crop Table'!C28
        ),
1*'Crop Table'!C28 
)</f>
        <v/>
      </c>
      <c r="AT45" s="202"/>
      <c r="AU45" s="202" t="str">
        <f>IF(IF(H45&lt;'Crop Table'!O29, 
                        DATEDIF(H45, 'Crop Table'!O29, "D"), 
                        DATEDIF('Crop Table'!O29, H45, "D")
                )
&gt; 3,
        IF(
                IF(H45&lt;'Crop Table'!P29, 
                        DATEDIF(H45, 'Crop Table'!P29, "D"), 
                        DATEDIF('Crop Table'!P29, H45, "D")
                ) 
        &gt; 3, 
        IF(AND(H45&gt;'Crop Table'!O29, H45&lt;'Crop Table'!P29),
                1*'Crop Table'!C29,
        ), 
        1*'Crop Table'!C29
        ),
1*'Crop Table'!C29 
)</f>
        <v/>
      </c>
      <c r="AV45" s="202"/>
      <c r="AW45" s="202" t="str">
        <f>IF(IF(H45&lt;'Crop Table'!O30, 
                        DATEDIF(H45, 'Crop Table'!O30, "D"), 
                        DATEDIF('Crop Table'!O30, H45, "D")
                )
&gt; 3,
        IF(
                IF(H45&lt;'Crop Table'!P30, 
                        DATEDIF(H45, 'Crop Table'!P30, "D"), 
                        DATEDIF('Crop Table'!P30, H45, "D")
                ) 
        &gt; 3, 
        IF(AND(H45&gt;'Crop Table'!O30, H45&lt;'Crop Table'!P30),
                1*'Crop Table'!C30,
        ), 
        1*'Crop Table'!C30
        ),
1*'Crop Table'!C30 
)</f>
        <v/>
      </c>
      <c r="AX45" s="202"/>
      <c r="AY45" s="202" t="str">
        <f>IF(IF(H45&lt;'Crop Table'!O31, 
                        DATEDIF(H45, 'Crop Table'!O31, "D"), 
                        DATEDIF('Crop Table'!O31, H45, "D")
                )
&gt; 3,
        IF(
                IF(H45&lt;'Crop Table'!P31, 
                        DATEDIF(H45, 'Crop Table'!P31, "D"), 
                        DATEDIF('Crop Table'!P31, H45, "D")
                ) 
        &gt; 3, 
        IF(AND(H45&gt;'Crop Table'!O31, H45&lt;'Crop Table'!P31),
                1*'Crop Table'!C31,
        ), 
        1*'Crop Table'!C31
        ),
1*'Crop Table'!C31 
)</f>
        <v/>
      </c>
      <c r="AZ45" s="202"/>
      <c r="BA45" s="202" t="str">
        <f>IF(IF(H45&lt;'Crop Table'!O32, 
                        DATEDIF(H45, 'Crop Table'!O32, "D"), 
                        DATEDIF('Crop Table'!O32, H45, "D")
                )
&gt; 3,
        IF(
                IF(H45&lt;'Crop Table'!P32, 
                        DATEDIF(H45, 'Crop Table'!P32, "D"), 
                        DATEDIF('Crop Table'!P32, H45, "D")
                ) 
        &gt; 3, 
        IF(AND(H45&gt;'Crop Table'!O32, H45&lt;'Crop Table'!P32),
                1*'Crop Table'!C32,
        ), 
        1*'Crop Table'!C32
        ),
1*'Crop Table'!C32 
)</f>
        <v/>
      </c>
      <c r="BB45" s="202"/>
      <c r="BC45" s="202" t="str">
        <f>IF(IF(H45&lt;'Crop Table'!O33, 
                        DATEDIF(H45, 'Crop Table'!O33, "D"), 
                        DATEDIF('Crop Table'!O33, H45, "D")
                )
&gt; 3,
        IF(
                IF(H45&lt;'Crop Table'!P33, 
                        DATEDIF(H45, 'Crop Table'!P33, "D"), 
                        DATEDIF('Crop Table'!P33, H45, "D")
                ) 
        &gt; 3, 
        IF(AND(H45&gt;'Crop Table'!O33, H45&lt;'Crop Table'!P33),
                1*'Crop Table'!C33,
        ), 
        1*'Crop Table'!C33
        ),
1*'Crop Table'!C33 
)</f>
        <v/>
      </c>
      <c r="BD45" s="202"/>
      <c r="BE45" s="202" t="str">
        <f>IF(IF(H45&lt;'Crop Table'!O34, 
                        DATEDIF(H45, 'Crop Table'!O34, "D"), 
                        DATEDIF('Crop Table'!O34, H45, "D")
                )
&gt; 3,
        IF(
                IF(H45&lt;'Crop Table'!P34, 
                        DATEDIF(H45, 'Crop Table'!P34, "D"), 
                        DATEDIF('Crop Table'!P34, H45, "D")
                ) 
        &gt; 3, 
        IF(AND(H45&gt;'Crop Table'!O34, H45&lt;'Crop Table'!P34),
                1*'Crop Table'!C34,
        ), 
        1*'Crop Table'!C34
        ),
1*'Crop Table'!C34 
)</f>
        <v/>
      </c>
      <c r="BF45" s="202"/>
      <c r="BG45" s="202" t="str">
        <f>IF(IF(H45&lt;'Crop Table'!O35, 
                        DATEDIF(H45, 'Crop Table'!O35, "D"), 
                        DATEDIF('Crop Table'!O35, H45, "D")
                )
&gt; 3,
        IF(
                IF(H45&lt;'Crop Table'!P35, 
                        DATEDIF(H45, 'Crop Table'!P35, "D"), 
                        DATEDIF('Crop Table'!P35, H45, "D")
                ) 
        &gt; 3, 
        IF(AND(H45&gt;'Crop Table'!O35, H45&lt;'Crop Table'!P35),
                1*'Crop Table'!C35,
        ), 
        1*'Crop Table'!C35
        ),
1*'Crop Table'!C35 
)</f>
        <v/>
      </c>
      <c r="BH45" s="202"/>
      <c r="BI45" s="202" t="str">
        <f>IF(IF(H45&lt;'Crop Table'!O36, 
                        DATEDIF(H45, 'Crop Table'!O36, "D"), 
                        DATEDIF('Crop Table'!O36, H45, "D")
                )
&gt; 3,
        IF(
                IF(H45&lt;'Crop Table'!P36, 
                        DATEDIF(H45, 'Crop Table'!P36, "D"), 
                        DATEDIF('Crop Table'!P36, H45, "D")
                ) 
        &gt; 3, 
        IF(AND(H45&gt;'Crop Table'!O36, H45&lt;'Crop Table'!P36),
                1*'Crop Table'!C36,
        ), 
        1*'Crop Table'!C36
        ),
1*'Crop Table'!C36 
)</f>
        <v/>
      </c>
      <c r="BJ45" s="202"/>
      <c r="BK45" s="202" t="str">
        <f>IF(IF(H45&lt;'Crop Table'!O37, 
                        DATEDIF(H45, 'Crop Table'!O37, "D"), 
                        DATEDIF('Crop Table'!O37, H45, "D")
                )
&gt; 3,
        IF(
                IF(H45&lt;'Crop Table'!P37, 
                        DATEDIF(H45, 'Crop Table'!P37, "D"), 
                        DATEDIF('Crop Table'!P37, H45, "D")
                ) 
        &gt; 3, 
        IF(AND(H45&gt;'Crop Table'!O37, H45&lt;'Crop Table'!P37),
                1*'Crop Table'!C37,
        ), 
        1*'Crop Table'!C37
        ),
1*'Crop Table'!C37 
)</f>
        <v/>
      </c>
      <c r="BL45" s="202"/>
      <c r="BM45" s="202" t="str">
        <f>IF(IF(H45&lt;'Crop Table'!O38, 
                        DATEDIF(H45, 'Crop Table'!O38, "D"), 
                        DATEDIF('Crop Table'!O38, H45, "D")
                )
&gt; 3,
        IF(
                IF(H45&lt;'Crop Table'!P38, 
                        DATEDIF(H45, 'Crop Table'!P38, "D"), 
                        DATEDIF('Crop Table'!P38, H45, "D")
                ) 
        &gt; 3, 
        IF(AND(H45&gt;'Crop Table'!O38, H45&lt;'Crop Table'!P38),
                1*'Crop Table'!C38,
        ), 
        1*'Crop Table'!C38
        ),
1*'Crop Table'!C38 
)</f>
        <v/>
      </c>
      <c r="BN45" s="202"/>
      <c r="BO45" s="202" t="str">
        <f>IF(IF(H45&lt;'Crop Table'!O39, 
                        DATEDIF(H45, 'Crop Table'!O39, "D"), 
                        DATEDIF('Crop Table'!O39, H45, "D")
                )
&gt; 3,
        IF(
                IF(H45&lt;'Crop Table'!P39, 
                        DATEDIF(H45, 'Crop Table'!P39, "D"), 
                        DATEDIF('Crop Table'!P39, H45, "D")
                ) 
        &gt; 3, 
        IF(AND(H45&gt;'Crop Table'!O39, H45&lt;'Crop Table'!P39),
                1*'Crop Table'!C39,
        ), 
        1*'Crop Table'!C39
        ),
1*'Crop Table'!C39 
)</f>
        <v/>
      </c>
      <c r="BP45" s="202"/>
      <c r="BQ45" s="202" t="str">
        <f>IF(IF(H45&lt;'Crop Table'!O40, 
                        DATEDIF(H45, 'Crop Table'!O40, "D"), 
                        DATEDIF('Crop Table'!O40, H45, "D")
                )
&gt; 3,
        IF(
                IF(H45&lt;'Crop Table'!P40, 
                        DATEDIF(H45, 'Crop Table'!P40, "D"), 
                        DATEDIF('Crop Table'!P40, H45, "D")
                ) 
        &gt; 3, 
        IF(AND(H45&gt;'Crop Table'!O40, H45&lt;'Crop Table'!P40),
                1*'Crop Table'!C40,
        ), 
        1*'Crop Table'!C40
        ),
1*'Crop Table'!C40
)</f>
        <v/>
      </c>
      <c r="BR45" s="202"/>
      <c r="BS45" s="202" t="str">
        <f>IF(IF(H45&lt;'Crop Table'!O41, 
                        DATEDIF(H45, 'Crop Table'!O41, "D"), 
                        DATEDIF('Crop Table'!O41, H45, "D")
                )
&gt; 3,
        IF(
                IF(H45&lt;'Crop Table'!P41, 
                        DATEDIF(H45, 'Crop Table'!P41, "D"), 
                        DATEDIF('Crop Table'!P41, H45, "D")
                ) 
        &gt; 3, 
        IF(AND(H45&gt;'Crop Table'!O41, H45&lt;'Crop Table'!P41),
                1*'Crop Table'!C41,
        ), 
        1*'Crop Table'!C41
        ),
1*'Crop Table'!C41
)</f>
        <v/>
      </c>
      <c r="BT45" s="202"/>
      <c r="BU45" s="202" t="str">
        <f>IF(IF(H45&lt;'Crop Table'!O42, 
                        DATEDIF(H45, 'Crop Table'!O42, "D"), 
                        DATEDIF('Crop Table'!O42, H45, "D")
                )
&gt; 3,
        IF(
                IF(H45&lt;'Crop Table'!P42, 
                        DATEDIF(H45, 'Crop Table'!P42, "D"), 
                        DATEDIF('Crop Table'!P42, H45, "D")
                ) 
        &gt; 3, 
        IF(AND(H45&gt;'Crop Table'!O42, H45&lt;'Crop Table'!P42),
                1*'Crop Table'!C42,
        ), 
        1*'Crop Table'!C42
        ),
1*'Crop Table'!C42
)</f>
        <v/>
      </c>
      <c r="BV45" s="202"/>
      <c r="BW45" s="202" t="str">
        <f>IF(IF(H45&lt;'Crop Table'!O43, 
                        DATEDIF(H45, 'Crop Table'!O43, "D"), 
                        DATEDIF('Crop Table'!O43, H45, "D")
                )
&gt; 3,
        IF(
                IF(H45&lt;'Crop Table'!P43, 
                        DATEDIF(H45, 'Crop Table'!P43, "D"), 
                        DATEDIF('Crop Table'!P43, H45, "D")
                ) 
        &gt; 3, 
        IF(AND(H45&gt;'Crop Table'!O43, H45&lt;'Crop Table'!P43),
                1*'Crop Table'!C43,
        ), 
        1*'Crop Table'!C43
        ),
1*'Crop Table'!C43
)</f>
        <v/>
      </c>
      <c r="BX45" s="202"/>
      <c r="BY45" s="202" t="str">
        <f>IF(IF(H45&lt;'Crop Table'!O44, 
                        DATEDIF(H45, 'Crop Table'!O44, "D"), 
                        DATEDIF('Crop Table'!O44, H45, "D")
                )
&gt; 3,
        IF(
                IF(H45&lt;'Crop Table'!P44, 
                        DATEDIF(H45, 'Crop Table'!P44, "D"), 
                        DATEDIF('Crop Table'!P44, H45, "D")
                ) 
        &gt; 3, 
        IF(AND(H45&gt;'Crop Table'!O44, H45&lt;'Crop Table'!P44),
                1*'Crop Table'!C44,
        ), 
        1*'Crop Table'!C44
        ),
1*'Crop Table'!C44
)</f>
        <v/>
      </c>
      <c r="BZ45" s="202"/>
      <c r="CA45" s="202" t="str">
        <f>IF(IF(H45&lt;'Crop Table'!O45, 
                        DATEDIF(H45, 'Crop Table'!O45, "D"), 
                        DATEDIF('Crop Table'!O45, H45, "D")
                )
&gt; 3,
        IF(
                IF(H45&lt;'Crop Table'!P45, 
                        DATEDIF(H45, 'Crop Table'!P45, "D"), 
                        DATEDIF('Crop Table'!P45, H45, "D")
                ) 
        &gt; 3, 
        IF(AND(H45&gt;'Crop Table'!O45, H45&lt;'Crop Table'!P45),
                1*'Crop Table'!C45,
        ), 
        1*'Crop Table'!C45
        ),
1*'Crop Table'!C45
)</f>
        <v/>
      </c>
      <c r="CB45" s="202"/>
      <c r="CC45" s="202" t="str">
        <f>IF(IF(H45&lt;'Crop Table'!O46, 
                        DATEDIF(H45, 'Crop Table'!O46, "D"), 
                        DATEDIF('Crop Table'!O46, H45, "D")
                )
&gt; 3,
        IF(
                IF(H45&lt;'Crop Table'!P46, 
                        DATEDIF(H45, 'Crop Table'!P46, "D"), 
                        DATEDIF('Crop Table'!P46, H45, "D")
                ) 
        &gt; 3, 
        IF(AND(H45&gt;'Crop Table'!O46, H45&lt;'Crop Table'!P46),
                1*'Crop Table'!C46,
        ), 
        1*'Crop Table'!C46
        ),
1*'Crop Table'!C46
)</f>
        <v/>
      </c>
      <c r="CD45" s="202"/>
      <c r="CE45" s="202" t="str">
        <f>IF(IF(H45&lt;'Crop Table'!O47, 
                        DATEDIF(H45, 'Crop Table'!O47, "D"), 
                        DATEDIF('Crop Table'!O47, H45, "D")
                )
&gt; 3,
        IF(
                IF(H45&lt;'Crop Table'!P47, 
                        DATEDIF(H45, 'Crop Table'!P47, "D"), 
                        DATEDIF('Crop Table'!P47, H45, "D")
                ) 
        &gt; 3, 
        IF(AND(H45&gt;'Crop Table'!O47, H45&lt;'Crop Table'!P47),
                1*'Crop Table'!C47,
        ), 
        1*'Crop Table'!C47
        ),
1*'Crop Table'!C47
)</f>
        <v/>
      </c>
      <c r="CF45" s="202"/>
      <c r="CG45" s="202" t="str">
        <f>IF(IF(H45&lt;'Crop Table'!O48, 
                        DATEDIF(H45, 'Crop Table'!O48, "D"), 
                        DATEDIF('Crop Table'!O48, H45, "D")
                )
&gt; 3,
        IF(
                IF(H45&lt;'Crop Table'!P48, 
                        DATEDIF(H45, 'Crop Table'!P48, "D"), 
                        DATEDIF('Crop Table'!P48, H45, "D")
                ) 
        &gt; 3, 
        IF(AND(H45&gt;'Crop Table'!O48, H45&lt;'Crop Table'!P48),
                1*'Crop Table'!C48,
        ), 
        1*'Crop Table'!C48
        ),
1*'Crop Table'!C48
)</f>
        <v/>
      </c>
      <c r="CH45" s="202"/>
      <c r="CI45" s="202" t="str">
        <f>IF(IF(H45&lt;'Crop Table'!O49, 
                        DATEDIF(H45, 'Crop Table'!O49, "D"), 
                        DATEDIF('Crop Table'!O49, H45, "D")
                )
&gt; 3,
        IF(
                IF(H45&lt;'Crop Table'!P49, 
                        DATEDIF(H45, 'Crop Table'!P49, "D"), 
                        DATEDIF('Crop Table'!P49, H45, "D")
                ) 
        &gt; 3, 
        IF(AND(H45&gt;'Crop Table'!O49, H45&lt;'Crop Table'!P49),
                1*'Crop Table'!C49,
        ), 
        1*'Crop Table'!C49
        ),
1*'Crop Table'!C49
)</f>
        <v/>
      </c>
      <c r="CJ45" s="202"/>
      <c r="CK45" s="202" t="str">
        <f>IF(IF(H45&lt;'Crop Table'!O50, 
                        DATEDIF(H45, 'Crop Table'!O50, "D"), 
                        DATEDIF('Crop Table'!O50, H45, "D")
                )
&gt; 3,
        IF(
                IF(H45&lt;'Crop Table'!P50, 
                        DATEDIF(H45, 'Crop Table'!P50, "D"), 
                        DATEDIF('Crop Table'!P50, H45, "D")
                ) 
        &gt; 3, 
        IF(AND(H45&gt;'Crop Table'!O50, H45&lt;'Crop Table'!P50),
                1*'Crop Table'!C50,
        ), 
        1*'Crop Table'!C50
        ),
1*'Crop Table'!C50
)</f>
        <v/>
      </c>
      <c r="CL45" s="202"/>
      <c r="CM45" s="202" t="str">
        <f>IF(IF(H45&lt;'Crop Table'!O51, 
                        DATEDIF(H45, 'Crop Table'!O51, "D"), 
                        DATEDIF('Crop Table'!O51, H45, "D")
                )
&gt; 3,
        IF(
                IF(H45&lt;'Crop Table'!P51, 
                        DATEDIF(H45, 'Crop Table'!P51, "D"), 
                        DATEDIF('Crop Table'!P51, H45, "D")
                ) 
        &gt; 3, 
        IF(AND(H45&gt;'Crop Table'!O51, H45&lt;'Crop Table'!P51),
                1*'Crop Table'!C51,
        ), 
        1*'Crop Table'!C51
        ),
1*'Crop Table'!C51
)</f>
        <v/>
      </c>
      <c r="CN45" s="202"/>
      <c r="CO45" s="202" t="str">
        <f>IF(IF(H45&lt;'Crop Table'!O52, 
                        DATEDIF(H45, 'Crop Table'!O52, "D"), 
                        DATEDIF('Crop Table'!O52, H45, "D")
                )
&gt; 3,
        IF(
                IF(H45&lt;'Crop Table'!P52, 
                        DATEDIF(H45, 'Crop Table'!P52, "D"), 
                        DATEDIF('Crop Table'!P52, H45, "D")
                ) 
        &gt; 3, 
        IF(AND(H45&gt;'Crop Table'!O52, H45&lt;'Crop Table'!P52),
                1*'Crop Table'!C52,
        ), 
        1*'Crop Table'!C52
        ),
1*'Crop Table'!C52
)</f>
        <v/>
      </c>
      <c r="CP45" s="202"/>
      <c r="CQ45" s="202" t="str">
        <f>IF(IF(H45&lt;'Crop Table'!O53, 
                        DATEDIF(H45, 'Crop Table'!O53, "D"), 
                        DATEDIF('Crop Table'!O53, H45, "D")
                )
&gt; 3,
        IF(
                IF(H45&lt;'Crop Table'!P53, 
                        DATEDIF(H45, 'Crop Table'!P53, "D"), 
                        DATEDIF('Crop Table'!P53, H45, "D")
                ) 
        &gt; 3, 
        IF(AND(H45&gt;'Crop Table'!O53, H45&lt;'Crop Table'!P53),
                1*'Crop Table'!C53,
        ), 
        1*'Crop Table'!C53
        ),
1*'Crop Table'!C53
)</f>
        <v/>
      </c>
      <c r="CR45" s="202"/>
      <c r="CS45" s="202" t="str">
        <f>IF(IF(H45&lt;'Crop Table'!O54, 
                        DATEDIF(H45, 'Crop Table'!O54, "D"), 
                        DATEDIF('Crop Table'!O54, H45, "D")
                )
&gt; 3,
        IF(
                IF(H45&lt;'Crop Table'!P54, 
                        DATEDIF(H45, 'Crop Table'!P54, "D"), 
                        DATEDIF('Crop Table'!P54, H45, "D")
                ) 
        &gt; 3, 
        IF(AND(H45&gt;'Crop Table'!O54, H45&lt;'Crop Table'!P54),
                1*'Crop Table'!C54,
        ), 
        1*'Crop Table'!C54
        ),
1*'Crop Table'!C54
)</f>
        <v/>
      </c>
      <c r="CT45" s="202"/>
      <c r="CU45" s="202" t="str">
        <f>IF(IF(H45&lt;'Crop Table'!O55, 
                        DATEDIF(H45, 'Crop Table'!O55, "D"), 
                        DATEDIF('Crop Table'!O55, H45, "D")
                )
&gt; 3,
        IF(
                IF(H45&lt;'Crop Table'!P55, 
                        DATEDIF(H45, 'Crop Table'!P55, "D"), 
                        DATEDIF('Crop Table'!P55, H45, "D")
                ) 
        &gt; 3, 
        IF(AND(H45&gt;'Crop Table'!O55, H45&lt;'Crop Table'!P55),
                1*'Crop Table'!C55,
        ), 
        1*'Crop Table'!C55
        ),
1*'Crop Table'!C55
)</f>
        <v/>
      </c>
      <c r="CV45" s="202"/>
      <c r="CW45" s="202" t="str">
        <f>IF(IF(H45&lt;'Crop Table'!O56, 
                        DATEDIF(H45, 'Crop Table'!O56, "D"), 
                        DATEDIF('Crop Table'!O56, H45, "D")
                )
&gt; 3,
        IF(
                IF(H45&lt;'Crop Table'!P56, 
                        DATEDIF(H45, 'Crop Table'!P56, "D"), 
                        DATEDIF('Crop Table'!P56, H45, "D")
                ) 
        &gt; 3, 
        IF(AND(H45&gt;'Crop Table'!O56, H45&lt;'Crop Table'!P56),
                1*'Crop Table'!C56,
        ), 
        1*'Crop Table'!C56
        ),
1*'Crop Table'!C56
)</f>
        <v/>
      </c>
      <c r="CX45" s="202"/>
      <c r="CY45" s="202" t="str">
        <f>IF(IF(H45&lt;'Crop Table'!O57, 
                        DATEDIF(H45, 'Crop Table'!O57, "D"), 
                        DATEDIF('Crop Table'!O57, H45, "D")
                )
&gt; 3,
        IF(
                IF(H45&lt;'Crop Table'!P57, 
                        DATEDIF(H45, 'Crop Table'!P57, "D"), 
                        DATEDIF('Crop Table'!P57, H45, "D")
                ) 
        &gt; 3, 
        IF(AND(H45&gt;'Crop Table'!O57, H45&lt;'Crop Table'!P57),
                1*'Crop Table'!C57,
        ), 
        1*'Crop Table'!C57
        ),
1*'Crop Table'!C57
)</f>
        <v/>
      </c>
      <c r="CZ45" s="202"/>
      <c r="DA45" s="202" t="str">
        <f>IF(IF(H45&lt;'Crop Table'!O58, 
                        DATEDIF(H45, 'Crop Table'!O58, "D"), 
                        DATEDIF('Crop Table'!O58, H45, "D")
                )
&gt; 3,
        IF(
                IF(H45&lt;'Crop Table'!P58, 
                        DATEDIF(H45, 'Crop Table'!P58, "D"), 
                        DATEDIF('Crop Table'!P58, H45, "D")
                ) 
        &gt; 3, 
        IF(AND(H45&gt;'Crop Table'!O58, H45&lt;'Crop Table'!P58),
                1*'Crop Table'!C58,
        ), 
        1*'Crop Table'!C58
        ),
1*'Crop Table'!C58
)</f>
        <v/>
      </c>
      <c r="DB45" s="202"/>
      <c r="DC45" s="202" t="str">
        <f>IF(IF(H45&lt;'Crop Table'!O59, 
                        DATEDIF(H45, 'Crop Table'!O59, "D"), 
                        DATEDIF('Crop Table'!O59, H45, "D")
                )
&gt; 3,
        IF(
                IF(H45&lt;'Crop Table'!P59, 
                        DATEDIF(H45, 'Crop Table'!P59, "D"), 
                        DATEDIF('Crop Table'!P59, H45, "D")
                ) 
        &gt; 3, 
        IF(AND(H45&gt;'Crop Table'!O59, H45&lt;'Crop Table'!P59),
                1*'Crop Table'!C59,
        ), 
        1*'Crop Table'!C59
        ),
1*'Crop Table'!C59
)</f>
        <v/>
      </c>
      <c r="DD45" s="202"/>
      <c r="DE45" s="202" t="str">
        <f>IF(IF(H45&lt;'Crop Table'!O60, 
                        DATEDIF(H45, 'Crop Table'!O60, "D"), 
                        DATEDIF('Crop Table'!O60, H45, "D")
                )
&gt; 3,
        IF(
                IF(H45&lt;'Crop Table'!P60, 
                        DATEDIF(H45, 'Crop Table'!P60, "D"), 
                        DATEDIF('Crop Table'!P60, H45, "D")
                ) 
        &gt; 3, 
        IF(AND(H45&gt;'Crop Table'!O60, H45&lt;'Crop Table'!P60),
                1*'Crop Table'!C60,
        ), 
        1*'Crop Table'!C60
        ),
1*'Crop Table'!C60
)</f>
        <v/>
      </c>
      <c r="DF45" s="202"/>
      <c r="DG45" s="202" t="str">
        <f>IF(IF(H45&lt;'Crop Table'!O61, 
                        DATEDIF(H45, 'Crop Table'!O61, "D"), 
                        DATEDIF('Crop Table'!O61, H45, "D")
                )
&gt; 3,
        IF(
                IF(H45&lt;'Crop Table'!P61, 
                        DATEDIF(H45, 'Crop Table'!P61, "D"), 
                        DATEDIF('Crop Table'!P61, H45, "D")
                ) 
        &gt; 3, 
        IF(AND(H45&gt;'Crop Table'!O61, H45&lt;'Crop Table'!P61),
                1*'Crop Table'!C61,
        ), 
        1*'Crop Table'!C61
        ),
1*'Crop Table'!C61
)</f>
        <v/>
      </c>
      <c r="DH45" s="202"/>
      <c r="DI45" s="202" t="str">
        <f>IF(IF(H45&lt;'Crop Table'!O62, 
                        DATEDIF(H45, 'Crop Table'!O62, "D"), 
                        DATEDIF('Crop Table'!O62, H45, "D")
                )
&gt; 3,
        IF(
                IF(H45&lt;'Crop Table'!P62, 
                        DATEDIF(H45, 'Crop Table'!P62, "D"), 
                        DATEDIF('Crop Table'!P62, H45, "D")
                ) 
        &gt; 3, 
        IF(AND(H45&gt;'Crop Table'!O62, H45&lt;'Crop Table'!P62),
                1*'Crop Table'!C62,
        ), 
        1*'Crop Table'!C62
        ),
1*'Crop Table'!C62
)</f>
        <v/>
      </c>
      <c r="DJ45" s="202"/>
      <c r="DK45" s="202" t="str">
        <f>IF(IF(H45&lt;'Crop Table'!O63, 
                        DATEDIF(H45, 'Crop Table'!O63, "D"), 
                        DATEDIF('Crop Table'!O63, H45, "D")
                )
&gt; 3,
        IF(
                IF(H45&lt;'Crop Table'!P63, 
                        DATEDIF(H45, 'Crop Table'!P63, "D"), 
                        DATEDIF('Crop Table'!P63, H45, "D")
                ) 
        &gt; 3, 
        IF(AND(H45&gt;'Crop Table'!O63, H45&lt;'Crop Table'!P63),
                1*'Crop Table'!C63,
        ), 
        1*'Crop Table'!C63
        ),
1*'Crop Table'!C63
)</f>
        <v/>
      </c>
      <c r="DL45" s="202"/>
      <c r="DM45" s="202" t="str">
        <f>IF(IF(H45&lt;'Crop Table'!O64, 
                        DATEDIF(H45, 'Crop Table'!O64, "D"), 
                        DATEDIF('Crop Table'!O64, H45, "D")
                )
&gt; 3,
        IF(
                IF(H45&lt;'Crop Table'!P64, 
                        DATEDIF(H45, 'Crop Table'!P64, "D"), 
                        DATEDIF('Crop Table'!P64, H45, "D")
                ) 
        &gt; 3, 
        IF(AND(H45&gt;'Crop Table'!O64, H45&lt;'Crop Table'!P64),
                1*'Crop Table'!C64,
        ), 
        1*'Crop Table'!C64
        ),
1*'Crop Table'!C64
)</f>
        <v/>
      </c>
      <c r="DN45" s="202"/>
      <c r="DO45" s="202" t="str">
        <f>IF(IF(H45&lt;'Crop Table'!O65, 
                        DATEDIF(H45, 'Crop Table'!O65, "D"), 
                        DATEDIF('Crop Table'!O65, H45, "D")
                )
&gt; 3,
        IF(
                IF(H45&lt;'Crop Table'!P65, 
                        DATEDIF(H45, 'Crop Table'!P65, "D"), 
                        DATEDIF('Crop Table'!P65, H45, "D")
                ) 
        &gt; 3, 
        IF(AND(H45&gt;'Crop Table'!O65, H45&lt;'Crop Table'!P65),
                1*'Crop Table'!C65,
        ), 
        1*'Crop Table'!C65
        ),
1*'Crop Table'!C65
)</f>
        <v/>
      </c>
      <c r="DP45" s="202"/>
      <c r="DQ45" s="202" t="str">
        <f>IF(IF(H45&lt;'Crop Table'!O66, 
                        DATEDIF(H45, 'Crop Table'!O66, "D"), 
                        DATEDIF('Crop Table'!O66, H45, "D")
                )
&gt; 3,
        IF(
                IF(H45&lt;'Crop Table'!P66, 
                        DATEDIF(H45, 'Crop Table'!P66, "D"), 
                        DATEDIF('Crop Table'!P66, H45, "D")
                ) 
        &gt; 3, 
        IF(AND(H45&gt;'Crop Table'!O66, H45&lt;'Crop Table'!P66),
                1*'Crop Table'!C66,
        ), 
        1*'Crop Table'!C66
        ),
1*'Crop Table'!C66
)</f>
        <v/>
      </c>
      <c r="DR45" s="202"/>
      <c r="DS45" s="202" t="str">
        <f>IF(IF(H45&lt;'Crop Table'!O67, 
                        DATEDIF(H45, 'Crop Table'!O67, "D"), 
                        DATEDIF('Crop Table'!O67, H45, "D")
                )
&gt; 3,
        IF(
                IF(H45&lt;'Crop Table'!P67, 
                        DATEDIF(H45, 'Crop Table'!P67, "D"), 
                        DATEDIF('Crop Table'!P67, H45, "D")
                ) 
        &gt; 3, 
        IF(AND(H45&gt;'Crop Table'!O67, H45&lt;'Crop Table'!P67),
                1*'Crop Table'!C67,
        ), 
        1*'Crop Table'!C67
        ),
1*'Crop Table'!C67
)</f>
        <v/>
      </c>
      <c r="DT45" s="202"/>
      <c r="DU45" s="202" t="str">
        <f>IF(IF(H44&lt;'Crop Table'!O68, 
                        DATEDIF(H44, 'Crop Table'!O68, "D"), 
                        DATEDIF('Crop Table'!O68, H44, "D")
                )
&gt; 3,
        IF(
                IF(H44&lt;'Crop Table'!P68, 
                        DATEDIF(H44, 'Crop Table'!P68, "D"), 
                        DATEDIF('Crop Table'!P68, H44, "D")
                ) 
        &gt; 3, 
        IF(AND(H44&gt;'Crop Table'!O68, H44&lt;'Crop Table'!P68),
                1*'Crop Table'!C68,
        ), 
        1*'Crop Table'!C68
        ),
1*'Crop Table'!C68
)</f>
        <v/>
      </c>
      <c r="DV45" s="202"/>
      <c r="DW45" s="202" t="str">
        <f>IF(IF(H45&lt;'Crop Table'!O69, 
                        DATEDIF(H45, 'Crop Table'!O69, "D"), 
                        DATEDIF('Crop Table'!O69, H45, "D")
                )
&gt; 3,
        IF(
                IF(H45&lt;'Crop Table'!P69, 
                        DATEDIF(H45, 'Crop Table'!P69, "D"), 
                        DATEDIF('Crop Table'!P69, H45, "D")
                ) 
        &gt; 3, 
        IF(AND(H45&gt;'Crop Table'!O69, H45&lt;'Crop Table'!P69),
                1*'Crop Table'!C69,
        ), 
        1*'Crop Table'!C69
        ),
1*'Crop Table'!C69
)</f>
        <v/>
      </c>
      <c r="DX45" s="202"/>
      <c r="DY45" s="202" t="str">
        <f>IF(IF(H45&lt;'Crop Table'!O70, 
                        DATEDIF(H45, 'Crop Table'!O70, "D"), 
                        DATEDIF('Crop Table'!O70, H45, "D")
                )
&gt; 3,
        IF(
                IF(H45&lt;'Crop Table'!P70, 
                        DATEDIF(H45, 'Crop Table'!P70, "D"), 
                        DATEDIF('Crop Table'!P70, H45, "D")
                ) 
        &gt; 3, 
        IF(AND(H45&gt;'Crop Table'!O70, H45&lt;'Crop Table'!P70),
                1*'Crop Table'!C70,
        ), 
        1*'Crop Table'!C70
        ),
1*'Crop Table'!C70
)</f>
        <v/>
      </c>
      <c r="DZ45" s="202"/>
      <c r="EA45" s="202" t="str">
        <f>IF(IF(H45&lt;'Crop Table'!O71, 
                        DATEDIF(H45, 'Crop Table'!O71, "D"), 
                        DATEDIF('Crop Table'!O71, H45, "D")
                )
&gt; 3,
        IF(
                IF(H45&lt;'Crop Table'!P71, 
                        DATEDIF(H45, 'Crop Table'!P71, "D"), 
                        DATEDIF('Crop Table'!P71, H45, "D")
                ) 
        &gt; 3, 
        IF(AND(H45&gt;'Crop Table'!O71, H45&lt;'Crop Table'!P71),
                1*'Crop Table'!C71,
        ), 
        1*'Crop Table'!C71
        ),
1*'Crop Table'!C71
)</f>
        <v/>
      </c>
      <c r="EB45" s="202"/>
      <c r="EC45" s="202" t="str">
        <f>IF(IF(H44&lt;'Crop Table'!O72, 
                        DATEDIF(H44, 'Crop Table'!O72, "D"), 
                        DATEDIF('Crop Table'!O72, H44, "D")
                )
&gt; 3,
        IF(
                IF(H44&lt;'Crop Table'!P72, 
                        DATEDIF(H44, 'Crop Table'!P72, "D"), 
                        DATEDIF('Crop Table'!P72, H44, "D")
                ) 
        &gt; 3, 
        IF(AND(H44&gt;'Crop Table'!O72, H44&lt;'Crop Table'!P72),
                1*'Crop Table'!C72,
        ), 
        1*'Crop Table'!C72
        ),
1*'Crop Table'!C72
)</f>
        <v/>
      </c>
      <c r="ED45" s="202"/>
      <c r="EE45" s="202" t="str">
        <f>IF(IF(H45&lt;'Crop Table'!O73, 
                        DATEDIF(H45, 'Crop Table'!O73, "D"), 
                        DATEDIF('Crop Table'!O73, H45, "D")
                )
&gt; 3,
        IF(
                IF(H45&lt;'Crop Table'!P73, 
                        DATEDIF(H45, 'Crop Table'!P73, "D"), 
                        DATEDIF('Crop Table'!P73, H45, "D")
                ) 
        &gt; 3, 
        IF(AND(H45&gt;'Crop Table'!O73, H45&lt;'Crop Table'!P73),
                1*'Crop Table'!C73,
        ), 
        1*'Crop Table'!C73
        ),
1*'Crop Table'!C73
)</f>
        <v/>
      </c>
      <c r="EF45" s="203"/>
    </row>
    <row r="46">
      <c r="A46" s="204"/>
      <c r="B46" s="193"/>
      <c r="C46" s="193"/>
      <c r="D46" s="193"/>
      <c r="E46" s="205">
        <f>IF(COUNTA('Crop Table'!O11:O73)=0, ,SUM(K46:EE46))</f>
        <v>1</v>
      </c>
      <c r="F46" s="195"/>
      <c r="G46" s="206" t="str">
        <f>IF(COUNTA('Crop Table'!O11:O73)=0, ,(IF(LEFT(H46, 2)=LEFT(H45, 2), , SWITCH(LEFT(H46, 2), "1/", "January","2/", "February","3/", "March","4/", "April","5/", "May","6/", "June","7/", "July","8/", "August","9/", "September","10", "October","11", "November","12", "December"))))</f>
        <v/>
      </c>
      <c r="H46" s="197">
        <f>IF(COUNTA('Crop Table'!O11:O73)=0, ,H45+(DATEDIF(H13, H53, "D")/39)-((DATEDIF(H13, H53, "D")/39)/39))</f>
        <v>45319.01578</v>
      </c>
      <c r="I46" s="207"/>
      <c r="J46" s="208"/>
      <c r="K46" s="200" t="str">
        <f>IF(IF(H44&lt;'Crop Table'!O11, 
                        DATEDIF(H44, 'Crop Table'!O11, "D"), 
                        DATEDIF('Crop Table'!O11, H44, "D")
                )
&gt; 3,
        IF(
                IF(H44&lt;'Crop Table'!P11, 
                        DATEDIF(H44, 'Crop Table'!P11, "D"), 
                        DATEDIF('Crop Table'!P11, H44, "D")
                ) 
        &gt; 3, 
        IF(AND(H44&gt;'Crop Table'!O11, H44&lt;'Crop Table'!P11),
                1*'Crop Table'!C11,
        ), 
        1*'Crop Table'!C11
        ),
1*'Crop Table'!C11
)</f>
        <v/>
      </c>
      <c r="L46" s="200"/>
      <c r="M46" s="201" t="str">
        <f>IF(IF(H45&lt;'Crop Table'!O12, 
                        DATEDIF(H45, 'Crop Table'!O12, "D"), 
                        DATEDIF('Crop Table'!O12, H45, "D")
                )
&gt; 3,
        IF(
                IF(H45&lt;'Crop Table'!P12, 
                        DATEDIF(H45, 'Crop Table'!P12, "D"), 
                        DATEDIF('Crop Table'!P12, H45, "D")
                ) 
        &gt; 3, 
        IF(AND(H45&gt;'Crop Table'!O12, H45&lt;'Crop Table'!P12),
                1*'Crop Table'!C12,
        ), 
        1*'Crop Table'!C12
        ),
1*'Crop Table'!C12
)</f>
        <v/>
      </c>
      <c r="N46" s="201"/>
      <c r="O46" s="202" t="str">
        <f>IF(IF(H45&lt;'Crop Table'!O13, 
                        DATEDIF(H45, 'Crop Table'!O13, "D"), 
                        DATEDIF('Crop Table'!O13, H45, "D")
                )
&gt; 3,
        IF(
                IF(H45&lt;'Crop Table'!P13, 
                        DATEDIF(H45, 'Crop Table'!P13, "D"), 
                        DATEDIF('Crop Table'!P13, H45, "D")
                ) 
        &gt; 3, 
        IF(AND(H45&gt;'Crop Table'!O13, H45&lt;'Crop Table'!P13),
                1*'Crop Table'!C13,
        ), 
        1*'Crop Table'!C13
        ),
1*'Crop Table'!C13
)</f>
        <v/>
      </c>
      <c r="P46" s="202"/>
      <c r="Q46" s="202" t="str">
        <f>IF(IF(H46&lt;'Crop Table'!O14, 
                        DATEDIF(H46, 'Crop Table'!O14, "D"), 
                        DATEDIF('Crop Table'!O14, H46, "D")
                )
&gt; 3,
        IF(
                IF(H46&lt;'Crop Table'!P14, 
                        DATEDIF(H46, 'Crop Table'!P14, "D"), 
                        DATEDIF('Crop Table'!P14, H46, "D")
                ) 
        &gt; 3, 
        IF(AND(H46&gt;'Crop Table'!O14, H46&lt;'Crop Table'!P14),
                1*'Crop Table'!C14,
        ), 
        1*'Crop Table'!C14
        ),
1*'Crop Table'!C14 
)</f>
        <v/>
      </c>
      <c r="R46" s="202"/>
      <c r="S46" s="202" t="str">
        <f>IF(IF(H46&lt;'Crop Table'!O15, 
                        DATEDIF(H46, 'Crop Table'!O15, "D"), 
                        DATEDIF('Crop Table'!O15, H46, "D")
                )
&gt; 3,
        IF(
                IF(H46&lt;'Crop Table'!P15, 
                        DATEDIF(H46, 'Crop Table'!P15, "D"), 
                        DATEDIF('Crop Table'!P15, H46, "D")
                ) 
        &gt; 3, 
        IF(AND(H46&gt;'Crop Table'!O15, H46&lt;'Crop Table'!P15),
                1*'Crop Table'!C15,
        ), 
        1*'Crop Table'!C15
        ),
1*'Crop Table'!C15
)</f>
        <v/>
      </c>
      <c r="T46" s="202"/>
      <c r="U46" s="202" t="str">
        <f>IF(IF(H46&lt;'Crop Table'!O16, 
                        DATEDIF(H46, 'Crop Table'!O16, "D"), 
                        DATEDIF('Crop Table'!O16, H46, "D")
                )
&gt; 3,
        IF(
                IF(H46&lt;'Crop Table'!P16, 
                        DATEDIF(H46, 'Crop Table'!P16, "D"), 
                        DATEDIF('Crop Table'!P16, H46, "D")
                ) 
        &gt; 3, 
        IF(AND(H46&gt;'Crop Table'!O16, H46&lt;'Crop Table'!P16),
                1*'Crop Table'!C16,
        ), 
        1*'Crop Table'!C16
        ),
1*'Crop Table'!C16 
)</f>
        <v/>
      </c>
      <c r="V46" s="202"/>
      <c r="W46" s="202" t="str">
        <f>IF(IF(H46&lt;'Crop Table'!O17, 
                        DATEDIF(H46, 'Crop Table'!O17, "D"), 
                        DATEDIF('Crop Table'!O17, H46, "D")
                )
&gt; 3,
        IF(
                IF(H46&lt;'Crop Table'!P17, 
                        DATEDIF(H46, 'Crop Table'!P17, "D"), 
                        DATEDIF('Crop Table'!P17, H46, "D")
                ) 
        &gt; 3, 
        IF(AND(H46&gt;'Crop Table'!O17, H46&lt;'Crop Table'!P17),
                1*'Crop Table'!C17,
        ), 
        1*'Crop Table'!C17
        ),
1*'Crop Table'!C17 
)</f>
        <v/>
      </c>
      <c r="X46" s="202"/>
      <c r="Y46" s="202" t="str">
        <f>IF(IF(H46&lt;'Crop Table'!O18, 
                        DATEDIF(H46, 'Crop Table'!O18, "D"), 
                        DATEDIF('Crop Table'!O18, H46, "D")
                )
&gt; 3,
        IF(
                IF(H46&lt;'Crop Table'!P18, 
                        DATEDIF(H46, 'Crop Table'!P18, "D"), 
                        DATEDIF('Crop Table'!P18, H46, "D")
                ) 
        &gt; 3, 
        IF(AND(H46&gt;'Crop Table'!O18, H46&lt;'Crop Table'!P18),
                1*'Crop Table'!C18,
        ), 
        1*'Crop Table'!C18
        ),
1*'Crop Table'!C18 
)</f>
        <v/>
      </c>
      <c r="Z46" s="202"/>
      <c r="AA46" s="202" t="str">
        <f>IF(IF(H46&lt;'Crop Table'!O19, 
                        DATEDIF(H46, 'Crop Table'!O19, "D"), 
                        DATEDIF('Crop Table'!O19, H46, "D")
                )
&gt; 3,
        IF(
                IF(H46&lt;'Crop Table'!P19, 
                        DATEDIF(H46, 'Crop Table'!P19, "D"), 
                        DATEDIF('Crop Table'!P19, H46, "D")
                ) 
        &gt; 3, 
        IF(AND(H46&gt;'Crop Table'!O19, H46&lt;'Crop Table'!P19),
                1*'Crop Table'!C19,
        ), 
        1*'Crop Table'!C19
        ),
1*'Crop Table'!C19 
)</f>
        <v/>
      </c>
      <c r="AB46" s="202"/>
      <c r="AC46" s="202" t="str">
        <f>IF(IF(H46&lt;'Crop Table'!O20, 
                        DATEDIF(H46, 'Crop Table'!O20, "D"), 
                        DATEDIF('Crop Table'!O20, H46, "D")
                )
&gt; 3,
        IF(
                IF(H46&lt;'Crop Table'!P20, 
                        DATEDIF(H46, 'Crop Table'!P20, "D"), 
                        DATEDIF('Crop Table'!P20, H46, "D")
                ) 
        &gt; 3, 
        IF(AND(H46&gt;'Crop Table'!O20, H46&lt;'Crop Table'!P20),
                1*'Crop Table'!C20,
        ), 
        1*'Crop Table'!C20
        ),
1*'Crop Table'!C20 
)</f>
        <v/>
      </c>
      <c r="AD46" s="202"/>
      <c r="AE46" s="202" t="str">
        <f>IF(IF(H46&lt;'Crop Table'!O21, 
                        DATEDIF(H46, 'Crop Table'!O21, "D"), 
                        DATEDIF('Crop Table'!O21, H46, "D")
                )
&gt; 3,
        IF(
                IF(H46&lt;'Crop Table'!P21, 
                        DATEDIF(H46, 'Crop Table'!P21, "D"), 
                        DATEDIF('Crop Table'!P21, H46, "D")
                ) 
        &gt; 3, 
        IF(AND(H46&gt;'Crop Table'!O21, H46&lt;'Crop Table'!P21),
                1*'Crop Table'!C21,
        ), 
        1*'Crop Table'!C21
        ),
1*'Crop Table'!C21 
)</f>
        <v/>
      </c>
      <c r="AF46" s="202"/>
      <c r="AG46" s="202" t="str">
        <f>IF(IF(H46&lt;'Crop Table'!O22, 
                        DATEDIF(H46, 'Crop Table'!O22, "D"), 
                        DATEDIF('Crop Table'!O22, H46, "D")
                )
&gt; 3,
        IF(
                IF(H46&lt;'Crop Table'!P22, 
                        DATEDIF(H46, 'Crop Table'!P22, "D"), 
                        DATEDIF('Crop Table'!P22, H46, "D")
                ) 
        &gt; 3, 
        IF(AND(H46&gt;'Crop Table'!O22, H46&lt;'Crop Table'!P22),
                1*'Crop Table'!C22,
        ), 
        1*'Crop Table'!C22
        ),
1*'Crop Table'!C22 
)</f>
        <v/>
      </c>
      <c r="AH46" s="202"/>
      <c r="AI46" s="202">
        <f>IF(IF(H46&lt;'Crop Table'!O23, 
                        DATEDIF(H46, 'Crop Table'!O23, "D"), 
                        DATEDIF('Crop Table'!O23, H46, "D")
                )
&gt; 3,
        IF(
                IF(H46&lt;'Crop Table'!P23, 
                        DATEDIF(H46, 'Crop Table'!P23, "D"), 
                        DATEDIF('Crop Table'!P23, H46, "D")
                ) 
        &gt; 3, 
        IF(AND(H46&gt;'Crop Table'!O23, H46&lt;'Crop Table'!P23),
                1*'Crop Table'!C23,
        ), 
        1*'Crop Table'!C23
        ),
1*'Crop Table'!C23 
)</f>
        <v>1</v>
      </c>
      <c r="AJ46" s="202"/>
      <c r="AK46" s="202" t="str">
        <f>IF(IF(H46&lt;'Crop Table'!O24, 
                        DATEDIF(H46, 'Crop Table'!O24, "D"), 
                        DATEDIF('Crop Table'!O24, H46, "D")
                )
&gt; 3,
        IF(
                IF(H46&lt;'Crop Table'!P24, 
                        DATEDIF(H46, 'Crop Table'!P24, "D"), 
                        DATEDIF('Crop Table'!P24, H46, "D")
                ) 
        &gt; 3, 
        IF(AND(H46&gt;'Crop Table'!O24, H46&lt;'Crop Table'!P24),
                1*'Crop Table'!C24,
        ), 
        1*'Crop Table'!C24
        ),
1*'Crop Table'!C24 
)</f>
        <v/>
      </c>
      <c r="AL46" s="202"/>
      <c r="AM46" s="202" t="str">
        <f>IF(IF(H46&lt;'Crop Table'!O25, 
                        DATEDIF(H46, 'Crop Table'!O25, "D"), 
                        DATEDIF('Crop Table'!O25, H46, "D")
                )
&gt; 3,
        IF(
                IF(H46&lt;'Crop Table'!P25, 
                        DATEDIF(H46, 'Crop Table'!P25, "D"), 
                        DATEDIF('Crop Table'!P25, H46, "D")
                ) 
        &gt; 3, 
        IF(AND(H46&gt;'Crop Table'!O25, H46&lt;'Crop Table'!P25),
                1*'Crop Table'!C25,
        ), 
        1*'Crop Table'!C25
        ),
1*'Crop Table'!C25 
)</f>
        <v/>
      </c>
      <c r="AN46" s="202"/>
      <c r="AO46" s="202" t="str">
        <f>IF(IF(H46&lt;'Crop Table'!O26, 
                        DATEDIF(H46, 'Crop Table'!O26, "D"), 
                        DATEDIF('Crop Table'!O26, H46, "D")
                )
&gt; 3,
        IF(
                IF(H46&lt;'Crop Table'!P26, 
                        DATEDIF(H46, 'Crop Table'!P26, "D"), 
                        DATEDIF('Crop Table'!P26, H46, "D")
                ) 
        &gt; 3, 
        IF(AND(H46&gt;'Crop Table'!O26, H46&lt;'Crop Table'!P26),
                1*'Crop Table'!C26,
        ), 
        1*'Crop Table'!C26
        ),
1*'Crop Table'!C26 
)</f>
        <v/>
      </c>
      <c r="AP46" s="202"/>
      <c r="AQ46" s="202" t="str">
        <f>IF(IF(H46&lt;'Crop Table'!O27, 
                        DATEDIF(H46, 'Crop Table'!O27, "D"), 
                        DATEDIF('Crop Table'!O27, H46, "D")
                )
&gt; 3,
        IF(
                IF(H46&lt;'Crop Table'!P27, 
                        DATEDIF(H46, 'Crop Table'!P27, "D"), 
                        DATEDIF('Crop Table'!P27, H46, "D")
                ) 
        &gt; 3, 
        IF(AND(H46&gt;'Crop Table'!O27, H46&lt;'Crop Table'!P27),
                1*'Crop Table'!C27,
        ), 
        1*'Crop Table'!C27
        ),
1*'Crop Table'!C27 
)</f>
        <v/>
      </c>
      <c r="AR46" s="202"/>
      <c r="AS46" s="202" t="str">
        <f>IF(IF(H46&lt;'Crop Table'!O28, 
                        DATEDIF(H46, 'Crop Table'!O28, "D"), 
                        DATEDIF('Crop Table'!O28, H46, "D")
                )
&gt; 3,
        IF(
                IF(H46&lt;'Crop Table'!P28, 
                        DATEDIF(H46, 'Crop Table'!P28, "D"), 
                        DATEDIF('Crop Table'!P28, H46, "D")
                ) 
        &gt; 3, 
        IF(AND(H46&gt;'Crop Table'!O28, H46&lt;'Crop Table'!P28),
                1*'Crop Table'!C28,
        ), 
        1*'Crop Table'!C28
        ),
1*'Crop Table'!C28 
)</f>
        <v/>
      </c>
      <c r="AT46" s="202"/>
      <c r="AU46" s="202" t="str">
        <f>IF(IF(H46&lt;'Crop Table'!O29, 
                        DATEDIF(H46, 'Crop Table'!O29, "D"), 
                        DATEDIF('Crop Table'!O29, H46, "D")
                )
&gt; 3,
        IF(
                IF(H46&lt;'Crop Table'!P29, 
                        DATEDIF(H46, 'Crop Table'!P29, "D"), 
                        DATEDIF('Crop Table'!P29, H46, "D")
                ) 
        &gt; 3, 
        IF(AND(H46&gt;'Crop Table'!O29, H46&lt;'Crop Table'!P29),
                1*'Crop Table'!C29,
        ), 
        1*'Crop Table'!C29
        ),
1*'Crop Table'!C29 
)</f>
        <v/>
      </c>
      <c r="AV46" s="202"/>
      <c r="AW46" s="202" t="str">
        <f>IF(IF(H46&lt;'Crop Table'!O30, 
                        DATEDIF(H46, 'Crop Table'!O30, "D"), 
                        DATEDIF('Crop Table'!O30, H46, "D")
                )
&gt; 3,
        IF(
                IF(H46&lt;'Crop Table'!P30, 
                        DATEDIF(H46, 'Crop Table'!P30, "D"), 
                        DATEDIF('Crop Table'!P30, H46, "D")
                ) 
        &gt; 3, 
        IF(AND(H46&gt;'Crop Table'!O30, H46&lt;'Crop Table'!P30),
                1*'Crop Table'!C30,
        ), 
        1*'Crop Table'!C30
        ),
1*'Crop Table'!C30 
)</f>
        <v/>
      </c>
      <c r="AX46" s="202"/>
      <c r="AY46" s="202" t="str">
        <f>IF(IF(H46&lt;'Crop Table'!O31, 
                        DATEDIF(H46, 'Crop Table'!O31, "D"), 
                        DATEDIF('Crop Table'!O31, H46, "D")
                )
&gt; 3,
        IF(
                IF(H46&lt;'Crop Table'!P31, 
                        DATEDIF(H46, 'Crop Table'!P31, "D"), 
                        DATEDIF('Crop Table'!P31, H46, "D")
                ) 
        &gt; 3, 
        IF(AND(H46&gt;'Crop Table'!O31, H46&lt;'Crop Table'!P31),
                1*'Crop Table'!C31,
        ), 
        1*'Crop Table'!C31
        ),
1*'Crop Table'!C31 
)</f>
        <v/>
      </c>
      <c r="AZ46" s="202"/>
      <c r="BA46" s="202" t="str">
        <f>IF(IF(H46&lt;'Crop Table'!O32, 
                        DATEDIF(H46, 'Crop Table'!O32, "D"), 
                        DATEDIF('Crop Table'!O32, H46, "D")
                )
&gt; 3,
        IF(
                IF(H46&lt;'Crop Table'!P32, 
                        DATEDIF(H46, 'Crop Table'!P32, "D"), 
                        DATEDIF('Crop Table'!P32, H46, "D")
                ) 
        &gt; 3, 
        IF(AND(H46&gt;'Crop Table'!O32, H46&lt;'Crop Table'!P32),
                1*'Crop Table'!C32,
        ), 
        1*'Crop Table'!C32
        ),
1*'Crop Table'!C32 
)</f>
        <v/>
      </c>
      <c r="BB46" s="202"/>
      <c r="BC46" s="202" t="str">
        <f>IF(IF(H46&lt;'Crop Table'!O33, 
                        DATEDIF(H46, 'Crop Table'!O33, "D"), 
                        DATEDIF('Crop Table'!O33, H46, "D")
                )
&gt; 3,
        IF(
                IF(H46&lt;'Crop Table'!P33, 
                        DATEDIF(H46, 'Crop Table'!P33, "D"), 
                        DATEDIF('Crop Table'!P33, H46, "D")
                ) 
        &gt; 3, 
        IF(AND(H46&gt;'Crop Table'!O33, H46&lt;'Crop Table'!P33),
                1*'Crop Table'!C33,
        ), 
        1*'Crop Table'!C33
        ),
1*'Crop Table'!C33 
)</f>
        <v/>
      </c>
      <c r="BD46" s="202"/>
      <c r="BE46" s="202" t="str">
        <f>IF(IF(H46&lt;'Crop Table'!O34, 
                        DATEDIF(H46, 'Crop Table'!O34, "D"), 
                        DATEDIF('Crop Table'!O34, H46, "D")
                )
&gt; 3,
        IF(
                IF(H46&lt;'Crop Table'!P34, 
                        DATEDIF(H46, 'Crop Table'!P34, "D"), 
                        DATEDIF('Crop Table'!P34, H46, "D")
                ) 
        &gt; 3, 
        IF(AND(H46&gt;'Crop Table'!O34, H46&lt;'Crop Table'!P34),
                1*'Crop Table'!C34,
        ), 
        1*'Crop Table'!C34
        ),
1*'Crop Table'!C34 
)</f>
        <v/>
      </c>
      <c r="BF46" s="202"/>
      <c r="BG46" s="202" t="str">
        <f>IF(IF(H46&lt;'Crop Table'!O35, 
                        DATEDIF(H46, 'Crop Table'!O35, "D"), 
                        DATEDIF('Crop Table'!O35, H46, "D")
                )
&gt; 3,
        IF(
                IF(H46&lt;'Crop Table'!P35, 
                        DATEDIF(H46, 'Crop Table'!P35, "D"), 
                        DATEDIF('Crop Table'!P35, H46, "D")
                ) 
        &gt; 3, 
        IF(AND(H46&gt;'Crop Table'!O35, H46&lt;'Crop Table'!P35),
                1*'Crop Table'!C35,
        ), 
        1*'Crop Table'!C35
        ),
1*'Crop Table'!C35 
)</f>
        <v/>
      </c>
      <c r="BH46" s="202"/>
      <c r="BI46" s="202" t="str">
        <f>IF(IF(H46&lt;'Crop Table'!O36, 
                        DATEDIF(H46, 'Crop Table'!O36, "D"), 
                        DATEDIF('Crop Table'!O36, H46, "D")
                )
&gt; 3,
        IF(
                IF(H46&lt;'Crop Table'!P36, 
                        DATEDIF(H46, 'Crop Table'!P36, "D"), 
                        DATEDIF('Crop Table'!P36, H46, "D")
                ) 
        &gt; 3, 
        IF(AND(H46&gt;'Crop Table'!O36, H46&lt;'Crop Table'!P36),
                1*'Crop Table'!C36,
        ), 
        1*'Crop Table'!C36
        ),
1*'Crop Table'!C36 
)</f>
        <v/>
      </c>
      <c r="BJ46" s="202"/>
      <c r="BK46" s="202" t="str">
        <f>IF(IF(H46&lt;'Crop Table'!O37, 
                        DATEDIF(H46, 'Crop Table'!O37, "D"), 
                        DATEDIF('Crop Table'!O37, H46, "D")
                )
&gt; 3,
        IF(
                IF(H46&lt;'Crop Table'!P37, 
                        DATEDIF(H46, 'Crop Table'!P37, "D"), 
                        DATEDIF('Crop Table'!P37, H46, "D")
                ) 
        &gt; 3, 
        IF(AND(H46&gt;'Crop Table'!O37, H46&lt;'Crop Table'!P37),
                1*'Crop Table'!C37,
        ), 
        1*'Crop Table'!C37
        ),
1*'Crop Table'!C37 
)</f>
        <v/>
      </c>
      <c r="BL46" s="202"/>
      <c r="BM46" s="202" t="str">
        <f>IF(IF(H46&lt;'Crop Table'!O38, 
                        DATEDIF(H46, 'Crop Table'!O38, "D"), 
                        DATEDIF('Crop Table'!O38, H46, "D")
                )
&gt; 3,
        IF(
                IF(H46&lt;'Crop Table'!P38, 
                        DATEDIF(H46, 'Crop Table'!P38, "D"), 
                        DATEDIF('Crop Table'!P38, H46, "D")
                ) 
        &gt; 3, 
        IF(AND(H46&gt;'Crop Table'!O38, H46&lt;'Crop Table'!P38),
                1*'Crop Table'!C38,
        ), 
        1*'Crop Table'!C38
        ),
1*'Crop Table'!C38 
)</f>
        <v/>
      </c>
      <c r="BN46" s="202"/>
      <c r="BO46" s="202" t="str">
        <f>IF(IF(H46&lt;'Crop Table'!O39, 
                        DATEDIF(H46, 'Crop Table'!O39, "D"), 
                        DATEDIF('Crop Table'!O39, H46, "D")
                )
&gt; 3,
        IF(
                IF(H46&lt;'Crop Table'!P39, 
                        DATEDIF(H46, 'Crop Table'!P39, "D"), 
                        DATEDIF('Crop Table'!P39, H46, "D")
                ) 
        &gt; 3, 
        IF(AND(H46&gt;'Crop Table'!O39, H46&lt;'Crop Table'!P39),
                1*'Crop Table'!C39,
        ), 
        1*'Crop Table'!C39
        ),
1*'Crop Table'!C39 
)</f>
        <v/>
      </c>
      <c r="BP46" s="202"/>
      <c r="BQ46" s="202" t="str">
        <f>IF(IF(H46&lt;'Crop Table'!O40, 
                        DATEDIF(H46, 'Crop Table'!O40, "D"), 
                        DATEDIF('Crop Table'!O40, H46, "D")
                )
&gt; 3,
        IF(
                IF(H46&lt;'Crop Table'!P40, 
                        DATEDIF(H46, 'Crop Table'!P40, "D"), 
                        DATEDIF('Crop Table'!P40, H46, "D")
                ) 
        &gt; 3, 
        IF(AND(H46&gt;'Crop Table'!O40, H46&lt;'Crop Table'!P40),
                1*'Crop Table'!C40,
        ), 
        1*'Crop Table'!C40
        ),
1*'Crop Table'!C40
)</f>
        <v/>
      </c>
      <c r="BR46" s="202"/>
      <c r="BS46" s="202" t="str">
        <f>IF(IF(H46&lt;'Crop Table'!O41, 
                        DATEDIF(H46, 'Crop Table'!O41, "D"), 
                        DATEDIF('Crop Table'!O41, H46, "D")
                )
&gt; 3,
        IF(
                IF(H46&lt;'Crop Table'!P41, 
                        DATEDIF(H46, 'Crop Table'!P41, "D"), 
                        DATEDIF('Crop Table'!P41, H46, "D")
                ) 
        &gt; 3, 
        IF(AND(H46&gt;'Crop Table'!O41, H46&lt;'Crop Table'!P41),
                1*'Crop Table'!C41,
        ), 
        1*'Crop Table'!C41
        ),
1*'Crop Table'!C41
)</f>
        <v/>
      </c>
      <c r="BT46" s="202"/>
      <c r="BU46" s="202" t="str">
        <f>IF(IF(H45&lt;'Crop Table'!O42, 
                        DATEDIF(H45, 'Crop Table'!O42, "D"), 
                        DATEDIF('Crop Table'!O42, H45, "D")
                )
&gt; 3,
        IF(
                IF(H45&lt;'Crop Table'!P42, 
                        DATEDIF(H45, 'Crop Table'!P42, "D"), 
                        DATEDIF('Crop Table'!P42, H45, "D")
                ) 
        &gt; 3, 
        IF(AND(H45&gt;'Crop Table'!O42, H45&lt;'Crop Table'!P42),
                1*'Crop Table'!C42,
        ), 
        1*'Crop Table'!C42
        ),
1*'Crop Table'!C42
)</f>
        <v/>
      </c>
      <c r="BV46" s="202"/>
      <c r="BW46" s="202" t="str">
        <f>IF(IF(H46&lt;'Crop Table'!O43, 
                        DATEDIF(H46, 'Crop Table'!O43, "D"), 
                        DATEDIF('Crop Table'!O43, H46, "D")
                )
&gt; 3,
        IF(
                IF(H46&lt;'Crop Table'!P43, 
                        DATEDIF(H46, 'Crop Table'!P43, "D"), 
                        DATEDIF('Crop Table'!P43, H46, "D")
                ) 
        &gt; 3, 
        IF(AND(H46&gt;'Crop Table'!O43, H46&lt;'Crop Table'!P43),
                1*'Crop Table'!C43,
        ), 
        1*'Crop Table'!C43
        ),
1*'Crop Table'!C43
)</f>
        <v/>
      </c>
      <c r="BX46" s="202"/>
      <c r="BY46" s="202" t="str">
        <f>IF(IF(H46&lt;'Crop Table'!O44, 
                        DATEDIF(H46, 'Crop Table'!O44, "D"), 
                        DATEDIF('Crop Table'!O44, H46, "D")
                )
&gt; 3,
        IF(
                IF(H46&lt;'Crop Table'!P44, 
                        DATEDIF(H46, 'Crop Table'!P44, "D"), 
                        DATEDIF('Crop Table'!P44, H46, "D")
                ) 
        &gt; 3, 
        IF(AND(H46&gt;'Crop Table'!O44, H46&lt;'Crop Table'!P44),
                1*'Crop Table'!C44,
        ), 
        1*'Crop Table'!C44
        ),
1*'Crop Table'!C44
)</f>
        <v/>
      </c>
      <c r="BZ46" s="202"/>
      <c r="CA46" s="202" t="str">
        <f>IF(IF(H46&lt;'Crop Table'!O45, 
                        DATEDIF(H46, 'Crop Table'!O45, "D"), 
                        DATEDIF('Crop Table'!O45, H46, "D")
                )
&gt; 3,
        IF(
                IF(H46&lt;'Crop Table'!P45, 
                        DATEDIF(H46, 'Crop Table'!P45, "D"), 
                        DATEDIF('Crop Table'!P45, H46, "D")
                ) 
        &gt; 3, 
        IF(AND(H46&gt;'Crop Table'!O45, H46&lt;'Crop Table'!P45),
                1*'Crop Table'!C45,
        ), 
        1*'Crop Table'!C45
        ),
1*'Crop Table'!C45
)</f>
        <v/>
      </c>
      <c r="CB46" s="202"/>
      <c r="CC46" s="202" t="str">
        <f>IF(IF(H46&lt;'Crop Table'!O46, 
                        DATEDIF(H46, 'Crop Table'!O46, "D"), 
                        DATEDIF('Crop Table'!O46, H46, "D")
                )
&gt; 3,
        IF(
                IF(H46&lt;'Crop Table'!P46, 
                        DATEDIF(H46, 'Crop Table'!P46, "D"), 
                        DATEDIF('Crop Table'!P46, H46, "D")
                ) 
        &gt; 3, 
        IF(AND(H46&gt;'Crop Table'!O46, H46&lt;'Crop Table'!P46),
                1*'Crop Table'!C46,
        ), 
        1*'Crop Table'!C46
        ),
1*'Crop Table'!C46
)</f>
        <v/>
      </c>
      <c r="CD46" s="202"/>
      <c r="CE46" s="202" t="str">
        <f>IF(IF(H46&lt;'Crop Table'!O47, 
                        DATEDIF(H46, 'Crop Table'!O47, "D"), 
                        DATEDIF('Crop Table'!O47, H46, "D")
                )
&gt; 3,
        IF(
                IF(H46&lt;'Crop Table'!P47, 
                        DATEDIF(H46, 'Crop Table'!P47, "D"), 
                        DATEDIF('Crop Table'!P47, H46, "D")
                ) 
        &gt; 3, 
        IF(AND(H46&gt;'Crop Table'!O47, H46&lt;'Crop Table'!P47),
                1*'Crop Table'!C47,
        ), 
        1*'Crop Table'!C47
        ),
1*'Crop Table'!C47
)</f>
        <v/>
      </c>
      <c r="CF46" s="202"/>
      <c r="CG46" s="202" t="str">
        <f>IF(IF(H46&lt;'Crop Table'!O48, 
                        DATEDIF(H46, 'Crop Table'!O48, "D"), 
                        DATEDIF('Crop Table'!O48, H46, "D")
                )
&gt; 3,
        IF(
                IF(H46&lt;'Crop Table'!P48, 
                        DATEDIF(H46, 'Crop Table'!P48, "D"), 
                        DATEDIF('Crop Table'!P48, H46, "D")
                ) 
        &gt; 3, 
        IF(AND(H46&gt;'Crop Table'!O48, H46&lt;'Crop Table'!P48),
                1*'Crop Table'!C48,
        ), 
        1*'Crop Table'!C48
        ),
1*'Crop Table'!C48
)</f>
        <v/>
      </c>
      <c r="CH46" s="202"/>
      <c r="CI46" s="202" t="str">
        <f>IF(IF(H46&lt;'Crop Table'!O49, 
                        DATEDIF(H46, 'Crop Table'!O49, "D"), 
                        DATEDIF('Crop Table'!O49, H46, "D")
                )
&gt; 3,
        IF(
                IF(H46&lt;'Crop Table'!P49, 
                        DATEDIF(H46, 'Crop Table'!P49, "D"), 
                        DATEDIF('Crop Table'!P49, H46, "D")
                ) 
        &gt; 3, 
        IF(AND(H46&gt;'Crop Table'!O49, H46&lt;'Crop Table'!P49),
                1*'Crop Table'!C49,
        ), 
        1*'Crop Table'!C49
        ),
1*'Crop Table'!C49
)</f>
        <v/>
      </c>
      <c r="CJ46" s="202"/>
      <c r="CK46" s="202" t="str">
        <f>IF(IF(H46&lt;'Crop Table'!O50, 
                        DATEDIF(H46, 'Crop Table'!O50, "D"), 
                        DATEDIF('Crop Table'!O50, H46, "D")
                )
&gt; 3,
        IF(
                IF(H46&lt;'Crop Table'!P50, 
                        DATEDIF(H46, 'Crop Table'!P50, "D"), 
                        DATEDIF('Crop Table'!P50, H46, "D")
                ) 
        &gt; 3, 
        IF(AND(H46&gt;'Crop Table'!O50, H46&lt;'Crop Table'!P50),
                1*'Crop Table'!C50,
        ), 
        1*'Crop Table'!C50
        ),
1*'Crop Table'!C50
)</f>
        <v/>
      </c>
      <c r="CL46" s="202"/>
      <c r="CM46" s="202" t="str">
        <f>IF(IF(H46&lt;'Crop Table'!O51, 
                        DATEDIF(H46, 'Crop Table'!O51, "D"), 
                        DATEDIF('Crop Table'!O51, H46, "D")
                )
&gt; 3,
        IF(
                IF(H46&lt;'Crop Table'!P51, 
                        DATEDIF(H46, 'Crop Table'!P51, "D"), 
                        DATEDIF('Crop Table'!P51, H46, "D")
                ) 
        &gt; 3, 
        IF(AND(H46&gt;'Crop Table'!O51, H46&lt;'Crop Table'!P51),
                1*'Crop Table'!C51,
        ), 
        1*'Crop Table'!C51
        ),
1*'Crop Table'!C51
)</f>
        <v/>
      </c>
      <c r="CN46" s="202"/>
      <c r="CO46" s="202" t="str">
        <f>IF(IF(H46&lt;'Crop Table'!O52, 
                        DATEDIF(H46, 'Crop Table'!O52, "D"), 
                        DATEDIF('Crop Table'!O52, H46, "D")
                )
&gt; 3,
        IF(
                IF(H46&lt;'Crop Table'!P52, 
                        DATEDIF(H46, 'Crop Table'!P52, "D"), 
                        DATEDIF('Crop Table'!P52, H46, "D")
                ) 
        &gt; 3, 
        IF(AND(H46&gt;'Crop Table'!O52, H46&lt;'Crop Table'!P52),
                1*'Crop Table'!C52,
        ), 
        1*'Crop Table'!C52
        ),
1*'Crop Table'!C52
)</f>
        <v/>
      </c>
      <c r="CP46" s="202"/>
      <c r="CQ46" s="202" t="str">
        <f>IF(IF(H46&lt;'Crop Table'!O53, 
                        DATEDIF(H46, 'Crop Table'!O53, "D"), 
                        DATEDIF('Crop Table'!O53, H46, "D")
                )
&gt; 3,
        IF(
                IF(H46&lt;'Crop Table'!P53, 
                        DATEDIF(H46, 'Crop Table'!P53, "D"), 
                        DATEDIF('Crop Table'!P53, H46, "D")
                ) 
        &gt; 3, 
        IF(AND(H46&gt;'Crop Table'!O53, H46&lt;'Crop Table'!P53),
                1*'Crop Table'!C53,
        ), 
        1*'Crop Table'!C53
        ),
1*'Crop Table'!C53
)</f>
        <v/>
      </c>
      <c r="CR46" s="202"/>
      <c r="CS46" s="202" t="str">
        <f>IF(IF(H45&lt;'Crop Table'!O54, 
                        DATEDIF(H45, 'Crop Table'!O54, "D"), 
                        DATEDIF('Crop Table'!O54, H45, "D")
                )
&gt; 3,
        IF(
                IF(H45&lt;'Crop Table'!P54, 
                        DATEDIF(H45, 'Crop Table'!P54, "D"), 
                        DATEDIF('Crop Table'!P54, H45, "D")
                ) 
        &gt; 3, 
        IF(AND(H45&gt;'Crop Table'!O54, H45&lt;'Crop Table'!P54),
                1*'Crop Table'!C54,
        ), 
        1*'Crop Table'!C54
        ),
1*'Crop Table'!C54
)</f>
        <v/>
      </c>
      <c r="CT46" s="202"/>
      <c r="CU46" s="202" t="str">
        <f>IF(IF(H46&lt;'Crop Table'!O55, 
                        DATEDIF(H46, 'Crop Table'!O55, "D"), 
                        DATEDIF('Crop Table'!O55, H46, "D")
                )
&gt; 3,
        IF(
                IF(H46&lt;'Crop Table'!P55, 
                        DATEDIF(H46, 'Crop Table'!P55, "D"), 
                        DATEDIF('Crop Table'!P55, H46, "D")
                ) 
        &gt; 3, 
        IF(AND(H46&gt;'Crop Table'!O55, H46&lt;'Crop Table'!P55),
                1*'Crop Table'!C55,
        ), 
        1*'Crop Table'!C55
        ),
1*'Crop Table'!C55
)</f>
        <v/>
      </c>
      <c r="CV46" s="202"/>
      <c r="CW46" s="202" t="str">
        <f>IF(IF(H46&lt;'Crop Table'!O56, 
                        DATEDIF(H46, 'Crop Table'!O56, "D"), 
                        DATEDIF('Crop Table'!O56, H46, "D")
                )
&gt; 3,
        IF(
                IF(H46&lt;'Crop Table'!P56, 
                        DATEDIF(H46, 'Crop Table'!P56, "D"), 
                        DATEDIF('Crop Table'!P56, H46, "D")
                ) 
        &gt; 3, 
        IF(AND(H46&gt;'Crop Table'!O56, H46&lt;'Crop Table'!P56),
                1*'Crop Table'!C56,
        ), 
        1*'Crop Table'!C56
        ),
1*'Crop Table'!C56
)</f>
        <v/>
      </c>
      <c r="CX46" s="202"/>
      <c r="CY46" s="202" t="str">
        <f>IF(IF(H46&lt;'Crop Table'!O57, 
                        DATEDIF(H46, 'Crop Table'!O57, "D"), 
                        DATEDIF('Crop Table'!O57, H46, "D")
                )
&gt; 3,
        IF(
                IF(H46&lt;'Crop Table'!P57, 
                        DATEDIF(H46, 'Crop Table'!P57, "D"), 
                        DATEDIF('Crop Table'!P57, H46, "D")
                ) 
        &gt; 3, 
        IF(AND(H46&gt;'Crop Table'!O57, H46&lt;'Crop Table'!P57),
                1*'Crop Table'!C57,
        ), 
        1*'Crop Table'!C57
        ),
1*'Crop Table'!C57
)</f>
        <v/>
      </c>
      <c r="CZ46" s="202"/>
      <c r="DA46" s="202" t="str">
        <f>IF(IF(H46&lt;'Crop Table'!O58, 
                        DATEDIF(H46, 'Crop Table'!O58, "D"), 
                        DATEDIF('Crop Table'!O58, H46, "D")
                )
&gt; 3,
        IF(
                IF(H46&lt;'Crop Table'!P58, 
                        DATEDIF(H46, 'Crop Table'!P58, "D"), 
                        DATEDIF('Crop Table'!P58, H46, "D")
                ) 
        &gt; 3, 
        IF(AND(H46&gt;'Crop Table'!O58, H46&lt;'Crop Table'!P58),
                1*'Crop Table'!C58,
        ), 
        1*'Crop Table'!C58
        ),
1*'Crop Table'!C58
)</f>
        <v/>
      </c>
      <c r="DB46" s="202"/>
      <c r="DC46" s="202" t="str">
        <f>IF(IF(H46&lt;'Crop Table'!O59, 
                        DATEDIF(H46, 'Crop Table'!O59, "D"), 
                        DATEDIF('Crop Table'!O59, H46, "D")
                )
&gt; 3,
        IF(
                IF(H46&lt;'Crop Table'!P59, 
                        DATEDIF(H46, 'Crop Table'!P59, "D"), 
                        DATEDIF('Crop Table'!P59, H46, "D")
                ) 
        &gt; 3, 
        IF(AND(H46&gt;'Crop Table'!O59, H46&lt;'Crop Table'!P59),
                1*'Crop Table'!C59,
        ), 
        1*'Crop Table'!C59
        ),
1*'Crop Table'!C59
)</f>
        <v/>
      </c>
      <c r="DD46" s="202"/>
      <c r="DE46" s="202" t="str">
        <f>IF(IF(H46&lt;'Crop Table'!O60, 
                        DATEDIF(H46, 'Crop Table'!O60, "D"), 
                        DATEDIF('Crop Table'!O60, H46, "D")
                )
&gt; 3,
        IF(
                IF(H46&lt;'Crop Table'!P60, 
                        DATEDIF(H46, 'Crop Table'!P60, "D"), 
                        DATEDIF('Crop Table'!P60, H46, "D")
                ) 
        &gt; 3, 
        IF(AND(H46&gt;'Crop Table'!O60, H46&lt;'Crop Table'!P60),
                1*'Crop Table'!C60,
        ), 
        1*'Crop Table'!C60
        ),
1*'Crop Table'!C60
)</f>
        <v/>
      </c>
      <c r="DF46" s="202"/>
      <c r="DG46" s="202" t="str">
        <f>IF(IF(H46&lt;'Crop Table'!O61, 
                        DATEDIF(H46, 'Crop Table'!O61, "D"), 
                        DATEDIF('Crop Table'!O61, H46, "D")
                )
&gt; 3,
        IF(
                IF(H46&lt;'Crop Table'!P61, 
                        DATEDIF(H46, 'Crop Table'!P61, "D"), 
                        DATEDIF('Crop Table'!P61, H46, "D")
                ) 
        &gt; 3, 
        IF(AND(H46&gt;'Crop Table'!O61, H46&lt;'Crop Table'!P61),
                1*'Crop Table'!C61,
        ), 
        1*'Crop Table'!C61
        ),
1*'Crop Table'!C61
)</f>
        <v/>
      </c>
      <c r="DH46" s="202"/>
      <c r="DI46" s="202" t="str">
        <f>IF(IF(H46&lt;'Crop Table'!O62, 
                        DATEDIF(H46, 'Crop Table'!O62, "D"), 
                        DATEDIF('Crop Table'!O62, H46, "D")
                )
&gt; 3,
        IF(
                IF(H46&lt;'Crop Table'!P62, 
                        DATEDIF(H46, 'Crop Table'!P62, "D"), 
                        DATEDIF('Crop Table'!P62, H46, "D")
                ) 
        &gt; 3, 
        IF(AND(H46&gt;'Crop Table'!O62, H46&lt;'Crop Table'!P62),
                1*'Crop Table'!C62,
        ), 
        1*'Crop Table'!C62
        ),
1*'Crop Table'!C62
)</f>
        <v/>
      </c>
      <c r="DJ46" s="202"/>
      <c r="DK46" s="202" t="str">
        <f>IF(IF(H46&lt;'Crop Table'!O63, 
                        DATEDIF(H46, 'Crop Table'!O63, "D"), 
                        DATEDIF('Crop Table'!O63, H46, "D")
                )
&gt; 3,
        IF(
                IF(H46&lt;'Crop Table'!P63, 
                        DATEDIF(H46, 'Crop Table'!P63, "D"), 
                        DATEDIF('Crop Table'!P63, H46, "D")
                ) 
        &gt; 3, 
        IF(AND(H46&gt;'Crop Table'!O63, H46&lt;'Crop Table'!P63),
                1*'Crop Table'!C63,
        ), 
        1*'Crop Table'!C63
        ),
1*'Crop Table'!C63
)</f>
        <v/>
      </c>
      <c r="DL46" s="202"/>
      <c r="DM46" s="202" t="str">
        <f>IF(IF(H46&lt;'Crop Table'!O64, 
                        DATEDIF(H46, 'Crop Table'!O64, "D"), 
                        DATEDIF('Crop Table'!O64, H46, "D")
                )
&gt; 3,
        IF(
                IF(H46&lt;'Crop Table'!P64, 
                        DATEDIF(H46, 'Crop Table'!P64, "D"), 
                        DATEDIF('Crop Table'!P64, H46, "D")
                ) 
        &gt; 3, 
        IF(AND(H46&gt;'Crop Table'!O64, H46&lt;'Crop Table'!P64),
                1*'Crop Table'!C64,
        ), 
        1*'Crop Table'!C64
        ),
1*'Crop Table'!C64
)</f>
        <v/>
      </c>
      <c r="DN46" s="202"/>
      <c r="DO46" s="202" t="str">
        <f>IF(IF(H46&lt;'Crop Table'!O65, 
                        DATEDIF(H46, 'Crop Table'!O65, "D"), 
                        DATEDIF('Crop Table'!O65, H46, "D")
                )
&gt; 3,
        IF(
                IF(H46&lt;'Crop Table'!P65, 
                        DATEDIF(H46, 'Crop Table'!P65, "D"), 
                        DATEDIF('Crop Table'!P65, H46, "D")
                ) 
        &gt; 3, 
        IF(AND(H46&gt;'Crop Table'!O65, H46&lt;'Crop Table'!P65),
                1*'Crop Table'!C65,
        ), 
        1*'Crop Table'!C65
        ),
1*'Crop Table'!C65
)</f>
        <v/>
      </c>
      <c r="DP46" s="202"/>
      <c r="DQ46" s="202" t="str">
        <f>IF(IF(H46&lt;'Crop Table'!O66, 
                        DATEDIF(H46, 'Crop Table'!O66, "D"), 
                        DATEDIF('Crop Table'!O66, H46, "D")
                )
&gt; 3,
        IF(
                IF(H46&lt;'Crop Table'!P66, 
                        DATEDIF(H46, 'Crop Table'!P66, "D"), 
                        DATEDIF('Crop Table'!P66, H46, "D")
                ) 
        &gt; 3, 
        IF(AND(H46&gt;'Crop Table'!O66, H46&lt;'Crop Table'!P66),
                1*'Crop Table'!C66,
        ), 
        1*'Crop Table'!C66
        ),
1*'Crop Table'!C66
)</f>
        <v/>
      </c>
      <c r="DR46" s="202"/>
      <c r="DS46" s="202" t="str">
        <f>IF(IF(H45&lt;'Crop Table'!O67, 
                        DATEDIF(H45, 'Crop Table'!O67, "D"), 
                        DATEDIF('Crop Table'!O67, H45, "D")
                )
&gt; 3,
        IF(
                IF(H45&lt;'Crop Table'!P67, 
                        DATEDIF(H45, 'Crop Table'!P67, "D"), 
                        DATEDIF('Crop Table'!P67, H45, "D")
                ) 
        &gt; 3, 
        IF(AND(H45&gt;'Crop Table'!O67, H45&lt;'Crop Table'!P67),
                1*'Crop Table'!C67,
        ), 
        1*'Crop Table'!C67
        ),
1*'Crop Table'!C67
)</f>
        <v/>
      </c>
      <c r="DT46" s="202"/>
      <c r="DU46" s="202" t="str">
        <f>IF(IF(H44&lt;'Crop Table'!O68, 
                        DATEDIF(H44, 'Crop Table'!O68, "D"), 
                        DATEDIF('Crop Table'!O68, H44, "D")
                )
&gt; 3,
        IF(
                IF(H44&lt;'Crop Table'!P68, 
                        DATEDIF(H44, 'Crop Table'!P68, "D"), 
                        DATEDIF('Crop Table'!P68, H44, "D")
                ) 
        &gt; 3, 
        IF(AND(H44&gt;'Crop Table'!O68, H44&lt;'Crop Table'!P68),
                1*'Crop Table'!C68,
        ), 
        1*'Crop Table'!C68
        ),
1*'Crop Table'!C68
)</f>
        <v/>
      </c>
      <c r="DV46" s="202"/>
      <c r="DW46" s="202" t="str">
        <f>IF(IF(H46&lt;'Crop Table'!O69, 
                        DATEDIF(H46, 'Crop Table'!O69, "D"), 
                        DATEDIF('Crop Table'!O69, H46, "D")
                )
&gt; 3,
        IF(
                IF(H46&lt;'Crop Table'!P69, 
                        DATEDIF(H46, 'Crop Table'!P69, "D"), 
                        DATEDIF('Crop Table'!P69, H46, "D")
                ) 
        &gt; 3, 
        IF(AND(H46&gt;'Crop Table'!O69, H46&lt;'Crop Table'!P69),
                1*'Crop Table'!C69,
        ), 
        1*'Crop Table'!C69
        ),
1*'Crop Table'!C69
)</f>
        <v/>
      </c>
      <c r="DX46" s="202"/>
      <c r="DY46" s="202" t="str">
        <f>IF(IF(H46&lt;'Crop Table'!O70, 
                        DATEDIF(H46, 'Crop Table'!O70, "D"), 
                        DATEDIF('Crop Table'!O70, H46, "D")
                )
&gt; 3,
        IF(
                IF(H46&lt;'Crop Table'!P70, 
                        DATEDIF(H46, 'Crop Table'!P70, "D"), 
                        DATEDIF('Crop Table'!P70, H46, "D")
                ) 
        &gt; 3, 
        IF(AND(H46&gt;'Crop Table'!O70, H46&lt;'Crop Table'!P70),
                1*'Crop Table'!C70,
        ), 
        1*'Crop Table'!C70
        ),
1*'Crop Table'!C70
)</f>
        <v/>
      </c>
      <c r="DZ46" s="202"/>
      <c r="EA46" s="202" t="str">
        <f>IF(IF(H46&lt;'Crop Table'!O71, 
                        DATEDIF(H46, 'Crop Table'!O71, "D"), 
                        DATEDIF('Crop Table'!O71, H46, "D")
                )
&gt; 3,
        IF(
                IF(H46&lt;'Crop Table'!P71, 
                        DATEDIF(H46, 'Crop Table'!P71, "D"), 
                        DATEDIF('Crop Table'!P71, H46, "D")
                ) 
        &gt; 3, 
        IF(AND(H46&gt;'Crop Table'!O71, H46&lt;'Crop Table'!P71),
                1*'Crop Table'!C71,
        ), 
        1*'Crop Table'!C71
        ),
1*'Crop Table'!C71
)</f>
        <v/>
      </c>
      <c r="EB46" s="202"/>
      <c r="EC46" s="202" t="str">
        <f>IF(IF(H46&lt;'Crop Table'!O72, 
                        DATEDIF(H46, 'Crop Table'!O72, "D"), 
                        DATEDIF('Crop Table'!O72, H46, "D")
                )
&gt; 3,
        IF(
                IF(H46&lt;'Crop Table'!P72, 
                        DATEDIF(H46, 'Crop Table'!P72, "D"), 
                        DATEDIF('Crop Table'!P72, H46, "D")
                ) 
        &gt; 3, 
        IF(AND(H46&gt;'Crop Table'!O72, H46&lt;'Crop Table'!P72),
                1*'Crop Table'!C72,
        ), 
        1*'Crop Table'!C72
        ),
1*'Crop Table'!C72
)</f>
        <v/>
      </c>
      <c r="ED46" s="202"/>
      <c r="EE46" s="202" t="str">
        <f>IF(IF(H46&lt;'Crop Table'!O73, 
                        DATEDIF(H46, 'Crop Table'!O73, "D"), 
                        DATEDIF('Crop Table'!O73, H46, "D")
                )
&gt; 3,
        IF(
                IF(H46&lt;'Crop Table'!P73, 
                        DATEDIF(H46, 'Crop Table'!P73, "D"), 
                        DATEDIF('Crop Table'!P73, H46, "D")
                ) 
        &gt; 3, 
        IF(AND(H46&gt;'Crop Table'!O73, H46&lt;'Crop Table'!P73),
                1*'Crop Table'!C73,
        ), 
        1*'Crop Table'!C73
        ),
1*'Crop Table'!C73
)</f>
        <v/>
      </c>
      <c r="EF46" s="203"/>
    </row>
    <row r="47">
      <c r="A47" s="204"/>
      <c r="B47" s="193"/>
      <c r="C47" s="193"/>
      <c r="D47" s="193"/>
      <c r="E47" s="205">
        <f>IF(COUNTA('Crop Table'!O11:O73)=0, ,SUM(K47:EE47))</f>
        <v>1</v>
      </c>
      <c r="F47" s="195"/>
      <c r="G47" s="206" t="str">
        <f>IF(COUNTA('Crop Table'!O11:O73)=0, ,(IF(LEFT(H47, 2)=LEFT(H46, 2), , SWITCH(LEFT(H47, 2), "1/", "January","2/", "February","3/", "March","4/", "April","5/", "May","6/", "June","7/", "July","8/", "August","9/", "September","10", "October","11", "November","12", "December"))))</f>
        <v>February</v>
      </c>
      <c r="H47" s="197">
        <f>IF(COUNTA('Crop Table'!O11:O73)=0, ,H46+(DATEDIF(H13, H53, "D")/39)-((DATEDIF(H13, H53, "D")/39)/39))</f>
        <v>45332.10717</v>
      </c>
      <c r="I47" s="207"/>
      <c r="J47" s="208"/>
      <c r="K47" s="200" t="str">
        <f>IF(IF(H47&lt;'Crop Table'!O11, 
                        DATEDIF(H47, 'Crop Table'!O11, "D"), 
                        DATEDIF('Crop Table'!O11, H47, "D")
                )
&gt; 3,
        IF(
                IF(H47&lt;'Crop Table'!P11, 
                        DATEDIF(H47, 'Crop Table'!P11, "D"), 
                        DATEDIF('Crop Table'!P11, H47, "D")
                ) 
        &gt; 3, 
        IF(AND(H47&gt;'Crop Table'!O11, H47&lt;'Crop Table'!P11),
                1*'Crop Table'!C11,
        ), 
        1*'Crop Table'!C11
        ),
1*'Crop Table'!C11
)</f>
        <v/>
      </c>
      <c r="L47" s="200"/>
      <c r="M47" s="201" t="str">
        <f>IF(IF(H47&lt;'Crop Table'!O12, 
                        DATEDIF(H47, 'Crop Table'!O12, "D"), 
                        DATEDIF('Crop Table'!O12, H47, "D")
                )
&gt; 3,
        IF(
                IF(H47&lt;'Crop Table'!P12, 
                        DATEDIF(H47, 'Crop Table'!P12, "D"), 
                        DATEDIF('Crop Table'!P12, H47, "D")
                ) 
        &gt; 3, 
        IF(AND(H47&gt;'Crop Table'!O12, H47&lt;'Crop Table'!P12),
                1*'Crop Table'!C12,
        ), 
        1*'Crop Table'!C12
        ),
1*'Crop Table'!C12
)</f>
        <v/>
      </c>
      <c r="N47" s="201"/>
      <c r="O47" s="202" t="str">
        <f>IF(IF(H47&lt;'Crop Table'!O13, 
                        DATEDIF(H47, 'Crop Table'!O13, "D"), 
                        DATEDIF('Crop Table'!O13, H47, "D")
                )
&gt; 3,
        IF(
                IF(H47&lt;'Crop Table'!P13, 
                        DATEDIF(H47, 'Crop Table'!P13, "D"), 
                        DATEDIF('Crop Table'!P13, H47, "D")
                ) 
        &gt; 3, 
        IF(AND(H47&gt;'Crop Table'!O13, H47&lt;'Crop Table'!P13),
                1*'Crop Table'!C13,
        ), 
        1*'Crop Table'!C13
        ),
1*'Crop Table'!C13
)</f>
        <v/>
      </c>
      <c r="P47" s="202"/>
      <c r="Q47" s="202" t="str">
        <f>IF(IF(H46&lt;'Crop Table'!O14, 
                        DATEDIF(H46, 'Crop Table'!O14, "D"), 
                        DATEDIF('Crop Table'!O14, H46, "D")
                )
&gt; 3,
        IF(
                IF(H46&lt;'Crop Table'!P14, 
                        DATEDIF(H46, 'Crop Table'!P14, "D"), 
                        DATEDIF('Crop Table'!P14, H46, "D")
                ) 
        &gt; 3, 
        IF(AND(H46&gt;'Crop Table'!O14, H46&lt;'Crop Table'!P14),
                1*'Crop Table'!C14,
        ), 
        1*'Crop Table'!C14
        ),
1*'Crop Table'!C14 
)</f>
        <v/>
      </c>
      <c r="R47" s="202"/>
      <c r="S47" s="202" t="str">
        <f>IF(IF(H47&lt;'Crop Table'!O15, 
                        DATEDIF(H47, 'Crop Table'!O15, "D"), 
                        DATEDIF('Crop Table'!O15, H47, "D")
                )
&gt; 3,
        IF(
                IF(H47&lt;'Crop Table'!P15, 
                        DATEDIF(H47, 'Crop Table'!P15, "D"), 
                        DATEDIF('Crop Table'!P15, H47, "D")
                ) 
        &gt; 3, 
        IF(AND(H47&gt;'Crop Table'!O15, H47&lt;'Crop Table'!P15),
                1*'Crop Table'!C15,
        ), 
        1*'Crop Table'!C15
        ),
1*'Crop Table'!C15
)</f>
        <v/>
      </c>
      <c r="T47" s="202"/>
      <c r="U47" s="202" t="str">
        <f>IF(IF(H47&lt;'Crop Table'!O16, 
                        DATEDIF(H47, 'Crop Table'!O16, "D"), 
                        DATEDIF('Crop Table'!O16, H47, "D")
                )
&gt; 3,
        IF(
                IF(H47&lt;'Crop Table'!P16, 
                        DATEDIF(H47, 'Crop Table'!P16, "D"), 
                        DATEDIF('Crop Table'!P16, H47, "D")
                ) 
        &gt; 3, 
        IF(AND(H47&gt;'Crop Table'!O16, H47&lt;'Crop Table'!P16),
                1*'Crop Table'!C16,
        ), 
        1*'Crop Table'!C16
        ),
1*'Crop Table'!C16 
)</f>
        <v/>
      </c>
      <c r="V47" s="202"/>
      <c r="W47" s="202" t="str">
        <f>IF(IF(H47&lt;'Crop Table'!O17, 
                        DATEDIF(H47, 'Crop Table'!O17, "D"), 
                        DATEDIF('Crop Table'!O17, H47, "D")
                )
&gt; 3,
        IF(
                IF(H47&lt;'Crop Table'!P17, 
                        DATEDIF(H47, 'Crop Table'!P17, "D"), 
                        DATEDIF('Crop Table'!P17, H47, "D")
                ) 
        &gt; 3, 
        IF(AND(H47&gt;'Crop Table'!O17, H47&lt;'Crop Table'!P17),
                1*'Crop Table'!C17,
        ), 
        1*'Crop Table'!C17
        ),
1*'Crop Table'!C17 
)</f>
        <v/>
      </c>
      <c r="X47" s="202"/>
      <c r="Y47" s="202" t="str">
        <f>IF(IF(H47&lt;'Crop Table'!O18, 
                        DATEDIF(H47, 'Crop Table'!O18, "D"), 
                        DATEDIF('Crop Table'!O18, H47, "D")
                )
&gt; 3,
        IF(
                IF(H47&lt;'Crop Table'!P18, 
                        DATEDIF(H47, 'Crop Table'!P18, "D"), 
                        DATEDIF('Crop Table'!P18, H47, "D")
                ) 
        &gt; 3, 
        IF(AND(H47&gt;'Crop Table'!O18, H47&lt;'Crop Table'!P18),
                1*'Crop Table'!C18,
        ), 
        1*'Crop Table'!C18
        ),
1*'Crop Table'!C18 
)</f>
        <v/>
      </c>
      <c r="Z47" s="202"/>
      <c r="AA47" s="202" t="str">
        <f>IF(IF(H47&lt;'Crop Table'!O19, 
                        DATEDIF(H47, 'Crop Table'!O19, "D"), 
                        DATEDIF('Crop Table'!O19, H47, "D")
                )
&gt; 3,
        IF(
                IF(H47&lt;'Crop Table'!P19, 
                        DATEDIF(H47, 'Crop Table'!P19, "D"), 
                        DATEDIF('Crop Table'!P19, H47, "D")
                ) 
        &gt; 3, 
        IF(AND(H47&gt;'Crop Table'!O19, H47&lt;'Crop Table'!P19),
                1*'Crop Table'!C19,
        ), 
        1*'Crop Table'!C19
        ),
1*'Crop Table'!C19 
)</f>
        <v/>
      </c>
      <c r="AB47" s="202"/>
      <c r="AC47" s="202" t="str">
        <f>IF(IF(H47&lt;'Crop Table'!O20, 
                        DATEDIF(H47, 'Crop Table'!O20, "D"), 
                        DATEDIF('Crop Table'!O20, H47, "D")
                )
&gt; 3,
        IF(
                IF(H47&lt;'Crop Table'!P20, 
                        DATEDIF(H47, 'Crop Table'!P20, "D"), 
                        DATEDIF('Crop Table'!P20, H47, "D")
                ) 
        &gt; 3, 
        IF(AND(H47&gt;'Crop Table'!O20, H47&lt;'Crop Table'!P20),
                1*'Crop Table'!C20,
        ), 
        1*'Crop Table'!C20
        ),
1*'Crop Table'!C20 
)</f>
        <v/>
      </c>
      <c r="AD47" s="202"/>
      <c r="AE47" s="202" t="str">
        <f>IF(IF(H47&lt;'Crop Table'!O21, 
                        DATEDIF(H47, 'Crop Table'!O21, "D"), 
                        DATEDIF('Crop Table'!O21, H47, "D")
                )
&gt; 3,
        IF(
                IF(H47&lt;'Crop Table'!P21, 
                        DATEDIF(H47, 'Crop Table'!P21, "D"), 
                        DATEDIF('Crop Table'!P21, H47, "D")
                ) 
        &gt; 3, 
        IF(AND(H47&gt;'Crop Table'!O21, H47&lt;'Crop Table'!P21),
                1*'Crop Table'!C21,
        ), 
        1*'Crop Table'!C21
        ),
1*'Crop Table'!C21 
)</f>
        <v/>
      </c>
      <c r="AF47" s="202"/>
      <c r="AG47" s="202" t="str">
        <f>IF(IF(H47&lt;'Crop Table'!O22, 
                        DATEDIF(H47, 'Crop Table'!O22, "D"), 
                        DATEDIF('Crop Table'!O22, H47, "D")
                )
&gt; 3,
        IF(
                IF(H47&lt;'Crop Table'!P22, 
                        DATEDIF(H47, 'Crop Table'!P22, "D"), 
                        DATEDIF('Crop Table'!P22, H47, "D")
                ) 
        &gt; 3, 
        IF(AND(H47&gt;'Crop Table'!O22, H47&lt;'Crop Table'!P22),
                1*'Crop Table'!C22,
        ), 
        1*'Crop Table'!C22
        ),
1*'Crop Table'!C22 
)</f>
        <v/>
      </c>
      <c r="AH47" s="202"/>
      <c r="AI47" s="202">
        <f>IF(IF(H47&lt;'Crop Table'!O23, 
                        DATEDIF(H47, 'Crop Table'!O23, "D"), 
                        DATEDIF('Crop Table'!O23, H47, "D")
                )
&gt; 3,
        IF(
                IF(H47&lt;'Crop Table'!P23, 
                        DATEDIF(H47, 'Crop Table'!P23, "D"), 
                        DATEDIF('Crop Table'!P23, H47, "D")
                ) 
        &gt; 3, 
        IF(AND(H47&gt;'Crop Table'!O23, H47&lt;'Crop Table'!P23),
                1*'Crop Table'!C23,
        ), 
        1*'Crop Table'!C23
        ),
1*'Crop Table'!C23 
)</f>
        <v>1</v>
      </c>
      <c r="AJ47" s="202"/>
      <c r="AK47" s="202" t="str">
        <f>IF(IF(H47&lt;'Crop Table'!O24, 
                        DATEDIF(H47, 'Crop Table'!O24, "D"), 
                        DATEDIF('Crop Table'!O24, H47, "D")
                )
&gt; 3,
        IF(
                IF(H47&lt;'Crop Table'!P24, 
                        DATEDIF(H47, 'Crop Table'!P24, "D"), 
                        DATEDIF('Crop Table'!P24, H47, "D")
                ) 
        &gt; 3, 
        IF(AND(H47&gt;'Crop Table'!O24, H47&lt;'Crop Table'!P24),
                1*'Crop Table'!C24,
        ), 
        1*'Crop Table'!C24
        ),
1*'Crop Table'!C24 
)</f>
        <v/>
      </c>
      <c r="AL47" s="202"/>
      <c r="AM47" s="202" t="str">
        <f>IF(IF(H47&lt;'Crop Table'!O25, 
                        DATEDIF(H47, 'Crop Table'!O25, "D"), 
                        DATEDIF('Crop Table'!O25, H47, "D")
                )
&gt; 3,
        IF(
                IF(H47&lt;'Crop Table'!P25, 
                        DATEDIF(H47, 'Crop Table'!P25, "D"), 
                        DATEDIF('Crop Table'!P25, H47, "D")
                ) 
        &gt; 3, 
        IF(AND(H47&gt;'Crop Table'!O25, H47&lt;'Crop Table'!P25),
                1*'Crop Table'!C25,
        ), 
        1*'Crop Table'!C25
        ),
1*'Crop Table'!C25 
)</f>
        <v/>
      </c>
      <c r="AN47" s="202"/>
      <c r="AO47" s="202" t="str">
        <f>IF(IF(H47&lt;'Crop Table'!O26, 
                        DATEDIF(H47, 'Crop Table'!O26, "D"), 
                        DATEDIF('Crop Table'!O26, H47, "D")
                )
&gt; 3,
        IF(
                IF(H47&lt;'Crop Table'!P26, 
                        DATEDIF(H47, 'Crop Table'!P26, "D"), 
                        DATEDIF('Crop Table'!P26, H47, "D")
                ) 
        &gt; 3, 
        IF(AND(H47&gt;'Crop Table'!O26, H47&lt;'Crop Table'!P26),
                1*'Crop Table'!C26,
        ), 
        1*'Crop Table'!C26
        ),
1*'Crop Table'!C26 
)</f>
        <v/>
      </c>
      <c r="AP47" s="202"/>
      <c r="AQ47" s="202" t="str">
        <f>IF(IF(H47&lt;'Crop Table'!O27, 
                        DATEDIF(H47, 'Crop Table'!O27, "D"), 
                        DATEDIF('Crop Table'!O27, H47, "D")
                )
&gt; 3,
        IF(
                IF(H47&lt;'Crop Table'!P27, 
                        DATEDIF(H47, 'Crop Table'!P27, "D"), 
                        DATEDIF('Crop Table'!P27, H47, "D")
                ) 
        &gt; 3, 
        IF(AND(H47&gt;'Crop Table'!O27, H47&lt;'Crop Table'!P27),
                1*'Crop Table'!C27,
        ), 
        1*'Crop Table'!C27
        ),
1*'Crop Table'!C27 
)</f>
        <v/>
      </c>
      <c r="AR47" s="202"/>
      <c r="AS47" s="202" t="str">
        <f>IF(IF(H47&lt;'Crop Table'!O28, 
                        DATEDIF(H47, 'Crop Table'!O28, "D"), 
                        DATEDIF('Crop Table'!O28, H47, "D")
                )
&gt; 3,
        IF(
                IF(H47&lt;'Crop Table'!P28, 
                        DATEDIF(H47, 'Crop Table'!P28, "D"), 
                        DATEDIF('Crop Table'!P28, H47, "D")
                ) 
        &gt; 3, 
        IF(AND(H47&gt;'Crop Table'!O28, H47&lt;'Crop Table'!P28),
                1*'Crop Table'!C28,
        ), 
        1*'Crop Table'!C28
        ),
1*'Crop Table'!C28 
)</f>
        <v/>
      </c>
      <c r="AT47" s="202"/>
      <c r="AU47" s="202" t="str">
        <f>IF(IF(H47&lt;'Crop Table'!O29, 
                        DATEDIF(H47, 'Crop Table'!O29, "D"), 
                        DATEDIF('Crop Table'!O29, H47, "D")
                )
&gt; 3,
        IF(
                IF(H47&lt;'Crop Table'!P29, 
                        DATEDIF(H47, 'Crop Table'!P29, "D"), 
                        DATEDIF('Crop Table'!P29, H47, "D")
                ) 
        &gt; 3, 
        IF(AND(H47&gt;'Crop Table'!O29, H47&lt;'Crop Table'!P29),
                1*'Crop Table'!C29,
        ), 
        1*'Crop Table'!C29
        ),
1*'Crop Table'!C29 
)</f>
        <v/>
      </c>
      <c r="AV47" s="202"/>
      <c r="AW47" s="202" t="str">
        <f>IF(IF(H47&lt;'Crop Table'!O30, 
                        DATEDIF(H47, 'Crop Table'!O30, "D"), 
                        DATEDIF('Crop Table'!O30, H47, "D")
                )
&gt; 3,
        IF(
                IF(H47&lt;'Crop Table'!P30, 
                        DATEDIF(H47, 'Crop Table'!P30, "D"), 
                        DATEDIF('Crop Table'!P30, H47, "D")
                ) 
        &gt; 3, 
        IF(AND(H47&gt;'Crop Table'!O30, H47&lt;'Crop Table'!P30),
                1*'Crop Table'!C30,
        ), 
        1*'Crop Table'!C30
        ),
1*'Crop Table'!C30 
)</f>
        <v/>
      </c>
      <c r="AX47" s="202"/>
      <c r="AY47" s="202" t="str">
        <f>IF(IF(H47&lt;'Crop Table'!O31, 
                        DATEDIF(H47, 'Crop Table'!O31, "D"), 
                        DATEDIF('Crop Table'!O31, H47, "D")
                )
&gt; 3,
        IF(
                IF(H47&lt;'Crop Table'!P31, 
                        DATEDIF(H47, 'Crop Table'!P31, "D"), 
                        DATEDIF('Crop Table'!P31, H47, "D")
                ) 
        &gt; 3, 
        IF(AND(H47&gt;'Crop Table'!O31, H47&lt;'Crop Table'!P31),
                1*'Crop Table'!C31,
        ), 
        1*'Crop Table'!C31
        ),
1*'Crop Table'!C31 
)</f>
        <v/>
      </c>
      <c r="AZ47" s="202"/>
      <c r="BA47" s="202" t="str">
        <f>IF(IF(H47&lt;'Crop Table'!O32, 
                        DATEDIF(H47, 'Crop Table'!O32, "D"), 
                        DATEDIF('Crop Table'!O32, H47, "D")
                )
&gt; 3,
        IF(
                IF(H47&lt;'Crop Table'!P32, 
                        DATEDIF(H47, 'Crop Table'!P32, "D"), 
                        DATEDIF('Crop Table'!P32, H47, "D")
                ) 
        &gt; 3, 
        IF(AND(H47&gt;'Crop Table'!O32, H47&lt;'Crop Table'!P32),
                1*'Crop Table'!C32,
        ), 
        1*'Crop Table'!C32
        ),
1*'Crop Table'!C32 
)</f>
        <v/>
      </c>
      <c r="BB47" s="202"/>
      <c r="BC47" s="202" t="str">
        <f>IF(IF(H47&lt;'Crop Table'!O33, 
                        DATEDIF(H47, 'Crop Table'!O33, "D"), 
                        DATEDIF('Crop Table'!O33, H47, "D")
                )
&gt; 3,
        IF(
                IF(H47&lt;'Crop Table'!P33, 
                        DATEDIF(H47, 'Crop Table'!P33, "D"), 
                        DATEDIF('Crop Table'!P33, H47, "D")
                ) 
        &gt; 3, 
        IF(AND(H47&gt;'Crop Table'!O33, H47&lt;'Crop Table'!P33),
                1*'Crop Table'!C33,
        ), 
        1*'Crop Table'!C33
        ),
1*'Crop Table'!C33 
)</f>
        <v/>
      </c>
      <c r="BD47" s="202"/>
      <c r="BE47" s="202" t="str">
        <f>IF(IF(H47&lt;'Crop Table'!O34, 
                        DATEDIF(H47, 'Crop Table'!O34, "D"), 
                        DATEDIF('Crop Table'!O34, H47, "D")
                )
&gt; 3,
        IF(
                IF(H47&lt;'Crop Table'!P34, 
                        DATEDIF(H47, 'Crop Table'!P34, "D"), 
                        DATEDIF('Crop Table'!P34, H47, "D")
                ) 
        &gt; 3, 
        IF(AND(H47&gt;'Crop Table'!O34, H47&lt;'Crop Table'!P34),
                1*'Crop Table'!C34,
        ), 
        1*'Crop Table'!C34
        ),
1*'Crop Table'!C34 
)</f>
        <v/>
      </c>
      <c r="BF47" s="202"/>
      <c r="BG47" s="202" t="str">
        <f>IF(IF(H47&lt;'Crop Table'!O35, 
                        DATEDIF(H47, 'Crop Table'!O35, "D"), 
                        DATEDIF('Crop Table'!O35, H47, "D")
                )
&gt; 3,
        IF(
                IF(H47&lt;'Crop Table'!P35, 
                        DATEDIF(H47, 'Crop Table'!P35, "D"), 
                        DATEDIF('Crop Table'!P35, H47, "D")
                ) 
        &gt; 3, 
        IF(AND(H47&gt;'Crop Table'!O35, H47&lt;'Crop Table'!P35),
                1*'Crop Table'!C35,
        ), 
        1*'Crop Table'!C35
        ),
1*'Crop Table'!C35 
)</f>
        <v/>
      </c>
      <c r="BH47" s="202"/>
      <c r="BI47" s="202" t="str">
        <f>IF(IF(H47&lt;'Crop Table'!O36, 
                        DATEDIF(H47, 'Crop Table'!O36, "D"), 
                        DATEDIF('Crop Table'!O36, H47, "D")
                )
&gt; 3,
        IF(
                IF(H47&lt;'Crop Table'!P36, 
                        DATEDIF(H47, 'Crop Table'!P36, "D"), 
                        DATEDIF('Crop Table'!P36, H47, "D")
                ) 
        &gt; 3, 
        IF(AND(H47&gt;'Crop Table'!O36, H47&lt;'Crop Table'!P36),
                1*'Crop Table'!C36,
        ), 
        1*'Crop Table'!C36
        ),
1*'Crop Table'!C36 
)</f>
        <v/>
      </c>
      <c r="BJ47" s="202"/>
      <c r="BK47" s="202" t="str">
        <f>IF(IF(H47&lt;'Crop Table'!O37, 
                        DATEDIF(H47, 'Crop Table'!O37, "D"), 
                        DATEDIF('Crop Table'!O37, H47, "D")
                )
&gt; 3,
        IF(
                IF(H47&lt;'Crop Table'!P37, 
                        DATEDIF(H47, 'Crop Table'!P37, "D"), 
                        DATEDIF('Crop Table'!P37, H47, "D")
                ) 
        &gt; 3, 
        IF(AND(H47&gt;'Crop Table'!O37, H47&lt;'Crop Table'!P37),
                1*'Crop Table'!C37,
        ), 
        1*'Crop Table'!C37
        ),
1*'Crop Table'!C37 
)</f>
        <v/>
      </c>
      <c r="BL47" s="202"/>
      <c r="BM47" s="202" t="str">
        <f>IF(IF(H47&lt;'Crop Table'!O38, 
                        DATEDIF(H47, 'Crop Table'!O38, "D"), 
                        DATEDIF('Crop Table'!O38, H47, "D")
                )
&gt; 3,
        IF(
                IF(H47&lt;'Crop Table'!P38, 
                        DATEDIF(H47, 'Crop Table'!P38, "D"), 
                        DATEDIF('Crop Table'!P38, H47, "D")
                ) 
        &gt; 3, 
        IF(AND(H47&gt;'Crop Table'!O38, H47&lt;'Crop Table'!P38),
                1*'Crop Table'!C38,
        ), 
        1*'Crop Table'!C38
        ),
1*'Crop Table'!C38 
)</f>
        <v/>
      </c>
      <c r="BN47" s="202"/>
      <c r="BO47" s="202" t="str">
        <f>IF(IF(H47&lt;'Crop Table'!O39, 
                        DATEDIF(H47, 'Crop Table'!O39, "D"), 
                        DATEDIF('Crop Table'!O39, H47, "D")
                )
&gt; 3,
        IF(
                IF(H47&lt;'Crop Table'!P39, 
                        DATEDIF(H47, 'Crop Table'!P39, "D"), 
                        DATEDIF('Crop Table'!P39, H47, "D")
                ) 
        &gt; 3, 
        IF(AND(H47&gt;'Crop Table'!O39, H47&lt;'Crop Table'!P39),
                1*'Crop Table'!C39,
        ), 
        1*'Crop Table'!C39
        ),
1*'Crop Table'!C39 
)</f>
        <v/>
      </c>
      <c r="BP47" s="202"/>
      <c r="BQ47" s="202" t="str">
        <f>IF(IF(H47&lt;'Crop Table'!O40, 
                        DATEDIF(H47, 'Crop Table'!O40, "D"), 
                        DATEDIF('Crop Table'!O40, H47, "D")
                )
&gt; 3,
        IF(
                IF(H47&lt;'Crop Table'!P40, 
                        DATEDIF(H47, 'Crop Table'!P40, "D"), 
                        DATEDIF('Crop Table'!P40, H47, "D")
                ) 
        &gt; 3, 
        IF(AND(H47&gt;'Crop Table'!O40, H47&lt;'Crop Table'!P40),
                1*'Crop Table'!C40,
        ), 
        1*'Crop Table'!C40
        ),
1*'Crop Table'!C40
)</f>
        <v/>
      </c>
      <c r="BR47" s="202"/>
      <c r="BS47" s="202" t="str">
        <f>IF(IF(H47&lt;'Crop Table'!O41, 
                        DATEDIF(H47, 'Crop Table'!O41, "D"), 
                        DATEDIF('Crop Table'!O41, H47, "D")
                )
&gt; 3,
        IF(
                IF(H47&lt;'Crop Table'!P41, 
                        DATEDIF(H47, 'Crop Table'!P41, "D"), 
                        DATEDIF('Crop Table'!P41, H47, "D")
                ) 
        &gt; 3, 
        IF(AND(H47&gt;'Crop Table'!O41, H47&lt;'Crop Table'!P41),
                1*'Crop Table'!C41,
        ), 
        1*'Crop Table'!C41
        ),
1*'Crop Table'!C41
)</f>
        <v/>
      </c>
      <c r="BT47" s="202"/>
      <c r="BU47" s="202" t="str">
        <f>IF(IF(H47&lt;'Crop Table'!O42, 
                        DATEDIF(H47, 'Crop Table'!O42, "D"), 
                        DATEDIF('Crop Table'!O42, H47, "D")
                )
&gt; 3,
        IF(
                IF(H47&lt;'Crop Table'!P42, 
                        DATEDIF(H47, 'Crop Table'!P42, "D"), 
                        DATEDIF('Crop Table'!P42, H47, "D")
                ) 
        &gt; 3, 
        IF(AND(H47&gt;'Crop Table'!O42, H47&lt;'Crop Table'!P42),
                1*'Crop Table'!C42,
        ), 
        1*'Crop Table'!C42
        ),
1*'Crop Table'!C42
)</f>
        <v/>
      </c>
      <c r="BV47" s="202"/>
      <c r="BW47" s="202" t="str">
        <f>IF(IF(H47&lt;'Crop Table'!O43, 
                        DATEDIF(H47, 'Crop Table'!O43, "D"), 
                        DATEDIF('Crop Table'!O43, H47, "D")
                )
&gt; 3,
        IF(
                IF(H47&lt;'Crop Table'!P43, 
                        DATEDIF(H47, 'Crop Table'!P43, "D"), 
                        DATEDIF('Crop Table'!P43, H47, "D")
                ) 
        &gt; 3, 
        IF(AND(H47&gt;'Crop Table'!O43, H47&lt;'Crop Table'!P43),
                1*'Crop Table'!C43,
        ), 
        1*'Crop Table'!C43
        ),
1*'Crop Table'!C43
)</f>
        <v/>
      </c>
      <c r="BX47" s="202"/>
      <c r="BY47" s="202" t="str">
        <f>IF(IF(H47&lt;'Crop Table'!O44, 
                        DATEDIF(H47, 'Crop Table'!O44, "D"), 
                        DATEDIF('Crop Table'!O44, H47, "D")
                )
&gt; 3,
        IF(
                IF(H47&lt;'Crop Table'!P44, 
                        DATEDIF(H47, 'Crop Table'!P44, "D"), 
                        DATEDIF('Crop Table'!P44, H47, "D")
                ) 
        &gt; 3, 
        IF(AND(H47&gt;'Crop Table'!O44, H47&lt;'Crop Table'!P44),
                1*'Crop Table'!C44,
        ), 
        1*'Crop Table'!C44
        ),
1*'Crop Table'!C44
)</f>
        <v/>
      </c>
      <c r="BZ47" s="202"/>
      <c r="CA47" s="202" t="str">
        <f>IF(IF(H47&lt;'Crop Table'!O45, 
                        DATEDIF(H47, 'Crop Table'!O45, "D"), 
                        DATEDIF('Crop Table'!O45, H47, "D")
                )
&gt; 3,
        IF(
                IF(H47&lt;'Crop Table'!P45, 
                        DATEDIF(H47, 'Crop Table'!P45, "D"), 
                        DATEDIF('Crop Table'!P45, H47, "D")
                ) 
        &gt; 3, 
        IF(AND(H47&gt;'Crop Table'!O45, H47&lt;'Crop Table'!P45),
                1*'Crop Table'!C45,
        ), 
        1*'Crop Table'!C45
        ),
1*'Crop Table'!C45
)</f>
        <v/>
      </c>
      <c r="CB47" s="202"/>
      <c r="CC47" s="202" t="str">
        <f>IF(IF(H47&lt;'Crop Table'!O46, 
                        DATEDIF(H47, 'Crop Table'!O46, "D"), 
                        DATEDIF('Crop Table'!O46, H47, "D")
                )
&gt; 3,
        IF(
                IF(H47&lt;'Crop Table'!P46, 
                        DATEDIF(H47, 'Crop Table'!P46, "D"), 
                        DATEDIF('Crop Table'!P46, H47, "D")
                ) 
        &gt; 3, 
        IF(AND(H47&gt;'Crop Table'!O46, H47&lt;'Crop Table'!P46),
                1*'Crop Table'!C46,
        ), 
        1*'Crop Table'!C46
        ),
1*'Crop Table'!C46
)</f>
        <v/>
      </c>
      <c r="CD47" s="202"/>
      <c r="CE47" s="202" t="str">
        <f>IF(IF(H47&lt;'Crop Table'!O47, 
                        DATEDIF(H47, 'Crop Table'!O47, "D"), 
                        DATEDIF('Crop Table'!O47, H47, "D")
                )
&gt; 3,
        IF(
                IF(H47&lt;'Crop Table'!P47, 
                        DATEDIF(H47, 'Crop Table'!P47, "D"), 
                        DATEDIF('Crop Table'!P47, H47, "D")
                ) 
        &gt; 3, 
        IF(AND(H47&gt;'Crop Table'!O47, H47&lt;'Crop Table'!P47),
                1*'Crop Table'!C47,
        ), 
        1*'Crop Table'!C47
        ),
1*'Crop Table'!C47
)</f>
        <v/>
      </c>
      <c r="CF47" s="202"/>
      <c r="CG47" s="202" t="str">
        <f>IF(IF(H47&lt;'Crop Table'!O48, 
                        DATEDIF(H47, 'Crop Table'!O48, "D"), 
                        DATEDIF('Crop Table'!O48, H47, "D")
                )
&gt; 3,
        IF(
                IF(H47&lt;'Crop Table'!P48, 
                        DATEDIF(H47, 'Crop Table'!P48, "D"), 
                        DATEDIF('Crop Table'!P48, H47, "D")
                ) 
        &gt; 3, 
        IF(AND(H47&gt;'Crop Table'!O48, H47&lt;'Crop Table'!P48),
                1*'Crop Table'!C48,
        ), 
        1*'Crop Table'!C48
        ),
1*'Crop Table'!C48
)</f>
        <v/>
      </c>
      <c r="CH47" s="202"/>
      <c r="CI47" s="202" t="str">
        <f>IF(IF(H47&lt;'Crop Table'!O49, 
                        DATEDIF(H47, 'Crop Table'!O49, "D"), 
                        DATEDIF('Crop Table'!O49, H47, "D")
                )
&gt; 3,
        IF(
                IF(H47&lt;'Crop Table'!P49, 
                        DATEDIF(H47, 'Crop Table'!P49, "D"), 
                        DATEDIF('Crop Table'!P49, H47, "D")
                ) 
        &gt; 3, 
        IF(AND(H47&gt;'Crop Table'!O49, H47&lt;'Crop Table'!P49),
                1*'Crop Table'!C49,
        ), 
        1*'Crop Table'!C49
        ),
1*'Crop Table'!C49
)</f>
        <v/>
      </c>
      <c r="CJ47" s="202"/>
      <c r="CK47" s="202" t="str">
        <f>IF(IF(H47&lt;'Crop Table'!O50, 
                        DATEDIF(H47, 'Crop Table'!O50, "D"), 
                        DATEDIF('Crop Table'!O50, H47, "D")
                )
&gt; 3,
        IF(
                IF(H47&lt;'Crop Table'!P50, 
                        DATEDIF(H47, 'Crop Table'!P50, "D"), 
                        DATEDIF('Crop Table'!P50, H47, "D")
                ) 
        &gt; 3, 
        IF(AND(H47&gt;'Crop Table'!O50, H47&lt;'Crop Table'!P50),
                1*'Crop Table'!C50,
        ), 
        1*'Crop Table'!C50
        ),
1*'Crop Table'!C50
)</f>
        <v/>
      </c>
      <c r="CL47" s="202"/>
      <c r="CM47" s="202" t="str">
        <f>IF(IF(H47&lt;'Crop Table'!O51, 
                        DATEDIF(H47, 'Crop Table'!O51, "D"), 
                        DATEDIF('Crop Table'!O51, H47, "D")
                )
&gt; 3,
        IF(
                IF(H47&lt;'Crop Table'!P51, 
                        DATEDIF(H47, 'Crop Table'!P51, "D"), 
                        DATEDIF('Crop Table'!P51, H47, "D")
                ) 
        &gt; 3, 
        IF(AND(H47&gt;'Crop Table'!O51, H47&lt;'Crop Table'!P51),
                1*'Crop Table'!C51,
        ), 
        1*'Crop Table'!C51
        ),
1*'Crop Table'!C51
)</f>
        <v/>
      </c>
      <c r="CN47" s="202"/>
      <c r="CO47" s="202" t="str">
        <f>IF(IF(H46&lt;'Crop Table'!O52, 
                        DATEDIF(H46, 'Crop Table'!O52, "D"), 
                        DATEDIF('Crop Table'!O52, H46, "D")
                )
&gt; 3,
        IF(
                IF(H46&lt;'Crop Table'!P52, 
                        DATEDIF(H46, 'Crop Table'!P52, "D"), 
                        DATEDIF('Crop Table'!P52, H46, "D")
                ) 
        &gt; 3, 
        IF(AND(H46&gt;'Crop Table'!O52, H46&lt;'Crop Table'!P52),
                1*'Crop Table'!C52,
        ), 
        1*'Crop Table'!C52
        ),
1*'Crop Table'!C52
)</f>
        <v/>
      </c>
      <c r="CP47" s="202"/>
      <c r="CQ47" s="202" t="str">
        <f>IF(IF(H47&lt;'Crop Table'!O53, 
                        DATEDIF(H47, 'Crop Table'!O53, "D"), 
                        DATEDIF('Crop Table'!O53, H47, "D")
                )
&gt; 3,
        IF(
                IF(H47&lt;'Crop Table'!P53, 
                        DATEDIF(H47, 'Crop Table'!P53, "D"), 
                        DATEDIF('Crop Table'!P53, H47, "D")
                ) 
        &gt; 3, 
        IF(AND(H47&gt;'Crop Table'!O53, H47&lt;'Crop Table'!P53),
                1*'Crop Table'!C53,
        ), 
        1*'Crop Table'!C53
        ),
1*'Crop Table'!C53
)</f>
        <v/>
      </c>
      <c r="CR47" s="202"/>
      <c r="CS47" s="202" t="str">
        <f>IF(IF(H47&lt;'Crop Table'!O54, 
                        DATEDIF(H47, 'Crop Table'!O54, "D"), 
                        DATEDIF('Crop Table'!O54, H47, "D")
                )
&gt; 3,
        IF(
                IF(H47&lt;'Crop Table'!P54, 
                        DATEDIF(H47, 'Crop Table'!P54, "D"), 
                        DATEDIF('Crop Table'!P54, H47, "D")
                ) 
        &gt; 3, 
        IF(AND(H47&gt;'Crop Table'!O54, H47&lt;'Crop Table'!P54),
                1*'Crop Table'!C54,
        ), 
        1*'Crop Table'!C54
        ),
1*'Crop Table'!C54
)</f>
        <v/>
      </c>
      <c r="CT47" s="202"/>
      <c r="CU47" s="202" t="str">
        <f>IF(IF(H46&lt;'Crop Table'!O55, 
                        DATEDIF(H46, 'Crop Table'!O55, "D"), 
                        DATEDIF('Crop Table'!O55, H46, "D")
                )
&gt; 3,
        IF(
                IF(H46&lt;'Crop Table'!P55, 
                        DATEDIF(H46, 'Crop Table'!P55, "D"), 
                        DATEDIF('Crop Table'!P55, H46, "D")
                ) 
        &gt; 3, 
        IF(AND(H46&gt;'Crop Table'!O55, H46&lt;'Crop Table'!P55),
                1*'Crop Table'!C55,
        ), 
        1*'Crop Table'!C55
        ),
1*'Crop Table'!C55
)</f>
        <v/>
      </c>
      <c r="CV47" s="202"/>
      <c r="CW47" s="202" t="str">
        <f>IF(IF(H47&lt;'Crop Table'!O56, 
                        DATEDIF(H47, 'Crop Table'!O56, "D"), 
                        DATEDIF('Crop Table'!O56, H47, "D")
                )
&gt; 3,
        IF(
                IF(H47&lt;'Crop Table'!P56, 
                        DATEDIF(H47, 'Crop Table'!P56, "D"), 
                        DATEDIF('Crop Table'!P56, H47, "D")
                ) 
        &gt; 3, 
        IF(AND(H47&gt;'Crop Table'!O56, H47&lt;'Crop Table'!P56),
                1*'Crop Table'!C56,
        ), 
        1*'Crop Table'!C56
        ),
1*'Crop Table'!C56
)</f>
        <v/>
      </c>
      <c r="CX47" s="202"/>
      <c r="CY47" s="202" t="str">
        <f>IF(IF(H47&lt;'Crop Table'!O57, 
                        DATEDIF(H47, 'Crop Table'!O57, "D"), 
                        DATEDIF('Crop Table'!O57, H47, "D")
                )
&gt; 3,
        IF(
                IF(H47&lt;'Crop Table'!P57, 
                        DATEDIF(H47, 'Crop Table'!P57, "D"), 
                        DATEDIF('Crop Table'!P57, H47, "D")
                ) 
        &gt; 3, 
        IF(AND(H47&gt;'Crop Table'!O57, H47&lt;'Crop Table'!P57),
                1*'Crop Table'!C57,
        ), 
        1*'Crop Table'!C57
        ),
1*'Crop Table'!C57
)</f>
        <v/>
      </c>
      <c r="CZ47" s="202"/>
      <c r="DA47" s="202" t="str">
        <f>IF(IF(H47&lt;'Crop Table'!O58, 
                        DATEDIF(H47, 'Crop Table'!O58, "D"), 
                        DATEDIF('Crop Table'!O58, H47, "D")
                )
&gt; 3,
        IF(
                IF(H47&lt;'Crop Table'!P58, 
                        DATEDIF(H47, 'Crop Table'!P58, "D"), 
                        DATEDIF('Crop Table'!P58, H47, "D")
                ) 
        &gt; 3, 
        IF(AND(H47&gt;'Crop Table'!O58, H47&lt;'Crop Table'!P58),
                1*'Crop Table'!C58,
        ), 
        1*'Crop Table'!C58
        ),
1*'Crop Table'!C58
)</f>
        <v/>
      </c>
      <c r="DB47" s="202"/>
      <c r="DC47" s="202" t="str">
        <f>IF(IF(H47&lt;'Crop Table'!O59, 
                        DATEDIF(H47, 'Crop Table'!O59, "D"), 
                        DATEDIF('Crop Table'!O59, H47, "D")
                )
&gt; 3,
        IF(
                IF(H47&lt;'Crop Table'!P59, 
                        DATEDIF(H47, 'Crop Table'!P59, "D"), 
                        DATEDIF('Crop Table'!P59, H47, "D")
                ) 
        &gt; 3, 
        IF(AND(H47&gt;'Crop Table'!O59, H47&lt;'Crop Table'!P59),
                1*'Crop Table'!C59,
        ), 
        1*'Crop Table'!C59
        ),
1*'Crop Table'!C59
)</f>
        <v/>
      </c>
      <c r="DD47" s="202"/>
      <c r="DE47" s="202" t="str">
        <f>IF(IF(H47&lt;'Crop Table'!O60, 
                        DATEDIF(H47, 'Crop Table'!O60, "D"), 
                        DATEDIF('Crop Table'!O60, H47, "D")
                )
&gt; 3,
        IF(
                IF(H47&lt;'Crop Table'!P60, 
                        DATEDIF(H47, 'Crop Table'!P60, "D"), 
                        DATEDIF('Crop Table'!P60, H47, "D")
                ) 
        &gt; 3, 
        IF(AND(H47&gt;'Crop Table'!O60, H47&lt;'Crop Table'!P60),
                1*'Crop Table'!C60,
        ), 
        1*'Crop Table'!C60
        ),
1*'Crop Table'!C60
)</f>
        <v/>
      </c>
      <c r="DF47" s="202"/>
      <c r="DG47" s="202" t="str">
        <f>IF(IF(H47&lt;'Crop Table'!O61, 
                        DATEDIF(H47, 'Crop Table'!O61, "D"), 
                        DATEDIF('Crop Table'!O61, H47, "D")
                )
&gt; 3,
        IF(
                IF(H47&lt;'Crop Table'!P61, 
                        DATEDIF(H47, 'Crop Table'!P61, "D"), 
                        DATEDIF('Crop Table'!P61, H47, "D")
                ) 
        &gt; 3, 
        IF(AND(H47&gt;'Crop Table'!O61, H47&lt;'Crop Table'!P61),
                1*'Crop Table'!C61,
        ), 
        1*'Crop Table'!C61
        ),
1*'Crop Table'!C61
)</f>
        <v/>
      </c>
      <c r="DH47" s="202"/>
      <c r="DI47" s="202" t="str">
        <f>IF(IF(H47&lt;'Crop Table'!O62, 
                        DATEDIF(H47, 'Crop Table'!O62, "D"), 
                        DATEDIF('Crop Table'!O62, H47, "D")
                )
&gt; 3,
        IF(
                IF(H47&lt;'Crop Table'!P62, 
                        DATEDIF(H47, 'Crop Table'!P62, "D"), 
                        DATEDIF('Crop Table'!P62, H47, "D")
                ) 
        &gt; 3, 
        IF(AND(H47&gt;'Crop Table'!O62, H47&lt;'Crop Table'!P62),
                1*'Crop Table'!C62,
        ), 
        1*'Crop Table'!C62
        ),
1*'Crop Table'!C62
)</f>
        <v/>
      </c>
      <c r="DJ47" s="202"/>
      <c r="DK47" s="202" t="str">
        <f>IF(IF(H47&lt;'Crop Table'!O63, 
                        DATEDIF(H47, 'Crop Table'!O63, "D"), 
                        DATEDIF('Crop Table'!O63, H47, "D")
                )
&gt; 3,
        IF(
                IF(H47&lt;'Crop Table'!P63, 
                        DATEDIF(H47, 'Crop Table'!P63, "D"), 
                        DATEDIF('Crop Table'!P63, H47, "D")
                ) 
        &gt; 3, 
        IF(AND(H47&gt;'Crop Table'!O63, H47&lt;'Crop Table'!P63),
                1*'Crop Table'!C63,
        ), 
        1*'Crop Table'!C63
        ),
1*'Crop Table'!C63
)</f>
        <v/>
      </c>
      <c r="DL47" s="202"/>
      <c r="DM47" s="202" t="str">
        <f>IF(IF(H47&lt;'Crop Table'!O64, 
                        DATEDIF(H47, 'Crop Table'!O64, "D"), 
                        DATEDIF('Crop Table'!O64, H47, "D")
                )
&gt; 3,
        IF(
                IF(H47&lt;'Crop Table'!P64, 
                        DATEDIF(H47, 'Crop Table'!P64, "D"), 
                        DATEDIF('Crop Table'!P64, H47, "D")
                ) 
        &gt; 3, 
        IF(AND(H47&gt;'Crop Table'!O64, H47&lt;'Crop Table'!P64),
                1*'Crop Table'!C64,
        ), 
        1*'Crop Table'!C64
        ),
1*'Crop Table'!C64
)</f>
        <v/>
      </c>
      <c r="DN47" s="202"/>
      <c r="DO47" s="202" t="str">
        <f>IF(IF(H47&lt;'Crop Table'!O65, 
                        DATEDIF(H47, 'Crop Table'!O65, "D"), 
                        DATEDIF('Crop Table'!O65, H47, "D")
                )
&gt; 3,
        IF(
                IF(H47&lt;'Crop Table'!P65, 
                        DATEDIF(H47, 'Crop Table'!P65, "D"), 
                        DATEDIF('Crop Table'!P65, H47, "D")
                ) 
        &gt; 3, 
        IF(AND(H47&gt;'Crop Table'!O65, H47&lt;'Crop Table'!P65),
                1*'Crop Table'!C65,
        ), 
        1*'Crop Table'!C65
        ),
1*'Crop Table'!C65
)</f>
        <v/>
      </c>
      <c r="DP47" s="202"/>
      <c r="DQ47" s="202" t="str">
        <f>IF(IF(H47&lt;'Crop Table'!O66, 
                        DATEDIF(H47, 'Crop Table'!O66, "D"), 
                        DATEDIF('Crop Table'!O66, H47, "D")
                )
&gt; 3,
        IF(
                IF(H47&lt;'Crop Table'!P66, 
                        DATEDIF(H47, 'Crop Table'!P66, "D"), 
                        DATEDIF('Crop Table'!P66, H47, "D")
                ) 
        &gt; 3, 
        IF(AND(H47&gt;'Crop Table'!O66, H47&lt;'Crop Table'!P66),
                1*'Crop Table'!C66,
        ), 
        1*'Crop Table'!C66
        ),
1*'Crop Table'!C66
)</f>
        <v/>
      </c>
      <c r="DR47" s="202"/>
      <c r="DS47" s="202" t="str">
        <f>IF(IF(H45&lt;'Crop Table'!O67, 
                        DATEDIF(H45, 'Crop Table'!O67, "D"), 
                        DATEDIF('Crop Table'!O67, H45, "D")
                )
&gt; 3,
        IF(
                IF(H45&lt;'Crop Table'!P67, 
                        DATEDIF(H45, 'Crop Table'!P67, "D"), 
                        DATEDIF('Crop Table'!P67, H45, "D")
                ) 
        &gt; 3, 
        IF(AND(H45&gt;'Crop Table'!O67, H45&lt;'Crop Table'!P67),
                1*'Crop Table'!C67,
        ), 
        1*'Crop Table'!C67
        ),
1*'Crop Table'!C67
)</f>
        <v/>
      </c>
      <c r="DT47" s="202"/>
      <c r="DU47" s="202" t="str">
        <f>IF(IF(H47&lt;'Crop Table'!O68, 
                        DATEDIF(H47, 'Crop Table'!O68, "D"), 
                        DATEDIF('Crop Table'!O68, H47, "D")
                )
&gt; 3,
        IF(
                IF(H47&lt;'Crop Table'!P68, 
                        DATEDIF(H47, 'Crop Table'!P68, "D"), 
                        DATEDIF('Crop Table'!P68, H47, "D")
                ) 
        &gt; 3, 
        IF(AND(H47&gt;'Crop Table'!O68, H47&lt;'Crop Table'!P68),
                1*'Crop Table'!C68,
        ), 
        1*'Crop Table'!C68
        ),
1*'Crop Table'!C68
)</f>
        <v/>
      </c>
      <c r="DV47" s="202"/>
      <c r="DW47" s="202" t="str">
        <f>IF(IF(H47&lt;'Crop Table'!O69, 
                        DATEDIF(H47, 'Crop Table'!O69, "D"), 
                        DATEDIF('Crop Table'!O69, H47, "D")
                )
&gt; 3,
        IF(
                IF(H47&lt;'Crop Table'!P69, 
                        DATEDIF(H47, 'Crop Table'!P69, "D"), 
                        DATEDIF('Crop Table'!P69, H47, "D")
                ) 
        &gt; 3, 
        IF(AND(H47&gt;'Crop Table'!O69, H47&lt;'Crop Table'!P69),
                1*'Crop Table'!C69,
        ), 
        1*'Crop Table'!C69
        ),
1*'Crop Table'!C69
)</f>
        <v/>
      </c>
      <c r="DX47" s="202"/>
      <c r="DY47" s="202" t="str">
        <f>IF(IF(H47&lt;'Crop Table'!O70, 
                        DATEDIF(H47, 'Crop Table'!O70, "D"), 
                        DATEDIF('Crop Table'!O70, H47, "D")
                )
&gt; 3,
        IF(
                IF(H47&lt;'Crop Table'!P70, 
                        DATEDIF(H47, 'Crop Table'!P70, "D"), 
                        DATEDIF('Crop Table'!P70, H47, "D")
                ) 
        &gt; 3, 
        IF(AND(H47&gt;'Crop Table'!O70, H47&lt;'Crop Table'!P70),
                1*'Crop Table'!C70,
        ), 
        1*'Crop Table'!C70
        ),
1*'Crop Table'!C70
)</f>
        <v/>
      </c>
      <c r="DZ47" s="202"/>
      <c r="EA47" s="202" t="str">
        <f>IF(IF(H46&lt;'Crop Table'!O71, 
                        DATEDIF(H46, 'Crop Table'!O71, "D"), 
                        DATEDIF('Crop Table'!O71, H46, "D")
                )
&gt; 3,
        IF(
                IF(H46&lt;'Crop Table'!P71, 
                        DATEDIF(H46, 'Crop Table'!P71, "D"), 
                        DATEDIF('Crop Table'!P71, H46, "D")
                ) 
        &gt; 3, 
        IF(AND(H46&gt;'Crop Table'!O71, H46&lt;'Crop Table'!P71),
                1*'Crop Table'!C71,
        ), 
        1*'Crop Table'!C71
        ),
1*'Crop Table'!C71
)</f>
        <v/>
      </c>
      <c r="EB47" s="202"/>
      <c r="EC47" s="202" t="str">
        <f>IF(IF(H47&lt;'Crop Table'!O72, 
                        DATEDIF(H47, 'Crop Table'!O72, "D"), 
                        DATEDIF('Crop Table'!O72, H47, "D")
                )
&gt; 3,
        IF(
                IF(H47&lt;'Crop Table'!P72, 
                        DATEDIF(H47, 'Crop Table'!P72, "D"), 
                        DATEDIF('Crop Table'!P72, H47, "D")
                ) 
        &gt; 3, 
        IF(AND(H47&gt;'Crop Table'!O72, H47&lt;'Crop Table'!P72),
                1*'Crop Table'!C72,
        ), 
        1*'Crop Table'!C72
        ),
1*'Crop Table'!C72
)</f>
        <v/>
      </c>
      <c r="ED47" s="202"/>
      <c r="EE47" s="202" t="str">
        <f>IF(IF(H46&lt;'Crop Table'!O73, 
                        DATEDIF(H46, 'Crop Table'!O73, "D"), 
                        DATEDIF('Crop Table'!O73, H46, "D")
                )
&gt; 3,
        IF(
                IF(H46&lt;'Crop Table'!P73, 
                        DATEDIF(H46, 'Crop Table'!P73, "D"), 
                        DATEDIF('Crop Table'!P73, H46, "D")
                ) 
        &gt; 3, 
        IF(AND(H46&gt;'Crop Table'!O73, H46&lt;'Crop Table'!P73),
                1*'Crop Table'!C73,
        ), 
        1*'Crop Table'!C73
        ),
1*'Crop Table'!C73
)</f>
        <v/>
      </c>
      <c r="EF47" s="203"/>
    </row>
    <row r="48">
      <c r="A48" s="204"/>
      <c r="B48" s="193"/>
      <c r="C48" s="193"/>
      <c r="D48" s="193"/>
      <c r="E48" s="205">
        <f>IF(COUNTA('Crop Table'!O11:O73)=0, ,SUM(K48:EE48))</f>
        <v>1</v>
      </c>
      <c r="F48" s="195"/>
      <c r="G48" s="206" t="str">
        <f>IF(COUNTA('Crop Table'!O11:O73)=0, ,(IF(LEFT(H48, 2)=LEFT(H47, 2), , SWITCH(LEFT(H48, 2), "1/", "January","2/", "February","3/", "March","4/", "April","5/", "May","6/", "June","7/", "July","8/", "August","9/", "September","10", "October","11", "November","12", "December"))))</f>
        <v/>
      </c>
      <c r="H48" s="197">
        <f>IF(COUNTA('Crop Table'!O11:O73)=0, ,H47+(DATEDIF(H13, H53, "D")/39)-((DATEDIF(H13, H53, "D")/39)/39))</f>
        <v>45345.19855</v>
      </c>
      <c r="I48" s="207"/>
      <c r="J48" s="208"/>
      <c r="K48" s="200" t="str">
        <f>IF(IF(H48&lt;'Crop Table'!O11, 
                        DATEDIF(H48, 'Crop Table'!O11, "D"), 
                        DATEDIF('Crop Table'!O11, H48, "D")
                )
&gt; 3,
        IF(
                IF(H48&lt;'Crop Table'!P11, 
                        DATEDIF(H48, 'Crop Table'!P11, "D"), 
                        DATEDIF('Crop Table'!P11, H48, "D")
                ) 
        &gt; 3, 
        IF(AND(H48&gt;'Crop Table'!O11, H48&lt;'Crop Table'!P11),
                1*'Crop Table'!C11,
        ), 
        1*'Crop Table'!C11
        ),
1*'Crop Table'!C11
)</f>
        <v/>
      </c>
      <c r="L48" s="200"/>
      <c r="M48" s="201" t="str">
        <f>IF(IF(H48&lt;'Crop Table'!O12, 
                        DATEDIF(H48, 'Crop Table'!O12, "D"), 
                        DATEDIF('Crop Table'!O12, H48, "D")
                )
&gt; 3,
        IF(
                IF(H48&lt;'Crop Table'!P12, 
                        DATEDIF(H48, 'Crop Table'!P12, "D"), 
                        DATEDIF('Crop Table'!P12, H48, "D")
                ) 
        &gt; 3, 
        IF(AND(H48&gt;'Crop Table'!O12, H48&lt;'Crop Table'!P12),
                1*'Crop Table'!C12,
        ), 
        1*'Crop Table'!C12
        ),
1*'Crop Table'!C12
)</f>
        <v/>
      </c>
      <c r="N48" s="201"/>
      <c r="O48" s="202" t="str">
        <f>IF(IF(H48&lt;'Crop Table'!O13, 
                        DATEDIF(H48, 'Crop Table'!O13, "D"), 
                        DATEDIF('Crop Table'!O13, H48, "D")
                )
&gt; 3,
        IF(
                IF(H48&lt;'Crop Table'!P13, 
                        DATEDIF(H48, 'Crop Table'!P13, "D"), 
                        DATEDIF('Crop Table'!P13, H48, "D")
                ) 
        &gt; 3, 
        IF(AND(H48&gt;'Crop Table'!O13, H48&lt;'Crop Table'!P13),
                1*'Crop Table'!C13,
        ), 
        1*'Crop Table'!C13
        ),
1*'Crop Table'!C13
)</f>
        <v/>
      </c>
      <c r="P48" s="202"/>
      <c r="Q48" s="202" t="str">
        <f>IF(IF(H48&lt;'Crop Table'!O14, 
                        DATEDIF(H48, 'Crop Table'!O14, "D"), 
                        DATEDIF('Crop Table'!O14, H48, "D")
                )
&gt; 3,
        IF(
                IF(H48&lt;'Crop Table'!P14, 
                        DATEDIF(H48, 'Crop Table'!P14, "D"), 
                        DATEDIF('Crop Table'!P14, H48, "D")
                ) 
        &gt; 3, 
        IF(AND(H48&gt;'Crop Table'!O14, H48&lt;'Crop Table'!P14),
                1*'Crop Table'!C14,
        ), 
        1*'Crop Table'!C14
        ),
1*'Crop Table'!C14 
)</f>
        <v/>
      </c>
      <c r="R48" s="202"/>
      <c r="S48" s="202" t="str">
        <f>IF(IF(H48&lt;'Crop Table'!O15, 
                        DATEDIF(H48, 'Crop Table'!O15, "D"), 
                        DATEDIF('Crop Table'!O15, H48, "D")
                )
&gt; 3,
        IF(
                IF(H48&lt;'Crop Table'!P15, 
                        DATEDIF(H48, 'Crop Table'!P15, "D"), 
                        DATEDIF('Crop Table'!P15, H48, "D")
                ) 
        &gt; 3, 
        IF(AND(H48&gt;'Crop Table'!O15, H48&lt;'Crop Table'!P15),
                1*'Crop Table'!C15,
        ), 
        1*'Crop Table'!C15
        ),
1*'Crop Table'!C15
)</f>
        <v/>
      </c>
      <c r="T48" s="202"/>
      <c r="U48" s="202" t="str">
        <f>IF(IF(H48&lt;'Crop Table'!O16, 
                        DATEDIF(H48, 'Crop Table'!O16, "D"), 
                        DATEDIF('Crop Table'!O16, H48, "D")
                )
&gt; 3,
        IF(
                IF(H48&lt;'Crop Table'!P16, 
                        DATEDIF(H48, 'Crop Table'!P16, "D"), 
                        DATEDIF('Crop Table'!P16, H48, "D")
                ) 
        &gt; 3, 
        IF(AND(H48&gt;'Crop Table'!O16, H48&lt;'Crop Table'!P16),
                1*'Crop Table'!C16,
        ), 
        1*'Crop Table'!C16
        ),
1*'Crop Table'!C16 
)</f>
        <v/>
      </c>
      <c r="V48" s="202"/>
      <c r="W48" s="202" t="str">
        <f>IF(IF(H48&lt;'Crop Table'!O17, 
                        DATEDIF(H48, 'Crop Table'!O17, "D"), 
                        DATEDIF('Crop Table'!O17, H48, "D")
                )
&gt; 3,
        IF(
                IF(H48&lt;'Crop Table'!P17, 
                        DATEDIF(H48, 'Crop Table'!P17, "D"), 
                        DATEDIF('Crop Table'!P17, H48, "D")
                ) 
        &gt; 3, 
        IF(AND(H48&gt;'Crop Table'!O17, H48&lt;'Crop Table'!P17),
                1*'Crop Table'!C17,
        ), 
        1*'Crop Table'!C17
        ),
1*'Crop Table'!C17 
)</f>
        <v/>
      </c>
      <c r="X48" s="202"/>
      <c r="Y48" s="202" t="str">
        <f>IF(IF(H48&lt;'Crop Table'!O18, 
                        DATEDIF(H48, 'Crop Table'!O18, "D"), 
                        DATEDIF('Crop Table'!O18, H48, "D")
                )
&gt; 3,
        IF(
                IF(H48&lt;'Crop Table'!P18, 
                        DATEDIF(H48, 'Crop Table'!P18, "D"), 
                        DATEDIF('Crop Table'!P18, H48, "D")
                ) 
        &gt; 3, 
        IF(AND(H48&gt;'Crop Table'!O18, H48&lt;'Crop Table'!P18),
                1*'Crop Table'!C18,
        ), 
        1*'Crop Table'!C18
        ),
1*'Crop Table'!C18 
)</f>
        <v/>
      </c>
      <c r="Z48" s="202"/>
      <c r="AA48" s="202" t="str">
        <f>IF(IF(H48&lt;'Crop Table'!O19, 
                        DATEDIF(H48, 'Crop Table'!O19, "D"), 
                        DATEDIF('Crop Table'!O19, H48, "D")
                )
&gt; 3,
        IF(
                IF(H48&lt;'Crop Table'!P19, 
                        DATEDIF(H48, 'Crop Table'!P19, "D"), 
                        DATEDIF('Crop Table'!P19, H48, "D")
                ) 
        &gt; 3, 
        IF(AND(H48&gt;'Crop Table'!O19, H48&lt;'Crop Table'!P19),
                1*'Crop Table'!C19,
        ), 
        1*'Crop Table'!C19
        ),
1*'Crop Table'!C19 
)</f>
        <v/>
      </c>
      <c r="AB48" s="202"/>
      <c r="AC48" s="202" t="str">
        <f>IF(IF(H48&lt;'Crop Table'!O20, 
                        DATEDIF(H48, 'Crop Table'!O20, "D"), 
                        DATEDIF('Crop Table'!O20, H48, "D")
                )
&gt; 3,
        IF(
                IF(H48&lt;'Crop Table'!P20, 
                        DATEDIF(H48, 'Crop Table'!P20, "D"), 
                        DATEDIF('Crop Table'!P20, H48, "D")
                ) 
        &gt; 3, 
        IF(AND(H48&gt;'Crop Table'!O20, H48&lt;'Crop Table'!P20),
                1*'Crop Table'!C20,
        ), 
        1*'Crop Table'!C20
        ),
1*'Crop Table'!C20 
)</f>
        <v/>
      </c>
      <c r="AD48" s="202"/>
      <c r="AE48" s="202" t="str">
        <f>IF(IF(H48&lt;'Crop Table'!O21, 
                        DATEDIF(H48, 'Crop Table'!O21, "D"), 
                        DATEDIF('Crop Table'!O21, H48, "D")
                )
&gt; 3,
        IF(
                IF(H48&lt;'Crop Table'!P21, 
                        DATEDIF(H48, 'Crop Table'!P21, "D"), 
                        DATEDIF('Crop Table'!P21, H48, "D")
                ) 
        &gt; 3, 
        IF(AND(H48&gt;'Crop Table'!O21, H48&lt;'Crop Table'!P21),
                1*'Crop Table'!C21,
        ), 
        1*'Crop Table'!C21
        ),
1*'Crop Table'!C21 
)</f>
        <v/>
      </c>
      <c r="AF48" s="202"/>
      <c r="AG48" s="202" t="str">
        <f>IF(IF(H48&lt;'Crop Table'!O22, 
                        DATEDIF(H48, 'Crop Table'!O22, "D"), 
                        DATEDIF('Crop Table'!O22, H48, "D")
                )
&gt; 3,
        IF(
                IF(H48&lt;'Crop Table'!P22, 
                        DATEDIF(H48, 'Crop Table'!P22, "D"), 
                        DATEDIF('Crop Table'!P22, H48, "D")
                ) 
        &gt; 3, 
        IF(AND(H48&gt;'Crop Table'!O22, H48&lt;'Crop Table'!P22),
                1*'Crop Table'!C22,
        ), 
        1*'Crop Table'!C22
        ),
1*'Crop Table'!C22 
)</f>
        <v/>
      </c>
      <c r="AH48" s="202"/>
      <c r="AI48" s="202">
        <f>IF(IF(H48&lt;'Crop Table'!O23, 
                        DATEDIF(H48, 'Crop Table'!O23, "D"), 
                        DATEDIF('Crop Table'!O23, H48, "D")
                )
&gt; 3,
        IF(
                IF(H48&lt;'Crop Table'!P23, 
                        DATEDIF(H48, 'Crop Table'!P23, "D"), 
                        DATEDIF('Crop Table'!P23, H48, "D")
                ) 
        &gt; 3, 
        IF(AND(H48&gt;'Crop Table'!O23, H48&lt;'Crop Table'!P23),
                1*'Crop Table'!C23,
        ), 
        1*'Crop Table'!C23
        ),
1*'Crop Table'!C23 
)</f>
        <v>1</v>
      </c>
      <c r="AJ48" s="202"/>
      <c r="AK48" s="202" t="str">
        <f>IF(IF(H48&lt;'Crop Table'!O24, 
                        DATEDIF(H48, 'Crop Table'!O24, "D"), 
                        DATEDIF('Crop Table'!O24, H48, "D")
                )
&gt; 3,
        IF(
                IF(H48&lt;'Crop Table'!P24, 
                        DATEDIF(H48, 'Crop Table'!P24, "D"), 
                        DATEDIF('Crop Table'!P24, H48, "D")
                ) 
        &gt; 3, 
        IF(AND(H48&gt;'Crop Table'!O24, H48&lt;'Crop Table'!P24),
                1*'Crop Table'!C24,
        ), 
        1*'Crop Table'!C24
        ),
1*'Crop Table'!C24 
)</f>
        <v/>
      </c>
      <c r="AL48" s="202"/>
      <c r="AM48" s="202" t="str">
        <f>IF(IF(H48&lt;'Crop Table'!O25, 
                        DATEDIF(H48, 'Crop Table'!O25, "D"), 
                        DATEDIF('Crop Table'!O25, H48, "D")
                )
&gt; 3,
        IF(
                IF(H48&lt;'Crop Table'!P25, 
                        DATEDIF(H48, 'Crop Table'!P25, "D"), 
                        DATEDIF('Crop Table'!P25, H48, "D")
                ) 
        &gt; 3, 
        IF(AND(H48&gt;'Crop Table'!O25, H48&lt;'Crop Table'!P25),
                1*'Crop Table'!C25,
        ), 
        1*'Crop Table'!C25
        ),
1*'Crop Table'!C25 
)</f>
        <v/>
      </c>
      <c r="AN48" s="202"/>
      <c r="AO48" s="202" t="str">
        <f>IF(IF(H48&lt;'Crop Table'!O26, 
                        DATEDIF(H48, 'Crop Table'!O26, "D"), 
                        DATEDIF('Crop Table'!O26, H48, "D")
                )
&gt; 3,
        IF(
                IF(H48&lt;'Crop Table'!P26, 
                        DATEDIF(H48, 'Crop Table'!P26, "D"), 
                        DATEDIF('Crop Table'!P26, H48, "D")
                ) 
        &gt; 3, 
        IF(AND(H48&gt;'Crop Table'!O26, H48&lt;'Crop Table'!P26),
                1*'Crop Table'!C26,
        ), 
        1*'Crop Table'!C26
        ),
1*'Crop Table'!C26 
)</f>
        <v/>
      </c>
      <c r="AP48" s="202"/>
      <c r="AQ48" s="202" t="str">
        <f>IF(IF(H48&lt;'Crop Table'!O27, 
                        DATEDIF(H48, 'Crop Table'!O27, "D"), 
                        DATEDIF('Crop Table'!O27, H48, "D")
                )
&gt; 3,
        IF(
                IF(H48&lt;'Crop Table'!P27, 
                        DATEDIF(H48, 'Crop Table'!P27, "D"), 
                        DATEDIF('Crop Table'!P27, H48, "D")
                ) 
        &gt; 3, 
        IF(AND(H48&gt;'Crop Table'!O27, H48&lt;'Crop Table'!P27),
                1*'Crop Table'!C27,
        ), 
        1*'Crop Table'!C27
        ),
1*'Crop Table'!C27 
)</f>
        <v/>
      </c>
      <c r="AR48" s="202"/>
      <c r="AS48" s="202" t="str">
        <f>IF(IF(H48&lt;'Crop Table'!O28, 
                        DATEDIF(H48, 'Crop Table'!O28, "D"), 
                        DATEDIF('Crop Table'!O28, H48, "D")
                )
&gt; 3,
        IF(
                IF(H48&lt;'Crop Table'!P28, 
                        DATEDIF(H48, 'Crop Table'!P28, "D"), 
                        DATEDIF('Crop Table'!P28, H48, "D")
                ) 
        &gt; 3, 
        IF(AND(H48&gt;'Crop Table'!O28, H48&lt;'Crop Table'!P28),
                1*'Crop Table'!C28,
        ), 
        1*'Crop Table'!C28
        ),
1*'Crop Table'!C28 
)</f>
        <v/>
      </c>
      <c r="AT48" s="202"/>
      <c r="AU48" s="202" t="str">
        <f>IF(IF(H48&lt;'Crop Table'!O29, 
                        DATEDIF(H48, 'Crop Table'!O29, "D"), 
                        DATEDIF('Crop Table'!O29, H48, "D")
                )
&gt; 3,
        IF(
                IF(H48&lt;'Crop Table'!P29, 
                        DATEDIF(H48, 'Crop Table'!P29, "D"), 
                        DATEDIF('Crop Table'!P29, H48, "D")
                ) 
        &gt; 3, 
        IF(AND(H48&gt;'Crop Table'!O29, H48&lt;'Crop Table'!P29),
                1*'Crop Table'!C29,
        ), 
        1*'Crop Table'!C29
        ),
1*'Crop Table'!C29 
)</f>
        <v/>
      </c>
      <c r="AV48" s="202"/>
      <c r="AW48" s="202" t="str">
        <f>IF(IF(H48&lt;'Crop Table'!O30, 
                        DATEDIF(H48, 'Crop Table'!O30, "D"), 
                        DATEDIF('Crop Table'!O30, H48, "D")
                )
&gt; 3,
        IF(
                IF(H48&lt;'Crop Table'!P30, 
                        DATEDIF(H48, 'Crop Table'!P30, "D"), 
                        DATEDIF('Crop Table'!P30, H48, "D")
                ) 
        &gt; 3, 
        IF(AND(H48&gt;'Crop Table'!O30, H48&lt;'Crop Table'!P30),
                1*'Crop Table'!C30,
        ), 
        1*'Crop Table'!C30
        ),
1*'Crop Table'!C30 
)</f>
        <v/>
      </c>
      <c r="AX48" s="202"/>
      <c r="AY48" s="202" t="str">
        <f>IF(IF(H48&lt;'Crop Table'!O31, 
                        DATEDIF(H48, 'Crop Table'!O31, "D"), 
                        DATEDIF('Crop Table'!O31, H48, "D")
                )
&gt; 3,
        IF(
                IF(H48&lt;'Crop Table'!P31, 
                        DATEDIF(H48, 'Crop Table'!P31, "D"), 
                        DATEDIF('Crop Table'!P31, H48, "D")
                ) 
        &gt; 3, 
        IF(AND(H48&gt;'Crop Table'!O31, H48&lt;'Crop Table'!P31),
                1*'Crop Table'!C31,
        ), 
        1*'Crop Table'!C31
        ),
1*'Crop Table'!C31 
)</f>
        <v/>
      </c>
      <c r="AZ48" s="202"/>
      <c r="BA48" s="202" t="str">
        <f>IF(IF(H48&lt;'Crop Table'!O32, 
                        DATEDIF(H48, 'Crop Table'!O32, "D"), 
                        DATEDIF('Crop Table'!O32, H48, "D")
                )
&gt; 3,
        IF(
                IF(H48&lt;'Crop Table'!P32, 
                        DATEDIF(H48, 'Crop Table'!P32, "D"), 
                        DATEDIF('Crop Table'!P32, H48, "D")
                ) 
        &gt; 3, 
        IF(AND(H48&gt;'Crop Table'!O32, H48&lt;'Crop Table'!P32),
                1*'Crop Table'!C32,
        ), 
        1*'Crop Table'!C32
        ),
1*'Crop Table'!C32 
)</f>
        <v/>
      </c>
      <c r="BB48" s="202"/>
      <c r="BC48" s="202" t="str">
        <f>IF(IF(H48&lt;'Crop Table'!O33, 
                        DATEDIF(H48, 'Crop Table'!O33, "D"), 
                        DATEDIF('Crop Table'!O33, H48, "D")
                )
&gt; 3,
        IF(
                IF(H48&lt;'Crop Table'!P33, 
                        DATEDIF(H48, 'Crop Table'!P33, "D"), 
                        DATEDIF('Crop Table'!P33, H48, "D")
                ) 
        &gt; 3, 
        IF(AND(H48&gt;'Crop Table'!O33, H48&lt;'Crop Table'!P33),
                1*'Crop Table'!C33,
        ), 
        1*'Crop Table'!C33
        ),
1*'Crop Table'!C33 
)</f>
        <v/>
      </c>
      <c r="BD48" s="202"/>
      <c r="BE48" s="202" t="str">
        <f>IF(IF(H48&lt;'Crop Table'!O34, 
                        DATEDIF(H48, 'Crop Table'!O34, "D"), 
                        DATEDIF('Crop Table'!O34, H48, "D")
                )
&gt; 3,
        IF(
                IF(H48&lt;'Crop Table'!P34, 
                        DATEDIF(H48, 'Crop Table'!P34, "D"), 
                        DATEDIF('Crop Table'!P34, H48, "D")
                ) 
        &gt; 3, 
        IF(AND(H48&gt;'Crop Table'!O34, H48&lt;'Crop Table'!P34),
                1*'Crop Table'!C34,
        ), 
        1*'Crop Table'!C34
        ),
1*'Crop Table'!C34 
)</f>
        <v/>
      </c>
      <c r="BF48" s="202"/>
      <c r="BG48" s="202" t="str">
        <f>IF(IF(H48&lt;'Crop Table'!O35, 
                        DATEDIF(H48, 'Crop Table'!O35, "D"), 
                        DATEDIF('Crop Table'!O35, H48, "D")
                )
&gt; 3,
        IF(
                IF(H48&lt;'Crop Table'!P35, 
                        DATEDIF(H48, 'Crop Table'!P35, "D"), 
                        DATEDIF('Crop Table'!P35, H48, "D")
                ) 
        &gt; 3, 
        IF(AND(H48&gt;'Crop Table'!O35, H48&lt;'Crop Table'!P35),
                1*'Crop Table'!C35,
        ), 
        1*'Crop Table'!C35
        ),
1*'Crop Table'!C35 
)</f>
        <v/>
      </c>
      <c r="BH48" s="202"/>
      <c r="BI48" s="202" t="str">
        <f>IF(IF(H48&lt;'Crop Table'!O36, 
                        DATEDIF(H48, 'Crop Table'!O36, "D"), 
                        DATEDIF('Crop Table'!O36, H48, "D")
                )
&gt; 3,
        IF(
                IF(H48&lt;'Crop Table'!P36, 
                        DATEDIF(H48, 'Crop Table'!P36, "D"), 
                        DATEDIF('Crop Table'!P36, H48, "D")
                ) 
        &gt; 3, 
        IF(AND(H48&gt;'Crop Table'!O36, H48&lt;'Crop Table'!P36),
                1*'Crop Table'!C36,
        ), 
        1*'Crop Table'!C36
        ),
1*'Crop Table'!C36 
)</f>
        <v/>
      </c>
      <c r="BJ48" s="202"/>
      <c r="BK48" s="202" t="str">
        <f>IF(IF(H48&lt;'Crop Table'!O37, 
                        DATEDIF(H48, 'Crop Table'!O37, "D"), 
                        DATEDIF('Crop Table'!O37, H48, "D")
                )
&gt; 3,
        IF(
                IF(H48&lt;'Crop Table'!P37, 
                        DATEDIF(H48, 'Crop Table'!P37, "D"), 
                        DATEDIF('Crop Table'!P37, H48, "D")
                ) 
        &gt; 3, 
        IF(AND(H48&gt;'Crop Table'!O37, H48&lt;'Crop Table'!P37),
                1*'Crop Table'!C37,
        ), 
        1*'Crop Table'!C37
        ),
1*'Crop Table'!C37 
)</f>
        <v/>
      </c>
      <c r="BL48" s="202"/>
      <c r="BM48" s="202" t="str">
        <f>IF(IF(H48&lt;'Crop Table'!O38, 
                        DATEDIF(H48, 'Crop Table'!O38, "D"), 
                        DATEDIF('Crop Table'!O38, H48, "D")
                )
&gt; 3,
        IF(
                IF(H48&lt;'Crop Table'!P38, 
                        DATEDIF(H48, 'Crop Table'!P38, "D"), 
                        DATEDIF('Crop Table'!P38, H48, "D")
                ) 
        &gt; 3, 
        IF(AND(H48&gt;'Crop Table'!O38, H48&lt;'Crop Table'!P38),
                1*'Crop Table'!C38,
        ), 
        1*'Crop Table'!C38
        ),
1*'Crop Table'!C38 
)</f>
        <v/>
      </c>
      <c r="BN48" s="202"/>
      <c r="BO48" s="202" t="str">
        <f>IF(IF(H48&lt;'Crop Table'!O39, 
                        DATEDIF(H48, 'Crop Table'!O39, "D"), 
                        DATEDIF('Crop Table'!O39, H48, "D")
                )
&gt; 3,
        IF(
                IF(H48&lt;'Crop Table'!P39, 
                        DATEDIF(H48, 'Crop Table'!P39, "D"), 
                        DATEDIF('Crop Table'!P39, H48, "D")
                ) 
        &gt; 3, 
        IF(AND(H48&gt;'Crop Table'!O39, H48&lt;'Crop Table'!P39),
                1*'Crop Table'!C39,
        ), 
        1*'Crop Table'!C39
        ),
1*'Crop Table'!C39 
)</f>
        <v/>
      </c>
      <c r="BP48" s="202"/>
      <c r="BQ48" s="202" t="str">
        <f>IF(IF(H48&lt;'Crop Table'!O40, 
                        DATEDIF(H48, 'Crop Table'!O40, "D"), 
                        DATEDIF('Crop Table'!O40, H48, "D")
                )
&gt; 3,
        IF(
                IF(H48&lt;'Crop Table'!P40, 
                        DATEDIF(H48, 'Crop Table'!P40, "D"), 
                        DATEDIF('Crop Table'!P40, H48, "D")
                ) 
        &gt; 3, 
        IF(AND(H48&gt;'Crop Table'!O40, H48&lt;'Crop Table'!P40),
                1*'Crop Table'!C40,
        ), 
        1*'Crop Table'!C40
        ),
1*'Crop Table'!C40
)</f>
        <v/>
      </c>
      <c r="BR48" s="202"/>
      <c r="BS48" s="202" t="str">
        <f>IF(IF(H48&lt;'Crop Table'!O41, 
                        DATEDIF(H48, 'Crop Table'!O41, "D"), 
                        DATEDIF('Crop Table'!O41, H48, "D")
                )
&gt; 3,
        IF(
                IF(H48&lt;'Crop Table'!P41, 
                        DATEDIF(H48, 'Crop Table'!P41, "D"), 
                        DATEDIF('Crop Table'!P41, H48, "D")
                ) 
        &gt; 3, 
        IF(AND(H48&gt;'Crop Table'!O41, H48&lt;'Crop Table'!P41),
                1*'Crop Table'!C41,
        ), 
        1*'Crop Table'!C41
        ),
1*'Crop Table'!C41
)</f>
        <v/>
      </c>
      <c r="BT48" s="202"/>
      <c r="BU48" s="202" t="str">
        <f>IF(IF(H48&lt;'Crop Table'!O42, 
                        DATEDIF(H48, 'Crop Table'!O42, "D"), 
                        DATEDIF('Crop Table'!O42, H48, "D")
                )
&gt; 3,
        IF(
                IF(H48&lt;'Crop Table'!P42, 
                        DATEDIF(H48, 'Crop Table'!P42, "D"), 
                        DATEDIF('Crop Table'!P42, H48, "D")
                ) 
        &gt; 3, 
        IF(AND(H48&gt;'Crop Table'!O42, H48&lt;'Crop Table'!P42),
                1*'Crop Table'!C42,
        ), 
        1*'Crop Table'!C42
        ),
1*'Crop Table'!C42
)</f>
        <v/>
      </c>
      <c r="BV48" s="202"/>
      <c r="BW48" s="202" t="str">
        <f>IF(IF(H48&lt;'Crop Table'!O43, 
                        DATEDIF(H48, 'Crop Table'!O43, "D"), 
                        DATEDIF('Crop Table'!O43, H48, "D")
                )
&gt; 3,
        IF(
                IF(H48&lt;'Crop Table'!P43, 
                        DATEDIF(H48, 'Crop Table'!P43, "D"), 
                        DATEDIF('Crop Table'!P43, H48, "D")
                ) 
        &gt; 3, 
        IF(AND(H48&gt;'Crop Table'!O43, H48&lt;'Crop Table'!P43),
                1*'Crop Table'!C43,
        ), 
        1*'Crop Table'!C43
        ),
1*'Crop Table'!C43
)</f>
        <v/>
      </c>
      <c r="BX48" s="202"/>
      <c r="BY48" s="202" t="str">
        <f>IF(IF(H48&lt;'Crop Table'!O44, 
                        DATEDIF(H48, 'Crop Table'!O44, "D"), 
                        DATEDIF('Crop Table'!O44, H48, "D")
                )
&gt; 3,
        IF(
                IF(H48&lt;'Crop Table'!P44, 
                        DATEDIF(H48, 'Crop Table'!P44, "D"), 
                        DATEDIF('Crop Table'!P44, H48, "D")
                ) 
        &gt; 3, 
        IF(AND(H48&gt;'Crop Table'!O44, H48&lt;'Crop Table'!P44),
                1*'Crop Table'!C44,
        ), 
        1*'Crop Table'!C44
        ),
1*'Crop Table'!C44
)</f>
        <v/>
      </c>
      <c r="BZ48" s="202"/>
      <c r="CA48" s="202" t="str">
        <f>IF(IF(H48&lt;'Crop Table'!O45, 
                        DATEDIF(H48, 'Crop Table'!O45, "D"), 
                        DATEDIF('Crop Table'!O45, H48, "D")
                )
&gt; 3,
        IF(
                IF(H48&lt;'Crop Table'!P45, 
                        DATEDIF(H48, 'Crop Table'!P45, "D"), 
                        DATEDIF('Crop Table'!P45, H48, "D")
                ) 
        &gt; 3, 
        IF(AND(H48&gt;'Crop Table'!O45, H48&lt;'Crop Table'!P45),
                1*'Crop Table'!C45,
        ), 
        1*'Crop Table'!C45
        ),
1*'Crop Table'!C45
)</f>
        <v/>
      </c>
      <c r="CB48" s="202"/>
      <c r="CC48" s="202" t="str">
        <f>IF(IF(H48&lt;'Crop Table'!O46, 
                        DATEDIF(H48, 'Crop Table'!O46, "D"), 
                        DATEDIF('Crop Table'!O46, H48, "D")
                )
&gt; 3,
        IF(
                IF(H48&lt;'Crop Table'!P46, 
                        DATEDIF(H48, 'Crop Table'!P46, "D"), 
                        DATEDIF('Crop Table'!P46, H48, "D")
                ) 
        &gt; 3, 
        IF(AND(H48&gt;'Crop Table'!O46, H48&lt;'Crop Table'!P46),
                1*'Crop Table'!C46,
        ), 
        1*'Crop Table'!C46
        ),
1*'Crop Table'!C46
)</f>
        <v/>
      </c>
      <c r="CD48" s="202"/>
      <c r="CE48" s="202" t="str">
        <f>IF(IF(H48&lt;'Crop Table'!O47, 
                        DATEDIF(H48, 'Crop Table'!O47, "D"), 
                        DATEDIF('Crop Table'!O47, H48, "D")
                )
&gt; 3,
        IF(
                IF(H48&lt;'Crop Table'!P47, 
                        DATEDIF(H48, 'Crop Table'!P47, "D"), 
                        DATEDIF('Crop Table'!P47, H48, "D")
                ) 
        &gt; 3, 
        IF(AND(H48&gt;'Crop Table'!O47, H48&lt;'Crop Table'!P47),
                1*'Crop Table'!C47,
        ), 
        1*'Crop Table'!C47
        ),
1*'Crop Table'!C47
)</f>
        <v/>
      </c>
      <c r="CF48" s="202"/>
      <c r="CG48" s="202" t="str">
        <f>IF(IF(H48&lt;'Crop Table'!O48, 
                        DATEDIF(H48, 'Crop Table'!O48, "D"), 
                        DATEDIF('Crop Table'!O48, H48, "D")
                )
&gt; 3,
        IF(
                IF(H48&lt;'Crop Table'!P48, 
                        DATEDIF(H48, 'Crop Table'!P48, "D"), 
                        DATEDIF('Crop Table'!P48, H48, "D")
                ) 
        &gt; 3, 
        IF(AND(H48&gt;'Crop Table'!O48, H48&lt;'Crop Table'!P48),
                1*'Crop Table'!C48,
        ), 
        1*'Crop Table'!C48
        ),
1*'Crop Table'!C48
)</f>
        <v/>
      </c>
      <c r="CH48" s="202"/>
      <c r="CI48" s="202" t="str">
        <f>IF(IF(H48&lt;'Crop Table'!O49, 
                        DATEDIF(H48, 'Crop Table'!O49, "D"), 
                        DATEDIF('Crop Table'!O49, H48, "D")
                )
&gt; 3,
        IF(
                IF(H48&lt;'Crop Table'!P49, 
                        DATEDIF(H48, 'Crop Table'!P49, "D"), 
                        DATEDIF('Crop Table'!P49, H48, "D")
                ) 
        &gt; 3, 
        IF(AND(H48&gt;'Crop Table'!O49, H48&lt;'Crop Table'!P49),
                1*'Crop Table'!C49,
        ), 
        1*'Crop Table'!C49
        ),
1*'Crop Table'!C49
)</f>
        <v/>
      </c>
      <c r="CJ48" s="202"/>
      <c r="CK48" s="202" t="str">
        <f>IF(IF(H48&lt;'Crop Table'!O50, 
                        DATEDIF(H48, 'Crop Table'!O50, "D"), 
                        DATEDIF('Crop Table'!O50, H48, "D")
                )
&gt; 3,
        IF(
                IF(H48&lt;'Crop Table'!P50, 
                        DATEDIF(H48, 'Crop Table'!P50, "D"), 
                        DATEDIF('Crop Table'!P50, H48, "D")
                ) 
        &gt; 3, 
        IF(AND(H48&gt;'Crop Table'!O50, H48&lt;'Crop Table'!P50),
                1*'Crop Table'!C50,
        ), 
        1*'Crop Table'!C50
        ),
1*'Crop Table'!C50
)</f>
        <v/>
      </c>
      <c r="CL48" s="202"/>
      <c r="CM48" s="202" t="str">
        <f>IF(IF(H48&lt;'Crop Table'!O51, 
                        DATEDIF(H48, 'Crop Table'!O51, "D"), 
                        DATEDIF('Crop Table'!O51, H48, "D")
                )
&gt; 3,
        IF(
                IF(H48&lt;'Crop Table'!P51, 
                        DATEDIF(H48, 'Crop Table'!P51, "D"), 
                        DATEDIF('Crop Table'!P51, H48, "D")
                ) 
        &gt; 3, 
        IF(AND(H48&gt;'Crop Table'!O51, H48&lt;'Crop Table'!P51),
                1*'Crop Table'!C51,
        ), 
        1*'Crop Table'!C51
        ),
1*'Crop Table'!C51
)</f>
        <v/>
      </c>
      <c r="CN48" s="202"/>
      <c r="CO48" s="202" t="str">
        <f>IF(IF(H48&lt;'Crop Table'!O52, 
                        DATEDIF(H48, 'Crop Table'!O52, "D"), 
                        DATEDIF('Crop Table'!O52, H48, "D")
                )
&gt; 3,
        IF(
                IF(H48&lt;'Crop Table'!P52, 
                        DATEDIF(H48, 'Crop Table'!P52, "D"), 
                        DATEDIF('Crop Table'!P52, H48, "D")
                ) 
        &gt; 3, 
        IF(AND(H48&gt;'Crop Table'!O52, H48&lt;'Crop Table'!P52),
                1*'Crop Table'!C52,
        ), 
        1*'Crop Table'!C52
        ),
1*'Crop Table'!C52
)</f>
        <v/>
      </c>
      <c r="CP48" s="202"/>
      <c r="CQ48" s="202" t="str">
        <f>IF(IF(H48&lt;'Crop Table'!O53, 
                        DATEDIF(H48, 'Crop Table'!O53, "D"), 
                        DATEDIF('Crop Table'!O53, H48, "D")
                )
&gt; 3,
        IF(
                IF(H48&lt;'Crop Table'!P53, 
                        DATEDIF(H48, 'Crop Table'!P53, "D"), 
                        DATEDIF('Crop Table'!P53, H48, "D")
                ) 
        &gt; 3, 
        IF(AND(H48&gt;'Crop Table'!O53, H48&lt;'Crop Table'!P53),
                1*'Crop Table'!C53,
        ), 
        1*'Crop Table'!C53
        ),
1*'Crop Table'!C53
)</f>
        <v/>
      </c>
      <c r="CR48" s="202"/>
      <c r="CS48" s="202" t="str">
        <f>IF(IF(H48&lt;'Crop Table'!O54, 
                        DATEDIF(H48, 'Crop Table'!O54, "D"), 
                        DATEDIF('Crop Table'!O54, H48, "D")
                )
&gt; 3,
        IF(
                IF(H48&lt;'Crop Table'!P54, 
                        DATEDIF(H48, 'Crop Table'!P54, "D"), 
                        DATEDIF('Crop Table'!P54, H48, "D")
                ) 
        &gt; 3, 
        IF(AND(H48&gt;'Crop Table'!O54, H48&lt;'Crop Table'!P54),
                1*'Crop Table'!C54,
        ), 
        1*'Crop Table'!C54
        ),
1*'Crop Table'!C54
)</f>
        <v/>
      </c>
      <c r="CT48" s="202"/>
      <c r="CU48" s="202" t="str">
        <f>IF(IF(H48&lt;'Crop Table'!O55, 
                        DATEDIF(H48, 'Crop Table'!O55, "D"), 
                        DATEDIF('Crop Table'!O55, H48, "D")
                )
&gt; 3,
        IF(
                IF(H48&lt;'Crop Table'!P55, 
                        DATEDIF(H48, 'Crop Table'!P55, "D"), 
                        DATEDIF('Crop Table'!P55, H48, "D")
                ) 
        &gt; 3, 
        IF(AND(H48&gt;'Crop Table'!O55, H48&lt;'Crop Table'!P55),
                1*'Crop Table'!C55,
        ), 
        1*'Crop Table'!C55
        ),
1*'Crop Table'!C55
)</f>
        <v/>
      </c>
      <c r="CV48" s="202"/>
      <c r="CW48" s="202" t="str">
        <f>IF(IF(H48&lt;'Crop Table'!O56, 
                        DATEDIF(H48, 'Crop Table'!O56, "D"), 
                        DATEDIF('Crop Table'!O56, H48, "D")
                )
&gt; 3,
        IF(
                IF(H48&lt;'Crop Table'!P56, 
                        DATEDIF(H48, 'Crop Table'!P56, "D"), 
                        DATEDIF('Crop Table'!P56, H48, "D")
                ) 
        &gt; 3, 
        IF(AND(H48&gt;'Crop Table'!O56, H48&lt;'Crop Table'!P56),
                1*'Crop Table'!C56,
        ), 
        1*'Crop Table'!C56
        ),
1*'Crop Table'!C56
)</f>
        <v/>
      </c>
      <c r="CX48" s="202"/>
      <c r="CY48" s="202" t="str">
        <f>IF(IF(H48&lt;'Crop Table'!O57, 
                        DATEDIF(H48, 'Crop Table'!O57, "D"), 
                        DATEDIF('Crop Table'!O57, H48, "D")
                )
&gt; 3,
        IF(
                IF(H48&lt;'Crop Table'!P57, 
                        DATEDIF(H48, 'Crop Table'!P57, "D"), 
                        DATEDIF('Crop Table'!P57, H48, "D")
                ) 
        &gt; 3, 
        IF(AND(H48&gt;'Crop Table'!O57, H48&lt;'Crop Table'!P57),
                1*'Crop Table'!C57,
        ), 
        1*'Crop Table'!C57
        ),
1*'Crop Table'!C57
)</f>
        <v/>
      </c>
      <c r="CZ48" s="202"/>
      <c r="DA48" s="202" t="str">
        <f>IF(IF(H48&lt;'Crop Table'!O58, 
                        DATEDIF(H48, 'Crop Table'!O58, "D"), 
                        DATEDIF('Crop Table'!O58, H48, "D")
                )
&gt; 3,
        IF(
                IF(H48&lt;'Crop Table'!P58, 
                        DATEDIF(H48, 'Crop Table'!P58, "D"), 
                        DATEDIF('Crop Table'!P58, H48, "D")
                ) 
        &gt; 3, 
        IF(AND(H48&gt;'Crop Table'!O58, H48&lt;'Crop Table'!P58),
                1*'Crop Table'!C58,
        ), 
        1*'Crop Table'!C58
        ),
1*'Crop Table'!C58
)</f>
        <v/>
      </c>
      <c r="DB48" s="202"/>
      <c r="DC48" s="202" t="str">
        <f>IF(IF(H48&lt;'Crop Table'!O59, 
                        DATEDIF(H48, 'Crop Table'!O59, "D"), 
                        DATEDIF('Crop Table'!O59, H48, "D")
                )
&gt; 3,
        IF(
                IF(H48&lt;'Crop Table'!P59, 
                        DATEDIF(H48, 'Crop Table'!P59, "D"), 
                        DATEDIF('Crop Table'!P59, H48, "D")
                ) 
        &gt; 3, 
        IF(AND(H48&gt;'Crop Table'!O59, H48&lt;'Crop Table'!P59),
                1*'Crop Table'!C59,
        ), 
        1*'Crop Table'!C59
        ),
1*'Crop Table'!C59
)</f>
        <v/>
      </c>
      <c r="DD48" s="202"/>
      <c r="DE48" s="202" t="str">
        <f>IF(IF(H48&lt;'Crop Table'!O60, 
                        DATEDIF(H48, 'Crop Table'!O60, "D"), 
                        DATEDIF('Crop Table'!O60, H48, "D")
                )
&gt; 3,
        IF(
                IF(H48&lt;'Crop Table'!P60, 
                        DATEDIF(H48, 'Crop Table'!P60, "D"), 
                        DATEDIF('Crop Table'!P60, H48, "D")
                ) 
        &gt; 3, 
        IF(AND(H48&gt;'Crop Table'!O60, H48&lt;'Crop Table'!P60),
                1*'Crop Table'!C60,
        ), 
        1*'Crop Table'!C60
        ),
1*'Crop Table'!C60
)</f>
        <v/>
      </c>
      <c r="DF48" s="202"/>
      <c r="DG48" s="202" t="str">
        <f>IF(IF(H47&lt;'Crop Table'!O61, 
                        DATEDIF(H47, 'Crop Table'!O61, "D"), 
                        DATEDIF('Crop Table'!O61, H47, "D")
                )
&gt; 3,
        IF(
                IF(H47&lt;'Crop Table'!P61, 
                        DATEDIF(H47, 'Crop Table'!P61, "D"), 
                        DATEDIF('Crop Table'!P61, H47, "D")
                ) 
        &gt; 3, 
        IF(AND(H47&gt;'Crop Table'!O61, H47&lt;'Crop Table'!P61),
                1*'Crop Table'!C61,
        ), 
        1*'Crop Table'!C61
        ),
1*'Crop Table'!C61
)</f>
        <v/>
      </c>
      <c r="DH48" s="202"/>
      <c r="DI48" s="202" t="str">
        <f>IF(IF(H48&lt;'Crop Table'!O62, 
                        DATEDIF(H48, 'Crop Table'!O62, "D"), 
                        DATEDIF('Crop Table'!O62, H48, "D")
                )
&gt; 3,
        IF(
                IF(H48&lt;'Crop Table'!P62, 
                        DATEDIF(H48, 'Crop Table'!P62, "D"), 
                        DATEDIF('Crop Table'!P62, H48, "D")
                ) 
        &gt; 3, 
        IF(AND(H48&gt;'Crop Table'!O62, H48&lt;'Crop Table'!P62),
                1*'Crop Table'!C62,
        ), 
        1*'Crop Table'!C62
        ),
1*'Crop Table'!C62
)</f>
        <v/>
      </c>
      <c r="DJ48" s="202"/>
      <c r="DK48" s="202" t="str">
        <f>IF(IF(H48&lt;'Crop Table'!O63, 
                        DATEDIF(H48, 'Crop Table'!O63, "D"), 
                        DATEDIF('Crop Table'!O63, H48, "D")
                )
&gt; 3,
        IF(
                IF(H48&lt;'Crop Table'!P63, 
                        DATEDIF(H48, 'Crop Table'!P63, "D"), 
                        DATEDIF('Crop Table'!P63, H48, "D")
                ) 
        &gt; 3, 
        IF(AND(H48&gt;'Crop Table'!O63, H48&lt;'Crop Table'!P63),
                1*'Crop Table'!C63,
        ), 
        1*'Crop Table'!C63
        ),
1*'Crop Table'!C63
)</f>
        <v/>
      </c>
      <c r="DL48" s="202"/>
      <c r="DM48" s="202" t="str">
        <f>IF(IF(H47&lt;'Crop Table'!O64, 
                        DATEDIF(H47, 'Crop Table'!O64, "D"), 
                        DATEDIF('Crop Table'!O64, H47, "D")
                )
&gt; 3,
        IF(
                IF(H47&lt;'Crop Table'!P64, 
                        DATEDIF(H47, 'Crop Table'!P64, "D"), 
                        DATEDIF('Crop Table'!P64, H47, "D")
                ) 
        &gt; 3, 
        IF(AND(H47&gt;'Crop Table'!O64, H47&lt;'Crop Table'!P64),
                1*'Crop Table'!C64,
        ), 
        1*'Crop Table'!C64
        ),
1*'Crop Table'!C64
)</f>
        <v/>
      </c>
      <c r="DN48" s="202"/>
      <c r="DO48" s="202" t="str">
        <f>IF(IF(H48&lt;'Crop Table'!O65, 
                        DATEDIF(H48, 'Crop Table'!O65, "D"), 
                        DATEDIF('Crop Table'!O65, H48, "D")
                )
&gt; 3,
        IF(
                IF(H48&lt;'Crop Table'!P65, 
                        DATEDIF(H48, 'Crop Table'!P65, "D"), 
                        DATEDIF('Crop Table'!P65, H48, "D")
                ) 
        &gt; 3, 
        IF(AND(H48&gt;'Crop Table'!O65, H48&lt;'Crop Table'!P65),
                1*'Crop Table'!C65,
        ), 
        1*'Crop Table'!C65
        ),
1*'Crop Table'!C65
)</f>
        <v/>
      </c>
      <c r="DP48" s="202"/>
      <c r="DQ48" s="202" t="str">
        <f>IF(IF(H48&lt;'Crop Table'!O66, 
                        DATEDIF(H48, 'Crop Table'!O66, "D"), 
                        DATEDIF('Crop Table'!O66, H48, "D")
                )
&gt; 3,
        IF(
                IF(H48&lt;'Crop Table'!P66, 
                        DATEDIF(H48, 'Crop Table'!P66, "D"), 
                        DATEDIF('Crop Table'!P66, H48, "D")
                ) 
        &gt; 3, 
        IF(AND(H48&gt;'Crop Table'!O66, H48&lt;'Crop Table'!P66),
                1*'Crop Table'!C66,
        ), 
        1*'Crop Table'!C66
        ),
1*'Crop Table'!C66
)</f>
        <v/>
      </c>
      <c r="DR48" s="202"/>
      <c r="DS48" s="202" t="str">
        <f>IF(IF(H48&lt;'Crop Table'!O67, 
                        DATEDIF(H48, 'Crop Table'!O67, "D"), 
                        DATEDIF('Crop Table'!O67, H48, "D")
                )
&gt; 3,
        IF(
                IF(H48&lt;'Crop Table'!P67, 
                        DATEDIF(H48, 'Crop Table'!P67, "D"), 
                        DATEDIF('Crop Table'!P67, H48, "D")
                ) 
        &gt; 3, 
        IF(AND(H48&gt;'Crop Table'!O67, H48&lt;'Crop Table'!P67),
                1*'Crop Table'!C67,
        ), 
        1*'Crop Table'!C67
        ),
1*'Crop Table'!C67
)</f>
        <v/>
      </c>
      <c r="DT48" s="202"/>
      <c r="DU48" s="202" t="str">
        <f>IF(IF(H48&lt;'Crop Table'!O68, 
                        DATEDIF(H48, 'Crop Table'!O68, "D"), 
                        DATEDIF('Crop Table'!O68, H48, "D")
                )
&gt; 3,
        IF(
                IF(H48&lt;'Crop Table'!P68, 
                        DATEDIF(H48, 'Crop Table'!P68, "D"), 
                        DATEDIF('Crop Table'!P68, H48, "D")
                ) 
        &gt; 3, 
        IF(AND(H48&gt;'Crop Table'!O68, H48&lt;'Crop Table'!P68),
                1*'Crop Table'!C68,
        ), 
        1*'Crop Table'!C68
        ),
1*'Crop Table'!C68
)</f>
        <v/>
      </c>
      <c r="DV48" s="202"/>
      <c r="DW48" s="202" t="str">
        <f>IF(IF(H48&lt;'Crop Table'!O69, 
                        DATEDIF(H48, 'Crop Table'!O69, "D"), 
                        DATEDIF('Crop Table'!O69, H48, "D")
                )
&gt; 3,
        IF(
                IF(H48&lt;'Crop Table'!P69, 
                        DATEDIF(H48, 'Crop Table'!P69, "D"), 
                        DATEDIF('Crop Table'!P69, H48, "D")
                ) 
        &gt; 3, 
        IF(AND(H48&gt;'Crop Table'!O69, H48&lt;'Crop Table'!P69),
                1*'Crop Table'!C69,
        ), 
        1*'Crop Table'!C69
        ),
1*'Crop Table'!C69
)</f>
        <v/>
      </c>
      <c r="DX48" s="202"/>
      <c r="DY48" s="202" t="str">
        <f>IF(IF(H48&lt;'Crop Table'!O70, 
                        DATEDIF(H48, 'Crop Table'!O70, "D"), 
                        DATEDIF('Crop Table'!O70, H48, "D")
                )
&gt; 3,
        IF(
                IF(H48&lt;'Crop Table'!P70, 
                        DATEDIF(H48, 'Crop Table'!P70, "D"), 
                        DATEDIF('Crop Table'!P70, H48, "D")
                ) 
        &gt; 3, 
        IF(AND(H48&gt;'Crop Table'!O70, H48&lt;'Crop Table'!P70),
                1*'Crop Table'!C70,
        ), 
        1*'Crop Table'!C70
        ),
1*'Crop Table'!C70
)</f>
        <v/>
      </c>
      <c r="DZ48" s="202"/>
      <c r="EA48" s="202" t="str">
        <f>IF(IF(H46&lt;'Crop Table'!O71, 
                        DATEDIF(H46, 'Crop Table'!O71, "D"), 
                        DATEDIF('Crop Table'!O71, H46, "D")
                )
&gt; 3,
        IF(
                IF(H46&lt;'Crop Table'!P71, 
                        DATEDIF(H46, 'Crop Table'!P71, "D"), 
                        DATEDIF('Crop Table'!P71, H46, "D")
                ) 
        &gt; 3, 
        IF(AND(H46&gt;'Crop Table'!O71, H46&lt;'Crop Table'!P71),
                1*'Crop Table'!C71,
        ), 
        1*'Crop Table'!C71
        ),
1*'Crop Table'!C71
)</f>
        <v/>
      </c>
      <c r="EB48" s="202"/>
      <c r="EC48" s="202" t="str">
        <f>IF(IF(H48&lt;'Crop Table'!O72, 
                        DATEDIF(H48, 'Crop Table'!O72, "D"), 
                        DATEDIF('Crop Table'!O72, H48, "D")
                )
&gt; 3,
        IF(
                IF(H48&lt;'Crop Table'!P72, 
                        DATEDIF(H48, 'Crop Table'!P72, "D"), 
                        DATEDIF('Crop Table'!P72, H48, "D")
                ) 
        &gt; 3, 
        IF(AND(H48&gt;'Crop Table'!O72, H48&lt;'Crop Table'!P72),
                1*'Crop Table'!C72,
        ), 
        1*'Crop Table'!C72
        ),
1*'Crop Table'!C72
)</f>
        <v/>
      </c>
      <c r="ED48" s="202"/>
      <c r="EE48" s="202" t="str">
        <f>IF(IF(H48&lt;'Crop Table'!O73, 
                        DATEDIF(H48, 'Crop Table'!O73, "D"), 
                        DATEDIF('Crop Table'!O73, H48, "D")
                )
&gt; 3,
        IF(
                IF(H48&lt;'Crop Table'!P73, 
                        DATEDIF(H48, 'Crop Table'!P73, "D"), 
                        DATEDIF('Crop Table'!P73, H48, "D")
                ) 
        &gt; 3, 
        IF(AND(H48&gt;'Crop Table'!O73, H48&lt;'Crop Table'!P73),
                1*'Crop Table'!C73,
        ), 
        1*'Crop Table'!C73
        ),
1*'Crop Table'!C73
)</f>
        <v/>
      </c>
      <c r="EF48" s="203"/>
    </row>
    <row r="49">
      <c r="A49" s="204"/>
      <c r="B49" s="193"/>
      <c r="C49" s="193"/>
      <c r="D49" s="193"/>
      <c r="E49" s="205">
        <f>IF(COUNTA('Crop Table'!O11:O73)=0, ,SUM(K49:EE49))</f>
        <v>1</v>
      </c>
      <c r="F49" s="195"/>
      <c r="G49" s="206" t="str">
        <f>IF(COUNTA('Crop Table'!O11:O73)=0, ,(IF(LEFT(H49, 2)=LEFT(H48, 2), , SWITCH(LEFT(H49, 2), "1/", "January","2/", "February","3/", "March","4/", "April","5/", "May","6/", "June","7/", "July","8/", "August","9/", "September","10", "October","11", "November","12", "December"))))</f>
        <v>March</v>
      </c>
      <c r="H49" s="197">
        <f>IF(COUNTA('Crop Table'!O11:O73)=0, ,H48+(DATEDIF(H13, H53, "D")/39)-((DATEDIF(H13, H53, "D")/39)/39))</f>
        <v>45358.28994</v>
      </c>
      <c r="I49" s="207"/>
      <c r="J49" s="208"/>
      <c r="K49" s="200" t="str">
        <f>IF(IF(H49&lt;'Crop Table'!O11, 
                        DATEDIF(H49, 'Crop Table'!O11, "D"), 
                        DATEDIF('Crop Table'!O11, H49, "D")
                )
&gt; 3,
        IF(
                IF(H49&lt;'Crop Table'!P11, 
                        DATEDIF(H49, 'Crop Table'!P11, "D"), 
                        DATEDIF('Crop Table'!P11, H49, "D")
                ) 
        &gt; 3, 
        IF(AND(H49&gt;'Crop Table'!O11, H49&lt;'Crop Table'!P11),
                1*'Crop Table'!C11,
        ), 
        1*'Crop Table'!C11
        ),
1*'Crop Table'!C11
)</f>
        <v/>
      </c>
      <c r="L49" s="200"/>
      <c r="M49" s="201" t="str">
        <f>IF(IF(H48&lt;'Crop Table'!O12, 
                        DATEDIF(H48, 'Crop Table'!O12, "D"), 
                        DATEDIF('Crop Table'!O12, H48, "D")
                )
&gt; 3,
        IF(
                IF(H48&lt;'Crop Table'!P12, 
                        DATEDIF(H48, 'Crop Table'!P12, "D"), 
                        DATEDIF('Crop Table'!P12, H48, "D")
                ) 
        &gt; 3, 
        IF(AND(H48&gt;'Crop Table'!O12, H48&lt;'Crop Table'!P12),
                1*'Crop Table'!C12,
        ), 
        1*'Crop Table'!C12
        ),
1*'Crop Table'!C12
)</f>
        <v/>
      </c>
      <c r="N49" s="210"/>
      <c r="O49" s="202" t="str">
        <f>IF(IF(H48&lt;'Crop Table'!O13, 
                        DATEDIF(H48, 'Crop Table'!O13, "D"), 
                        DATEDIF('Crop Table'!O13, H48, "D")
                )
&gt; 3,
        IF(
                IF(H48&lt;'Crop Table'!P13, 
                        DATEDIF(H48, 'Crop Table'!P13, "D"), 
                        DATEDIF('Crop Table'!P13, H48, "D")
                ) 
        &gt; 3, 
        IF(AND(H48&gt;'Crop Table'!O13, H48&lt;'Crop Table'!P13),
                1*'Crop Table'!C13,
        ), 
        1*'Crop Table'!C13
        ),
1*'Crop Table'!C13
)</f>
        <v/>
      </c>
      <c r="P49" s="202"/>
      <c r="Q49" s="202" t="str">
        <f>IF(IF(H49&lt;'Crop Table'!O14, 
                        DATEDIF(H49, 'Crop Table'!O14, "D"), 
                        DATEDIF('Crop Table'!O14, H49, "D")
                )
&gt; 3,
        IF(
                IF(H49&lt;'Crop Table'!P14, 
                        DATEDIF(H49, 'Crop Table'!P14, "D"), 
                        DATEDIF('Crop Table'!P14, H49, "D")
                ) 
        &gt; 3, 
        IF(AND(H49&gt;'Crop Table'!O14, H49&lt;'Crop Table'!P14),
                1*'Crop Table'!C14,
        ), 
        1*'Crop Table'!C14
        ),
1*'Crop Table'!C14 
)</f>
        <v/>
      </c>
      <c r="R49" s="202"/>
      <c r="S49" s="202" t="str">
        <f>IF(IF(H48&lt;'Crop Table'!O15, 
                        DATEDIF(H48, 'Crop Table'!O15, "D"), 
                        DATEDIF('Crop Table'!O15, H48, "D")
                )
&gt; 3,
        IF(
                IF(H48&lt;'Crop Table'!P15, 
                        DATEDIF(H48, 'Crop Table'!P15, "D"), 
                        DATEDIF('Crop Table'!P15, H48, "D")
                ) 
        &gt; 3, 
        IF(AND(H48&gt;'Crop Table'!O15, H48&lt;'Crop Table'!P15),
                1*'Crop Table'!C15,
        ), 
        1*'Crop Table'!C15
        ),
1*'Crop Table'!C15
)</f>
        <v/>
      </c>
      <c r="T49" s="202"/>
      <c r="U49" s="202" t="str">
        <f>IF(IF(H49&lt;'Crop Table'!O16, 
                        DATEDIF(H49, 'Crop Table'!O16, "D"), 
                        DATEDIF('Crop Table'!O16, H49, "D")
                )
&gt; 3,
        IF(
                IF(H49&lt;'Crop Table'!P16, 
                        DATEDIF(H49, 'Crop Table'!P16, "D"), 
                        DATEDIF('Crop Table'!P16, H49, "D")
                ) 
        &gt; 3, 
        IF(AND(H49&gt;'Crop Table'!O16, H49&lt;'Crop Table'!P16),
                1*'Crop Table'!C16,
        ), 
        1*'Crop Table'!C16
        ),
1*'Crop Table'!C16 
)</f>
        <v/>
      </c>
      <c r="V49" s="202"/>
      <c r="W49" s="202" t="str">
        <f>IF(IF(H49&lt;'Crop Table'!O17, 
                        DATEDIF(H49, 'Crop Table'!O17, "D"), 
                        DATEDIF('Crop Table'!O17, H49, "D")
                )
&gt; 3,
        IF(
                IF(H49&lt;'Crop Table'!P17, 
                        DATEDIF(H49, 'Crop Table'!P17, "D"), 
                        DATEDIF('Crop Table'!P17, H49, "D")
                ) 
        &gt; 3, 
        IF(AND(H49&gt;'Crop Table'!O17, H49&lt;'Crop Table'!P17),
                1*'Crop Table'!C17,
        ), 
        1*'Crop Table'!C17
        ),
1*'Crop Table'!C17 
)</f>
        <v/>
      </c>
      <c r="X49" s="202"/>
      <c r="Y49" s="202" t="str">
        <f>IF(IF(H49&lt;'Crop Table'!O18, 
                        DATEDIF(H49, 'Crop Table'!O18, "D"), 
                        DATEDIF('Crop Table'!O18, H49, "D")
                )
&gt; 3,
        IF(
                IF(H49&lt;'Crop Table'!P18, 
                        DATEDIF(H49, 'Crop Table'!P18, "D"), 
                        DATEDIF('Crop Table'!P18, H49, "D")
                ) 
        &gt; 3, 
        IF(AND(H49&gt;'Crop Table'!O18, H49&lt;'Crop Table'!P18),
                1*'Crop Table'!C18,
        ), 
        1*'Crop Table'!C18
        ),
1*'Crop Table'!C18 
)</f>
        <v/>
      </c>
      <c r="Z49" s="202"/>
      <c r="AA49" s="202" t="str">
        <f>IF(IF(H49&lt;'Crop Table'!O19, 
                        DATEDIF(H49, 'Crop Table'!O19, "D"), 
                        DATEDIF('Crop Table'!O19, H49, "D")
                )
&gt; 3,
        IF(
                IF(H49&lt;'Crop Table'!P19, 
                        DATEDIF(H49, 'Crop Table'!P19, "D"), 
                        DATEDIF('Crop Table'!P19, H49, "D")
                ) 
        &gt; 3, 
        IF(AND(H49&gt;'Crop Table'!O19, H49&lt;'Crop Table'!P19),
                1*'Crop Table'!C19,
        ), 
        1*'Crop Table'!C19
        ),
1*'Crop Table'!C19 
)</f>
        <v/>
      </c>
      <c r="AB49" s="202"/>
      <c r="AC49" s="202" t="str">
        <f>IF(IF(H49&lt;'Crop Table'!O20, 
                        DATEDIF(H49, 'Crop Table'!O20, "D"), 
                        DATEDIF('Crop Table'!O20, H49, "D")
                )
&gt; 3,
        IF(
                IF(H49&lt;'Crop Table'!P20, 
                        DATEDIF(H49, 'Crop Table'!P20, "D"), 
                        DATEDIF('Crop Table'!P20, H49, "D")
                ) 
        &gt; 3, 
        IF(AND(H49&gt;'Crop Table'!O20, H49&lt;'Crop Table'!P20),
                1*'Crop Table'!C20,
        ), 
        1*'Crop Table'!C20
        ),
1*'Crop Table'!C20 
)</f>
        <v/>
      </c>
      <c r="AD49" s="202"/>
      <c r="AE49" s="202" t="str">
        <f>IF(IF(H49&lt;'Crop Table'!O21, 
                        DATEDIF(H49, 'Crop Table'!O21, "D"), 
                        DATEDIF('Crop Table'!O21, H49, "D")
                )
&gt; 3,
        IF(
                IF(H49&lt;'Crop Table'!P21, 
                        DATEDIF(H49, 'Crop Table'!P21, "D"), 
                        DATEDIF('Crop Table'!P21, H49, "D")
                ) 
        &gt; 3, 
        IF(AND(H49&gt;'Crop Table'!O21, H49&lt;'Crop Table'!P21),
                1*'Crop Table'!C21,
        ), 
        1*'Crop Table'!C21
        ),
1*'Crop Table'!C21 
)</f>
        <v/>
      </c>
      <c r="AF49" s="202"/>
      <c r="AG49" s="202" t="str">
        <f>IF(IF(H49&lt;'Crop Table'!O22, 
                        DATEDIF(H49, 'Crop Table'!O22, "D"), 
                        DATEDIF('Crop Table'!O22, H49, "D")
                )
&gt; 3,
        IF(
                IF(H49&lt;'Crop Table'!P22, 
                        DATEDIF(H49, 'Crop Table'!P22, "D"), 
                        DATEDIF('Crop Table'!P22, H49, "D")
                ) 
        &gt; 3, 
        IF(AND(H49&gt;'Crop Table'!O22, H49&lt;'Crop Table'!P22),
                1*'Crop Table'!C22,
        ), 
        1*'Crop Table'!C22
        ),
1*'Crop Table'!C22 
)</f>
        <v/>
      </c>
      <c r="AH49" s="202"/>
      <c r="AI49" s="202">
        <f>IF(IF(H49&lt;'Crop Table'!O23, 
                        DATEDIF(H49, 'Crop Table'!O23, "D"), 
                        DATEDIF('Crop Table'!O23, H49, "D")
                )
&gt; 3,
        IF(
                IF(H49&lt;'Crop Table'!P23, 
                        DATEDIF(H49, 'Crop Table'!P23, "D"), 
                        DATEDIF('Crop Table'!P23, H49, "D")
                ) 
        &gt; 3, 
        IF(AND(H49&gt;'Crop Table'!O23, H49&lt;'Crop Table'!P23),
                1*'Crop Table'!C23,
        ), 
        1*'Crop Table'!C23
        ),
1*'Crop Table'!C23 
)</f>
        <v>1</v>
      </c>
      <c r="AJ49" s="202"/>
      <c r="AK49" s="202" t="str">
        <f>IF(IF(H49&lt;'Crop Table'!O24, 
                        DATEDIF(H49, 'Crop Table'!O24, "D"), 
                        DATEDIF('Crop Table'!O24, H49, "D")
                )
&gt; 3,
        IF(
                IF(H49&lt;'Crop Table'!P24, 
                        DATEDIF(H49, 'Crop Table'!P24, "D"), 
                        DATEDIF('Crop Table'!P24, H49, "D")
                ) 
        &gt; 3, 
        IF(AND(H49&gt;'Crop Table'!O24, H49&lt;'Crop Table'!P24),
                1*'Crop Table'!C24,
        ), 
        1*'Crop Table'!C24
        ),
1*'Crop Table'!C24 
)</f>
        <v/>
      </c>
      <c r="AL49" s="202"/>
      <c r="AM49" s="202" t="str">
        <f>IF(IF(H49&lt;'Crop Table'!O25, 
                        DATEDIF(H49, 'Crop Table'!O25, "D"), 
                        DATEDIF('Crop Table'!O25, H49, "D")
                )
&gt; 3,
        IF(
                IF(H49&lt;'Crop Table'!P25, 
                        DATEDIF(H49, 'Crop Table'!P25, "D"), 
                        DATEDIF('Crop Table'!P25, H49, "D")
                ) 
        &gt; 3, 
        IF(AND(H49&gt;'Crop Table'!O25, H49&lt;'Crop Table'!P25),
                1*'Crop Table'!C25,
        ), 
        1*'Crop Table'!C25
        ),
1*'Crop Table'!C25 
)</f>
        <v/>
      </c>
      <c r="AN49" s="202"/>
      <c r="AO49" s="202" t="str">
        <f>IF(IF(H49&lt;'Crop Table'!O26, 
                        DATEDIF(H49, 'Crop Table'!O26, "D"), 
                        DATEDIF('Crop Table'!O26, H49, "D")
                )
&gt; 3,
        IF(
                IF(H49&lt;'Crop Table'!P26, 
                        DATEDIF(H49, 'Crop Table'!P26, "D"), 
                        DATEDIF('Crop Table'!P26, H49, "D")
                ) 
        &gt; 3, 
        IF(AND(H49&gt;'Crop Table'!O26, H49&lt;'Crop Table'!P26),
                1*'Crop Table'!C26,
        ), 
        1*'Crop Table'!C26
        ),
1*'Crop Table'!C26 
)</f>
        <v/>
      </c>
      <c r="AP49" s="202"/>
      <c r="AQ49" s="202" t="str">
        <f>IF(IF(H49&lt;'Crop Table'!O27, 
                        DATEDIF(H49, 'Crop Table'!O27, "D"), 
                        DATEDIF('Crop Table'!O27, H49, "D")
                )
&gt; 3,
        IF(
                IF(H49&lt;'Crop Table'!P27, 
                        DATEDIF(H49, 'Crop Table'!P27, "D"), 
                        DATEDIF('Crop Table'!P27, H49, "D")
                ) 
        &gt; 3, 
        IF(AND(H49&gt;'Crop Table'!O27, H49&lt;'Crop Table'!P27),
                1*'Crop Table'!C27,
        ), 
        1*'Crop Table'!C27
        ),
1*'Crop Table'!C27 
)</f>
        <v/>
      </c>
      <c r="AR49" s="202"/>
      <c r="AS49" s="202" t="str">
        <f>IF(IF(H49&lt;'Crop Table'!O28, 
                        DATEDIF(H49, 'Crop Table'!O28, "D"), 
                        DATEDIF('Crop Table'!O28, H49, "D")
                )
&gt; 3,
        IF(
                IF(H49&lt;'Crop Table'!P28, 
                        DATEDIF(H49, 'Crop Table'!P28, "D"), 
                        DATEDIF('Crop Table'!P28, H49, "D")
                ) 
        &gt; 3, 
        IF(AND(H49&gt;'Crop Table'!O28, H49&lt;'Crop Table'!P28),
                1*'Crop Table'!C28,
        ), 
        1*'Crop Table'!C28
        ),
1*'Crop Table'!C28 
)</f>
        <v/>
      </c>
      <c r="AT49" s="202"/>
      <c r="AU49" s="202" t="str">
        <f>IF(IF(H49&lt;'Crop Table'!O29, 
                        DATEDIF(H49, 'Crop Table'!O29, "D"), 
                        DATEDIF('Crop Table'!O29, H49, "D")
                )
&gt; 3,
        IF(
                IF(H49&lt;'Crop Table'!P29, 
                        DATEDIF(H49, 'Crop Table'!P29, "D"), 
                        DATEDIF('Crop Table'!P29, H49, "D")
                ) 
        &gt; 3, 
        IF(AND(H49&gt;'Crop Table'!O29, H49&lt;'Crop Table'!P29),
                1*'Crop Table'!C29,
        ), 
        1*'Crop Table'!C29
        ),
1*'Crop Table'!C29 
)</f>
        <v/>
      </c>
      <c r="AV49" s="202"/>
      <c r="AW49" s="202" t="str">
        <f>IF(IF(H49&lt;'Crop Table'!O30, 
                        DATEDIF(H49, 'Crop Table'!O30, "D"), 
                        DATEDIF('Crop Table'!O30, H49, "D")
                )
&gt; 3,
        IF(
                IF(H49&lt;'Crop Table'!P30, 
                        DATEDIF(H49, 'Crop Table'!P30, "D"), 
                        DATEDIF('Crop Table'!P30, H49, "D")
                ) 
        &gt; 3, 
        IF(AND(H49&gt;'Crop Table'!O30, H49&lt;'Crop Table'!P30),
                1*'Crop Table'!C30,
        ), 
        1*'Crop Table'!C30
        ),
1*'Crop Table'!C30 
)</f>
        <v/>
      </c>
      <c r="AX49" s="202"/>
      <c r="AY49" s="202" t="str">
        <f>IF(IF(H49&lt;'Crop Table'!O31, 
                        DATEDIF(H49, 'Crop Table'!O31, "D"), 
                        DATEDIF('Crop Table'!O31, H49, "D")
                )
&gt; 3,
        IF(
                IF(H49&lt;'Crop Table'!P31, 
                        DATEDIF(H49, 'Crop Table'!P31, "D"), 
                        DATEDIF('Crop Table'!P31, H49, "D")
                ) 
        &gt; 3, 
        IF(AND(H49&gt;'Crop Table'!O31, H49&lt;'Crop Table'!P31),
                1*'Crop Table'!C31,
        ), 
        1*'Crop Table'!C31
        ),
1*'Crop Table'!C31 
)</f>
        <v/>
      </c>
      <c r="AZ49" s="202"/>
      <c r="BA49" s="202" t="str">
        <f>IF(IF(H49&lt;'Crop Table'!O32, 
                        DATEDIF(H49, 'Crop Table'!O32, "D"), 
                        DATEDIF('Crop Table'!O32, H49, "D")
                )
&gt; 3,
        IF(
                IF(H49&lt;'Crop Table'!P32, 
                        DATEDIF(H49, 'Crop Table'!P32, "D"), 
                        DATEDIF('Crop Table'!P32, H49, "D")
                ) 
        &gt; 3, 
        IF(AND(H49&gt;'Crop Table'!O32, H49&lt;'Crop Table'!P32),
                1*'Crop Table'!C32,
        ), 
        1*'Crop Table'!C32
        ),
1*'Crop Table'!C32 
)</f>
        <v/>
      </c>
      <c r="BB49" s="202"/>
      <c r="BC49" s="202" t="str">
        <f>IF(IF(H49&lt;'Crop Table'!O33, 
                        DATEDIF(H49, 'Crop Table'!O33, "D"), 
                        DATEDIF('Crop Table'!O33, H49, "D")
                )
&gt; 3,
        IF(
                IF(H49&lt;'Crop Table'!P33, 
                        DATEDIF(H49, 'Crop Table'!P33, "D"), 
                        DATEDIF('Crop Table'!P33, H49, "D")
                ) 
        &gt; 3, 
        IF(AND(H49&gt;'Crop Table'!O33, H49&lt;'Crop Table'!P33),
                1*'Crop Table'!C33,
        ), 
        1*'Crop Table'!C33
        ),
1*'Crop Table'!C33 
)</f>
        <v/>
      </c>
      <c r="BD49" s="202"/>
      <c r="BE49" s="202" t="str">
        <f>IF(IF(H49&lt;'Crop Table'!O34, 
                        DATEDIF(H49, 'Crop Table'!O34, "D"), 
                        DATEDIF('Crop Table'!O34, H49, "D")
                )
&gt; 3,
        IF(
                IF(H49&lt;'Crop Table'!P34, 
                        DATEDIF(H49, 'Crop Table'!P34, "D"), 
                        DATEDIF('Crop Table'!P34, H49, "D")
                ) 
        &gt; 3, 
        IF(AND(H49&gt;'Crop Table'!O34, H49&lt;'Crop Table'!P34),
                1*'Crop Table'!C34,
        ), 
        1*'Crop Table'!C34
        ),
1*'Crop Table'!C34 
)</f>
        <v/>
      </c>
      <c r="BF49" s="202"/>
      <c r="BG49" s="202" t="str">
        <f>IF(IF(H49&lt;'Crop Table'!O35, 
                        DATEDIF(H49, 'Crop Table'!O35, "D"), 
                        DATEDIF('Crop Table'!O35, H49, "D")
                )
&gt; 3,
        IF(
                IF(H49&lt;'Crop Table'!P35, 
                        DATEDIF(H49, 'Crop Table'!P35, "D"), 
                        DATEDIF('Crop Table'!P35, H49, "D")
                ) 
        &gt; 3, 
        IF(AND(H49&gt;'Crop Table'!O35, H49&lt;'Crop Table'!P35),
                1*'Crop Table'!C35,
        ), 
        1*'Crop Table'!C35
        ),
1*'Crop Table'!C35 
)</f>
        <v/>
      </c>
      <c r="BH49" s="202"/>
      <c r="BI49" s="202" t="str">
        <f>IF(IF(H49&lt;'Crop Table'!O36, 
                        DATEDIF(H49, 'Crop Table'!O36, "D"), 
                        DATEDIF('Crop Table'!O36, H49, "D")
                )
&gt; 3,
        IF(
                IF(H49&lt;'Crop Table'!P36, 
                        DATEDIF(H49, 'Crop Table'!P36, "D"), 
                        DATEDIF('Crop Table'!P36, H49, "D")
                ) 
        &gt; 3, 
        IF(AND(H49&gt;'Crop Table'!O36, H49&lt;'Crop Table'!P36),
                1*'Crop Table'!C36,
        ), 
        1*'Crop Table'!C36
        ),
1*'Crop Table'!C36 
)</f>
        <v/>
      </c>
      <c r="BJ49" s="202"/>
      <c r="BK49" s="202" t="str">
        <f>IF(IF(H49&lt;'Crop Table'!O37, 
                        DATEDIF(H49, 'Crop Table'!O37, "D"), 
                        DATEDIF('Crop Table'!O37, H49, "D")
                )
&gt; 3,
        IF(
                IF(H49&lt;'Crop Table'!P37, 
                        DATEDIF(H49, 'Crop Table'!P37, "D"), 
                        DATEDIF('Crop Table'!P37, H49, "D")
                ) 
        &gt; 3, 
        IF(AND(H49&gt;'Crop Table'!O37, H49&lt;'Crop Table'!P37),
                1*'Crop Table'!C37,
        ), 
        1*'Crop Table'!C37
        ),
1*'Crop Table'!C37 
)</f>
        <v/>
      </c>
      <c r="BL49" s="202"/>
      <c r="BM49" s="202" t="str">
        <f>IF(IF(H49&lt;'Crop Table'!O38, 
                        DATEDIF(H49, 'Crop Table'!O38, "D"), 
                        DATEDIF('Crop Table'!O38, H49, "D")
                )
&gt; 3,
        IF(
                IF(H49&lt;'Crop Table'!P38, 
                        DATEDIF(H49, 'Crop Table'!P38, "D"), 
                        DATEDIF('Crop Table'!P38, H49, "D")
                ) 
        &gt; 3, 
        IF(AND(H49&gt;'Crop Table'!O38, H49&lt;'Crop Table'!P38),
                1*'Crop Table'!C38,
        ), 
        1*'Crop Table'!C38
        ),
1*'Crop Table'!C38 
)</f>
        <v/>
      </c>
      <c r="BN49" s="202"/>
      <c r="BO49" s="202" t="str">
        <f>IF(IF(H49&lt;'Crop Table'!O39, 
                        DATEDIF(H49, 'Crop Table'!O39, "D"), 
                        DATEDIF('Crop Table'!O39, H49, "D")
                )
&gt; 3,
        IF(
                IF(H49&lt;'Crop Table'!P39, 
                        DATEDIF(H49, 'Crop Table'!P39, "D"), 
                        DATEDIF('Crop Table'!P39, H49, "D")
                ) 
        &gt; 3, 
        IF(AND(H49&gt;'Crop Table'!O39, H49&lt;'Crop Table'!P39),
                1*'Crop Table'!C39,
        ), 
        1*'Crop Table'!C39
        ),
1*'Crop Table'!C39 
)</f>
        <v/>
      </c>
      <c r="BP49" s="202"/>
      <c r="BQ49" s="202" t="str">
        <f>IF(IF(H49&lt;'Crop Table'!O40, 
                        DATEDIF(H49, 'Crop Table'!O40, "D"), 
                        DATEDIF('Crop Table'!O40, H49, "D")
                )
&gt; 3,
        IF(
                IF(H49&lt;'Crop Table'!P40, 
                        DATEDIF(H49, 'Crop Table'!P40, "D"), 
                        DATEDIF('Crop Table'!P40, H49, "D")
                ) 
        &gt; 3, 
        IF(AND(H49&gt;'Crop Table'!O40, H49&lt;'Crop Table'!P40),
                1*'Crop Table'!C40,
        ), 
        1*'Crop Table'!C40
        ),
1*'Crop Table'!C40
)</f>
        <v/>
      </c>
      <c r="BR49" s="202"/>
      <c r="BS49" s="202" t="str">
        <f>IF(IF(H49&lt;'Crop Table'!O41, 
                        DATEDIF(H49, 'Crop Table'!O41, "D"), 
                        DATEDIF('Crop Table'!O41, H49, "D")
                )
&gt; 3,
        IF(
                IF(H49&lt;'Crop Table'!P41, 
                        DATEDIF(H49, 'Crop Table'!P41, "D"), 
                        DATEDIF('Crop Table'!P41, H49, "D")
                ) 
        &gt; 3, 
        IF(AND(H49&gt;'Crop Table'!O41, H49&lt;'Crop Table'!P41),
                1*'Crop Table'!C41,
        ), 
        1*'Crop Table'!C41
        ),
1*'Crop Table'!C41
)</f>
        <v/>
      </c>
      <c r="BT49" s="202"/>
      <c r="BU49" s="202" t="str">
        <f>IF(IF(H49&lt;'Crop Table'!O42, 
                        DATEDIF(H49, 'Crop Table'!O42, "D"), 
                        DATEDIF('Crop Table'!O42, H49, "D")
                )
&gt; 3,
        IF(
                IF(H49&lt;'Crop Table'!P42, 
                        DATEDIF(H49, 'Crop Table'!P42, "D"), 
                        DATEDIF('Crop Table'!P42, H49, "D")
                ) 
        &gt; 3, 
        IF(AND(H49&gt;'Crop Table'!O42, H49&lt;'Crop Table'!P42),
                1*'Crop Table'!C42,
        ), 
        1*'Crop Table'!C42
        ),
1*'Crop Table'!C42
)</f>
        <v/>
      </c>
      <c r="BV49" s="202"/>
      <c r="BW49" s="202" t="str">
        <f>IF(IF(H49&lt;'Crop Table'!O43, 
                        DATEDIF(H49, 'Crop Table'!O43, "D"), 
                        DATEDIF('Crop Table'!O43, H49, "D")
                )
&gt; 3,
        IF(
                IF(H49&lt;'Crop Table'!P43, 
                        DATEDIF(H49, 'Crop Table'!P43, "D"), 
                        DATEDIF('Crop Table'!P43, H49, "D")
                ) 
        &gt; 3, 
        IF(AND(H49&gt;'Crop Table'!O43, H49&lt;'Crop Table'!P43),
                1*'Crop Table'!C43,
        ), 
        1*'Crop Table'!C43
        ),
1*'Crop Table'!C43
)</f>
        <v/>
      </c>
      <c r="BX49" s="202"/>
      <c r="BY49" s="202" t="str">
        <f>IF(IF(H48&lt;'Crop Table'!O44, 
                        DATEDIF(H48, 'Crop Table'!O44, "D"), 
                        DATEDIF('Crop Table'!O44, H48, "D")
                )
&gt; 3,
        IF(
                IF(H48&lt;'Crop Table'!P44, 
                        DATEDIF(H48, 'Crop Table'!P44, "D"), 
                        DATEDIF('Crop Table'!P44, H48, "D")
                ) 
        &gt; 3, 
        IF(AND(H48&gt;'Crop Table'!O44, H48&lt;'Crop Table'!P44),
                1*'Crop Table'!C44,
        ), 
        1*'Crop Table'!C44
        ),
1*'Crop Table'!C44
)</f>
        <v/>
      </c>
      <c r="BZ49" s="202"/>
      <c r="CA49" s="202" t="str">
        <f>IF(IF(H49&lt;'Crop Table'!O45, 
                        DATEDIF(H49, 'Crop Table'!O45, "D"), 
                        DATEDIF('Crop Table'!O45, H49, "D")
                )
&gt; 3,
        IF(
                IF(H49&lt;'Crop Table'!P45, 
                        DATEDIF(H49, 'Crop Table'!P45, "D"), 
                        DATEDIF('Crop Table'!P45, H49, "D")
                ) 
        &gt; 3, 
        IF(AND(H49&gt;'Crop Table'!O45, H49&lt;'Crop Table'!P45),
                1*'Crop Table'!C45,
        ), 
        1*'Crop Table'!C45
        ),
1*'Crop Table'!C45
)</f>
        <v/>
      </c>
      <c r="CB49" s="202"/>
      <c r="CC49" s="202" t="str">
        <f>IF(IF(H49&lt;'Crop Table'!O46, 
                        DATEDIF(H49, 'Crop Table'!O46, "D"), 
                        DATEDIF('Crop Table'!O46, H49, "D")
                )
&gt; 3,
        IF(
                IF(H49&lt;'Crop Table'!P46, 
                        DATEDIF(H49, 'Crop Table'!P46, "D"), 
                        DATEDIF('Crop Table'!P46, H49, "D")
                ) 
        &gt; 3, 
        IF(AND(H49&gt;'Crop Table'!O46, H49&lt;'Crop Table'!P46),
                1*'Crop Table'!C46,
        ), 
        1*'Crop Table'!C46
        ),
1*'Crop Table'!C46
)</f>
        <v/>
      </c>
      <c r="CD49" s="202"/>
      <c r="CE49" s="202" t="str">
        <f>IF(IF(H49&lt;'Crop Table'!O47, 
                        DATEDIF(H49, 'Crop Table'!O47, "D"), 
                        DATEDIF('Crop Table'!O47, H49, "D")
                )
&gt; 3,
        IF(
                IF(H49&lt;'Crop Table'!P47, 
                        DATEDIF(H49, 'Crop Table'!P47, "D"), 
                        DATEDIF('Crop Table'!P47, H49, "D")
                ) 
        &gt; 3, 
        IF(AND(H49&gt;'Crop Table'!O47, H49&lt;'Crop Table'!P47),
                1*'Crop Table'!C47,
        ), 
        1*'Crop Table'!C47
        ),
1*'Crop Table'!C47
)</f>
        <v/>
      </c>
      <c r="CF49" s="202"/>
      <c r="CG49" s="202" t="str">
        <f>IF(IF(H49&lt;'Crop Table'!O48, 
                        DATEDIF(H49, 'Crop Table'!O48, "D"), 
                        DATEDIF('Crop Table'!O48, H49, "D")
                )
&gt; 3,
        IF(
                IF(H49&lt;'Crop Table'!P48, 
                        DATEDIF(H49, 'Crop Table'!P48, "D"), 
                        DATEDIF('Crop Table'!P48, H49, "D")
                ) 
        &gt; 3, 
        IF(AND(H49&gt;'Crop Table'!O48, H49&lt;'Crop Table'!P48),
                1*'Crop Table'!C48,
        ), 
        1*'Crop Table'!C48
        ),
1*'Crop Table'!C48
)</f>
        <v/>
      </c>
      <c r="CH49" s="202"/>
      <c r="CI49" s="202" t="str">
        <f>IF(IF(H49&lt;'Crop Table'!O49, 
                        DATEDIF(H49, 'Crop Table'!O49, "D"), 
                        DATEDIF('Crop Table'!O49, H49, "D")
                )
&gt; 3,
        IF(
                IF(H49&lt;'Crop Table'!P49, 
                        DATEDIF(H49, 'Crop Table'!P49, "D"), 
                        DATEDIF('Crop Table'!P49, H49, "D")
                ) 
        &gt; 3, 
        IF(AND(H49&gt;'Crop Table'!O49, H49&lt;'Crop Table'!P49),
                1*'Crop Table'!C49,
        ), 
        1*'Crop Table'!C49
        ),
1*'Crop Table'!C49
)</f>
        <v/>
      </c>
      <c r="CJ49" s="202"/>
      <c r="CK49" s="202" t="str">
        <f>IF(IF(H49&lt;'Crop Table'!O50, 
                        DATEDIF(H49, 'Crop Table'!O50, "D"), 
                        DATEDIF('Crop Table'!O50, H49, "D")
                )
&gt; 3,
        IF(
                IF(H49&lt;'Crop Table'!P50, 
                        DATEDIF(H49, 'Crop Table'!P50, "D"), 
                        DATEDIF('Crop Table'!P50, H49, "D")
                ) 
        &gt; 3, 
        IF(AND(H49&gt;'Crop Table'!O50, H49&lt;'Crop Table'!P50),
                1*'Crop Table'!C50,
        ), 
        1*'Crop Table'!C50
        ),
1*'Crop Table'!C50
)</f>
        <v/>
      </c>
      <c r="CL49" s="202"/>
      <c r="CM49" s="202" t="str">
        <f>IF(IF(H49&lt;'Crop Table'!O51, 
                        DATEDIF(H49, 'Crop Table'!O51, "D"), 
                        DATEDIF('Crop Table'!O51, H49, "D")
                )
&gt; 3,
        IF(
                IF(H49&lt;'Crop Table'!P51, 
                        DATEDIF(H49, 'Crop Table'!P51, "D"), 
                        DATEDIF('Crop Table'!P51, H49, "D")
                ) 
        &gt; 3, 
        IF(AND(H49&gt;'Crop Table'!O51, H49&lt;'Crop Table'!P51),
                1*'Crop Table'!C51,
        ), 
        1*'Crop Table'!C51
        ),
1*'Crop Table'!C51
)</f>
        <v/>
      </c>
      <c r="CN49" s="202"/>
      <c r="CO49" s="202" t="str">
        <f>IF(IF(H49&lt;'Crop Table'!O52, 
                        DATEDIF(H49, 'Crop Table'!O52, "D"), 
                        DATEDIF('Crop Table'!O52, H49, "D")
                )
&gt; 3,
        IF(
                IF(H49&lt;'Crop Table'!P52, 
                        DATEDIF(H49, 'Crop Table'!P52, "D"), 
                        DATEDIF('Crop Table'!P52, H49, "D")
                ) 
        &gt; 3, 
        IF(AND(H49&gt;'Crop Table'!O52, H49&lt;'Crop Table'!P52),
                1*'Crop Table'!C52,
        ), 
        1*'Crop Table'!C52
        ),
1*'Crop Table'!C52
)</f>
        <v/>
      </c>
      <c r="CP49" s="202"/>
      <c r="CQ49" s="202" t="str">
        <f>IF(IF(H49&lt;'Crop Table'!O53, 
                        DATEDIF(H49, 'Crop Table'!O53, "D"), 
                        DATEDIF('Crop Table'!O53, H49, "D")
                )
&gt; 3,
        IF(
                IF(H49&lt;'Crop Table'!P53, 
                        DATEDIF(H49, 'Crop Table'!P53, "D"), 
                        DATEDIF('Crop Table'!P53, H49, "D")
                ) 
        &gt; 3, 
        IF(AND(H49&gt;'Crop Table'!O53, H49&lt;'Crop Table'!P53),
                1*'Crop Table'!C53,
        ), 
        1*'Crop Table'!C53
        ),
1*'Crop Table'!C53
)</f>
        <v/>
      </c>
      <c r="CR49" s="202"/>
      <c r="CS49" s="202" t="str">
        <f>IF(IF(H49&lt;'Crop Table'!O54, 
                        DATEDIF(H49, 'Crop Table'!O54, "D"), 
                        DATEDIF('Crop Table'!O54, H49, "D")
                )
&gt; 3,
        IF(
                IF(H49&lt;'Crop Table'!P54, 
                        DATEDIF(H49, 'Crop Table'!P54, "D"), 
                        DATEDIF('Crop Table'!P54, H49, "D")
                ) 
        &gt; 3, 
        IF(AND(H49&gt;'Crop Table'!O54, H49&lt;'Crop Table'!P54),
                1*'Crop Table'!C54,
        ), 
        1*'Crop Table'!C54
        ),
1*'Crop Table'!C54
)</f>
        <v/>
      </c>
      <c r="CT49" s="202"/>
      <c r="CU49" s="202" t="str">
        <f>IF(IF(H49&lt;'Crop Table'!O55, 
                        DATEDIF(H49, 'Crop Table'!O55, "D"), 
                        DATEDIF('Crop Table'!O55, H49, "D")
                )
&gt; 3,
        IF(
                IF(H49&lt;'Crop Table'!P55, 
                        DATEDIF(H49, 'Crop Table'!P55, "D"), 
                        DATEDIF('Crop Table'!P55, H49, "D")
                ) 
        &gt; 3, 
        IF(AND(H49&gt;'Crop Table'!O55, H49&lt;'Crop Table'!P55),
                1*'Crop Table'!C55,
        ), 
        1*'Crop Table'!C55
        ),
1*'Crop Table'!C55
)</f>
        <v/>
      </c>
      <c r="CV49" s="202"/>
      <c r="CW49" s="202" t="str">
        <f>IF(IF(H49&lt;'Crop Table'!O56, 
                        DATEDIF(H49, 'Crop Table'!O56, "D"), 
                        DATEDIF('Crop Table'!O56, H49, "D")
                )
&gt; 3,
        IF(
                IF(H49&lt;'Crop Table'!P56, 
                        DATEDIF(H49, 'Crop Table'!P56, "D"), 
                        DATEDIF('Crop Table'!P56, H49, "D")
                ) 
        &gt; 3, 
        IF(AND(H49&gt;'Crop Table'!O56, H49&lt;'Crop Table'!P56),
                1*'Crop Table'!C56,
        ), 
        1*'Crop Table'!C56
        ),
1*'Crop Table'!C56
)</f>
        <v/>
      </c>
      <c r="CX49" s="202"/>
      <c r="CY49" s="202" t="str">
        <f>IF(IF(H49&lt;'Crop Table'!O57, 
                        DATEDIF(H49, 'Crop Table'!O57, "D"), 
                        DATEDIF('Crop Table'!O57, H49, "D")
                )
&gt; 3,
        IF(
                IF(H49&lt;'Crop Table'!P57, 
                        DATEDIF(H49, 'Crop Table'!P57, "D"), 
                        DATEDIF('Crop Table'!P57, H49, "D")
                ) 
        &gt; 3, 
        IF(AND(H49&gt;'Crop Table'!O57, H49&lt;'Crop Table'!P57),
                1*'Crop Table'!C57,
        ), 
        1*'Crop Table'!C57
        ),
1*'Crop Table'!C57
)</f>
        <v/>
      </c>
      <c r="CZ49" s="202"/>
      <c r="DA49" s="202" t="str">
        <f>IF(IF(H49&lt;'Crop Table'!O58, 
                        DATEDIF(H49, 'Crop Table'!O58, "D"), 
                        DATEDIF('Crop Table'!O58, H49, "D")
                )
&gt; 3,
        IF(
                IF(H49&lt;'Crop Table'!P58, 
                        DATEDIF(H49, 'Crop Table'!P58, "D"), 
                        DATEDIF('Crop Table'!P58, H49, "D")
                ) 
        &gt; 3, 
        IF(AND(H49&gt;'Crop Table'!O58, H49&lt;'Crop Table'!P58),
                1*'Crop Table'!C58,
        ), 
        1*'Crop Table'!C58
        ),
1*'Crop Table'!C58
)</f>
        <v/>
      </c>
      <c r="DB49" s="202"/>
      <c r="DC49" s="202" t="str">
        <f>IF(IF(H49&lt;'Crop Table'!O59, 
                        DATEDIF(H49, 'Crop Table'!O59, "D"), 
                        DATEDIF('Crop Table'!O59, H49, "D")
                )
&gt; 3,
        IF(
                IF(H49&lt;'Crop Table'!P59, 
                        DATEDIF(H49, 'Crop Table'!P59, "D"), 
                        DATEDIF('Crop Table'!P59, H49, "D")
                ) 
        &gt; 3, 
        IF(AND(H49&gt;'Crop Table'!O59, H49&lt;'Crop Table'!P59),
                1*'Crop Table'!C59,
        ), 
        1*'Crop Table'!C59
        ),
1*'Crop Table'!C59
)</f>
        <v/>
      </c>
      <c r="DD49" s="202"/>
      <c r="DE49" s="202" t="str">
        <f>IF(IF(H49&lt;'Crop Table'!O60, 
                        DATEDIF(H49, 'Crop Table'!O60, "D"), 
                        DATEDIF('Crop Table'!O60, H49, "D")
                )
&gt; 3,
        IF(
                IF(H49&lt;'Crop Table'!P60, 
                        DATEDIF(H49, 'Crop Table'!P60, "D"), 
                        DATEDIF('Crop Table'!P60, H49, "D")
                ) 
        &gt; 3, 
        IF(AND(H49&gt;'Crop Table'!O60, H49&lt;'Crop Table'!P60),
                1*'Crop Table'!C60,
        ), 
        1*'Crop Table'!C60
        ),
1*'Crop Table'!C60
)</f>
        <v/>
      </c>
      <c r="DF49" s="202"/>
      <c r="DG49" s="202" t="str">
        <f>IF(IF(H49&lt;'Crop Table'!O61, 
                        DATEDIF(H49, 'Crop Table'!O61, "D"), 
                        DATEDIF('Crop Table'!O61, H49, "D")
                )
&gt; 3,
        IF(
                IF(H49&lt;'Crop Table'!P61, 
                        DATEDIF(H49, 'Crop Table'!P61, "D"), 
                        DATEDIF('Crop Table'!P61, H49, "D")
                ) 
        &gt; 3, 
        IF(AND(H49&gt;'Crop Table'!O61, H49&lt;'Crop Table'!P61),
                1*'Crop Table'!C61,
        ), 
        1*'Crop Table'!C61
        ),
1*'Crop Table'!C61
)</f>
        <v/>
      </c>
      <c r="DH49" s="202"/>
      <c r="DI49" s="202" t="str">
        <f>IF(IF(H49&lt;'Crop Table'!O62, 
                        DATEDIF(H49, 'Crop Table'!O62, "D"), 
                        DATEDIF('Crop Table'!O62, H49, "D")
                )
&gt; 3,
        IF(
                IF(H49&lt;'Crop Table'!P62, 
                        DATEDIF(H49, 'Crop Table'!P62, "D"), 
                        DATEDIF('Crop Table'!P62, H49, "D")
                ) 
        &gt; 3, 
        IF(AND(H49&gt;'Crop Table'!O62, H49&lt;'Crop Table'!P62),
                1*'Crop Table'!C62,
        ), 
        1*'Crop Table'!C62
        ),
1*'Crop Table'!C62
)</f>
        <v/>
      </c>
      <c r="DJ49" s="202"/>
      <c r="DK49" s="202" t="str">
        <f>IF(IF(H49&lt;'Crop Table'!O63, 
                        DATEDIF(H49, 'Crop Table'!O63, "D"), 
                        DATEDIF('Crop Table'!O63, H49, "D")
                )
&gt; 3,
        IF(
                IF(H49&lt;'Crop Table'!P63, 
                        DATEDIF(H49, 'Crop Table'!P63, "D"), 
                        DATEDIF('Crop Table'!P63, H49, "D")
                ) 
        &gt; 3, 
        IF(AND(H49&gt;'Crop Table'!O63, H49&lt;'Crop Table'!P63),
                1*'Crop Table'!C63,
        ), 
        1*'Crop Table'!C63
        ),
1*'Crop Table'!C63
)</f>
        <v/>
      </c>
      <c r="DL49" s="202"/>
      <c r="DM49" s="202" t="str">
        <f>IF(IF(H49&lt;'Crop Table'!O64, 
                        DATEDIF(H49, 'Crop Table'!O64, "D"), 
                        DATEDIF('Crop Table'!O64, H49, "D")
                )
&gt; 3,
        IF(
                IF(H49&lt;'Crop Table'!P64, 
                        DATEDIF(H49, 'Crop Table'!P64, "D"), 
                        DATEDIF('Crop Table'!P64, H49, "D")
                ) 
        &gt; 3, 
        IF(AND(H49&gt;'Crop Table'!O64, H49&lt;'Crop Table'!P64),
                1*'Crop Table'!C64,
        ), 
        1*'Crop Table'!C64
        ),
1*'Crop Table'!C64
)</f>
        <v/>
      </c>
      <c r="DN49" s="202"/>
      <c r="DO49" s="202" t="str">
        <f>IF(IF(H49&lt;'Crop Table'!O65, 
                        DATEDIF(H49, 'Crop Table'!O65, "D"), 
                        DATEDIF('Crop Table'!O65, H49, "D")
                )
&gt; 3,
        IF(
                IF(H49&lt;'Crop Table'!P65, 
                        DATEDIF(H49, 'Crop Table'!P65, "D"), 
                        DATEDIF('Crop Table'!P65, H49, "D")
                ) 
        &gt; 3, 
        IF(AND(H49&gt;'Crop Table'!O65, H49&lt;'Crop Table'!P65),
                1*'Crop Table'!C65,
        ), 
        1*'Crop Table'!C65
        ),
1*'Crop Table'!C65
)</f>
        <v/>
      </c>
      <c r="DP49" s="202"/>
      <c r="DQ49" s="202" t="str">
        <f>IF(IF(H49&lt;'Crop Table'!O66, 
                        DATEDIF(H49, 'Crop Table'!O66, "D"), 
                        DATEDIF('Crop Table'!O66, H49, "D")
                )
&gt; 3,
        IF(
                IF(H49&lt;'Crop Table'!P66, 
                        DATEDIF(H49, 'Crop Table'!P66, "D"), 
                        DATEDIF('Crop Table'!P66, H49, "D")
                ) 
        &gt; 3, 
        IF(AND(H49&gt;'Crop Table'!O66, H49&lt;'Crop Table'!P66),
                1*'Crop Table'!C66,
        ), 
        1*'Crop Table'!C66
        ),
1*'Crop Table'!C66
)</f>
        <v/>
      </c>
      <c r="DR49" s="202"/>
      <c r="DS49" s="202" t="str">
        <f>IF(IF(H48&lt;'Crop Table'!O67, 
                        DATEDIF(H48, 'Crop Table'!O67, "D"), 
                        DATEDIF('Crop Table'!O67, H48, "D")
                )
&gt; 3,
        IF(
                IF(H48&lt;'Crop Table'!P67, 
                        DATEDIF(H48, 'Crop Table'!P67, "D"), 
                        DATEDIF('Crop Table'!P67, H48, "D")
                ) 
        &gt; 3, 
        IF(AND(H48&gt;'Crop Table'!O67, H48&lt;'Crop Table'!P67),
                1*'Crop Table'!C67,
        ), 
        1*'Crop Table'!C67
        ),
1*'Crop Table'!C67
)</f>
        <v/>
      </c>
      <c r="DT49" s="202"/>
      <c r="DU49" s="202" t="str">
        <f>IF(IF(H49&lt;'Crop Table'!O68, 
                        DATEDIF(H49, 'Crop Table'!O68, "D"), 
                        DATEDIF('Crop Table'!O68, H49, "D")
                )
&gt; 3,
        IF(
                IF(H49&lt;'Crop Table'!P68, 
                        DATEDIF(H49, 'Crop Table'!P68, "D"), 
                        DATEDIF('Crop Table'!P68, H49, "D")
                ) 
        &gt; 3, 
        IF(AND(H49&gt;'Crop Table'!O68, H49&lt;'Crop Table'!P68),
                1*'Crop Table'!C68,
        ), 
        1*'Crop Table'!C68
        ),
1*'Crop Table'!C68
)</f>
        <v/>
      </c>
      <c r="DV49" s="202"/>
      <c r="DW49" s="202" t="str">
        <f>IF(IF(H48&lt;'Crop Table'!O69, 
                        DATEDIF(H48, 'Crop Table'!O69, "D"), 
                        DATEDIF('Crop Table'!O69, H48, "D")
                )
&gt; 3,
        IF(
                IF(H48&lt;'Crop Table'!P69, 
                        DATEDIF(H48, 'Crop Table'!P69, "D"), 
                        DATEDIF('Crop Table'!P69, H48, "D")
                ) 
        &gt; 3, 
        IF(AND(H48&gt;'Crop Table'!O69, H48&lt;'Crop Table'!P69),
                1*'Crop Table'!C69,
        ), 
        1*'Crop Table'!C69
        ),
1*'Crop Table'!C69
)</f>
        <v/>
      </c>
      <c r="DX49" s="202"/>
      <c r="DY49" s="202" t="str">
        <f>IF(IF(H49&lt;'Crop Table'!O70, 
                        DATEDIF(H49, 'Crop Table'!O70, "D"), 
                        DATEDIF('Crop Table'!O70, H49, "D")
                )
&gt; 3,
        IF(
                IF(H49&lt;'Crop Table'!P70, 
                        DATEDIF(H49, 'Crop Table'!P70, "D"), 
                        DATEDIF('Crop Table'!P70, H49, "D")
                ) 
        &gt; 3, 
        IF(AND(H49&gt;'Crop Table'!O70, H49&lt;'Crop Table'!P70),
                1*'Crop Table'!C70,
        ), 
        1*'Crop Table'!C70
        ),
1*'Crop Table'!C70
)</f>
        <v/>
      </c>
      <c r="DZ49" s="202"/>
      <c r="EA49" s="202" t="str">
        <f>IF(IF(H49&lt;'Crop Table'!O71, 
                        DATEDIF(H49, 'Crop Table'!O71, "D"), 
                        DATEDIF('Crop Table'!O71, H49, "D")
                )
&gt; 3,
        IF(
                IF(H49&lt;'Crop Table'!P71, 
                        DATEDIF(H49, 'Crop Table'!P71, "D"), 
                        DATEDIF('Crop Table'!P71, H49, "D")
                ) 
        &gt; 3, 
        IF(AND(H49&gt;'Crop Table'!O71, H49&lt;'Crop Table'!P71),
                1*'Crop Table'!C71,
        ), 
        1*'Crop Table'!C71
        ),
1*'Crop Table'!C71
)</f>
        <v/>
      </c>
      <c r="EB49" s="202"/>
      <c r="EC49" s="202" t="str">
        <f>IF(IF(H49&lt;'Crop Table'!O72, 
                        DATEDIF(H49, 'Crop Table'!O72, "D"), 
                        DATEDIF('Crop Table'!O72, H49, "D")
                )
&gt; 3,
        IF(
                IF(H49&lt;'Crop Table'!P72, 
                        DATEDIF(H49, 'Crop Table'!P72, "D"), 
                        DATEDIF('Crop Table'!P72, H49, "D")
                ) 
        &gt; 3, 
        IF(AND(H49&gt;'Crop Table'!O72, H49&lt;'Crop Table'!P72),
                1*'Crop Table'!C72,
        ), 
        1*'Crop Table'!C72
        ),
1*'Crop Table'!C72
)</f>
        <v/>
      </c>
      <c r="ED49" s="202"/>
      <c r="EE49" s="202" t="str">
        <f>IF(IF(H49&lt;'Crop Table'!O73, 
                        DATEDIF(H49, 'Crop Table'!O73, "D"), 
                        DATEDIF('Crop Table'!O73, H49, "D")
                )
&gt; 3,
        IF(
                IF(H49&lt;'Crop Table'!P73, 
                        DATEDIF(H49, 'Crop Table'!P73, "D"), 
                        DATEDIF('Crop Table'!P73, H49, "D")
                ) 
        &gt; 3, 
        IF(AND(H49&gt;'Crop Table'!O73, H49&lt;'Crop Table'!P73),
                1*'Crop Table'!C73,
        ), 
        1*'Crop Table'!C73
        ),
1*'Crop Table'!C73
)</f>
        <v/>
      </c>
      <c r="EF49" s="203"/>
    </row>
    <row r="50">
      <c r="A50" s="204"/>
      <c r="B50" s="193"/>
      <c r="C50" s="193"/>
      <c r="D50" s="193"/>
      <c r="E50" s="205">
        <f>IF(COUNTA('Crop Table'!O11:O73)=0, ,SUM(K50:EE50))</f>
        <v>1</v>
      </c>
      <c r="F50" s="195"/>
      <c r="G50" s="211" t="str">
        <f>IF(COUNTA('Crop Table'!O11:O73)=0, ,(IF(LEFT(H50, 2)=LEFT(H49, 2), , SWITCH(LEFT(H50, 2), "1/", "January","2/", "February","3/", "March","4/", "April","5/", "May","6/", "June","7/", "July","8/", "August","9/", "September","10", "October","11", "November","12", "December"))))</f>
        <v/>
      </c>
      <c r="H50" s="197">
        <f>IF(COUNTA('Crop Table'!O11:O73)=0, ,H49+(DATEDIF(H13, H53, "D")/39)-((DATEDIF(H13, H53, "D")/39)/39))</f>
        <v>45371.38133</v>
      </c>
      <c r="I50" s="207"/>
      <c r="J50" s="208"/>
      <c r="K50" s="200" t="str">
        <f>IF(IF(H50&lt;'Crop Table'!O11, 
                        DATEDIF(H50, 'Crop Table'!O11, "D"), 
                        DATEDIF('Crop Table'!O11, H50, "D")
                )
&gt; 3,
        IF(
                IF(H50&lt;'Crop Table'!P11, 
                        DATEDIF(H50, 'Crop Table'!P11, "D"), 
                        DATEDIF('Crop Table'!P11, H50, "D")
                ) 
        &gt; 3, 
        IF(AND(H50&gt;'Crop Table'!O11, H50&lt;'Crop Table'!P11),
                1*'Crop Table'!C11,
        ), 
        1*'Crop Table'!C11
        ),
1*'Crop Table'!C11
)</f>
        <v/>
      </c>
      <c r="L50" s="200"/>
      <c r="M50" s="201" t="str">
        <f>IF(IF(H50&lt;'Crop Table'!O12, 
                        DATEDIF(H50, 'Crop Table'!O12, "D"), 
                        DATEDIF('Crop Table'!O12, H50, "D")
                )
&gt; 3,
        IF(
                IF(H50&lt;'Crop Table'!P12, 
                        DATEDIF(H50, 'Crop Table'!P12, "D"), 
                        DATEDIF('Crop Table'!P12, H50, "D")
                ) 
        &gt; 3, 
        IF(AND(H50&gt;'Crop Table'!O12, H50&lt;'Crop Table'!P12),
                1*'Crop Table'!C12,
        ), 
        1*'Crop Table'!C12
        ),
1*'Crop Table'!C12
)</f>
        <v/>
      </c>
      <c r="N50" s="201"/>
      <c r="O50" s="202" t="str">
        <f>IF(IF(H50&lt;'Crop Table'!O13, 
                        DATEDIF(H50, 'Crop Table'!O13, "D"), 
                        DATEDIF('Crop Table'!O13, H50, "D")
                )
&gt; 3,
        IF(
                IF(H50&lt;'Crop Table'!P13, 
                        DATEDIF(H50, 'Crop Table'!P13, "D"), 
                        DATEDIF('Crop Table'!P13, H50, "D")
                ) 
        &gt; 3, 
        IF(AND(H50&gt;'Crop Table'!O13, H50&lt;'Crop Table'!P13),
                1*'Crop Table'!C13,
        ), 
        1*'Crop Table'!C13
        ),
1*'Crop Table'!C13
)</f>
        <v/>
      </c>
      <c r="P50" s="202"/>
      <c r="Q50" s="202" t="str">
        <f>IF(IF(H50&lt;'Crop Table'!O14, 
                        DATEDIF(H50, 'Crop Table'!O14, "D"), 
                        DATEDIF('Crop Table'!O14, H50, "D")
                )
&gt; 3,
        IF(
                IF(H50&lt;'Crop Table'!P14, 
                        DATEDIF(H50, 'Crop Table'!P14, "D"), 
                        DATEDIF('Crop Table'!P14, H50, "D")
                ) 
        &gt; 3, 
        IF(AND(H50&gt;'Crop Table'!O14, H50&lt;'Crop Table'!P14),
                1*'Crop Table'!C14,
        ), 
        1*'Crop Table'!C14
        ),
1*'Crop Table'!C14 
)</f>
        <v/>
      </c>
      <c r="R50" s="202"/>
      <c r="S50" s="202" t="str">
        <f>IF(IF(H50&lt;'Crop Table'!O15, 
                        DATEDIF(H50, 'Crop Table'!O15, "D"), 
                        DATEDIF('Crop Table'!O15, H50, "D")
                )
&gt; 3,
        IF(
                IF(H50&lt;'Crop Table'!P15, 
                        DATEDIF(H50, 'Crop Table'!P15, "D"), 
                        DATEDIF('Crop Table'!P15, H50, "D")
                ) 
        &gt; 3, 
        IF(AND(H50&gt;'Crop Table'!O15, H50&lt;'Crop Table'!P15),
                1*'Crop Table'!C15,
        ), 
        1*'Crop Table'!C15
        ),
1*'Crop Table'!C15
)</f>
        <v/>
      </c>
      <c r="T50" s="202"/>
      <c r="U50" s="202" t="str">
        <f>IF(IF(H50&lt;'Crop Table'!O16, 
                        DATEDIF(H50, 'Crop Table'!O16, "D"), 
                        DATEDIF('Crop Table'!O16, H50, "D")
                )
&gt; 3,
        IF(
                IF(H50&lt;'Crop Table'!P16, 
                        DATEDIF(H50, 'Crop Table'!P16, "D"), 
                        DATEDIF('Crop Table'!P16, H50, "D")
                ) 
        &gt; 3, 
        IF(AND(H50&gt;'Crop Table'!O16, H50&lt;'Crop Table'!P16),
                1*'Crop Table'!C16,
        ), 
        1*'Crop Table'!C16
        ),
1*'Crop Table'!C16 
)</f>
        <v/>
      </c>
      <c r="V50" s="202"/>
      <c r="W50" s="202" t="str">
        <f>IF(IF(H50&lt;'Crop Table'!O17, 
                        DATEDIF(H50, 'Crop Table'!O17, "D"), 
                        DATEDIF('Crop Table'!O17, H50, "D")
                )
&gt; 3,
        IF(
                IF(H50&lt;'Crop Table'!P17, 
                        DATEDIF(H50, 'Crop Table'!P17, "D"), 
                        DATEDIF('Crop Table'!P17, H50, "D")
                ) 
        &gt; 3, 
        IF(AND(H50&gt;'Crop Table'!O17, H50&lt;'Crop Table'!P17),
                1*'Crop Table'!C17,
        ), 
        1*'Crop Table'!C17
        ),
1*'Crop Table'!C17 
)</f>
        <v/>
      </c>
      <c r="X50" s="202"/>
      <c r="Y50" s="202" t="str">
        <f>IF(IF(H50&lt;'Crop Table'!O18, 
                        DATEDIF(H50, 'Crop Table'!O18, "D"), 
                        DATEDIF('Crop Table'!O18, H50, "D")
                )
&gt; 3,
        IF(
                IF(H50&lt;'Crop Table'!P18, 
                        DATEDIF(H50, 'Crop Table'!P18, "D"), 
                        DATEDIF('Crop Table'!P18, H50, "D")
                ) 
        &gt; 3, 
        IF(AND(H50&gt;'Crop Table'!O18, H50&lt;'Crop Table'!P18),
                1*'Crop Table'!C18,
        ), 
        1*'Crop Table'!C18
        ),
1*'Crop Table'!C18 
)</f>
        <v/>
      </c>
      <c r="Z50" s="202"/>
      <c r="AA50" s="202" t="str">
        <f>IF(IF(H50&lt;'Crop Table'!O19, 
                        DATEDIF(H50, 'Crop Table'!O19, "D"), 
                        DATEDIF('Crop Table'!O19, H50, "D")
                )
&gt; 3,
        IF(
                IF(H50&lt;'Crop Table'!P19, 
                        DATEDIF(H50, 'Crop Table'!P19, "D"), 
                        DATEDIF('Crop Table'!P19, H50, "D")
                ) 
        &gt; 3, 
        IF(AND(H50&gt;'Crop Table'!O19, H50&lt;'Crop Table'!P19),
                1*'Crop Table'!C19,
        ), 
        1*'Crop Table'!C19
        ),
1*'Crop Table'!C19 
)</f>
        <v/>
      </c>
      <c r="AB50" s="202"/>
      <c r="AC50" s="202" t="str">
        <f>IF(IF(H50&lt;'Crop Table'!O20, 
                        DATEDIF(H50, 'Crop Table'!O20, "D"), 
                        DATEDIF('Crop Table'!O20, H50, "D")
                )
&gt; 3,
        IF(
                IF(H50&lt;'Crop Table'!P20, 
                        DATEDIF(H50, 'Crop Table'!P20, "D"), 
                        DATEDIF('Crop Table'!P20, H50, "D")
                ) 
        &gt; 3, 
        IF(AND(H50&gt;'Crop Table'!O20, H50&lt;'Crop Table'!P20),
                1*'Crop Table'!C20,
        ), 
        1*'Crop Table'!C20
        ),
1*'Crop Table'!C20 
)</f>
        <v/>
      </c>
      <c r="AD50" s="202"/>
      <c r="AE50" s="202" t="str">
        <f>IF(IF(H50&lt;'Crop Table'!O21, 
                        DATEDIF(H50, 'Crop Table'!O21, "D"), 
                        DATEDIF('Crop Table'!O21, H50, "D")
                )
&gt; 3,
        IF(
                IF(H50&lt;'Crop Table'!P21, 
                        DATEDIF(H50, 'Crop Table'!P21, "D"), 
                        DATEDIF('Crop Table'!P21, H50, "D")
                ) 
        &gt; 3, 
        IF(AND(H50&gt;'Crop Table'!O21, H50&lt;'Crop Table'!P21),
                1*'Crop Table'!C21,
        ), 
        1*'Crop Table'!C21
        ),
1*'Crop Table'!C21 
)</f>
        <v/>
      </c>
      <c r="AF50" s="202"/>
      <c r="AG50" s="202" t="str">
        <f>IF(IF(H50&lt;'Crop Table'!O22, 
                        DATEDIF(H50, 'Crop Table'!O22, "D"), 
                        DATEDIF('Crop Table'!O22, H50, "D")
                )
&gt; 3,
        IF(
                IF(H50&lt;'Crop Table'!P22, 
                        DATEDIF(H50, 'Crop Table'!P22, "D"), 
                        DATEDIF('Crop Table'!P22, H50, "D")
                ) 
        &gt; 3, 
        IF(AND(H50&gt;'Crop Table'!O22, H50&lt;'Crop Table'!P22),
                1*'Crop Table'!C22,
        ), 
        1*'Crop Table'!C22
        ),
1*'Crop Table'!C22 
)</f>
        <v/>
      </c>
      <c r="AH50" s="202"/>
      <c r="AI50" s="202">
        <f>IF(IF(H50&lt;'Crop Table'!O23, 
                        DATEDIF(H50, 'Crop Table'!O23, "D"), 
                        DATEDIF('Crop Table'!O23, H50, "D")
                )
&gt; 3,
        IF(
                IF(H50&lt;'Crop Table'!P23, 
                        DATEDIF(H50, 'Crop Table'!P23, "D"), 
                        DATEDIF('Crop Table'!P23, H50, "D")
                ) 
        &gt; 3, 
        IF(AND(H50&gt;'Crop Table'!O23, H50&lt;'Crop Table'!P23),
                1*'Crop Table'!C23,
        ), 
        1*'Crop Table'!C23
        ),
1*'Crop Table'!C23 
)</f>
        <v>1</v>
      </c>
      <c r="AJ50" s="202"/>
      <c r="AK50" s="202" t="str">
        <f>IF(IF(H50&lt;'Crop Table'!O24, 
                        DATEDIF(H50, 'Crop Table'!O24, "D"), 
                        DATEDIF('Crop Table'!O24, H50, "D")
                )
&gt; 3,
        IF(
                IF(H50&lt;'Crop Table'!P24, 
                        DATEDIF(H50, 'Crop Table'!P24, "D"), 
                        DATEDIF('Crop Table'!P24, H50, "D")
                ) 
        &gt; 3, 
        IF(AND(H50&gt;'Crop Table'!O24, H50&lt;'Crop Table'!P24),
                1*'Crop Table'!C24,
        ), 
        1*'Crop Table'!C24
        ),
1*'Crop Table'!C24 
)</f>
        <v/>
      </c>
      <c r="AL50" s="202"/>
      <c r="AM50" s="202" t="str">
        <f>IF(IF(H50&lt;'Crop Table'!O25, 
                        DATEDIF(H50, 'Crop Table'!O25, "D"), 
                        DATEDIF('Crop Table'!O25, H50, "D")
                )
&gt; 3,
        IF(
                IF(H50&lt;'Crop Table'!P25, 
                        DATEDIF(H50, 'Crop Table'!P25, "D"), 
                        DATEDIF('Crop Table'!P25, H50, "D")
                ) 
        &gt; 3, 
        IF(AND(H50&gt;'Crop Table'!O25, H50&lt;'Crop Table'!P25),
                1*'Crop Table'!C25,
        ), 
        1*'Crop Table'!C25
        ),
1*'Crop Table'!C25 
)</f>
        <v/>
      </c>
      <c r="AN50" s="202"/>
      <c r="AO50" s="202" t="str">
        <f>IF(IF(H50&lt;'Crop Table'!O26, 
                        DATEDIF(H50, 'Crop Table'!O26, "D"), 
                        DATEDIF('Crop Table'!O26, H50, "D")
                )
&gt; 3,
        IF(
                IF(H50&lt;'Crop Table'!P26, 
                        DATEDIF(H50, 'Crop Table'!P26, "D"), 
                        DATEDIF('Crop Table'!P26, H50, "D")
                ) 
        &gt; 3, 
        IF(AND(H50&gt;'Crop Table'!O26, H50&lt;'Crop Table'!P26),
                1*'Crop Table'!C26,
        ), 
        1*'Crop Table'!C26
        ),
1*'Crop Table'!C26 
)</f>
        <v/>
      </c>
      <c r="AP50" s="202"/>
      <c r="AQ50" s="202" t="str">
        <f>IF(IF(H50&lt;'Crop Table'!O27, 
                        DATEDIF(H50, 'Crop Table'!O27, "D"), 
                        DATEDIF('Crop Table'!O27, H50, "D")
                )
&gt; 3,
        IF(
                IF(H50&lt;'Crop Table'!P27, 
                        DATEDIF(H50, 'Crop Table'!P27, "D"), 
                        DATEDIF('Crop Table'!P27, H50, "D")
                ) 
        &gt; 3, 
        IF(AND(H50&gt;'Crop Table'!O27, H50&lt;'Crop Table'!P27),
                1*'Crop Table'!C27,
        ), 
        1*'Crop Table'!C27
        ),
1*'Crop Table'!C27 
)</f>
        <v/>
      </c>
      <c r="AR50" s="202"/>
      <c r="AS50" s="202" t="str">
        <f>IF(IF(H50&lt;'Crop Table'!O28, 
                        DATEDIF(H50, 'Crop Table'!O28, "D"), 
                        DATEDIF('Crop Table'!O28, H50, "D")
                )
&gt; 3,
        IF(
                IF(H50&lt;'Crop Table'!P28, 
                        DATEDIF(H50, 'Crop Table'!P28, "D"), 
                        DATEDIF('Crop Table'!P28, H50, "D")
                ) 
        &gt; 3, 
        IF(AND(H50&gt;'Crop Table'!O28, H50&lt;'Crop Table'!P28),
                1*'Crop Table'!C28,
        ), 
        1*'Crop Table'!C28
        ),
1*'Crop Table'!C28 
)</f>
        <v/>
      </c>
      <c r="AT50" s="202"/>
      <c r="AU50" s="202" t="str">
        <f>IF(IF(H50&lt;'Crop Table'!O29, 
                        DATEDIF(H50, 'Crop Table'!O29, "D"), 
                        DATEDIF('Crop Table'!O29, H50, "D")
                )
&gt; 3,
        IF(
                IF(H50&lt;'Crop Table'!P29, 
                        DATEDIF(H50, 'Crop Table'!P29, "D"), 
                        DATEDIF('Crop Table'!P29, H50, "D")
                ) 
        &gt; 3, 
        IF(AND(H50&gt;'Crop Table'!O29, H50&lt;'Crop Table'!P29),
                1*'Crop Table'!C29,
        ), 
        1*'Crop Table'!C29
        ),
1*'Crop Table'!C29 
)</f>
        <v/>
      </c>
      <c r="AV50" s="202"/>
      <c r="AW50" s="202" t="str">
        <f>IF(IF(H50&lt;'Crop Table'!O30, 
                        DATEDIF(H50, 'Crop Table'!O30, "D"), 
                        DATEDIF('Crop Table'!O30, H50, "D")
                )
&gt; 3,
        IF(
                IF(H50&lt;'Crop Table'!P30, 
                        DATEDIF(H50, 'Crop Table'!P30, "D"), 
                        DATEDIF('Crop Table'!P30, H50, "D")
                ) 
        &gt; 3, 
        IF(AND(H50&gt;'Crop Table'!O30, H50&lt;'Crop Table'!P30),
                1*'Crop Table'!C30,
        ), 
        1*'Crop Table'!C30
        ),
1*'Crop Table'!C30 
)</f>
        <v/>
      </c>
      <c r="AX50" s="202"/>
      <c r="AY50" s="202" t="str">
        <f>IF(IF(H50&lt;'Crop Table'!O31, 
                        DATEDIF(H50, 'Crop Table'!O31, "D"), 
                        DATEDIF('Crop Table'!O31, H50, "D")
                )
&gt; 3,
        IF(
                IF(H50&lt;'Crop Table'!P31, 
                        DATEDIF(H50, 'Crop Table'!P31, "D"), 
                        DATEDIF('Crop Table'!P31, H50, "D")
                ) 
        &gt; 3, 
        IF(AND(H50&gt;'Crop Table'!O31, H50&lt;'Crop Table'!P31),
                1*'Crop Table'!C31,
        ), 
        1*'Crop Table'!C31
        ),
1*'Crop Table'!C31 
)</f>
        <v/>
      </c>
      <c r="AZ50" s="202"/>
      <c r="BA50" s="202" t="str">
        <f>IF(IF(H50&lt;'Crop Table'!O32, 
                        DATEDIF(H50, 'Crop Table'!O32, "D"), 
                        DATEDIF('Crop Table'!O32, H50, "D")
                )
&gt; 3,
        IF(
                IF(H50&lt;'Crop Table'!P32, 
                        DATEDIF(H50, 'Crop Table'!P32, "D"), 
                        DATEDIF('Crop Table'!P32, H50, "D")
                ) 
        &gt; 3, 
        IF(AND(H50&gt;'Crop Table'!O32, H50&lt;'Crop Table'!P32),
                1*'Crop Table'!C32,
        ), 
        1*'Crop Table'!C32
        ),
1*'Crop Table'!C32 
)</f>
        <v/>
      </c>
      <c r="BB50" s="202"/>
      <c r="BC50" s="202" t="str">
        <f>IF(IF(H50&lt;'Crop Table'!O33, 
                        DATEDIF(H50, 'Crop Table'!O33, "D"), 
                        DATEDIF('Crop Table'!O33, H50, "D")
                )
&gt; 3,
        IF(
                IF(H50&lt;'Crop Table'!P33, 
                        DATEDIF(H50, 'Crop Table'!P33, "D"), 
                        DATEDIF('Crop Table'!P33, H50, "D")
                ) 
        &gt; 3, 
        IF(AND(H50&gt;'Crop Table'!O33, H50&lt;'Crop Table'!P33),
                1*'Crop Table'!C33,
        ), 
        1*'Crop Table'!C33
        ),
1*'Crop Table'!C33 
)</f>
        <v/>
      </c>
      <c r="BD50" s="202"/>
      <c r="BE50" s="202" t="str">
        <f>IF(IF(H50&lt;'Crop Table'!O34, 
                        DATEDIF(H50, 'Crop Table'!O34, "D"), 
                        DATEDIF('Crop Table'!O34, H50, "D")
                )
&gt; 3,
        IF(
                IF(H50&lt;'Crop Table'!P34, 
                        DATEDIF(H50, 'Crop Table'!P34, "D"), 
                        DATEDIF('Crop Table'!P34, H50, "D")
                ) 
        &gt; 3, 
        IF(AND(H50&gt;'Crop Table'!O34, H50&lt;'Crop Table'!P34),
                1*'Crop Table'!C34,
        ), 
        1*'Crop Table'!C34
        ),
1*'Crop Table'!C34 
)</f>
        <v/>
      </c>
      <c r="BF50" s="202"/>
      <c r="BG50" s="202" t="str">
        <f>IF(IF(H50&lt;'Crop Table'!O35, 
                        DATEDIF(H50, 'Crop Table'!O35, "D"), 
                        DATEDIF('Crop Table'!O35, H50, "D")
                )
&gt; 3,
        IF(
                IF(H50&lt;'Crop Table'!P35, 
                        DATEDIF(H50, 'Crop Table'!P35, "D"), 
                        DATEDIF('Crop Table'!P35, H50, "D")
                ) 
        &gt; 3, 
        IF(AND(H50&gt;'Crop Table'!O35, H50&lt;'Crop Table'!P35),
                1*'Crop Table'!C35,
        ), 
        1*'Crop Table'!C35
        ),
1*'Crop Table'!C35 
)</f>
        <v/>
      </c>
      <c r="BH50" s="202"/>
      <c r="BI50" s="202" t="str">
        <f>IF(IF(H49&lt;'Crop Table'!O36, 
                        DATEDIF(H49, 'Crop Table'!O36, "D"), 
                        DATEDIF('Crop Table'!O36, H49, "D")
                )
&gt; 3,
        IF(
                IF(H49&lt;'Crop Table'!P36, 
                        DATEDIF(H49, 'Crop Table'!P36, "D"), 
                        DATEDIF('Crop Table'!P36, H49, "D")
                ) 
        &gt; 3, 
        IF(AND(H49&gt;'Crop Table'!O36, H49&lt;'Crop Table'!P36),
                1*'Crop Table'!C36,
        ), 
        1*'Crop Table'!C36
        ),
1*'Crop Table'!C36 
)</f>
        <v/>
      </c>
      <c r="BJ50" s="202"/>
      <c r="BK50" s="202" t="str">
        <f>IF(IF(H50&lt;'Crop Table'!O37, 
                        DATEDIF(H50, 'Crop Table'!O37, "D"), 
                        DATEDIF('Crop Table'!O37, H50, "D")
                )
&gt; 3,
        IF(
                IF(H50&lt;'Crop Table'!P37, 
                        DATEDIF(H50, 'Crop Table'!P37, "D"), 
                        DATEDIF('Crop Table'!P37, H50, "D")
                ) 
        &gt; 3, 
        IF(AND(H50&gt;'Crop Table'!O37, H50&lt;'Crop Table'!P37),
                1*'Crop Table'!C37,
        ), 
        1*'Crop Table'!C37
        ),
1*'Crop Table'!C37 
)</f>
        <v/>
      </c>
      <c r="BL50" s="202"/>
      <c r="BM50" s="202" t="str">
        <f>IF(IF(H50&lt;'Crop Table'!O38, 
                        DATEDIF(H50, 'Crop Table'!O38, "D"), 
                        DATEDIF('Crop Table'!O38, H50, "D")
                )
&gt; 3,
        IF(
                IF(H50&lt;'Crop Table'!P38, 
                        DATEDIF(H50, 'Crop Table'!P38, "D"), 
                        DATEDIF('Crop Table'!P38, H50, "D")
                ) 
        &gt; 3, 
        IF(AND(H50&gt;'Crop Table'!O38, H50&lt;'Crop Table'!P38),
                1*'Crop Table'!C38,
        ), 
        1*'Crop Table'!C38
        ),
1*'Crop Table'!C38 
)</f>
        <v/>
      </c>
      <c r="BN50" s="202"/>
      <c r="BO50" s="202" t="str">
        <f>IF(IF(H50&lt;'Crop Table'!O39, 
                        DATEDIF(H50, 'Crop Table'!O39, "D"), 
                        DATEDIF('Crop Table'!O39, H50, "D")
                )
&gt; 3,
        IF(
                IF(H50&lt;'Crop Table'!P39, 
                        DATEDIF(H50, 'Crop Table'!P39, "D"), 
                        DATEDIF('Crop Table'!P39, H50, "D")
                ) 
        &gt; 3, 
        IF(AND(H50&gt;'Crop Table'!O39, H50&lt;'Crop Table'!P39),
                1*'Crop Table'!C39,
        ), 
        1*'Crop Table'!C39
        ),
1*'Crop Table'!C39 
)</f>
        <v/>
      </c>
      <c r="BP50" s="202"/>
      <c r="BQ50" s="202" t="str">
        <f>IF(IF(H50&lt;'Crop Table'!O40, 
                        DATEDIF(H50, 'Crop Table'!O40, "D"), 
                        DATEDIF('Crop Table'!O40, H50, "D")
                )
&gt; 3,
        IF(
                IF(H50&lt;'Crop Table'!P40, 
                        DATEDIF(H50, 'Crop Table'!P40, "D"), 
                        DATEDIF('Crop Table'!P40, H50, "D")
                ) 
        &gt; 3, 
        IF(AND(H50&gt;'Crop Table'!O40, H50&lt;'Crop Table'!P40),
                1*'Crop Table'!C40,
        ), 
        1*'Crop Table'!C40
        ),
1*'Crop Table'!C40
)</f>
        <v/>
      </c>
      <c r="BR50" s="202"/>
      <c r="BS50" s="202" t="str">
        <f>IF(IF(H50&lt;'Crop Table'!O41, 
                        DATEDIF(H50, 'Crop Table'!O41, "D"), 
                        DATEDIF('Crop Table'!O41, H50, "D")
                )
&gt; 3,
        IF(
                IF(H50&lt;'Crop Table'!P41, 
                        DATEDIF(H50, 'Crop Table'!P41, "D"), 
                        DATEDIF('Crop Table'!P41, H50, "D")
                ) 
        &gt; 3, 
        IF(AND(H50&gt;'Crop Table'!O41, H50&lt;'Crop Table'!P41),
                1*'Crop Table'!C41,
        ), 
        1*'Crop Table'!C41
        ),
1*'Crop Table'!C41
)</f>
        <v/>
      </c>
      <c r="BT50" s="202"/>
      <c r="BU50" s="202" t="str">
        <f>IF(IF(H50&lt;'Crop Table'!O42, 
                        DATEDIF(H50, 'Crop Table'!O42, "D"), 
                        DATEDIF('Crop Table'!O42, H50, "D")
                )
&gt; 3,
        IF(
                IF(H50&lt;'Crop Table'!P42, 
                        DATEDIF(H50, 'Crop Table'!P42, "D"), 
                        DATEDIF('Crop Table'!P42, H50, "D")
                ) 
        &gt; 3, 
        IF(AND(H50&gt;'Crop Table'!O42, H50&lt;'Crop Table'!P42),
                1*'Crop Table'!C42,
        ), 
        1*'Crop Table'!C42
        ),
1*'Crop Table'!C42
)</f>
        <v/>
      </c>
      <c r="BV50" s="202"/>
      <c r="BW50" s="202" t="str">
        <f>IF(IF(H50&lt;'Crop Table'!O43, 
                        DATEDIF(H50, 'Crop Table'!O43, "D"), 
                        DATEDIF('Crop Table'!O43, H50, "D")
                )
&gt; 3,
        IF(
                IF(H50&lt;'Crop Table'!P43, 
                        DATEDIF(H50, 'Crop Table'!P43, "D"), 
                        DATEDIF('Crop Table'!P43, H50, "D")
                ) 
        &gt; 3, 
        IF(AND(H50&gt;'Crop Table'!O43, H50&lt;'Crop Table'!P43),
                1*'Crop Table'!C43,
        ), 
        1*'Crop Table'!C43
        ),
1*'Crop Table'!C43
)</f>
        <v/>
      </c>
      <c r="BX50" s="202"/>
      <c r="BY50" s="202" t="str">
        <f>IF(IF(H50&lt;'Crop Table'!O44, 
                        DATEDIF(H50, 'Crop Table'!O44, "D"), 
                        DATEDIF('Crop Table'!O44, H50, "D")
                )
&gt; 3,
        IF(
                IF(H50&lt;'Crop Table'!P44, 
                        DATEDIF(H50, 'Crop Table'!P44, "D"), 
                        DATEDIF('Crop Table'!P44, H50, "D")
                ) 
        &gt; 3, 
        IF(AND(H50&gt;'Crop Table'!O44, H50&lt;'Crop Table'!P44),
                1*'Crop Table'!C44,
        ), 
        1*'Crop Table'!C44
        ),
1*'Crop Table'!C44
)</f>
        <v/>
      </c>
      <c r="BZ50" s="202"/>
      <c r="CA50" s="202" t="str">
        <f>IF(IF(H50&lt;'Crop Table'!O45, 
                        DATEDIF(H50, 'Crop Table'!O45, "D"), 
                        DATEDIF('Crop Table'!O45, H50, "D")
                )
&gt; 3,
        IF(
                IF(H50&lt;'Crop Table'!P45, 
                        DATEDIF(H50, 'Crop Table'!P45, "D"), 
                        DATEDIF('Crop Table'!P45, H50, "D")
                ) 
        &gt; 3, 
        IF(AND(H50&gt;'Crop Table'!O45, H50&lt;'Crop Table'!P45),
                1*'Crop Table'!C45,
        ), 
        1*'Crop Table'!C45
        ),
1*'Crop Table'!C45
)</f>
        <v/>
      </c>
      <c r="CB50" s="202"/>
      <c r="CC50" s="202" t="str">
        <f>IF(IF(H49&lt;'Crop Table'!O46, 
                        DATEDIF(H49, 'Crop Table'!O46, "D"), 
                        DATEDIF('Crop Table'!O46, H49, "D")
                )
&gt; 3,
        IF(
                IF(H49&lt;'Crop Table'!P46, 
                        DATEDIF(H49, 'Crop Table'!P46, "D"), 
                        DATEDIF('Crop Table'!P46, H49, "D")
                ) 
        &gt; 3, 
        IF(AND(H49&gt;'Crop Table'!O46, H49&lt;'Crop Table'!P46),
                1*'Crop Table'!C46,
        ), 
        1*'Crop Table'!C46
        ),
1*'Crop Table'!C46
)</f>
        <v/>
      </c>
      <c r="CD50" s="202"/>
      <c r="CE50" s="202" t="str">
        <f>IF(IF(H50&lt;'Crop Table'!O47, 
                        DATEDIF(H50, 'Crop Table'!O47, "D"), 
                        DATEDIF('Crop Table'!O47, H50, "D")
                )
&gt; 3,
        IF(
                IF(H50&lt;'Crop Table'!P47, 
                        DATEDIF(H50, 'Crop Table'!P47, "D"), 
                        DATEDIF('Crop Table'!P47, H50, "D")
                ) 
        &gt; 3, 
        IF(AND(H50&gt;'Crop Table'!O47, H50&lt;'Crop Table'!P47),
                1*'Crop Table'!C47,
        ), 
        1*'Crop Table'!C47
        ),
1*'Crop Table'!C47
)</f>
        <v/>
      </c>
      <c r="CF50" s="202"/>
      <c r="CG50" s="202" t="str">
        <f>IF(IF(H50&lt;'Crop Table'!O48, 
                        DATEDIF(H50, 'Crop Table'!O48, "D"), 
                        DATEDIF('Crop Table'!O48, H50, "D")
                )
&gt; 3,
        IF(
                IF(H50&lt;'Crop Table'!P48, 
                        DATEDIF(H50, 'Crop Table'!P48, "D"), 
                        DATEDIF('Crop Table'!P48, H50, "D")
                ) 
        &gt; 3, 
        IF(AND(H50&gt;'Crop Table'!O48, H50&lt;'Crop Table'!P48),
                1*'Crop Table'!C48,
        ), 
        1*'Crop Table'!C48
        ),
1*'Crop Table'!C48
)</f>
        <v/>
      </c>
      <c r="CH50" s="202"/>
      <c r="CI50" s="202" t="str">
        <f>IF(IF(H50&lt;'Crop Table'!O49, 
                        DATEDIF(H50, 'Crop Table'!O49, "D"), 
                        DATEDIF('Crop Table'!O49, H50, "D")
                )
&gt; 3,
        IF(
                IF(H50&lt;'Crop Table'!P49, 
                        DATEDIF(H50, 'Crop Table'!P49, "D"), 
                        DATEDIF('Crop Table'!P49, H50, "D")
                ) 
        &gt; 3, 
        IF(AND(H50&gt;'Crop Table'!O49, H50&lt;'Crop Table'!P49),
                1*'Crop Table'!C49,
        ), 
        1*'Crop Table'!C49
        ),
1*'Crop Table'!C49
)</f>
        <v/>
      </c>
      <c r="CJ50" s="202"/>
      <c r="CK50" s="202" t="str">
        <f>IF(IF(H50&lt;'Crop Table'!O50, 
                        DATEDIF(H50, 'Crop Table'!O50, "D"), 
                        DATEDIF('Crop Table'!O50, H50, "D")
                )
&gt; 3,
        IF(
                IF(H50&lt;'Crop Table'!P50, 
                        DATEDIF(H50, 'Crop Table'!P50, "D"), 
                        DATEDIF('Crop Table'!P50, H50, "D")
                ) 
        &gt; 3, 
        IF(AND(H50&gt;'Crop Table'!O50, H50&lt;'Crop Table'!P50),
                1*'Crop Table'!C50,
        ), 
        1*'Crop Table'!C50
        ),
1*'Crop Table'!C50
)</f>
        <v/>
      </c>
      <c r="CL50" s="202"/>
      <c r="CM50" s="202" t="str">
        <f>IF(IF(H50&lt;'Crop Table'!O51, 
                        DATEDIF(H50, 'Crop Table'!O51, "D"), 
                        DATEDIF('Crop Table'!O51, H50, "D")
                )
&gt; 3,
        IF(
                IF(H50&lt;'Crop Table'!P51, 
                        DATEDIF(H50, 'Crop Table'!P51, "D"), 
                        DATEDIF('Crop Table'!P51, H50, "D")
                ) 
        &gt; 3, 
        IF(AND(H50&gt;'Crop Table'!O51, H50&lt;'Crop Table'!P51),
                1*'Crop Table'!C51,
        ), 
        1*'Crop Table'!C51
        ),
1*'Crop Table'!C51
)</f>
        <v/>
      </c>
      <c r="CN50" s="202"/>
      <c r="CO50" s="202" t="str">
        <f>IF(IF(H50&lt;'Crop Table'!O52, 
                        DATEDIF(H50, 'Crop Table'!O52, "D"), 
                        DATEDIF('Crop Table'!O52, H50, "D")
                )
&gt; 3,
        IF(
                IF(H50&lt;'Crop Table'!P52, 
                        DATEDIF(H50, 'Crop Table'!P52, "D"), 
                        DATEDIF('Crop Table'!P52, H50, "D")
                ) 
        &gt; 3, 
        IF(AND(H50&gt;'Crop Table'!O52, H50&lt;'Crop Table'!P52),
                1*'Crop Table'!C52,
        ), 
        1*'Crop Table'!C52
        ),
1*'Crop Table'!C52
)</f>
        <v/>
      </c>
      <c r="CP50" s="202"/>
      <c r="CQ50" s="202" t="str">
        <f>IF(IF(H50&lt;'Crop Table'!O53, 
                        DATEDIF(H50, 'Crop Table'!O53, "D"), 
                        DATEDIF('Crop Table'!O53, H50, "D")
                )
&gt; 3,
        IF(
                IF(H50&lt;'Crop Table'!P53, 
                        DATEDIF(H50, 'Crop Table'!P53, "D"), 
                        DATEDIF('Crop Table'!P53, H50, "D")
                ) 
        &gt; 3, 
        IF(AND(H50&gt;'Crop Table'!O53, H50&lt;'Crop Table'!P53),
                1*'Crop Table'!C53,
        ), 
        1*'Crop Table'!C53
        ),
1*'Crop Table'!C53
)</f>
        <v/>
      </c>
      <c r="CR50" s="202"/>
      <c r="CS50" s="202" t="str">
        <f>IF(IF(H50&lt;'Crop Table'!O54, 
                        DATEDIF(H50, 'Crop Table'!O54, "D"), 
                        DATEDIF('Crop Table'!O54, H50, "D")
                )
&gt; 3,
        IF(
                IF(H50&lt;'Crop Table'!P54, 
                        DATEDIF(H50, 'Crop Table'!P54, "D"), 
                        DATEDIF('Crop Table'!P54, H50, "D")
                ) 
        &gt; 3, 
        IF(AND(H50&gt;'Crop Table'!O54, H50&lt;'Crop Table'!P54),
                1*'Crop Table'!C54,
        ), 
        1*'Crop Table'!C54
        ),
1*'Crop Table'!C54
)</f>
        <v/>
      </c>
      <c r="CT50" s="202"/>
      <c r="CU50" s="202" t="str">
        <f>IF(IF(H50&lt;'Crop Table'!O55, 
                        DATEDIF(H50, 'Crop Table'!O55, "D"), 
                        DATEDIF('Crop Table'!O55, H50, "D")
                )
&gt; 3,
        IF(
                IF(H50&lt;'Crop Table'!P55, 
                        DATEDIF(H50, 'Crop Table'!P55, "D"), 
                        DATEDIF('Crop Table'!P55, H50, "D")
                ) 
        &gt; 3, 
        IF(AND(H50&gt;'Crop Table'!O55, H50&lt;'Crop Table'!P55),
                1*'Crop Table'!C55,
        ), 
        1*'Crop Table'!C55
        ),
1*'Crop Table'!C55
)</f>
        <v/>
      </c>
      <c r="CV50" s="202"/>
      <c r="CW50" s="202" t="str">
        <f>IF(IF(H50&lt;'Crop Table'!O56, 
                        DATEDIF(H50, 'Crop Table'!O56, "D"), 
                        DATEDIF('Crop Table'!O56, H50, "D")
                )
&gt; 3,
        IF(
                IF(H50&lt;'Crop Table'!P56, 
                        DATEDIF(H50, 'Crop Table'!P56, "D"), 
                        DATEDIF('Crop Table'!P56, H50, "D")
                ) 
        &gt; 3, 
        IF(AND(H50&gt;'Crop Table'!O56, H50&lt;'Crop Table'!P56),
                1*'Crop Table'!C56,
        ), 
        1*'Crop Table'!C56
        ),
1*'Crop Table'!C56
)</f>
        <v/>
      </c>
      <c r="CX50" s="202"/>
      <c r="CY50" s="202" t="str">
        <f>IF(IF(H50&lt;'Crop Table'!O57, 
                        DATEDIF(H50, 'Crop Table'!O57, "D"), 
                        DATEDIF('Crop Table'!O57, H50, "D")
                )
&gt; 3,
        IF(
                IF(H50&lt;'Crop Table'!P57, 
                        DATEDIF(H50, 'Crop Table'!P57, "D"), 
                        DATEDIF('Crop Table'!P57, H50, "D")
                ) 
        &gt; 3, 
        IF(AND(H50&gt;'Crop Table'!O57, H50&lt;'Crop Table'!P57),
                1*'Crop Table'!C57,
        ), 
        1*'Crop Table'!C57
        ),
1*'Crop Table'!C57
)</f>
        <v/>
      </c>
      <c r="CZ50" s="202"/>
      <c r="DA50" s="202" t="str">
        <f>IF(IF(H49&lt;'Crop Table'!O58, 
                        DATEDIF(H49, 'Crop Table'!O58, "D"), 
                        DATEDIF('Crop Table'!O58, H49, "D")
                )
&gt; 3,
        IF(
                IF(H49&lt;'Crop Table'!P58, 
                        DATEDIF(H49, 'Crop Table'!P58, "D"), 
                        DATEDIF('Crop Table'!P58, H49, "D")
                ) 
        &gt; 3, 
        IF(AND(H49&gt;'Crop Table'!O58, H49&lt;'Crop Table'!P58),
                1*'Crop Table'!C58,
        ), 
        1*'Crop Table'!C58
        ),
1*'Crop Table'!C58
)</f>
        <v/>
      </c>
      <c r="DB50" s="202"/>
      <c r="DC50" s="202" t="str">
        <f>IF(IF(H50&lt;'Crop Table'!O59, 
                        DATEDIF(H50, 'Crop Table'!O59, "D"), 
                        DATEDIF('Crop Table'!O59, H50, "D")
                )
&gt; 3,
        IF(
                IF(H50&lt;'Crop Table'!P59, 
                        DATEDIF(H50, 'Crop Table'!P59, "D"), 
                        DATEDIF('Crop Table'!P59, H50, "D")
                ) 
        &gt; 3, 
        IF(AND(H50&gt;'Crop Table'!O59, H50&lt;'Crop Table'!P59),
                1*'Crop Table'!C59,
        ), 
        1*'Crop Table'!C59
        ),
1*'Crop Table'!C59
)</f>
        <v/>
      </c>
      <c r="DD50" s="202"/>
      <c r="DE50" s="202" t="str">
        <f>IF(IF(H50&lt;'Crop Table'!O60, 
                        DATEDIF(H50, 'Crop Table'!O60, "D"), 
                        DATEDIF('Crop Table'!O60, H50, "D")
                )
&gt; 3,
        IF(
                IF(H50&lt;'Crop Table'!P60, 
                        DATEDIF(H50, 'Crop Table'!P60, "D"), 
                        DATEDIF('Crop Table'!P60, H50, "D")
                ) 
        &gt; 3, 
        IF(AND(H50&gt;'Crop Table'!O60, H50&lt;'Crop Table'!P60),
                1*'Crop Table'!C60,
        ), 
        1*'Crop Table'!C60
        ),
1*'Crop Table'!C60
)</f>
        <v/>
      </c>
      <c r="DF50" s="202"/>
      <c r="DG50" s="202" t="str">
        <f>IF(IF(H50&lt;'Crop Table'!O61, 
                        DATEDIF(H50, 'Crop Table'!O61, "D"), 
                        DATEDIF('Crop Table'!O61, H50, "D")
                )
&gt; 3,
        IF(
                IF(H50&lt;'Crop Table'!P61, 
                        DATEDIF(H50, 'Crop Table'!P61, "D"), 
                        DATEDIF('Crop Table'!P61, H50, "D")
                ) 
        &gt; 3, 
        IF(AND(H50&gt;'Crop Table'!O61, H50&lt;'Crop Table'!P61),
                1*'Crop Table'!C61,
        ), 
        1*'Crop Table'!C61
        ),
1*'Crop Table'!C61
)</f>
        <v/>
      </c>
      <c r="DH50" s="202"/>
      <c r="DI50" s="202" t="str">
        <f>IF(IF(H50&lt;'Crop Table'!O62, 
                        DATEDIF(H50, 'Crop Table'!O62, "D"), 
                        DATEDIF('Crop Table'!O62, H50, "D")
                )
&gt; 3,
        IF(
                IF(H50&lt;'Crop Table'!P62, 
                        DATEDIF(H50, 'Crop Table'!P62, "D"), 
                        DATEDIF('Crop Table'!P62, H50, "D")
                ) 
        &gt; 3, 
        IF(AND(H50&gt;'Crop Table'!O62, H50&lt;'Crop Table'!P62),
                1*'Crop Table'!C62,
        ), 
        1*'Crop Table'!C62
        ),
1*'Crop Table'!C62
)</f>
        <v/>
      </c>
      <c r="DJ50" s="202"/>
      <c r="DK50" s="202" t="str">
        <f>IF(IF(H50&lt;'Crop Table'!O63, 
                        DATEDIF(H50, 'Crop Table'!O63, "D"), 
                        DATEDIF('Crop Table'!O63, H50, "D")
                )
&gt; 3,
        IF(
                IF(H50&lt;'Crop Table'!P63, 
                        DATEDIF(H50, 'Crop Table'!P63, "D"), 
                        DATEDIF('Crop Table'!P63, H50, "D")
                ) 
        &gt; 3, 
        IF(AND(H50&gt;'Crop Table'!O63, H50&lt;'Crop Table'!P63),
                1*'Crop Table'!C63,
        ), 
        1*'Crop Table'!C63
        ),
1*'Crop Table'!C63
)</f>
        <v/>
      </c>
      <c r="DL50" s="202"/>
      <c r="DM50" s="202" t="str">
        <f>IF(IF(H50&lt;'Crop Table'!O64, 
                        DATEDIF(H50, 'Crop Table'!O64, "D"), 
                        DATEDIF('Crop Table'!O64, H50, "D")
                )
&gt; 3,
        IF(
                IF(H50&lt;'Crop Table'!P64, 
                        DATEDIF(H50, 'Crop Table'!P64, "D"), 
                        DATEDIF('Crop Table'!P64, H50, "D")
                ) 
        &gt; 3, 
        IF(AND(H50&gt;'Crop Table'!O64, H50&lt;'Crop Table'!P64),
                1*'Crop Table'!C64,
        ), 
        1*'Crop Table'!C64
        ),
1*'Crop Table'!C64
)</f>
        <v/>
      </c>
      <c r="DN50" s="202"/>
      <c r="DO50" s="202" t="str">
        <f>IF(IF(H50&lt;'Crop Table'!O65, 
                        DATEDIF(H50, 'Crop Table'!O65, "D"), 
                        DATEDIF('Crop Table'!O65, H50, "D")
                )
&gt; 3,
        IF(
                IF(H50&lt;'Crop Table'!P65, 
                        DATEDIF(H50, 'Crop Table'!P65, "D"), 
                        DATEDIF('Crop Table'!P65, H50, "D")
                ) 
        &gt; 3, 
        IF(AND(H50&gt;'Crop Table'!O65, H50&lt;'Crop Table'!P65),
                1*'Crop Table'!C65,
        ), 
        1*'Crop Table'!C65
        ),
1*'Crop Table'!C65
)</f>
        <v/>
      </c>
      <c r="DP50" s="202"/>
      <c r="DQ50" s="202" t="str">
        <f>IF(IF(H50&lt;'Crop Table'!O66, 
                        DATEDIF(H50, 'Crop Table'!O66, "D"), 
                        DATEDIF('Crop Table'!O66, H50, "D")
                )
&gt; 3,
        IF(
                IF(H50&lt;'Crop Table'!P66, 
                        DATEDIF(H50, 'Crop Table'!P66, "D"), 
                        DATEDIF('Crop Table'!P66, H50, "D")
                ) 
        &gt; 3, 
        IF(AND(H50&gt;'Crop Table'!O66, H50&lt;'Crop Table'!P66),
                1*'Crop Table'!C66,
        ), 
        1*'Crop Table'!C66
        ),
1*'Crop Table'!C66
)</f>
        <v/>
      </c>
      <c r="DR50" s="202"/>
      <c r="DS50" s="202" t="str">
        <f>IF(IF(H50&lt;'Crop Table'!O67, 
                        DATEDIF(H50, 'Crop Table'!O67, "D"), 
                        DATEDIF('Crop Table'!O67, H50, "D")
                )
&gt; 3,
        IF(
                IF(H50&lt;'Crop Table'!P67, 
                        DATEDIF(H50, 'Crop Table'!P67, "D"), 
                        DATEDIF('Crop Table'!P67, H50, "D")
                ) 
        &gt; 3, 
        IF(AND(H50&gt;'Crop Table'!O67, H50&lt;'Crop Table'!P67),
                1*'Crop Table'!C67,
        ), 
        1*'Crop Table'!C67
        ),
1*'Crop Table'!C67
)</f>
        <v/>
      </c>
      <c r="DT50" s="202"/>
      <c r="DU50" s="202" t="str">
        <f>IF(IF(H50&lt;'Crop Table'!O68, 
                        DATEDIF(H50, 'Crop Table'!O68, "D"), 
                        DATEDIF('Crop Table'!O68, H50, "D")
                )
&gt; 3,
        IF(
                IF(H50&lt;'Crop Table'!P68, 
                        DATEDIF(H50, 'Crop Table'!P68, "D"), 
                        DATEDIF('Crop Table'!P68, H50, "D")
                ) 
        &gt; 3, 
        IF(AND(H50&gt;'Crop Table'!O68, H50&lt;'Crop Table'!P68),
                1*'Crop Table'!C68,
        ), 
        1*'Crop Table'!C68
        ),
1*'Crop Table'!C68
)</f>
        <v/>
      </c>
      <c r="DV50" s="202"/>
      <c r="DW50" s="202" t="str">
        <f>IF(IF(H50&lt;'Crop Table'!O69, 
                        DATEDIF(H50, 'Crop Table'!O69, "D"), 
                        DATEDIF('Crop Table'!O69, H50, "D")
                )
&gt; 3,
        IF(
                IF(H50&lt;'Crop Table'!P69, 
                        DATEDIF(H50, 'Crop Table'!P69, "D"), 
                        DATEDIF('Crop Table'!P69, H50, "D")
                ) 
        &gt; 3, 
        IF(AND(H50&gt;'Crop Table'!O69, H50&lt;'Crop Table'!P69),
                1*'Crop Table'!C69,
        ), 
        1*'Crop Table'!C69
        ),
1*'Crop Table'!C69
)</f>
        <v/>
      </c>
      <c r="DX50" s="202"/>
      <c r="DY50" s="202" t="str">
        <f>IF(IF(H50&lt;'Crop Table'!O70, 
                        DATEDIF(H50, 'Crop Table'!O70, "D"), 
                        DATEDIF('Crop Table'!O70, H50, "D")
                )
&gt; 3,
        IF(
                IF(H50&lt;'Crop Table'!P70, 
                        DATEDIF(H50, 'Crop Table'!P70, "D"), 
                        DATEDIF('Crop Table'!P70, H50, "D")
                ) 
        &gt; 3, 
        IF(AND(H50&gt;'Crop Table'!O70, H50&lt;'Crop Table'!P70),
                1*'Crop Table'!C70,
        ), 
        1*'Crop Table'!C70
        ),
1*'Crop Table'!C70
)</f>
        <v/>
      </c>
      <c r="DZ50" s="202"/>
      <c r="EA50" s="202" t="str">
        <f>IF(IF(H50&lt;'Crop Table'!O71, 
                        DATEDIF(H50, 'Crop Table'!O71, "D"), 
                        DATEDIF('Crop Table'!O71, H50, "D")
                )
&gt; 3,
        IF(
                IF(H50&lt;'Crop Table'!P71, 
                        DATEDIF(H50, 'Crop Table'!P71, "D"), 
                        DATEDIF('Crop Table'!P71, H50, "D")
                ) 
        &gt; 3, 
        IF(AND(H50&gt;'Crop Table'!O71, H50&lt;'Crop Table'!P71),
                1*'Crop Table'!C71,
        ), 
        1*'Crop Table'!C71
        ),
1*'Crop Table'!C71
)</f>
        <v/>
      </c>
      <c r="EB50" s="202"/>
      <c r="EC50" s="202" t="str">
        <f>IF(IF(H50&lt;'Crop Table'!O72, 
                        DATEDIF(H50, 'Crop Table'!O72, "D"), 
                        DATEDIF('Crop Table'!O72, H50, "D")
                )
&gt; 3,
        IF(
                IF(H50&lt;'Crop Table'!P72, 
                        DATEDIF(H50, 'Crop Table'!P72, "D"), 
                        DATEDIF('Crop Table'!P72, H50, "D")
                ) 
        &gt; 3, 
        IF(AND(H50&gt;'Crop Table'!O72, H50&lt;'Crop Table'!P72),
                1*'Crop Table'!C72,
        ), 
        1*'Crop Table'!C72
        ),
1*'Crop Table'!C72
)</f>
        <v/>
      </c>
      <c r="ED50" s="202"/>
      <c r="EE50" s="202" t="str">
        <f>IF(IF(H50&lt;'Crop Table'!O73, 
                        DATEDIF(H50, 'Crop Table'!O73, "D"), 
                        DATEDIF('Crop Table'!O73, H50, "D")
                )
&gt; 3,
        IF(
                IF(H50&lt;'Crop Table'!P73, 
                        DATEDIF(H50, 'Crop Table'!P73, "D"), 
                        DATEDIF('Crop Table'!P73, H50, "D")
                ) 
        &gt; 3, 
        IF(AND(H50&gt;'Crop Table'!O73, H50&lt;'Crop Table'!P73),
                1*'Crop Table'!C73,
        ), 
        1*'Crop Table'!C73
        ),
1*'Crop Table'!C73
)</f>
        <v/>
      </c>
      <c r="EF50" s="203"/>
    </row>
    <row r="51">
      <c r="A51" s="204"/>
      <c r="B51" s="193"/>
      <c r="C51" s="193"/>
      <c r="D51" s="193"/>
      <c r="E51" s="205">
        <f>IF(COUNTA('Crop Table'!O11:O73)=0, ,SUM(K51:EE51))</f>
        <v>1</v>
      </c>
      <c r="F51" s="195"/>
      <c r="G51" s="211" t="str">
        <f>IF(COUNTA('Crop Table'!O11:O73)=0, ,(IF(LEFT(H51, 2)=LEFT(H50, 2), , SWITCH(LEFT(H51, 2), "1/", "January","2/", "February","3/", "March","4/", "April","5/", "May","6/", "June","7/", "July","8/", "August","9/", "September","10", "October","11", "November","12", "December"))))</f>
        <v>April</v>
      </c>
      <c r="H51" s="197">
        <f>IF(COUNTA('Crop Table'!O11:O73)=0, ,H50+(DATEDIF(H13, H53, "D")/39)-((DATEDIF(H13, H53, "D")/39)/39))</f>
        <v>45384.47272</v>
      </c>
      <c r="I51" s="207"/>
      <c r="J51" s="208"/>
      <c r="K51" s="200" t="str">
        <f>IF(IF(H50&lt;'Crop Table'!O11, 
                        DATEDIF(H50, 'Crop Table'!O11, "D"), 
                        DATEDIF('Crop Table'!O11, H50, "D")
                )
&gt; 3,
        IF(
                IF(H50&lt;'Crop Table'!P11, 
                        DATEDIF(H50, 'Crop Table'!P11, "D"), 
                        DATEDIF('Crop Table'!P11, H50, "D")
                ) 
        &gt; 3, 
        IF(AND(H50&gt;'Crop Table'!O11, H50&lt;'Crop Table'!P11),
                1*'Crop Table'!C11,
        ), 
        1*'Crop Table'!C11
        ),
1*'Crop Table'!C11
)</f>
        <v/>
      </c>
      <c r="L51" s="200"/>
      <c r="M51" s="201" t="str">
        <f>IF(IF(H50&lt;'Crop Table'!O12, 
                        DATEDIF(H50, 'Crop Table'!O12, "D"), 
                        DATEDIF('Crop Table'!O12, H50, "D")
                )
&gt; 3,
        IF(
                IF(H50&lt;'Crop Table'!P12, 
                        DATEDIF(H50, 'Crop Table'!P12, "D"), 
                        DATEDIF('Crop Table'!P12, H50, "D")
                ) 
        &gt; 3, 
        IF(AND(H50&gt;'Crop Table'!O12, H50&lt;'Crop Table'!P12),
                1*'Crop Table'!C12,
        ), 
        1*'Crop Table'!C12
        ),
1*'Crop Table'!C12
)</f>
        <v/>
      </c>
      <c r="N51" s="201"/>
      <c r="O51" s="202" t="str">
        <f>IF(IF(H51&lt;'Crop Table'!O13, 
                        DATEDIF(H51, 'Crop Table'!O13, "D"), 
                        DATEDIF('Crop Table'!O13, H51, "D")
                )
&gt; 3,
        IF(
                IF(H51&lt;'Crop Table'!P13, 
                        DATEDIF(H51, 'Crop Table'!P13, "D"), 
                        DATEDIF('Crop Table'!P13, H51, "D")
                ) 
        &gt; 3, 
        IF(AND(H51&gt;'Crop Table'!O13, H51&lt;'Crop Table'!P13),
                1*'Crop Table'!C13,
        ), 
        1*'Crop Table'!C13
        ),
1*'Crop Table'!C13
)</f>
        <v/>
      </c>
      <c r="P51" s="202"/>
      <c r="Q51" s="202" t="str">
        <f>IF(IF(H51&lt;'Crop Table'!O14, 
                        DATEDIF(H51, 'Crop Table'!O14, "D"), 
                        DATEDIF('Crop Table'!O14, H51, "D")
                )
&gt; 3,
        IF(
                IF(H51&lt;'Crop Table'!P14, 
                        DATEDIF(H51, 'Crop Table'!P14, "D"), 
                        DATEDIF('Crop Table'!P14, H51, "D")
                ) 
        &gt; 3, 
        IF(AND(H51&gt;'Crop Table'!O14, H51&lt;'Crop Table'!P14),
                1*'Crop Table'!C14,
        ), 
        1*'Crop Table'!C14
        ),
1*'Crop Table'!C14 
)</f>
        <v/>
      </c>
      <c r="R51" s="202"/>
      <c r="S51" s="202" t="str">
        <f>IF(IF(H51&lt;'Crop Table'!O15, 
                        DATEDIF(H51, 'Crop Table'!O15, "D"), 
                        DATEDIF('Crop Table'!O15, H51, "D")
                )
&gt; 3,
        IF(
                IF(H51&lt;'Crop Table'!P15, 
                        DATEDIF(H51, 'Crop Table'!P15, "D"), 
                        DATEDIF('Crop Table'!P15, H51, "D")
                ) 
        &gt; 3, 
        IF(AND(H51&gt;'Crop Table'!O15, H51&lt;'Crop Table'!P15),
                1*'Crop Table'!C15,
        ), 
        1*'Crop Table'!C15
        ),
1*'Crop Table'!C15
)</f>
        <v/>
      </c>
      <c r="T51" s="202"/>
      <c r="U51" s="202" t="str">
        <f>IF(IF(H51&lt;'Crop Table'!O16, 
                        DATEDIF(H51, 'Crop Table'!O16, "D"), 
                        DATEDIF('Crop Table'!O16, H51, "D")
                )
&gt; 3,
        IF(
                IF(H51&lt;'Crop Table'!P16, 
                        DATEDIF(H51, 'Crop Table'!P16, "D"), 
                        DATEDIF('Crop Table'!P16, H51, "D")
                ) 
        &gt; 3, 
        IF(AND(H51&gt;'Crop Table'!O16, H51&lt;'Crop Table'!P16),
                1*'Crop Table'!C16,
        ), 
        1*'Crop Table'!C16
        ),
1*'Crop Table'!C16 
)</f>
        <v/>
      </c>
      <c r="V51" s="202"/>
      <c r="W51" s="202" t="str">
        <f>IF(IF(H51&lt;'Crop Table'!O17, 
                        DATEDIF(H51, 'Crop Table'!O17, "D"), 
                        DATEDIF('Crop Table'!O17, H51, "D")
                )
&gt; 3,
        IF(
                IF(H51&lt;'Crop Table'!P17, 
                        DATEDIF(H51, 'Crop Table'!P17, "D"), 
                        DATEDIF('Crop Table'!P17, H51, "D")
                ) 
        &gt; 3, 
        IF(AND(H51&gt;'Crop Table'!O17, H51&lt;'Crop Table'!P17),
                1*'Crop Table'!C17,
        ), 
        1*'Crop Table'!C17
        ),
1*'Crop Table'!C17 
)</f>
        <v/>
      </c>
      <c r="X51" s="202"/>
      <c r="Y51" s="202" t="str">
        <f>IF(IF(H51&lt;'Crop Table'!O18, 
                        DATEDIF(H51, 'Crop Table'!O18, "D"), 
                        DATEDIF('Crop Table'!O18, H51, "D")
                )
&gt; 3,
        IF(
                IF(H51&lt;'Crop Table'!P18, 
                        DATEDIF(H51, 'Crop Table'!P18, "D"), 
                        DATEDIF('Crop Table'!P18, H51, "D")
                ) 
        &gt; 3, 
        IF(AND(H51&gt;'Crop Table'!O18, H51&lt;'Crop Table'!P18),
                1*'Crop Table'!C18,
        ), 
        1*'Crop Table'!C18
        ),
1*'Crop Table'!C18 
)</f>
        <v/>
      </c>
      <c r="Z51" s="202"/>
      <c r="AA51" s="202" t="str">
        <f>IF(IF(H51&lt;'Crop Table'!O19, 
                        DATEDIF(H51, 'Crop Table'!O19, "D"), 
                        DATEDIF('Crop Table'!O19, H51, "D")
                )
&gt; 3,
        IF(
                IF(H51&lt;'Crop Table'!P19, 
                        DATEDIF(H51, 'Crop Table'!P19, "D"), 
                        DATEDIF('Crop Table'!P19, H51, "D")
                ) 
        &gt; 3, 
        IF(AND(H51&gt;'Crop Table'!O19, H51&lt;'Crop Table'!P19),
                1*'Crop Table'!C19,
        ), 
        1*'Crop Table'!C19
        ),
1*'Crop Table'!C19 
)</f>
        <v/>
      </c>
      <c r="AB51" s="202"/>
      <c r="AC51" s="202" t="str">
        <f>IF(IF(H51&lt;'Crop Table'!O20, 
                        DATEDIF(H51, 'Crop Table'!O20, "D"), 
                        DATEDIF('Crop Table'!O20, H51, "D")
                )
&gt; 3,
        IF(
                IF(H51&lt;'Crop Table'!P20, 
                        DATEDIF(H51, 'Crop Table'!P20, "D"), 
                        DATEDIF('Crop Table'!P20, H51, "D")
                ) 
        &gt; 3, 
        IF(AND(H51&gt;'Crop Table'!O20, H51&lt;'Crop Table'!P20),
                1*'Crop Table'!C20,
        ), 
        1*'Crop Table'!C20
        ),
1*'Crop Table'!C20 
)</f>
        <v/>
      </c>
      <c r="AD51" s="202"/>
      <c r="AE51" s="202" t="str">
        <f>IF(IF(H51&lt;'Crop Table'!O21, 
                        DATEDIF(H51, 'Crop Table'!O21, "D"), 
                        DATEDIF('Crop Table'!O21, H51, "D")
                )
&gt; 3,
        IF(
                IF(H51&lt;'Crop Table'!P21, 
                        DATEDIF(H51, 'Crop Table'!P21, "D"), 
                        DATEDIF('Crop Table'!P21, H51, "D")
                ) 
        &gt; 3, 
        IF(AND(H51&gt;'Crop Table'!O21, H51&lt;'Crop Table'!P21),
                1*'Crop Table'!C21,
        ), 
        1*'Crop Table'!C21
        ),
1*'Crop Table'!C21 
)</f>
        <v/>
      </c>
      <c r="AF51" s="202"/>
      <c r="AG51" s="202" t="str">
        <f>IF(IF(H51&lt;'Crop Table'!O22, 
                        DATEDIF(H51, 'Crop Table'!O22, "D"), 
                        DATEDIF('Crop Table'!O22, H51, "D")
                )
&gt; 3,
        IF(
                IF(H51&lt;'Crop Table'!P22, 
                        DATEDIF(H51, 'Crop Table'!P22, "D"), 
                        DATEDIF('Crop Table'!P22, H51, "D")
                ) 
        &gt; 3, 
        IF(AND(H51&gt;'Crop Table'!O22, H51&lt;'Crop Table'!P22),
                1*'Crop Table'!C22,
        ), 
        1*'Crop Table'!C22
        ),
1*'Crop Table'!C22 
)</f>
        <v/>
      </c>
      <c r="AH51" s="202"/>
      <c r="AI51" s="202">
        <f>IF(IF(H51&lt;'Crop Table'!O23, 
                        DATEDIF(H51, 'Crop Table'!O23, "D"), 
                        DATEDIF('Crop Table'!O23, H51, "D")
                )
&gt; 3,
        IF(
                IF(H51&lt;'Crop Table'!P23, 
                        DATEDIF(H51, 'Crop Table'!P23, "D"), 
                        DATEDIF('Crop Table'!P23, H51, "D")
                ) 
        &gt; 3, 
        IF(AND(H51&gt;'Crop Table'!O23, H51&lt;'Crop Table'!P23),
                1*'Crop Table'!C23,
        ), 
        1*'Crop Table'!C23
        ),
1*'Crop Table'!C23 
)</f>
        <v>1</v>
      </c>
      <c r="AJ51" s="202"/>
      <c r="AK51" s="202" t="str">
        <f>IF(IF(H51&lt;'Crop Table'!O24, 
                        DATEDIF(H51, 'Crop Table'!O24, "D"), 
                        DATEDIF('Crop Table'!O24, H51, "D")
                )
&gt; 3,
        IF(
                IF(H51&lt;'Crop Table'!P24, 
                        DATEDIF(H51, 'Crop Table'!P24, "D"), 
                        DATEDIF('Crop Table'!P24, H51, "D")
                ) 
        &gt; 3, 
        IF(AND(H51&gt;'Crop Table'!O24, H51&lt;'Crop Table'!P24),
                1*'Crop Table'!C24,
        ), 
        1*'Crop Table'!C24
        ),
1*'Crop Table'!C24 
)</f>
        <v/>
      </c>
      <c r="AL51" s="202"/>
      <c r="AM51" s="202" t="str">
        <f>IF(IF(H51&lt;'Crop Table'!O25, 
                        DATEDIF(H51, 'Crop Table'!O25, "D"), 
                        DATEDIF('Crop Table'!O25, H51, "D")
                )
&gt; 3,
        IF(
                IF(H51&lt;'Crop Table'!P25, 
                        DATEDIF(H51, 'Crop Table'!P25, "D"), 
                        DATEDIF('Crop Table'!P25, H51, "D")
                ) 
        &gt; 3, 
        IF(AND(H51&gt;'Crop Table'!O25, H51&lt;'Crop Table'!P25),
                1*'Crop Table'!C25,
        ), 
        1*'Crop Table'!C25
        ),
1*'Crop Table'!C25 
)</f>
        <v/>
      </c>
      <c r="AN51" s="202"/>
      <c r="AO51" s="202" t="str">
        <f>IF(IF(H51&lt;'Crop Table'!O26, 
                        DATEDIF(H51, 'Crop Table'!O26, "D"), 
                        DATEDIF('Crop Table'!O26, H51, "D")
                )
&gt; 3,
        IF(
                IF(H51&lt;'Crop Table'!P26, 
                        DATEDIF(H51, 'Crop Table'!P26, "D"), 
                        DATEDIF('Crop Table'!P26, H51, "D")
                ) 
        &gt; 3, 
        IF(AND(H51&gt;'Crop Table'!O26, H51&lt;'Crop Table'!P26),
                1*'Crop Table'!C26,
        ), 
        1*'Crop Table'!C26
        ),
1*'Crop Table'!C26 
)</f>
        <v/>
      </c>
      <c r="AP51" s="202"/>
      <c r="AQ51" s="202" t="str">
        <f>IF(IF(H51&lt;'Crop Table'!O27, 
                        DATEDIF(H51, 'Crop Table'!O27, "D"), 
                        DATEDIF('Crop Table'!O27, H51, "D")
                )
&gt; 3,
        IF(
                IF(H51&lt;'Crop Table'!P27, 
                        DATEDIF(H51, 'Crop Table'!P27, "D"), 
                        DATEDIF('Crop Table'!P27, H51, "D")
                ) 
        &gt; 3, 
        IF(AND(H51&gt;'Crop Table'!O27, H51&lt;'Crop Table'!P27),
                1*'Crop Table'!C27,
        ), 
        1*'Crop Table'!C27
        ),
1*'Crop Table'!C27 
)</f>
        <v/>
      </c>
      <c r="AR51" s="202"/>
      <c r="AS51" s="202" t="str">
        <f>IF(IF(H51&lt;'Crop Table'!O28, 
                        DATEDIF(H51, 'Crop Table'!O28, "D"), 
                        DATEDIF('Crop Table'!O28, H51, "D")
                )
&gt; 3,
        IF(
                IF(H51&lt;'Crop Table'!P28, 
                        DATEDIF(H51, 'Crop Table'!P28, "D"), 
                        DATEDIF('Crop Table'!P28, H51, "D")
                ) 
        &gt; 3, 
        IF(AND(H51&gt;'Crop Table'!O28, H51&lt;'Crop Table'!P28),
                1*'Crop Table'!C28,
        ), 
        1*'Crop Table'!C28
        ),
1*'Crop Table'!C28 
)</f>
        <v/>
      </c>
      <c r="AT51" s="202"/>
      <c r="AU51" s="202" t="str">
        <f>IF(IF(H51&lt;'Crop Table'!O29, 
                        DATEDIF(H51, 'Crop Table'!O29, "D"), 
                        DATEDIF('Crop Table'!O29, H51, "D")
                )
&gt; 3,
        IF(
                IF(H51&lt;'Crop Table'!P29, 
                        DATEDIF(H51, 'Crop Table'!P29, "D"), 
                        DATEDIF('Crop Table'!P29, H51, "D")
                ) 
        &gt; 3, 
        IF(AND(H51&gt;'Crop Table'!O29, H51&lt;'Crop Table'!P29),
                1*'Crop Table'!C29,
        ), 
        1*'Crop Table'!C29
        ),
1*'Crop Table'!C29 
)</f>
        <v/>
      </c>
      <c r="AV51" s="202"/>
      <c r="AW51" s="202" t="str">
        <f>IF(IF(H51&lt;'Crop Table'!O30, 
                        DATEDIF(H51, 'Crop Table'!O30, "D"), 
                        DATEDIF('Crop Table'!O30, H51, "D")
                )
&gt; 3,
        IF(
                IF(H51&lt;'Crop Table'!P30, 
                        DATEDIF(H51, 'Crop Table'!P30, "D"), 
                        DATEDIF('Crop Table'!P30, H51, "D")
                ) 
        &gt; 3, 
        IF(AND(H51&gt;'Crop Table'!O30, H51&lt;'Crop Table'!P30),
                1*'Crop Table'!C30,
        ), 
        1*'Crop Table'!C30
        ),
1*'Crop Table'!C30 
)</f>
        <v/>
      </c>
      <c r="AX51" s="202"/>
      <c r="AY51" s="202" t="str">
        <f>IF(IF(H51&lt;'Crop Table'!O31, 
                        DATEDIF(H51, 'Crop Table'!O31, "D"), 
                        DATEDIF('Crop Table'!O31, H51, "D")
                )
&gt; 3,
        IF(
                IF(H51&lt;'Crop Table'!P31, 
                        DATEDIF(H51, 'Crop Table'!P31, "D"), 
                        DATEDIF('Crop Table'!P31, H51, "D")
                ) 
        &gt; 3, 
        IF(AND(H51&gt;'Crop Table'!O31, H51&lt;'Crop Table'!P31),
                1*'Crop Table'!C31,
        ), 
        1*'Crop Table'!C31
        ),
1*'Crop Table'!C31 
)</f>
        <v/>
      </c>
      <c r="AZ51" s="202"/>
      <c r="BA51" s="202" t="str">
        <f>IF(IF(H51&lt;'Crop Table'!O32, 
                        DATEDIF(H51, 'Crop Table'!O32, "D"), 
                        DATEDIF('Crop Table'!O32, H51, "D")
                )
&gt; 3,
        IF(
                IF(H51&lt;'Crop Table'!P32, 
                        DATEDIF(H51, 'Crop Table'!P32, "D"), 
                        DATEDIF('Crop Table'!P32, H51, "D")
                ) 
        &gt; 3, 
        IF(AND(H51&gt;'Crop Table'!O32, H51&lt;'Crop Table'!P32),
                1*'Crop Table'!C32,
        ), 
        1*'Crop Table'!C32
        ),
1*'Crop Table'!C32 
)</f>
        <v/>
      </c>
      <c r="BB51" s="202"/>
      <c r="BC51" s="202" t="str">
        <f>IF(IF(H51&lt;'Crop Table'!O33, 
                        DATEDIF(H51, 'Crop Table'!O33, "D"), 
                        DATEDIF('Crop Table'!O33, H51, "D")
                )
&gt; 3,
        IF(
                IF(H51&lt;'Crop Table'!P33, 
                        DATEDIF(H51, 'Crop Table'!P33, "D"), 
                        DATEDIF('Crop Table'!P33, H51, "D")
                ) 
        &gt; 3, 
        IF(AND(H51&gt;'Crop Table'!O33, H51&lt;'Crop Table'!P33),
                1*'Crop Table'!C33,
        ), 
        1*'Crop Table'!C33
        ),
1*'Crop Table'!C33 
)</f>
        <v/>
      </c>
      <c r="BD51" s="202"/>
      <c r="BE51" s="202" t="str">
        <f>IF(IF(H51&lt;'Crop Table'!O34, 
                        DATEDIF(H51, 'Crop Table'!O34, "D"), 
                        DATEDIF('Crop Table'!O34, H51, "D")
                )
&gt; 3,
        IF(
                IF(H51&lt;'Crop Table'!P34, 
                        DATEDIF(H51, 'Crop Table'!P34, "D"), 
                        DATEDIF('Crop Table'!P34, H51, "D")
                ) 
        &gt; 3, 
        IF(AND(H51&gt;'Crop Table'!O34, H51&lt;'Crop Table'!P34),
                1*'Crop Table'!C34,
        ), 
        1*'Crop Table'!C34
        ),
1*'Crop Table'!C34 
)</f>
        <v/>
      </c>
      <c r="BF51" s="202"/>
      <c r="BG51" s="202" t="str">
        <f>IF(IF(H51&lt;'Crop Table'!O35, 
                        DATEDIF(H51, 'Crop Table'!O35, "D"), 
                        DATEDIF('Crop Table'!O35, H51, "D")
                )
&gt; 3,
        IF(
                IF(H51&lt;'Crop Table'!P35, 
                        DATEDIF(H51, 'Crop Table'!P35, "D"), 
                        DATEDIF('Crop Table'!P35, H51, "D")
                ) 
        &gt; 3, 
        IF(AND(H52&gt;'Crop Table'!O35, H51&lt;'Crop Table'!P35),
                1*'Crop Table'!C35,
        ), 
        1*'Crop Table'!C35
        ),
1*'Crop Table'!C35 
)</f>
        <v/>
      </c>
      <c r="BH51" s="202"/>
      <c r="BI51" s="202" t="str">
        <f>IF(IF(H51&lt;'Crop Table'!O36, 
                        DATEDIF(H51, 'Crop Table'!O36, "D"), 
                        DATEDIF('Crop Table'!O36, H51, "D")
                )
&gt; 3,
        IF(
                IF(H51&lt;'Crop Table'!P36, 
                        DATEDIF(H51, 'Crop Table'!P36, "D"), 
                        DATEDIF('Crop Table'!P36, H51, "D")
                ) 
        &gt; 3, 
        IF(AND(H51&gt;'Crop Table'!O36, H51&lt;'Crop Table'!P36),
                1*'Crop Table'!C36,
        ), 
        1*'Crop Table'!C36
        ),
1*'Crop Table'!C36 
)</f>
        <v/>
      </c>
      <c r="BJ51" s="202"/>
      <c r="BK51" s="202" t="str">
        <f>IF(IF(H51&lt;'Crop Table'!O37, 
                        DATEDIF(H51, 'Crop Table'!O37, "D"), 
                        DATEDIF('Crop Table'!O37, H51, "D")
                )
&gt; 3,
        IF(
                IF(H51&lt;'Crop Table'!P37, 
                        DATEDIF(H51, 'Crop Table'!P37, "D"), 
                        DATEDIF('Crop Table'!P37, H51, "D")
                ) 
        &gt; 3, 
        IF(AND(H51&gt;'Crop Table'!O37, H51&lt;'Crop Table'!P37),
                1*'Crop Table'!C37,
        ), 
        1*'Crop Table'!C37
        ),
1*'Crop Table'!C37 
)</f>
        <v/>
      </c>
      <c r="BL51" s="202"/>
      <c r="BM51" s="202" t="str">
        <f>IF(IF(H51&lt;'Crop Table'!O38, 
                        DATEDIF(H51, 'Crop Table'!O38, "D"), 
                        DATEDIF('Crop Table'!O38, H51, "D")
                )
&gt; 3,
        IF(
                IF(H51&lt;'Crop Table'!P38, 
                        DATEDIF(H51, 'Crop Table'!P38, "D"), 
                        DATEDIF('Crop Table'!P38, H51, "D")
                ) 
        &gt; 3, 
        IF(AND(H51&gt;'Crop Table'!O38, H51&lt;'Crop Table'!P38),
                1*'Crop Table'!C38,
        ), 
        1*'Crop Table'!C38
        ),
1*'Crop Table'!C38 
)</f>
        <v/>
      </c>
      <c r="BN51" s="202"/>
      <c r="BO51" s="202" t="str">
        <f>IF(IF(H51&lt;'Crop Table'!O39, 
                        DATEDIF(H51, 'Crop Table'!O39, "D"), 
                        DATEDIF('Crop Table'!O39, H51, "D")
                )
&gt; 3,
        IF(
                IF(H51&lt;'Crop Table'!P39, 
                        DATEDIF(H51, 'Crop Table'!P39, "D"), 
                        DATEDIF('Crop Table'!P39, H51, "D")
                ) 
        &gt; 3, 
        IF(AND(H51&gt;'Crop Table'!O39, H51&lt;'Crop Table'!P39),
                1*'Crop Table'!C39,
        ), 
        1*'Crop Table'!C39
        ),
1*'Crop Table'!C39 
)</f>
        <v/>
      </c>
      <c r="BP51" s="202"/>
      <c r="BQ51" s="202" t="str">
        <f>IF(IF(H51&lt;'Crop Table'!O40, 
                        DATEDIF(H51, 'Crop Table'!O40, "D"), 
                        DATEDIF('Crop Table'!O40, H51, "D")
                )
&gt; 3,
        IF(
                IF(H51&lt;'Crop Table'!P40, 
                        DATEDIF(H51, 'Crop Table'!P40, "D"), 
                        DATEDIF('Crop Table'!P40, H51, "D")
                ) 
        &gt; 3, 
        IF(AND(H51&gt;'Crop Table'!O40, H51&lt;'Crop Table'!P40),
                1*'Crop Table'!C40,
        ), 
        1*'Crop Table'!C40
        ),
1*'Crop Table'!C40
)</f>
        <v/>
      </c>
      <c r="BR51" s="202"/>
      <c r="BS51" s="202" t="str">
        <f>IF(IF(H51&lt;'Crop Table'!O41, 
                        DATEDIF(H51, 'Crop Table'!O41, "D"), 
                        DATEDIF('Crop Table'!O41, H51, "D")
                )
&gt; 3,
        IF(
                IF(H51&lt;'Crop Table'!P41, 
                        DATEDIF(H51, 'Crop Table'!P41, "D"), 
                        DATEDIF('Crop Table'!P41, H51, "D")
                ) 
        &gt; 3, 
        IF(AND(H51&gt;'Crop Table'!O41, H51&lt;'Crop Table'!P41),
                1*'Crop Table'!C41,
        ), 
        1*'Crop Table'!C41
        ),
1*'Crop Table'!C41
)</f>
        <v/>
      </c>
      <c r="BT51" s="202"/>
      <c r="BU51" s="202" t="str">
        <f>IF(IF(H51&lt;'Crop Table'!O42, 
                        DATEDIF(H51, 'Crop Table'!O42, "D"), 
                        DATEDIF('Crop Table'!O42, H51, "D")
                )
&gt; 3,
        IF(
                IF(H51&lt;'Crop Table'!P42, 
                        DATEDIF(H51, 'Crop Table'!P42, "D"), 
                        DATEDIF('Crop Table'!P42, H51, "D")
                ) 
        &gt; 3, 
        IF(AND(H51&gt;'Crop Table'!O42, H51&lt;'Crop Table'!P42),
                1*'Crop Table'!C42,
        ), 
        1*'Crop Table'!C42
        ),
1*'Crop Table'!C42
)</f>
        <v/>
      </c>
      <c r="BV51" s="202"/>
      <c r="BW51" s="202" t="str">
        <f>IF(IF(H50&lt;'Crop Table'!O43, 
                        DATEDIF(H50, 'Crop Table'!O43, "D"), 
                        DATEDIF('Crop Table'!O43, H50, "D")
                )
&gt; 3,
        IF(
                IF(H50&lt;'Crop Table'!P43, 
                        DATEDIF(H50, 'Crop Table'!P43, "D"), 
                        DATEDIF('Crop Table'!P43, H50, "D")
                ) 
        &gt; 3, 
        IF(AND(H50&gt;'Crop Table'!O43, H50&lt;'Crop Table'!P43),
                1*'Crop Table'!C43,
        ), 
        1*'Crop Table'!C43
        ),
1*'Crop Table'!C43
)</f>
        <v/>
      </c>
      <c r="BX51" s="202"/>
      <c r="BY51" s="202" t="str">
        <f>IF(IF(H51&lt;'Crop Table'!O44, 
                        DATEDIF(H51, 'Crop Table'!O44, "D"), 
                        DATEDIF('Crop Table'!O44, H51, "D")
                )
&gt; 3,
        IF(
                IF(H51&lt;'Crop Table'!P44, 
                        DATEDIF(H51, 'Crop Table'!P44, "D"), 
                        DATEDIF('Crop Table'!P44, H51, "D")
                ) 
        &gt; 3, 
        IF(AND(H51&gt;'Crop Table'!O44, H51&lt;'Crop Table'!P44),
                1*'Crop Table'!C44,
        ), 
        1*'Crop Table'!C44
        ),
1*'Crop Table'!C44
)</f>
        <v/>
      </c>
      <c r="BZ51" s="202"/>
      <c r="CA51" s="202" t="str">
        <f>IF(IF(H51&lt;'Crop Table'!O45, 
                        DATEDIF(H51, 'Crop Table'!O45, "D"), 
                        DATEDIF('Crop Table'!O45, H51, "D")
                )
&gt; 3,
        IF(
                IF(H51&lt;'Crop Table'!P45, 
                        DATEDIF(H51, 'Crop Table'!P45, "D"), 
                        DATEDIF('Crop Table'!P45, H51, "D")
                ) 
        &gt; 3, 
        IF(AND(H51&gt;'Crop Table'!O45, H51&lt;'Crop Table'!P45),
                1*'Crop Table'!C45,
        ), 
        1*'Crop Table'!C45
        ),
1*'Crop Table'!C45
)</f>
        <v/>
      </c>
      <c r="CB51" s="202"/>
      <c r="CC51" s="202" t="str">
        <f>IF(IF(H51&lt;'Crop Table'!O46, 
                        DATEDIF(H51, 'Crop Table'!O46, "D"), 
                        DATEDIF('Crop Table'!O46, H51, "D")
                )
&gt; 3,
        IF(
                IF(H51&lt;'Crop Table'!P46, 
                        DATEDIF(H51, 'Crop Table'!P46, "D"), 
                        DATEDIF('Crop Table'!P46, H51, "D")
                ) 
        &gt; 3, 
        IF(AND(H51&gt;'Crop Table'!O46, H51&lt;'Crop Table'!P46),
                1*'Crop Table'!C46,
        ), 
        1*'Crop Table'!C46
        ),
1*'Crop Table'!C46
)</f>
        <v/>
      </c>
      <c r="CD51" s="202"/>
      <c r="CE51" s="202" t="str">
        <f>IF(IF(H51&lt;'Crop Table'!O47, 
                        DATEDIF(H51, 'Crop Table'!O47, "D"), 
                        DATEDIF('Crop Table'!O47, H51, "D")
                )
&gt; 3,
        IF(
                IF(H51&lt;'Crop Table'!P47, 
                        DATEDIF(H51, 'Crop Table'!P47, "D"), 
                        DATEDIF('Crop Table'!P47, H51, "D")
                ) 
        &gt; 3, 
        IF(AND(H51&gt;'Crop Table'!O47, H51&lt;'Crop Table'!P47),
                1*'Crop Table'!C47,
        ), 
        1*'Crop Table'!C47
        ),
1*'Crop Table'!C47
)</f>
        <v/>
      </c>
      <c r="CF51" s="202"/>
      <c r="CG51" s="202" t="str">
        <f>IF(IF(H51&lt;'Crop Table'!O48, 
                        DATEDIF(H51, 'Crop Table'!O48, "D"), 
                        DATEDIF('Crop Table'!O48, H51, "D")
                )
&gt; 3,
        IF(
                IF(H51&lt;'Crop Table'!P48, 
                        DATEDIF(H51, 'Crop Table'!P48, "D"), 
                        DATEDIF('Crop Table'!P48, H51, "D")
                ) 
        &gt; 3, 
        IF(AND(H51&gt;'Crop Table'!O48, H51&lt;'Crop Table'!P48),
                1*'Crop Table'!C48,
        ), 
        1*'Crop Table'!C48
        ),
1*'Crop Table'!C48
)</f>
        <v/>
      </c>
      <c r="CH51" s="202"/>
      <c r="CI51" s="202" t="str">
        <f>IF(IF(H51&lt;'Crop Table'!O49, 
                        DATEDIF(H51, 'Crop Table'!O49, "D"), 
                        DATEDIF('Crop Table'!O49, H51, "D")
                )
&gt; 3,
        IF(
                IF(H51&lt;'Crop Table'!P49, 
                        DATEDIF(H51, 'Crop Table'!P49, "D"), 
                        DATEDIF('Crop Table'!P49, H51, "D")
                ) 
        &gt; 3, 
        IF(AND(H51&gt;'Crop Table'!O49, H51&lt;'Crop Table'!P49),
                1*'Crop Table'!C49,
        ), 
        1*'Crop Table'!C49
        ),
1*'Crop Table'!C49
)</f>
        <v/>
      </c>
      <c r="CJ51" s="202"/>
      <c r="CK51" s="202" t="str">
        <f>IF(IF(H51&lt;'Crop Table'!O50, 
                        DATEDIF(H51, 'Crop Table'!O50, "D"), 
                        DATEDIF('Crop Table'!O50, H51, "D")
                )
&gt; 3,
        IF(
                IF(H51&lt;'Crop Table'!P50, 
                        DATEDIF(H51, 'Crop Table'!P50, "D"), 
                        DATEDIF('Crop Table'!P50, H51, "D")
                ) 
        &gt; 3, 
        IF(AND(H51&gt;'Crop Table'!O50, H51&lt;'Crop Table'!P50),
                1*'Crop Table'!C50,
        ), 
        1*'Crop Table'!C50
        ),
1*'Crop Table'!C50
)</f>
        <v/>
      </c>
      <c r="CL51" s="202"/>
      <c r="CM51" s="202" t="str">
        <f>IF(IF(H51&lt;'Crop Table'!O51, 
                        DATEDIF(H51, 'Crop Table'!O51, "D"), 
                        DATEDIF('Crop Table'!O51, H51, "D")
                )
&gt; 3,
        IF(
                IF(H51&lt;'Crop Table'!P51, 
                        DATEDIF(H51, 'Crop Table'!P51, "D"), 
                        DATEDIF('Crop Table'!P51, H51, "D")
                ) 
        &gt; 3, 
        IF(AND(H51&gt;'Crop Table'!O51, H51&lt;'Crop Table'!P51),
                1*'Crop Table'!C51,
        ), 
        1*'Crop Table'!C51
        ),
1*'Crop Table'!C51
)</f>
        <v/>
      </c>
      <c r="CN51" s="202"/>
      <c r="CO51" s="202" t="str">
        <f>IF(IF(H51&lt;'Crop Table'!O52, 
                        DATEDIF(H51, 'Crop Table'!O52, "D"), 
                        DATEDIF('Crop Table'!O52, H51, "D")
                )
&gt; 3,
        IF(
                IF(H51&lt;'Crop Table'!P52, 
                        DATEDIF(H51, 'Crop Table'!P52, "D"), 
                        DATEDIF('Crop Table'!P52, H51, "D")
                ) 
        &gt; 3, 
        IF(AND(H51&gt;'Crop Table'!O52, H51&lt;'Crop Table'!P52),
                1*'Crop Table'!C52,
        ), 
        1*'Crop Table'!C52
        ),
1*'Crop Table'!C52
)</f>
        <v/>
      </c>
      <c r="CP51" s="202"/>
      <c r="CQ51" s="202" t="str">
        <f>IF(IF(H50&lt;'Crop Table'!O53, 
                        DATEDIF(H50, 'Crop Table'!O53, "D"), 
                        DATEDIF('Crop Table'!O53, H50, "D")
                )
&gt; 3,
        IF(
                IF(H50&lt;'Crop Table'!P53, 
                        DATEDIF(H50, 'Crop Table'!P53, "D"), 
                        DATEDIF('Crop Table'!P53, H50, "D")
                ) 
        &gt; 3, 
        IF(AND(H50&gt;'Crop Table'!O53, H50&lt;'Crop Table'!P53),
                1*'Crop Table'!C53,
        ), 
        1*'Crop Table'!C53
        ),
1*'Crop Table'!C53
)</f>
        <v/>
      </c>
      <c r="CR51" s="202"/>
      <c r="CS51" s="202" t="str">
        <f>IF(IF(H51&lt;'Crop Table'!O54, 
                        DATEDIF(H51, 'Crop Table'!O54, "D"), 
                        DATEDIF('Crop Table'!O54, H51, "D")
                )
&gt; 3,
        IF(
                IF(H51&lt;'Crop Table'!P54, 
                        DATEDIF(H51, 'Crop Table'!P54, "D"), 
                        DATEDIF('Crop Table'!P54, H51, "D")
                ) 
        &gt; 3, 
        IF(AND(H51&gt;'Crop Table'!O54, H51&lt;'Crop Table'!P54),
                1*'Crop Table'!C54,
        ), 
        1*'Crop Table'!C54
        ),
1*'Crop Table'!C54
)</f>
        <v/>
      </c>
      <c r="CT51" s="202"/>
      <c r="CU51" s="202" t="str">
        <f>IF(IF(H51&lt;'Crop Table'!O55, 
                        DATEDIF(H51, 'Crop Table'!O55, "D"), 
                        DATEDIF('Crop Table'!O55, H51, "D")
                )
&gt; 3,
        IF(
                IF(H51&lt;'Crop Table'!P55, 
                        DATEDIF(H51, 'Crop Table'!P55, "D"), 
                        DATEDIF('Crop Table'!P55, H51, "D")
                ) 
        &gt; 3, 
        IF(AND(H51&gt;'Crop Table'!O55, H51&lt;'Crop Table'!P55),
                1*'Crop Table'!C55,
        ), 
        1*'Crop Table'!C55
        ),
1*'Crop Table'!C55
)</f>
        <v/>
      </c>
      <c r="CV51" s="202"/>
      <c r="CW51" s="202" t="str">
        <f>IF(IF(H51&lt;'Crop Table'!O56, 
                        DATEDIF(H51, 'Crop Table'!O56, "D"), 
                        DATEDIF('Crop Table'!O56, H51, "D")
                )
&gt; 3,
        IF(
                IF(H51&lt;'Crop Table'!P56, 
                        DATEDIF(H51, 'Crop Table'!P56, "D"), 
                        DATEDIF('Crop Table'!P56, H51, "D")
                ) 
        &gt; 3, 
        IF(AND(H51&gt;'Crop Table'!O56, H51&lt;'Crop Table'!P56),
                1*'Crop Table'!C56,
        ), 
        1*'Crop Table'!C56
        ),
1*'Crop Table'!C56
)</f>
        <v/>
      </c>
      <c r="CX51" s="202"/>
      <c r="CY51" s="202" t="str">
        <f>IF(IF(H51&lt;'Crop Table'!O57, 
                        DATEDIF(H51, 'Crop Table'!O57, "D"), 
                        DATEDIF('Crop Table'!O57, H51, "D")
                )
&gt; 3,
        IF(
                IF(H51&lt;'Crop Table'!P57, 
                        DATEDIF(H51, 'Crop Table'!P57, "D"), 
                        DATEDIF('Crop Table'!P57, H51, "D")
                ) 
        &gt; 3, 
        IF(AND(H51&gt;'Crop Table'!O57, H51&lt;'Crop Table'!P57),
                1*'Crop Table'!C57,
        ), 
        1*'Crop Table'!C57
        ),
1*'Crop Table'!C57
)</f>
        <v/>
      </c>
      <c r="CZ51" s="202"/>
      <c r="DA51" s="202" t="str">
        <f>IF(IF(H51&lt;'Crop Table'!O58, 
                        DATEDIF(H51, 'Crop Table'!O58, "D"), 
                        DATEDIF('Crop Table'!O58, H51, "D")
                )
&gt; 3,
        IF(
                IF(H51&lt;'Crop Table'!P58, 
                        DATEDIF(H51, 'Crop Table'!P58, "D"), 
                        DATEDIF('Crop Table'!P58, H51, "D")
                ) 
        &gt; 3, 
        IF(AND(H51&gt;'Crop Table'!O58, H51&lt;'Crop Table'!P58),
                1*'Crop Table'!C58,
        ), 
        1*'Crop Table'!C58
        ),
1*'Crop Table'!C58
)</f>
        <v/>
      </c>
      <c r="DB51" s="202"/>
      <c r="DC51" s="202" t="str">
        <f>IF(IF(H51&lt;'Crop Table'!O59, 
                        DATEDIF(H51, 'Crop Table'!O59, "D"), 
                        DATEDIF('Crop Table'!O59, H51, "D")
                )
&gt; 3,
        IF(
                IF(H51&lt;'Crop Table'!P59, 
                        DATEDIF(H51, 'Crop Table'!P59, "D"), 
                        DATEDIF('Crop Table'!P59, H51, "D")
                ) 
        &gt; 3, 
        IF(AND(H51&gt;'Crop Table'!O59, H51&lt;'Crop Table'!P59),
                1*'Crop Table'!C59,
        ), 
        1*'Crop Table'!C59
        ),
1*'Crop Table'!C59
)</f>
        <v/>
      </c>
      <c r="DD51" s="202"/>
      <c r="DE51" s="202" t="str">
        <f>IF(IF(H51&lt;'Crop Table'!O60, 
                        DATEDIF(H51, 'Crop Table'!O60, "D"), 
                        DATEDIF('Crop Table'!O60, H51, "D")
                )
&gt; 3,
        IF(
                IF(H51&lt;'Crop Table'!P60, 
                        DATEDIF(H51, 'Crop Table'!P60, "D"), 
                        DATEDIF('Crop Table'!P60, H51, "D")
                ) 
        &gt; 3, 
        IF(AND(H51&gt;'Crop Table'!O60, H51&lt;'Crop Table'!P60),
                1*'Crop Table'!C60,
        ), 
        1*'Crop Table'!C60
        ),
1*'Crop Table'!C60
)</f>
        <v/>
      </c>
      <c r="DF51" s="202"/>
      <c r="DG51" s="202" t="str">
        <f>IF(IF(H51&lt;'Crop Table'!O61, 
                        DATEDIF(H51, 'Crop Table'!O61, "D"), 
                        DATEDIF('Crop Table'!O61, H51, "D")
                )
&gt; 3,
        IF(
                IF(H51&lt;'Crop Table'!P61, 
                        DATEDIF(H51, 'Crop Table'!P61, "D"), 
                        DATEDIF('Crop Table'!P61, H51, "D")
                ) 
        &gt; 3, 
        IF(AND(H51&gt;'Crop Table'!O61, H51&lt;'Crop Table'!P61),
                1*'Crop Table'!C61,
        ), 
        1*'Crop Table'!C61
        ),
1*'Crop Table'!C61
)</f>
        <v/>
      </c>
      <c r="DH51" s="202"/>
      <c r="DI51" s="202" t="str">
        <f>IF(IF(H51&lt;'Crop Table'!O62, 
                        DATEDIF(H51, 'Crop Table'!O62, "D"), 
                        DATEDIF('Crop Table'!O62, H51, "D")
                )
&gt; 3,
        IF(
                IF(H51&lt;'Crop Table'!P62, 
                        DATEDIF(H51, 'Crop Table'!P62, "D"), 
                        DATEDIF('Crop Table'!P62, H51, "D")
                ) 
        &gt; 3, 
        IF(AND(H51&gt;'Crop Table'!O62, H51&lt;'Crop Table'!P62),
                1*'Crop Table'!C62,
        ), 
        1*'Crop Table'!C62
        ),
1*'Crop Table'!C62
)</f>
        <v/>
      </c>
      <c r="DJ51" s="202"/>
      <c r="DK51" s="202" t="str">
        <f>IF(IF(H51&lt;'Crop Table'!O63, 
                        DATEDIF(H51, 'Crop Table'!O63, "D"), 
                        DATEDIF('Crop Table'!O63, H51, "D")
                )
&gt; 3,
        IF(
                IF(H51&lt;'Crop Table'!P63, 
                        DATEDIF(H51, 'Crop Table'!P63, "D"), 
                        DATEDIF('Crop Table'!P63, H51, "D")
                ) 
        &gt; 3, 
        IF(AND(H51&gt;'Crop Table'!O63, H51&lt;'Crop Table'!P63),
                1*'Crop Table'!C63,
        ), 
        1*'Crop Table'!C63
        ),
1*'Crop Table'!C63
)</f>
        <v/>
      </c>
      <c r="DL51" s="202"/>
      <c r="DM51" s="202" t="str">
        <f>IF(IF(H50&lt;'Crop Table'!O64, 
                        DATEDIF(H50, 'Crop Table'!O64, "D"), 
                        DATEDIF('Crop Table'!O64, H50, "D")
                )
&gt; 3,
        IF(
                IF(H50&lt;'Crop Table'!P64, 
                        DATEDIF(H50, 'Crop Table'!P64, "D"), 
                        DATEDIF('Crop Table'!P64, H50, "D")
                ) 
        &gt; 3, 
        IF(AND(H50&gt;'Crop Table'!O64, H50&lt;'Crop Table'!P64),
                1*'Crop Table'!C64,
        ), 
        1*'Crop Table'!C64
        ),
1*'Crop Table'!C64
)</f>
        <v/>
      </c>
      <c r="DN51" s="202"/>
      <c r="DO51" s="202" t="str">
        <f>IF(IF(H51&lt;'Crop Table'!O65, 
                        DATEDIF(H51, 'Crop Table'!O65, "D"), 
                        DATEDIF('Crop Table'!O65, H51, "D")
                )
&gt; 3,
        IF(
                IF(H51&lt;'Crop Table'!P65, 
                        DATEDIF(H51, 'Crop Table'!P65, "D"), 
                        DATEDIF('Crop Table'!P65, H51, "D")
                ) 
        &gt; 3, 
        IF(AND(H51&gt;'Crop Table'!O65, H51&lt;'Crop Table'!P65),
                1*'Crop Table'!C65,
        ), 
        1*'Crop Table'!C65
        ),
1*'Crop Table'!C65
)</f>
        <v/>
      </c>
      <c r="DP51" s="202"/>
      <c r="DQ51" s="202" t="str">
        <f>IF(IF(H51&lt;'Crop Table'!O66, 
                        DATEDIF(H51, 'Crop Table'!O66, "D"), 
                        DATEDIF('Crop Table'!O66, H51, "D")
                )
&gt; 3,
        IF(
                IF(H51&lt;'Crop Table'!P66, 
                        DATEDIF(H51, 'Crop Table'!P66, "D"), 
                        DATEDIF('Crop Table'!P66, H51, "D")
                ) 
        &gt; 3, 
        IF(AND(H51&gt;'Crop Table'!O66, H51&lt;'Crop Table'!P66),
                1*'Crop Table'!C66,
        ), 
        1*'Crop Table'!C66
        ),
1*'Crop Table'!C66
)</f>
        <v/>
      </c>
      <c r="DR51" s="202"/>
      <c r="DS51" s="202" t="str">
        <f>IF(IF(H51&lt;'Crop Table'!O67, 
                        DATEDIF(H51, 'Crop Table'!O67, "D"), 
                        DATEDIF('Crop Table'!O67, H51, "D")
                )
&gt; 3,
        IF(
                IF(H51&lt;'Crop Table'!P67, 
                        DATEDIF(H51, 'Crop Table'!P67, "D"), 
                        DATEDIF('Crop Table'!P67, H51, "D")
                ) 
        &gt; 3, 
        IF(AND(H51&gt;'Crop Table'!O67, H51&lt;'Crop Table'!P67),
                1*'Crop Table'!C67,
        ), 
        1*'Crop Table'!C67
        ),
1*'Crop Table'!C67
)</f>
        <v/>
      </c>
      <c r="DT51" s="202"/>
      <c r="DU51" s="202" t="str">
        <f>IF(IF(H50&lt;'Crop Table'!O68, 
                        DATEDIF(H50, 'Crop Table'!O68, "D"), 
                        DATEDIF('Crop Table'!O68, H50, "D")
                )
&gt; 3,
        IF(
                IF(H50&lt;'Crop Table'!P68, 
                        DATEDIF(H50, 'Crop Table'!P68, "D"), 
                        DATEDIF('Crop Table'!P68, H50, "D")
                ) 
        &gt; 3, 
        IF(AND(H50&gt;'Crop Table'!O68, H50&lt;'Crop Table'!P68),
                1*'Crop Table'!C68,
        ), 
        1*'Crop Table'!C68
        ),
1*'Crop Table'!C68
)</f>
        <v/>
      </c>
      <c r="DV51" s="202"/>
      <c r="DW51" s="202" t="str">
        <f>IF(IF(H51&lt;'Crop Table'!O69, 
                        DATEDIF(H51, 'Crop Table'!O69, "D"), 
                        DATEDIF('Crop Table'!O69, H51, "D")
                )
&gt; 3,
        IF(
                IF(H51&lt;'Crop Table'!P69, 
                        DATEDIF(H51, 'Crop Table'!P69, "D"), 
                        DATEDIF('Crop Table'!P69, H51, "D")
                ) 
        &gt; 3, 
        IF(AND(H51&gt;'Crop Table'!O69, H51&lt;'Crop Table'!P69),
                1*'Crop Table'!C69,
        ), 
        1*'Crop Table'!C69
        ),
1*'Crop Table'!C69
)</f>
        <v/>
      </c>
      <c r="DX51" s="202"/>
      <c r="DY51" s="202" t="str">
        <f>IF(IF(H50&lt;'Crop Table'!O70, 
                        DATEDIF(H50, 'Crop Table'!O70, "D"), 
                        DATEDIF('Crop Table'!O70, H50, "D")
                )
&gt; 3,
        IF(
                IF(H50&lt;'Crop Table'!P70, 
                        DATEDIF(H50, 'Crop Table'!P70, "D"), 
                        DATEDIF('Crop Table'!P70, H50, "D")
                ) 
        &gt; 3, 
        IF(AND(H50&gt;'Crop Table'!O70, H50&lt;'Crop Table'!P70),
                1*'Crop Table'!C70,
        ), 
        1*'Crop Table'!C70
        ),
1*'Crop Table'!C70
)</f>
        <v/>
      </c>
      <c r="DZ51" s="202"/>
      <c r="EA51" s="202" t="str">
        <f>IF(IF(H51&lt;'Crop Table'!O71, 
                        DATEDIF(H51, 'Crop Table'!O71, "D"), 
                        DATEDIF('Crop Table'!O71, H51, "D")
                )
&gt; 3,
        IF(
                IF(H51&lt;'Crop Table'!P71, 
                        DATEDIF(H51, 'Crop Table'!P71, "D"), 
                        DATEDIF('Crop Table'!P71, H51, "D")
                ) 
        &gt; 3, 
        IF(AND(H51&gt;'Crop Table'!O71, H51&lt;'Crop Table'!P71),
                1*'Crop Table'!C71,
        ), 
        1*'Crop Table'!C71
        ),
1*'Crop Table'!C71
)</f>
        <v/>
      </c>
      <c r="EB51" s="202"/>
      <c r="EC51" s="202" t="str">
        <f>IF(IF(H51&lt;'Crop Table'!O72, 
                        DATEDIF(H51, 'Crop Table'!O72, "D"), 
                        DATEDIF('Crop Table'!O72, H51, "D")
                )
&gt; 3,
        IF(
                IF(H51&lt;'Crop Table'!P72, 
                        DATEDIF(H51, 'Crop Table'!P72, "D"), 
                        DATEDIF('Crop Table'!P72, H51, "D")
                ) 
        &gt; 3, 
        IF(AND(H51&gt;'Crop Table'!O72, H51&lt;'Crop Table'!P72),
                1*'Crop Table'!C72,
        ), 
        1*'Crop Table'!C72
        ),
1*'Crop Table'!C72
)</f>
        <v/>
      </c>
      <c r="ED51" s="202"/>
      <c r="EE51" s="202" t="str">
        <f>IF(IF(H51&lt;'Crop Table'!O73, 
                        DATEDIF(H51, 'Crop Table'!O73, "D"), 
                        DATEDIF('Crop Table'!O73, H51, "D")
                )
&gt; 3,
        IF(
                IF(H51&lt;'Crop Table'!P73, 
                        DATEDIF(H51, 'Crop Table'!P73, "D"), 
                        DATEDIF('Crop Table'!P73, H51, "D")
                ) 
        &gt; 3, 
        IF(AND(H51&gt;'Crop Table'!O73, H51&lt;'Crop Table'!P73),
                1*'Crop Table'!C73,
        ), 
        1*'Crop Table'!C73
        ),
1*'Crop Table'!C73
)</f>
        <v/>
      </c>
      <c r="EF51" s="203"/>
    </row>
    <row r="52">
      <c r="A52" s="204"/>
      <c r="B52" s="193"/>
      <c r="C52" s="193"/>
      <c r="D52" s="193"/>
      <c r="E52" s="205">
        <f>IF(COUNTA('Crop Table'!O11:O73)=0, ,SUM(K52:EE52))</f>
        <v>1</v>
      </c>
      <c r="F52" s="195"/>
      <c r="G52" s="211" t="str">
        <f>IF(COUNTA('Crop Table'!O11:O73)=0, ,(IF(LEFT(H52, 2)=LEFT(H51, 2), , SWITCH(LEFT(H52, 2), "1/", "January","2/", "February","3/", "March","4/", "April","5/", "May","6/", "June","7/", "July","8/", "August","9/", "September","10", "October","11", "November","12", "December"))))</f>
        <v/>
      </c>
      <c r="H52" s="197">
        <f>IF(COUNTA('Crop Table'!O11:O73)=0, ,H51+(DATEDIF(H13, H53, "D")/39)-((DATEDIF(H13, H53, "D")/39)/39))</f>
        <v>45397.5641</v>
      </c>
      <c r="I52" s="207"/>
      <c r="J52" s="208"/>
      <c r="K52" s="200" t="str">
        <f>IF(IF(H50&lt;'Crop Table'!O11, 
                        DATEDIF(H50, 'Crop Table'!O11, "D"), 
                        DATEDIF('Crop Table'!O11, H50, "D")
                )
&gt; 3,
        IF(
                IF(H50&lt;'Crop Table'!P11, 
                        DATEDIF(H50, 'Crop Table'!P11, "D"), 
                        DATEDIF('Crop Table'!P11, H50, "D")
                ) 
        &gt; 3, 
        IF(AND(H50&gt;'Crop Table'!O11, H50&lt;'Crop Table'!P11),
                1*'Crop Table'!C11,
        ), 
        1*'Crop Table'!C11
        ),
1*'Crop Table'!C11
)</f>
        <v/>
      </c>
      <c r="L52" s="200"/>
      <c r="M52" s="201" t="str">
        <f>IF(IF(H50&lt;'Crop Table'!O12, 
                        DATEDIF(H50, 'Crop Table'!O12, "D"), 
                        DATEDIF('Crop Table'!O12, H50, "D")
                )
&gt; 3,
        IF(
                IF(H50&lt;'Crop Table'!P12, 
                        DATEDIF(H50, 'Crop Table'!P12, "D"), 
                        DATEDIF('Crop Table'!P12, H50, "D")
                ) 
        &gt; 3, 
        IF(AND(H50&gt;'Crop Table'!O12, H50&lt;'Crop Table'!P12),
                1*'Crop Table'!C12,
        ), 
        1*'Crop Table'!C12
        ),
1*'Crop Table'!C12
)</f>
        <v/>
      </c>
      <c r="N52" s="201"/>
      <c r="O52" s="202" t="str">
        <f>IF(IF(H52&lt;'Crop Table'!O13, 
                        DATEDIF(H52, 'Crop Table'!O13, "D"), 
                        DATEDIF('Crop Table'!O13, H52, "D")
                )
&gt; 3,
        IF(
                IF(H52&lt;'Crop Table'!P13, 
                        DATEDIF(H52, 'Crop Table'!P13, "D"), 
                        DATEDIF('Crop Table'!P13, H52, "D")
                ) 
        &gt; 3, 
        IF(AND(H52&gt;'Crop Table'!O13, H52&lt;'Crop Table'!P13),
                1*'Crop Table'!C13,
        ), 
        1*'Crop Table'!C13
        ),
1*'Crop Table'!C13
)</f>
        <v/>
      </c>
      <c r="P52" s="202"/>
      <c r="Q52" s="202" t="str">
        <f>IF(IF(H52&lt;'Crop Table'!O14, 
                        DATEDIF(H52, 'Crop Table'!O14, "D"), 
                        DATEDIF('Crop Table'!O14, H52, "D")
                )
&gt; 3,
        IF(
                IF(H52&lt;'Crop Table'!P14, 
                        DATEDIF(H52, 'Crop Table'!P14, "D"), 
                        DATEDIF('Crop Table'!P14, H52, "D")
                ) 
        &gt; 3, 
        IF(AND(H52&gt;'Crop Table'!O14, H52&lt;'Crop Table'!P14),
                1*'Crop Table'!C14,
        ), 
        1*'Crop Table'!C14
        ),
1*'Crop Table'!C14 
)</f>
        <v/>
      </c>
      <c r="R52" s="202"/>
      <c r="S52" s="202" t="str">
        <f>IF(IF(H51&lt;'Crop Table'!O15, 
                        DATEDIF(H51, 'Crop Table'!O15, "D"), 
                        DATEDIF('Crop Table'!O15, H51, "D")
                )
&gt; 3,
        IF(
                IF(H51&lt;'Crop Table'!P15, 
                        DATEDIF(H51, 'Crop Table'!P15, "D"), 
                        DATEDIF('Crop Table'!P15, H51, "D")
                ) 
        &gt; 3, 
        IF(AND(H51&gt;'Crop Table'!O15, H51&lt;'Crop Table'!P15),
                1*'Crop Table'!C15,
        ), 
        1*'Crop Table'!C15
        ),
1*'Crop Table'!C15
)</f>
        <v/>
      </c>
      <c r="T52" s="202"/>
      <c r="U52" s="202" t="str">
        <f>IF(IF(H52&lt;'Crop Table'!O16, 
                        DATEDIF(H52, 'Crop Table'!O16, "D"), 
                        DATEDIF('Crop Table'!O16, H52, "D")
                )
&gt; 3,
        IF(
                IF(H52&lt;'Crop Table'!P16, 
                        DATEDIF(H52, 'Crop Table'!P16, "D"), 
                        DATEDIF('Crop Table'!P16, H52, "D")
                ) 
        &gt; 3, 
        IF(AND(H52&gt;'Crop Table'!O16, H52&lt;'Crop Table'!P16),
                1*'Crop Table'!C16,
        ), 
        1*'Crop Table'!C16
        ),
1*'Crop Table'!C16 
)</f>
        <v/>
      </c>
      <c r="V52" s="202"/>
      <c r="W52" s="202" t="str">
        <f>IF(IF(H52&lt;'Crop Table'!O17, 
                        DATEDIF(H52, 'Crop Table'!O17, "D"), 
                        DATEDIF('Crop Table'!O17, H52, "D")
                )
&gt; 3,
        IF(
                IF(H52&lt;'Crop Table'!P17, 
                        DATEDIF(H52, 'Crop Table'!P17, "D"), 
                        DATEDIF('Crop Table'!P17, H52, "D")
                ) 
        &gt; 3, 
        IF(AND(H52&gt;'Crop Table'!O17, H52&lt;'Crop Table'!P17),
                1*'Crop Table'!C17,
        ), 
        1*'Crop Table'!C17
        ),
1*'Crop Table'!C17 
)</f>
        <v/>
      </c>
      <c r="X52" s="202"/>
      <c r="Y52" s="202" t="str">
        <f>IF(IF(H52&lt;'Crop Table'!O18, 
                        DATEDIF(H52, 'Crop Table'!O18, "D"), 
                        DATEDIF('Crop Table'!O18, H52, "D")
                )
&gt; 3,
        IF(
                IF(H52&lt;'Crop Table'!P18, 
                        DATEDIF(H52, 'Crop Table'!P18, "D"), 
                        DATEDIF('Crop Table'!P18, H52, "D")
                ) 
        &gt; 3, 
        IF(AND(H52&gt;'Crop Table'!O18, H52&lt;'Crop Table'!P18),
                1*'Crop Table'!C18,
        ), 
        1*'Crop Table'!C18
        ),
1*'Crop Table'!C18 
)</f>
        <v/>
      </c>
      <c r="Z52" s="202"/>
      <c r="AA52" s="202" t="str">
        <f>IF(IF(H52&lt;'Crop Table'!O19, 
                        DATEDIF(H52, 'Crop Table'!O19, "D"), 
                        DATEDIF('Crop Table'!O19, H52, "D")
                )
&gt; 3,
        IF(
                IF(H52&lt;'Crop Table'!P19, 
                        DATEDIF(H52, 'Crop Table'!P19, "D"), 
                        DATEDIF('Crop Table'!P19, H52, "D")
                ) 
        &gt; 3, 
        IF(AND(H52&gt;'Crop Table'!O19, H52&lt;'Crop Table'!P19),
                1*'Crop Table'!C19,
        ), 
        1*'Crop Table'!C19
        ),
1*'Crop Table'!C19 
)</f>
        <v/>
      </c>
      <c r="AB52" s="202"/>
      <c r="AC52" s="202" t="str">
        <f>IF(IF(H52&lt;'Crop Table'!O20, 
                        DATEDIF(H52, 'Crop Table'!O20, "D"), 
                        DATEDIF('Crop Table'!O20, H52, "D")
                )
&gt; 3,
        IF(
                IF(H52&lt;'Crop Table'!P20, 
                        DATEDIF(H52, 'Crop Table'!P20, "D"), 
                        DATEDIF('Crop Table'!P20, H52, "D")
                ) 
        &gt; 3, 
        IF(AND(H52&gt;'Crop Table'!O20, H52&lt;'Crop Table'!P20),
                1*'Crop Table'!C20,
        ), 
        1*'Crop Table'!C20
        ),
1*'Crop Table'!C20 
)</f>
        <v/>
      </c>
      <c r="AD52" s="202"/>
      <c r="AE52" s="202" t="str">
        <f>IF(IF(H52&lt;'Crop Table'!O21, 
                        DATEDIF(H52, 'Crop Table'!O21, "D"), 
                        DATEDIF('Crop Table'!O21, H52, "D")
                )
&gt; 3,
        IF(
                IF(H52&lt;'Crop Table'!P21, 
                        DATEDIF(H52, 'Crop Table'!P21, "D"), 
                        DATEDIF('Crop Table'!P21, H52, "D")
                ) 
        &gt; 3, 
        IF(AND(H52&gt;'Crop Table'!O21, H52&lt;'Crop Table'!P21),
                1*'Crop Table'!C21,
        ), 
        1*'Crop Table'!C21
        ),
1*'Crop Table'!C21 
)</f>
        <v/>
      </c>
      <c r="AF52" s="202"/>
      <c r="AG52" s="202" t="str">
        <f>IF(IF(H52&lt;'Crop Table'!O22, 
                        DATEDIF(H52, 'Crop Table'!O22, "D"), 
                        DATEDIF('Crop Table'!O22, H52, "D")
                )
&gt; 3,
        IF(
                IF(H52&lt;'Crop Table'!P22, 
                        DATEDIF(H52, 'Crop Table'!P22, "D"), 
                        DATEDIF('Crop Table'!P22, H52, "D")
                ) 
        &gt; 3, 
        IF(AND(H52&gt;'Crop Table'!O22, H52&lt;'Crop Table'!P22),
                1*'Crop Table'!C22,
        ), 
        1*'Crop Table'!C22
        ),
1*'Crop Table'!C22 
)</f>
        <v/>
      </c>
      <c r="AH52" s="202"/>
      <c r="AI52" s="202">
        <f>IF(IF(H52&lt;'Crop Table'!O23, 
                        DATEDIF(H52, 'Crop Table'!O23, "D"), 
                        DATEDIF('Crop Table'!O23, H52, "D")
                )
&gt; 3,
        IF(
                IF(H52&lt;'Crop Table'!P23, 
                        DATEDIF(H52, 'Crop Table'!P23, "D"), 
                        DATEDIF('Crop Table'!P23, H52, "D")
                ) 
        &gt; 3, 
        IF(AND(H52&gt;'Crop Table'!O23, H52&lt;'Crop Table'!P23),
                1*'Crop Table'!C23,
        ), 
        1*'Crop Table'!C23
        ),
1*'Crop Table'!C23 
)</f>
        <v>1</v>
      </c>
      <c r="AJ52" s="202"/>
      <c r="AK52" s="202" t="str">
        <f>IF(IF(H52&lt;'Crop Table'!O24, 
                        DATEDIF(H52, 'Crop Table'!O24, "D"), 
                        DATEDIF('Crop Table'!O24, H52, "D")
                )
&gt; 3,
        IF(
                IF(H52&lt;'Crop Table'!P24, 
                        DATEDIF(H52, 'Crop Table'!P24, "D"), 
                        DATEDIF('Crop Table'!P24, H52, "D")
                ) 
        &gt; 3, 
        IF(AND(H52&gt;'Crop Table'!O24, H52&lt;'Crop Table'!P24),
                1*'Crop Table'!C24,
        ), 
        1*'Crop Table'!C24
        ),
1*'Crop Table'!C24 
)</f>
        <v/>
      </c>
      <c r="AL52" s="202"/>
      <c r="AM52" s="202" t="str">
        <f>IF(IF(H52&lt;'Crop Table'!O25, 
                        DATEDIF(H52, 'Crop Table'!O25, "D"), 
                        DATEDIF('Crop Table'!O25, H52, "D")
                )
&gt; 3,
        IF(
                IF(H52&lt;'Crop Table'!P25, 
                        DATEDIF(H52, 'Crop Table'!P25, "D"), 
                        DATEDIF('Crop Table'!P25, H52, "D")
                ) 
        &gt; 3, 
        IF(AND(H52&gt;'Crop Table'!O25, H52&lt;'Crop Table'!P25),
                1*'Crop Table'!C25,
        ), 
        1*'Crop Table'!C25
        ),
1*'Crop Table'!C25 
)</f>
        <v/>
      </c>
      <c r="AN52" s="202"/>
      <c r="AO52" s="202" t="str">
        <f>IF(IF(H52&lt;'Crop Table'!O26, 
                        DATEDIF(H52, 'Crop Table'!O26, "D"), 
                        DATEDIF('Crop Table'!O26, H52, "D")
                )
&gt; 3,
        IF(
                IF(H52&lt;'Crop Table'!P26, 
                        DATEDIF(H52, 'Crop Table'!P26, "D"), 
                        DATEDIF('Crop Table'!P26, H52, "D")
                ) 
        &gt; 3, 
        IF(AND(H52&gt;'Crop Table'!O26, H52&lt;'Crop Table'!P26),
                1*'Crop Table'!C26,
        ), 
        1*'Crop Table'!C26
        ),
1*'Crop Table'!C26 
)</f>
        <v/>
      </c>
      <c r="AP52" s="202"/>
      <c r="AQ52" s="202" t="str">
        <f>IF(IF(H52&lt;'Crop Table'!O27, 
                        DATEDIF(H52, 'Crop Table'!O27, "D"), 
                        DATEDIF('Crop Table'!O27, H52, "D")
                )
&gt; 3,
        IF(
                IF(H52&lt;'Crop Table'!P27, 
                        DATEDIF(H52, 'Crop Table'!P27, "D"), 
                        DATEDIF('Crop Table'!P27, H52, "D")
                ) 
        &gt; 3, 
        IF(AND(H52&gt;'Crop Table'!O27, H52&lt;'Crop Table'!P27),
                1*'Crop Table'!C27,
        ), 
        1*'Crop Table'!C27
        ),
1*'Crop Table'!C27 
)</f>
        <v/>
      </c>
      <c r="AR52" s="202"/>
      <c r="AS52" s="202" t="str">
        <f>IF(IF(H52&lt;'Crop Table'!O28, 
                        DATEDIF(H52, 'Crop Table'!O28, "D"), 
                        DATEDIF('Crop Table'!O28, H52, "D")
                )
&gt; 3,
        IF(
                IF(H52&lt;'Crop Table'!P28, 
                        DATEDIF(H52, 'Crop Table'!P28, "D"), 
                        DATEDIF('Crop Table'!P28, H52, "D")
                ) 
        &gt; 3, 
        IF(AND(H52&gt;'Crop Table'!O28, H52&lt;'Crop Table'!P28),
                1*'Crop Table'!C28,
        ), 
        1*'Crop Table'!C28
        ),
1*'Crop Table'!C28 
)</f>
        <v/>
      </c>
      <c r="AT52" s="202"/>
      <c r="AU52" s="202" t="str">
        <f>IF(IF(H52&lt;'Crop Table'!O29, 
                        DATEDIF(H52, 'Crop Table'!O29, "D"), 
                        DATEDIF('Crop Table'!O29, H52, "D")
                )
&gt; 3,
        IF(
                IF(H52&lt;'Crop Table'!P29, 
                        DATEDIF(H52, 'Crop Table'!P29, "D"), 
                        DATEDIF('Crop Table'!P29, H52, "D")
                ) 
        &gt; 3, 
        IF(AND(H52&gt;'Crop Table'!O29, H52&lt;'Crop Table'!P29),
                1*'Crop Table'!C29,
        ), 
        1*'Crop Table'!C29
        ),
1*'Crop Table'!C29 
)</f>
        <v/>
      </c>
      <c r="AV52" s="202"/>
      <c r="AW52" s="202" t="str">
        <f>IF(IF(H52&lt;'Crop Table'!O30, 
                        DATEDIF(H52, 'Crop Table'!O30, "D"), 
                        DATEDIF('Crop Table'!O30, H52, "D")
                )
&gt; 3,
        IF(
                IF(H52&lt;'Crop Table'!P30, 
                        DATEDIF(H52, 'Crop Table'!P30, "D"), 
                        DATEDIF('Crop Table'!P30, H52, "D")
                ) 
        &gt; 3, 
        IF(AND(H52&gt;'Crop Table'!O30, H52&lt;'Crop Table'!P30),
                1*'Crop Table'!C30,
        ), 
        1*'Crop Table'!C30
        ),
1*'Crop Table'!C30 
)</f>
        <v/>
      </c>
      <c r="AX52" s="202"/>
      <c r="AY52" s="202" t="str">
        <f>IF(IF(H52&lt;'Crop Table'!O31, 
                        DATEDIF(H52, 'Crop Table'!O31, "D"), 
                        DATEDIF('Crop Table'!O31, H52, "D")
                )
&gt; 3,
        IF(
                IF(H52&lt;'Crop Table'!P31, 
                        DATEDIF(H52, 'Crop Table'!P31, "D"), 
                        DATEDIF('Crop Table'!P31, H52, "D")
                ) 
        &gt; 3, 
        IF(AND(H52&gt;'Crop Table'!O31, H52&lt;'Crop Table'!P31),
                1*'Crop Table'!C31,
        ), 
        1*'Crop Table'!C31
        ),
1*'Crop Table'!C31 
)</f>
        <v/>
      </c>
      <c r="AZ52" s="202"/>
      <c r="BA52" s="202" t="str">
        <f>IF(IF(H52&lt;'Crop Table'!O32, 
                        DATEDIF(H52, 'Crop Table'!O32, "D"), 
                        DATEDIF('Crop Table'!O32, H52, "D")
                )
&gt; 3,
        IF(
                IF(H52&lt;'Crop Table'!P32, 
                        DATEDIF(H52, 'Crop Table'!P32, "D"), 
                        DATEDIF('Crop Table'!P32, H52, "D")
                ) 
        &gt; 3, 
        IF(AND(H52&gt;'Crop Table'!O32, H52&lt;'Crop Table'!P32),
                1*'Crop Table'!C32,
        ), 
        1*'Crop Table'!C32
        ),
1*'Crop Table'!C32 
)</f>
        <v/>
      </c>
      <c r="BB52" s="202"/>
      <c r="BC52" s="202" t="str">
        <f>IF(IF(H52&lt;'Crop Table'!O33, 
                        DATEDIF(H52, 'Crop Table'!O33, "D"), 
                        DATEDIF('Crop Table'!O33, H52, "D")
                )
&gt; 3,
        IF(
                IF(H52&lt;'Crop Table'!P33, 
                        DATEDIF(H52, 'Crop Table'!P33, "D"), 
                        DATEDIF('Crop Table'!P33, H52, "D")
                ) 
        &gt; 3, 
        IF(AND(H52&gt;'Crop Table'!O33, H52&lt;'Crop Table'!P33),
                1*'Crop Table'!C33,
        ), 
        1*'Crop Table'!C33
        ),
1*'Crop Table'!C33 
)</f>
        <v/>
      </c>
      <c r="BD52" s="202"/>
      <c r="BE52" s="202" t="str">
        <f>IF(IF(H52&lt;'Crop Table'!O34, 
                        DATEDIF(H52, 'Crop Table'!O34, "D"), 
                        DATEDIF('Crop Table'!O34, H52, "D")
                )
&gt; 3,
        IF(
                IF(H52&lt;'Crop Table'!P34, 
                        DATEDIF(H52, 'Crop Table'!P34, "D"), 
                        DATEDIF('Crop Table'!P34, H52, "D")
                ) 
        &gt; 3, 
        IF(AND(H52&gt;'Crop Table'!O34, H52&lt;'Crop Table'!P34),
                1*'Crop Table'!C34,
        ), 
        1*'Crop Table'!C34
        ),
1*'Crop Table'!C34 
)</f>
        <v/>
      </c>
      <c r="BF52" s="202"/>
      <c r="BG52" s="202" t="str">
        <f>IF(IF(H52&lt;'Crop Table'!O35, 
                        DATEDIF(H52, 'Crop Table'!O35, "D"), 
                        DATEDIF('Crop Table'!O35, H52, "D")
                )
&gt; 3,
        IF(
                IF(H52&lt;'Crop Table'!P35, 
                        DATEDIF(H52, 'Crop Table'!P35, "D"), 
                        DATEDIF('Crop Table'!P35, H52, "D")
                ) 
        &gt; 3, 
        IF(AND(H52&gt;'Crop Table'!O35, H52&lt;'Crop Table'!P35),
                1*'Crop Table'!C35,
        ), 
        1*'Crop Table'!C35
        ),
1*'Crop Table'!C35 
)</f>
        <v/>
      </c>
      <c r="BH52" s="202"/>
      <c r="BI52" s="202" t="str">
        <f>IF(IF(H52&lt;'Crop Table'!O36, 
                        DATEDIF(H52, 'Crop Table'!O36, "D"), 
                        DATEDIF('Crop Table'!O36, H52, "D")
                )
&gt; 3,
        IF(
                IF(H52&lt;'Crop Table'!P36, 
                        DATEDIF(H52, 'Crop Table'!P36, "D"), 
                        DATEDIF('Crop Table'!P36, H52, "D")
                ) 
        &gt; 3, 
        IF(AND(H52&gt;'Crop Table'!O36, H52&lt;'Crop Table'!P36),
                1*'Crop Table'!C36,
        ), 
        1*'Crop Table'!C36
        ),
1*'Crop Table'!C36 
)</f>
        <v/>
      </c>
      <c r="BJ52" s="202"/>
      <c r="BK52" s="202" t="str">
        <f>IF(IF(H52&lt;'Crop Table'!O37, 
                        DATEDIF(H52, 'Crop Table'!O37, "D"), 
                        DATEDIF('Crop Table'!O37, H52, "D")
                )
&gt; 3,
        IF(
                IF(H52&lt;'Crop Table'!P37, 
                        DATEDIF(H52, 'Crop Table'!P37, "D"), 
                        DATEDIF('Crop Table'!P37, H52, "D")
                ) 
        &gt; 3, 
        IF(AND(H52&gt;'Crop Table'!O37, H52&lt;'Crop Table'!P37),
                1*'Crop Table'!C37,
        ), 
        1*'Crop Table'!C37
        ),
1*'Crop Table'!C37 
)</f>
        <v/>
      </c>
      <c r="BL52" s="202"/>
      <c r="BM52" s="202" t="str">
        <f>IF(IF(H52&lt;'Crop Table'!O38, 
                        DATEDIF(H52, 'Crop Table'!O38, "D"), 
                        DATEDIF('Crop Table'!O38, H52, "D")
                )
&gt; 3,
        IF(
                IF(H52&lt;'Crop Table'!P38, 
                        DATEDIF(H52, 'Crop Table'!P38, "D"), 
                        DATEDIF('Crop Table'!P38, H52, "D")
                ) 
        &gt; 3, 
        IF(AND(H52&gt;'Crop Table'!O38, H52&lt;'Crop Table'!P38),
                1*'Crop Table'!C38,
        ), 
        1*'Crop Table'!C38
        ),
1*'Crop Table'!C38 
)</f>
        <v/>
      </c>
      <c r="BN52" s="202"/>
      <c r="BO52" s="202" t="str">
        <f>IF(IF(H52&lt;'Crop Table'!O39, 
                        DATEDIF(H52, 'Crop Table'!O39, "D"), 
                        DATEDIF('Crop Table'!O39, H52, "D")
                )
&gt; 3,
        IF(
                IF(H52&lt;'Crop Table'!P39, 
                        DATEDIF(H52, 'Crop Table'!P39, "D"), 
                        DATEDIF('Crop Table'!P39, H52, "D")
                ) 
        &gt; 3, 
        IF(AND(H52&gt;'Crop Table'!O39, H52&lt;'Crop Table'!P39),
                1*'Crop Table'!C39,
        ), 
        1*'Crop Table'!C39
        ),
1*'Crop Table'!C39 
)</f>
        <v/>
      </c>
      <c r="BP52" s="202"/>
      <c r="BQ52" s="202" t="str">
        <f>IF(IF(H52&lt;'Crop Table'!O40, 
                        DATEDIF(H52, 'Crop Table'!O40, "D"), 
                        DATEDIF('Crop Table'!O40, H52, "D")
                )
&gt; 3,
        IF(
                IF(H52&lt;'Crop Table'!P40, 
                        DATEDIF(H52, 'Crop Table'!P40, "D"), 
                        DATEDIF('Crop Table'!P40, H52, "D")
                ) 
        &gt; 3, 
        IF(AND(H52&gt;'Crop Table'!O40, H52&lt;'Crop Table'!P40),
                1*'Crop Table'!C40,
        ), 
        1*'Crop Table'!C40
        ),
1*'Crop Table'!C40
)</f>
        <v/>
      </c>
      <c r="BR52" s="202"/>
      <c r="BS52" s="202" t="str">
        <f>IF(IF(H52&lt;'Crop Table'!O41, 
                        DATEDIF(H52, 'Crop Table'!O41, "D"), 
                        DATEDIF('Crop Table'!O41, H52, "D")
                )
&gt; 3,
        IF(
                IF(H52&lt;'Crop Table'!P41, 
                        DATEDIF(H52, 'Crop Table'!P41, "D"), 
                        DATEDIF('Crop Table'!P41, H52, "D")
                ) 
        &gt; 3, 
        IF(AND(H52&gt;'Crop Table'!O41, H52&lt;'Crop Table'!P41),
                1*'Crop Table'!C41,
        ), 
        1*'Crop Table'!C41
        ),
1*'Crop Table'!C41
)</f>
        <v/>
      </c>
      <c r="BT52" s="202"/>
      <c r="BU52" s="202" t="str">
        <f>IF(IF(H52&lt;'Crop Table'!O42, 
                        DATEDIF(H52, 'Crop Table'!O42, "D"), 
                        DATEDIF('Crop Table'!O42, H52, "D")
                )
&gt; 3,
        IF(
                IF(H52&lt;'Crop Table'!P42, 
                        DATEDIF(H52, 'Crop Table'!P42, "D"), 
                        DATEDIF('Crop Table'!P42, H52, "D")
                ) 
        &gt; 3, 
        IF(AND(H52&gt;'Crop Table'!O42, H52&lt;'Crop Table'!P42),
                1*'Crop Table'!C42,
        ), 
        1*'Crop Table'!C42
        ),
1*'Crop Table'!C42
)</f>
        <v/>
      </c>
      <c r="BV52" s="202"/>
      <c r="BW52" s="202" t="str">
        <f>IF(IF(H52&lt;'Crop Table'!O43, 
                        DATEDIF(H52, 'Crop Table'!O43, "D"), 
                        DATEDIF('Crop Table'!O43, H52, "D")
                )
&gt; 3,
        IF(
                IF(H52&lt;'Crop Table'!P43, 
                        DATEDIF(H52, 'Crop Table'!P43, "D"), 
                        DATEDIF('Crop Table'!P43, H52, "D")
                ) 
        &gt; 3, 
        IF(AND(H52&gt;'Crop Table'!O43, H52&lt;'Crop Table'!P43),
                1*'Crop Table'!C43,
        ), 
        1*'Crop Table'!C43
        ),
1*'Crop Table'!C43
)</f>
        <v/>
      </c>
      <c r="BX52" s="202"/>
      <c r="BY52" s="202" t="str">
        <f>IF(IF(H52&lt;'Crop Table'!O44, 
                        DATEDIF(H52, 'Crop Table'!O44, "D"), 
                        DATEDIF('Crop Table'!O44, H52, "D")
                )
&gt; 3,
        IF(
                IF(H52&lt;'Crop Table'!P44, 
                        DATEDIF(H52, 'Crop Table'!P44, "D"), 
                        DATEDIF('Crop Table'!P44, H52, "D")
                ) 
        &gt; 3, 
        IF(AND(H52&gt;'Crop Table'!O44, H52&lt;'Crop Table'!P44),
                1*'Crop Table'!C44,
        ), 
        1*'Crop Table'!C44
        ),
1*'Crop Table'!C44
)</f>
        <v/>
      </c>
      <c r="BZ52" s="202"/>
      <c r="CA52" s="202" t="str">
        <f>IF(IF(H52&lt;'Crop Table'!O45, 
                        DATEDIF(H52, 'Crop Table'!O45, "D"), 
                        DATEDIF('Crop Table'!O45, H52, "D")
                )
&gt; 3,
        IF(
                IF(H52&lt;'Crop Table'!P45, 
                        DATEDIF(H52, 'Crop Table'!P45, "D"), 
                        DATEDIF('Crop Table'!P45, H52, "D")
                ) 
        &gt; 3, 
        IF(AND(H52&gt;'Crop Table'!O45, H52&lt;'Crop Table'!P45),
                1*'Crop Table'!C45,
        ), 
        1*'Crop Table'!C45
        ),
1*'Crop Table'!C45
)</f>
        <v/>
      </c>
      <c r="CB52" s="202"/>
      <c r="CC52" s="202" t="str">
        <f>IF(IF(H52&lt;'Crop Table'!O46, 
                        DATEDIF(H52, 'Crop Table'!O46, "D"), 
                        DATEDIF('Crop Table'!O46, H52, "D")
                )
&gt; 3,
        IF(
                IF(H52&lt;'Crop Table'!P46, 
                        DATEDIF(H52, 'Crop Table'!P46, "D"), 
                        DATEDIF('Crop Table'!P46, H52, "D")
                ) 
        &gt; 3, 
        IF(AND(H52&gt;'Crop Table'!O46, H52&lt;'Crop Table'!P46),
                1*'Crop Table'!C46,
        ), 
        1*'Crop Table'!C46
        ),
1*'Crop Table'!C46
)</f>
        <v/>
      </c>
      <c r="CD52" s="202"/>
      <c r="CE52" s="202" t="str">
        <f>IF(IF(H52&lt;'Crop Table'!O47, 
                        DATEDIF(H52, 'Crop Table'!O47, "D"), 
                        DATEDIF('Crop Table'!O47, H52, "D")
                )
&gt; 3,
        IF(
                IF(H52&lt;'Crop Table'!P47, 
                        DATEDIF(H52, 'Crop Table'!P47, "D"), 
                        DATEDIF('Crop Table'!P47, H52, "D")
                ) 
        &gt; 3, 
        IF(AND(H52&gt;'Crop Table'!O47, H52&lt;'Crop Table'!P47),
                1*'Crop Table'!C47,
        ), 
        1*'Crop Table'!C47
        ),
1*'Crop Table'!C47
)</f>
        <v/>
      </c>
      <c r="CF52" s="202"/>
      <c r="CG52" s="202" t="str">
        <f>IF(IF(H52&lt;'Crop Table'!O48, 
                        DATEDIF(H52, 'Crop Table'!O48, "D"), 
                        DATEDIF('Crop Table'!O48, H52, "D")
                )
&gt; 3,
        IF(
                IF(H52&lt;'Crop Table'!P48, 
                        DATEDIF(H52, 'Crop Table'!P48, "D"), 
                        DATEDIF('Crop Table'!P48, H52, "D")
                ) 
        &gt; 3, 
        IF(AND(H52&gt;'Crop Table'!O48, H52&lt;'Crop Table'!P48),
                1*'Crop Table'!C48,
        ), 
        1*'Crop Table'!C48
        ),
1*'Crop Table'!C48
)</f>
        <v/>
      </c>
      <c r="CH52" s="202"/>
      <c r="CI52" s="202" t="str">
        <f>IF(IF(H52&lt;'Crop Table'!O49, 
                        DATEDIF(H52, 'Crop Table'!O49, "D"), 
                        DATEDIF('Crop Table'!O49, H52, "D")
                )
&gt; 3,
        IF(
                IF(H52&lt;'Crop Table'!P49, 
                        DATEDIF(H52, 'Crop Table'!P49, "D"), 
                        DATEDIF('Crop Table'!P49, H52, "D")
                ) 
        &gt; 3, 
        IF(AND(H52&gt;'Crop Table'!O49, H52&lt;'Crop Table'!P49),
                1*'Crop Table'!C49,
        ), 
        1*'Crop Table'!C49
        ),
1*'Crop Table'!C49
)</f>
        <v/>
      </c>
      <c r="CJ52" s="202"/>
      <c r="CK52" s="202" t="str">
        <f>IF(IF(H52&lt;'Crop Table'!O50, 
                        DATEDIF(H52, 'Crop Table'!O50, "D"), 
                        DATEDIF('Crop Table'!O50, H52, "D")
                )
&gt; 3,
        IF(
                IF(H52&lt;'Crop Table'!P50, 
                        DATEDIF(H52, 'Crop Table'!P50, "D"), 
                        DATEDIF('Crop Table'!P50, H52, "D")
                ) 
        &gt; 3, 
        IF(AND(H52&gt;'Crop Table'!O50, H52&lt;'Crop Table'!P50),
                1*'Crop Table'!C50,
        ), 
        1*'Crop Table'!C50
        ),
1*'Crop Table'!C50
)</f>
        <v/>
      </c>
      <c r="CL52" s="202"/>
      <c r="CM52" s="202" t="str">
        <f>IF(IF(H52&lt;'Crop Table'!O51, 
                        DATEDIF(H52, 'Crop Table'!O51, "D"), 
                        DATEDIF('Crop Table'!O51, H52, "D")
                )
&gt; 3,
        IF(
                IF(H52&lt;'Crop Table'!P51, 
                        DATEDIF(H52, 'Crop Table'!P51, "D"), 
                        DATEDIF('Crop Table'!P51, H52, "D")
                ) 
        &gt; 3, 
        IF(AND(H52&gt;'Crop Table'!O51, H52&lt;'Crop Table'!P51),
                1*'Crop Table'!C51,
        ), 
        1*'Crop Table'!C51
        ),
1*'Crop Table'!C51
)</f>
        <v/>
      </c>
      <c r="CN52" s="202"/>
      <c r="CO52" s="202" t="str">
        <f>IF(IF(H52&lt;'Crop Table'!O52, 
                        DATEDIF(H52, 'Crop Table'!O52, "D"), 
                        DATEDIF('Crop Table'!O52, H52, "D")
                )
&gt; 3,
        IF(
                IF(H52&lt;'Crop Table'!P52, 
                        DATEDIF(H52, 'Crop Table'!P52, "D"), 
                        DATEDIF('Crop Table'!P52, H52, "D")
                ) 
        &gt; 3, 
        IF(AND(H52&gt;'Crop Table'!O52, H52&lt;'Crop Table'!P52),
                1*'Crop Table'!C52,
        ), 
        1*'Crop Table'!C52
        ),
1*'Crop Table'!C52
)</f>
        <v/>
      </c>
      <c r="CP52" s="202"/>
      <c r="CQ52" s="202" t="str">
        <f>IF(IF(H50&lt;'Crop Table'!O53, 
                        DATEDIF(H50, 'Crop Table'!O53, "D"), 
                        DATEDIF('Crop Table'!O53, H50, "D")
                )
&gt; 3,
        IF(
                IF(H50&lt;'Crop Table'!P53, 
                        DATEDIF(H50, 'Crop Table'!P53, "D"), 
                        DATEDIF('Crop Table'!P53, H50, "D")
                ) 
        &gt; 3, 
        IF(AND(H50&gt;'Crop Table'!O53, H50&lt;'Crop Table'!P53),
                1*'Crop Table'!C53,
        ), 
        1*'Crop Table'!C53
        ),
1*'Crop Table'!C53
)</f>
        <v/>
      </c>
      <c r="CR52" s="202"/>
      <c r="CS52" s="202" t="str">
        <f>IF(IF(H52&lt;'Crop Table'!O54, 
                        DATEDIF(H52, 'Crop Table'!O54, "D"), 
                        DATEDIF('Crop Table'!O54, H52, "D")
                )
&gt; 3,
        IF(
                IF(H52&lt;'Crop Table'!P54, 
                        DATEDIF(H52, 'Crop Table'!P54, "D"), 
                        DATEDIF('Crop Table'!P54, H52, "D")
                ) 
        &gt; 3, 
        IF(AND(H52&gt;'Crop Table'!O54, H52&lt;'Crop Table'!P54),
                1*'Crop Table'!C54,
        ), 
        1*'Crop Table'!C54
        ),
1*'Crop Table'!C54
)</f>
        <v/>
      </c>
      <c r="CT52" s="202"/>
      <c r="CU52" s="202" t="str">
        <f>IF(IF(H52&lt;'Crop Table'!O55, 
                        DATEDIF(H52, 'Crop Table'!O55, "D"), 
                        DATEDIF('Crop Table'!O55, H52, "D")
                )
&gt; 3,
        IF(
                IF(H52&lt;'Crop Table'!P55, 
                        DATEDIF(H52, 'Crop Table'!P55, "D"), 
                        DATEDIF('Crop Table'!P55, H52, "D")
                ) 
        &gt; 3, 
        IF(AND(H52&gt;'Crop Table'!O55, H52&lt;'Crop Table'!P55),
                1*'Crop Table'!C55,
        ), 
        1*'Crop Table'!C55
        ),
1*'Crop Table'!C55
)</f>
        <v/>
      </c>
      <c r="CV52" s="202"/>
      <c r="CW52" s="202" t="str">
        <f>IF(IF(H52&lt;'Crop Table'!O56, 
                        DATEDIF(H52, 'Crop Table'!O56, "D"), 
                        DATEDIF('Crop Table'!O56, H52, "D")
                )
&gt; 3,
        IF(
                IF(H52&lt;'Crop Table'!P56, 
                        DATEDIF(H52, 'Crop Table'!P56, "D"), 
                        DATEDIF('Crop Table'!P56, H52, "D")
                ) 
        &gt; 3, 
        IF(AND(H52&gt;'Crop Table'!O56, H52&lt;'Crop Table'!P56),
                1*'Crop Table'!C56,
        ), 
        1*'Crop Table'!C56
        ),
1*'Crop Table'!C56
)</f>
        <v/>
      </c>
      <c r="CX52" s="202"/>
      <c r="CY52" s="202" t="str">
        <f>IF(IF(H52&lt;'Crop Table'!O57, 
                        DATEDIF(H52, 'Crop Table'!O57, "D"), 
                        DATEDIF('Crop Table'!O57, H52, "D")
                )
&gt; 3,
        IF(
                IF(H52&lt;'Crop Table'!P57, 
                        DATEDIF(H52, 'Crop Table'!P57, "D"), 
                        DATEDIF('Crop Table'!P57, H52, "D")
                ) 
        &gt; 3, 
        IF(AND(H52&gt;'Crop Table'!O57, H52&lt;'Crop Table'!P57),
                1*'Crop Table'!C57,
        ), 
        1*'Crop Table'!C57
        ),
1*'Crop Table'!C57
)</f>
        <v/>
      </c>
      <c r="CZ52" s="202"/>
      <c r="DA52" s="202" t="str">
        <f>IF(IF(H52&lt;'Crop Table'!O58, 
                        DATEDIF(H52, 'Crop Table'!O58, "D"), 
                        DATEDIF('Crop Table'!O58, H52, "D")
                )
&gt; 3,
        IF(
                IF(H52&lt;'Crop Table'!P58, 
                        DATEDIF(H52, 'Crop Table'!P58, "D"), 
                        DATEDIF('Crop Table'!P58, H52, "D")
                ) 
        &gt; 3, 
        IF(AND(H52&gt;'Crop Table'!O58, H52&lt;'Crop Table'!P58),
                1*'Crop Table'!C58,
        ), 
        1*'Crop Table'!C58
        ),
1*'Crop Table'!C58
)</f>
        <v/>
      </c>
      <c r="DB52" s="202"/>
      <c r="DC52" s="202" t="str">
        <f>IF(IF(H52&lt;'Crop Table'!O59, 
                        DATEDIF(H52, 'Crop Table'!O59, "D"), 
                        DATEDIF('Crop Table'!O59, H52, "D")
                )
&gt; 3,
        IF(
                IF(H52&lt;'Crop Table'!P59, 
                        DATEDIF(H52, 'Crop Table'!P59, "D"), 
                        DATEDIF('Crop Table'!P59, H52, "D")
                ) 
        &gt; 3, 
        IF(AND(H52&gt;'Crop Table'!O59, H52&lt;'Crop Table'!P59),
                1*'Crop Table'!C59,
        ), 
        1*'Crop Table'!C59
        ),
1*'Crop Table'!C59
)</f>
        <v/>
      </c>
      <c r="DD52" s="202"/>
      <c r="DE52" s="202" t="str">
        <f>IF(IF(H52&lt;'Crop Table'!O60, 
                        DATEDIF(H52, 'Crop Table'!O60, "D"), 
                        DATEDIF('Crop Table'!O60, H52, "D")
                )
&gt; 3,
        IF(
                IF(H52&lt;'Crop Table'!P60, 
                        DATEDIF(H52, 'Crop Table'!P60, "D"), 
                        DATEDIF('Crop Table'!P60, H52, "D")
                ) 
        &gt; 3, 
        IF(AND(H52&gt;'Crop Table'!O60, H52&lt;'Crop Table'!P60),
                1*'Crop Table'!C60,
        ), 
        1*'Crop Table'!C60
        ),
1*'Crop Table'!C60
)</f>
        <v/>
      </c>
      <c r="DF52" s="202"/>
      <c r="DG52" s="202" t="str">
        <f>IF(IF(H52&lt;'Crop Table'!O61, 
                        DATEDIF(H52, 'Crop Table'!O61, "D"), 
                        DATEDIF('Crop Table'!O61, H52, "D")
                )
&gt; 3,
        IF(
                IF(H52&lt;'Crop Table'!P61, 
                        DATEDIF(H52, 'Crop Table'!P61, "D"), 
                        DATEDIF('Crop Table'!P61, H52, "D")
                ) 
        &gt; 3, 
        IF(AND(H52&gt;'Crop Table'!O61, H52&lt;'Crop Table'!P61),
                1*'Crop Table'!C61,
        ), 
        1*'Crop Table'!C61
        ),
1*'Crop Table'!C61
)</f>
        <v/>
      </c>
      <c r="DH52" s="202"/>
      <c r="DI52" s="202" t="str">
        <f>IF(IF(H52&lt;'Crop Table'!O62, 
                        DATEDIF(H52, 'Crop Table'!O62, "D"), 
                        DATEDIF('Crop Table'!O62, H52, "D")
                )
&gt; 3,
        IF(
                IF(H52&lt;'Crop Table'!P62, 
                        DATEDIF(H52, 'Crop Table'!P62, "D"), 
                        DATEDIF('Crop Table'!P62, H52, "D")
                ) 
        &gt; 3, 
        IF(AND(H52&gt;'Crop Table'!O62, H52&lt;'Crop Table'!P62),
                1*'Crop Table'!C62,
        ), 
        1*'Crop Table'!C62
        ),
1*'Crop Table'!C62
)</f>
        <v/>
      </c>
      <c r="DJ52" s="202"/>
      <c r="DK52" s="202" t="str">
        <f>IF(IF(H52&lt;'Crop Table'!O63, 
                        DATEDIF(H52, 'Crop Table'!O63, "D"), 
                        DATEDIF('Crop Table'!O63, H52, "D")
                )
&gt; 3,
        IF(
                IF(H52&lt;'Crop Table'!P63, 
                        DATEDIF(H52, 'Crop Table'!P63, "D"), 
                        DATEDIF('Crop Table'!P63, H52, "D")
                ) 
        &gt; 3, 
        IF(AND(H52&gt;'Crop Table'!O63, H52&lt;'Crop Table'!P63),
                1*'Crop Table'!C63,
        ), 
        1*'Crop Table'!C63
        ),
1*'Crop Table'!C63
)</f>
        <v/>
      </c>
      <c r="DL52" s="202"/>
      <c r="DM52" s="202" t="str">
        <f>IF(IF(H52&lt;'Crop Table'!O64, 
                        DATEDIF(H52, 'Crop Table'!O64, "D"), 
                        DATEDIF('Crop Table'!O64, H52, "D")
                )
&gt; 3,
        IF(
                IF(H52&lt;'Crop Table'!P64, 
                        DATEDIF(H52, 'Crop Table'!P64, "D"), 
                        DATEDIF('Crop Table'!P64, H52, "D")
                ) 
        &gt; 3, 
        IF(AND(H52&gt;'Crop Table'!O64, H52&lt;'Crop Table'!P64),
                1*'Crop Table'!C64,
        ), 
        1*'Crop Table'!C64
        ),
1*'Crop Table'!C64
)</f>
        <v/>
      </c>
      <c r="DN52" s="202"/>
      <c r="DO52" s="202" t="str">
        <f>IF(IF(H51&lt;'Crop Table'!O65, 
                        DATEDIF(H51, 'Crop Table'!O65, "D"), 
                        DATEDIF('Crop Table'!O65, H51, "D")
                )
&gt; 3,
        IF(
                IF(H51&lt;'Crop Table'!P65, 
                        DATEDIF(H51, 'Crop Table'!P65, "D"), 
                        DATEDIF('Crop Table'!P65, H51, "D")
                ) 
        &gt; 3, 
        IF(AND(H51&gt;'Crop Table'!O65, H51&lt;'Crop Table'!P65),
                1*'Crop Table'!C65,
        ), 
        1*'Crop Table'!C65
        ),
1*'Crop Table'!C65
)</f>
        <v/>
      </c>
      <c r="DP52" s="202"/>
      <c r="DQ52" s="202" t="str">
        <f>IF(IF(H52&lt;'Crop Table'!O66, 
                        DATEDIF(H52, 'Crop Table'!O66, "D"), 
                        DATEDIF('Crop Table'!O66, H52, "D")
                )
&gt; 3,
        IF(
                IF(H52&lt;'Crop Table'!P66, 
                        DATEDIF(H52, 'Crop Table'!P66, "D"), 
                        DATEDIF('Crop Table'!P66, H52, "D")
                ) 
        &gt; 3, 
        IF(AND(H52&gt;'Crop Table'!O66, H52&lt;'Crop Table'!P66),
                1*'Crop Table'!C66,
        ), 
        1*'Crop Table'!C66
        ),
1*'Crop Table'!C66
)</f>
        <v/>
      </c>
      <c r="DR52" s="202"/>
      <c r="DS52" s="202" t="str">
        <f>IF(IF(H52&lt;'Crop Table'!O67, 
                        DATEDIF(H52, 'Crop Table'!O67, "D"), 
                        DATEDIF('Crop Table'!O67, H52, "D")
                )
&gt; 3,
        IF(
                IF(H52&lt;'Crop Table'!P67, 
                        DATEDIF(H52, 'Crop Table'!P67, "D"), 
                        DATEDIF('Crop Table'!P67, H52, "D")
                ) 
        &gt; 3, 
        IF(AND(H52&gt;'Crop Table'!O67, H52&lt;'Crop Table'!P67),
                1*'Crop Table'!C67,
        ), 
        1*'Crop Table'!C67
        ),
1*'Crop Table'!C67
)</f>
        <v/>
      </c>
      <c r="DT52" s="202"/>
      <c r="DU52" s="202" t="str">
        <f>IF(IF(H50&lt;'Crop Table'!O68, 
                        DATEDIF(H50, 'Crop Table'!O68, "D"), 
                        DATEDIF('Crop Table'!O68, H50, "D")
                )
&gt; 3,
        IF(
                IF(H50&lt;'Crop Table'!P68, 
                        DATEDIF(H50, 'Crop Table'!P68, "D"), 
                        DATEDIF('Crop Table'!P68, H50, "D")
                ) 
        &gt; 3, 
        IF(AND(H50&gt;'Crop Table'!O68, H50&lt;'Crop Table'!P68),
                1*'Crop Table'!C68,
        ), 
        1*'Crop Table'!C68
        ),
1*'Crop Table'!C68
)</f>
        <v/>
      </c>
      <c r="DV52" s="202"/>
      <c r="DW52" s="202" t="str">
        <f>IF(IF(H51&lt;'Crop Table'!O69, 
                        DATEDIF(H51, 'Crop Table'!O69, "D"), 
                        DATEDIF('Crop Table'!O69, H51, "D")
                )
&gt; 3,
        IF(
                IF(H51&lt;'Crop Table'!P69, 
                        DATEDIF(H51, 'Crop Table'!P69, "D"), 
                        DATEDIF('Crop Table'!P69, H51, "D")
                ) 
        &gt; 3, 
        IF(AND(H51&gt;'Crop Table'!O69, H51&lt;'Crop Table'!P69),
                1*'Crop Table'!C69,
        ), 
        1*'Crop Table'!C69
        ),
1*'Crop Table'!C69
)</f>
        <v/>
      </c>
      <c r="DX52" s="202"/>
      <c r="DY52" s="202" t="str">
        <f>IF(IF(H50&lt;'Crop Table'!O70, 
                        DATEDIF(H50, 'Crop Table'!O70, "D"), 
                        DATEDIF('Crop Table'!O70, H50, "D")
                )
&gt; 3,
        IF(
                IF(H50&lt;'Crop Table'!P70, 
                        DATEDIF(H50, 'Crop Table'!P70, "D"), 
                        DATEDIF('Crop Table'!P70, H50, "D")
                ) 
        &gt; 3, 
        IF(AND(H50&gt;'Crop Table'!O70, H50&lt;'Crop Table'!P70),
                1*'Crop Table'!C70,
        ), 
        1*'Crop Table'!C70
        ),
1*'Crop Table'!C70
)</f>
        <v/>
      </c>
      <c r="DZ52" s="202"/>
      <c r="EA52" s="202" t="str">
        <f>IF(IF(H52&lt;'Crop Table'!O71, 
                        DATEDIF(H52, 'Crop Table'!O71, "D"), 
                        DATEDIF('Crop Table'!O71, H52, "D")
                )
&gt; 3,
        IF(
                IF(H52&lt;'Crop Table'!P71, 
                        DATEDIF(H52, 'Crop Table'!P71, "D"), 
                        DATEDIF('Crop Table'!P71, H52, "D")
                ) 
        &gt; 3, 
        IF(AND(H52&gt;'Crop Table'!O71, H52&lt;'Crop Table'!P71),
                1*'Crop Table'!C71,
        ), 
        1*'Crop Table'!C71
        ),
1*'Crop Table'!C71
)</f>
        <v/>
      </c>
      <c r="EB52" s="202"/>
      <c r="EC52" s="202" t="str">
        <f>IF(IF(H52&lt;'Crop Table'!O72, 
                        DATEDIF(H52, 'Crop Table'!O72, "D"), 
                        DATEDIF('Crop Table'!O72, H52, "D")
                )
&gt; 3,
        IF(
                IF(H52&lt;'Crop Table'!P72, 
                        DATEDIF(H52, 'Crop Table'!P72, "D"), 
                        DATEDIF('Crop Table'!P72, H52, "D")
                ) 
        &gt; 3, 
        IF(AND(H52&gt;'Crop Table'!O72, H52&lt;'Crop Table'!P72),
                1*'Crop Table'!C72,
        ), 
        1*'Crop Table'!C72
        ),
1*'Crop Table'!C72
)</f>
        <v/>
      </c>
      <c r="ED52" s="202"/>
      <c r="EE52" s="202" t="str">
        <f>IF(IF(H52&lt;'Crop Table'!O73, 
                        DATEDIF(H52, 'Crop Table'!O73, "D"), 
                        DATEDIF('Crop Table'!O73, H52, "D")
                )
&gt; 3,
        IF(
                IF(H52&lt;'Crop Table'!P73, 
                        DATEDIF(H52, 'Crop Table'!P73, "D"), 
                        DATEDIF('Crop Table'!P73, H52, "D")
                ) 
        &gt; 3, 
        IF(AND(H52&gt;'Crop Table'!O73, H52&lt;'Crop Table'!P73),
                1*'Crop Table'!C73,
        ), 
        1*'Crop Table'!C73
        ),
1*'Crop Table'!C73
)</f>
        <v/>
      </c>
      <c r="EF52" s="203"/>
    </row>
    <row r="53">
      <c r="A53" s="212"/>
      <c r="B53" s="213"/>
      <c r="C53" s="213"/>
      <c r="D53" s="214"/>
      <c r="E53" s="215">
        <f>IF(COUNTA('Crop Table'!O11:O73)=0, ,SUM(K53:EE53))</f>
        <v>1</v>
      </c>
      <c r="F53" s="195"/>
      <c r="G53" s="211" t="str">
        <f>IF(COUNTA('Crop Table'!O11:O73)=0, ,(IF(LEFT(H53, 2)=LEFT(H52, 2), , SWITCH(LEFT(H53, 2), "1/", "January","2/", "February","3/", "March","4/", "April","5/", "May","6/", "June","7/", "July","8/", "August","9/", "September","10", "October","11", "November","12", "December"))))</f>
        <v/>
      </c>
      <c r="H53" s="197">
        <f>IF(COUNTA('Crop Table'!O11:O73)=0, ,Max('Crop Table'!P11:P73))</f>
        <v>45411</v>
      </c>
      <c r="I53" s="207"/>
      <c r="J53" s="208"/>
      <c r="K53" s="200" t="str">
        <f>IF(IF(H50&lt;'Crop Table'!O11, 
                        DATEDIF(H50, 'Crop Table'!O11, "D"), 
                        DATEDIF('Crop Table'!O11, H50, "D")
                )
&gt; 3,
        IF(
                IF(H50&lt;'Crop Table'!P11, 
                        DATEDIF(H50, 'Crop Table'!P11, "D"), 
                        DATEDIF('Crop Table'!P11, H50, "D")
                ) 
        &gt; 3, 
        IF(AND(H50&gt;'Crop Table'!O11, H50&lt;'Crop Table'!P11),
                1*'Crop Table'!C11,
        ), 
        1*'Crop Table'!C11
        ),
1*'Crop Table'!C11
)</f>
        <v/>
      </c>
      <c r="L53" s="200"/>
      <c r="M53" s="201" t="str">
        <f>IF(IF(H50&lt;'Crop Table'!O12, 
                        DATEDIF(H50, 'Crop Table'!O12, "D"), 
                        DATEDIF('Crop Table'!O12, H50, "D")
                )
&gt; 3,
        IF(
                IF(H50&lt;'Crop Table'!P12, 
                        DATEDIF(H50, 'Crop Table'!P12, "D"), 
                        DATEDIF('Crop Table'!P12, H50, "D")
                ) 
        &gt; 3, 
        IF(AND(H50&gt;'Crop Table'!O12, H50&lt;'Crop Table'!P12),
                1*'Crop Table'!C12,
        ), 
        1*'Crop Table'!C12
        ),
1*'Crop Table'!C12
)</f>
        <v/>
      </c>
      <c r="N53" s="201"/>
      <c r="O53" s="202" t="str">
        <f>IF(IF(H53&lt;'Crop Table'!O13, 
                        DATEDIF(H53, 'Crop Table'!O13, "D"), 
                        DATEDIF('Crop Table'!O13, H53, "D")
                )
&gt; 3,
        IF(
                IF(H53&lt;'Crop Table'!P13, 
                        DATEDIF(H53, 'Crop Table'!P13, "D"), 
                        DATEDIF('Crop Table'!P13, H53, "D")
                ) 
        &gt; 3, 
        IF(AND(H53&gt;'Crop Table'!O13, H53&lt;'Crop Table'!P13),
                1*'Crop Table'!C13,
        ), 
        1*'Crop Table'!C13
        ),
1*'Crop Table'!C13
)</f>
        <v/>
      </c>
      <c r="P53" s="202"/>
      <c r="Q53" s="202" t="str">
        <f>IF(IF(H52&lt;'Crop Table'!O14, 
                        DATEDIF(H52, 'Crop Table'!O14, "D"), 
                        DATEDIF('Crop Table'!O14, H52, "D")
                )
&gt; 3,
        IF(
                IF(H52&lt;'Crop Table'!P14, 
                        DATEDIF(H52, 'Crop Table'!P14, "D"), 
                        DATEDIF('Crop Table'!P14, H52, "D")
                ) 
        &gt; 3, 
        IF(AND(H52&gt;'Crop Table'!O14, H52&lt;'Crop Table'!P14),
                1*'Crop Table'!C14,
        ), 
        1*'Crop Table'!C14
        ),
1*'Crop Table'!C14 
)</f>
        <v/>
      </c>
      <c r="R53" s="202"/>
      <c r="S53" s="202" t="str">
        <f>IF(IF(H53&lt;'Crop Table'!O15, 
                        DATEDIF(H53, 'Crop Table'!O15, "D"), 
                        DATEDIF('Crop Table'!O15, H53, "D")
                )
&gt; 3,
        IF(
                IF(H53&lt;'Crop Table'!P15, 
                        DATEDIF(H53, 'Crop Table'!P15, "D"), 
                        DATEDIF('Crop Table'!P15, H53, "D")
                ) 
        &gt; 3, 
        IF(AND(H53&gt;'Crop Table'!O15, H53&lt;'Crop Table'!P15),
                1*'Crop Table'!C15,
        ), 
        1*'Crop Table'!C15
        ),
1*'Crop Table'!C15
)</f>
        <v/>
      </c>
      <c r="T53" s="202"/>
      <c r="U53" s="202" t="str">
        <f>IF(IF(H53&lt;'Crop Table'!O16, 
                        DATEDIF(H53, 'Crop Table'!O16, "D"), 
                        DATEDIF('Crop Table'!O16, H53, "D")
                )
&gt; 3,
        IF(
                IF(H53&lt;'Crop Table'!P16, 
                        DATEDIF(H53, 'Crop Table'!P16, "D"), 
                        DATEDIF('Crop Table'!P16, H53, "D")
                ) 
        &gt; 3, 
        IF(AND(H53&gt;'Crop Table'!O16, H53&lt;'Crop Table'!P16),
                1*'Crop Table'!C16,
        ), 
        1*'Crop Table'!C16
        ),
1*'Crop Table'!C16 
)</f>
        <v/>
      </c>
      <c r="V53" s="202"/>
      <c r="W53" s="202" t="str">
        <f>IF(IF(H53&lt;'Crop Table'!O17, 
                        DATEDIF(H53, 'Crop Table'!O17, "D"), 
                        DATEDIF('Crop Table'!O17, H53, "D")
                )
&gt; 3,
        IF(
                IF(H53&lt;'Crop Table'!P17, 
                        DATEDIF(H53, 'Crop Table'!P17, "D"), 
                        DATEDIF('Crop Table'!P17, H53, "D")
                ) 
        &gt; 3, 
        IF(AND(H53&gt;'Crop Table'!O17, H53&lt;'Crop Table'!P17),
                1*'Crop Table'!C17,
        ), 
        1*'Crop Table'!C17
        ),
1*'Crop Table'!C17 
)</f>
        <v/>
      </c>
      <c r="X53" s="202"/>
      <c r="Y53" s="202" t="str">
        <f>IF(IF(H53&lt;'Crop Table'!O18, 
                        DATEDIF(H53, 'Crop Table'!O18, "D"), 
                        DATEDIF('Crop Table'!O18, H53, "D")
                )
&gt; 3,
        IF(
                IF(H53&lt;'Crop Table'!P18, 
                        DATEDIF(H53, 'Crop Table'!P18, "D"), 
                        DATEDIF('Crop Table'!P18, H53, "D")
                ) 
        &gt; 3, 
        IF(AND(H53&gt;'Crop Table'!O18, H53&lt;'Crop Table'!P18),
                1*'Crop Table'!C18,
        ), 
        1*'Crop Table'!C18
        ),
1*'Crop Table'!C18 
)</f>
        <v/>
      </c>
      <c r="Z53" s="202"/>
      <c r="AA53" s="202" t="str">
        <f>IF(IF(H53&lt;'Crop Table'!O19, 
                        DATEDIF(H53, 'Crop Table'!O19, "D"), 
                        DATEDIF('Crop Table'!O19, H53, "D")
                )
&gt; 3,
        IF(
                IF(H53&lt;'Crop Table'!P19, 
                        DATEDIF(H53, 'Crop Table'!P19, "D"), 
                        DATEDIF('Crop Table'!P19, H53, "D")
                ) 
        &gt; 3, 
        IF(AND(H53&gt;'Crop Table'!O19, H53&lt;'Crop Table'!P19),
                1*'Crop Table'!C19,
        ), 
        1*'Crop Table'!C19
        ),
1*'Crop Table'!C19 
)</f>
        <v/>
      </c>
      <c r="AB53" s="202"/>
      <c r="AC53" s="202" t="str">
        <f>IF(IF(H53&lt;'Crop Table'!O20, 
                        DATEDIF(H53, 'Crop Table'!O20, "D"), 
                        DATEDIF('Crop Table'!O20, H53, "D")
                )
&gt; 3,
        IF(
                IF(H53&lt;'Crop Table'!P20, 
                        DATEDIF(H53, 'Crop Table'!P20, "D"), 
                        DATEDIF('Crop Table'!P20, H53, "D")
                ) 
        &gt; 3, 
        IF(AND(H53&gt;'Crop Table'!O20, H53&lt;'Crop Table'!P20),
                1*'Crop Table'!C20,
        ), 
        1*'Crop Table'!C20
        ),
1*'Crop Table'!C20 
)</f>
        <v/>
      </c>
      <c r="AD53" s="202"/>
      <c r="AE53" s="202" t="str">
        <f>IF(IF(H53&lt;'Crop Table'!O21, 
                        DATEDIF(H53, 'Crop Table'!O21, "D"), 
                        DATEDIF('Crop Table'!O21, H53, "D")
                )
&gt; 3,
        IF(
                IF(H53&lt;'Crop Table'!P21, 
                        DATEDIF(H53, 'Crop Table'!P21, "D"), 
                        DATEDIF('Crop Table'!P21, H53, "D")
                ) 
        &gt; 3, 
        IF(AND(H53&gt;'Crop Table'!O21, H53&lt;'Crop Table'!P21),
                1*'Crop Table'!C21,
        ), 
        1*'Crop Table'!C21
        ),
1*'Crop Table'!C21 
)</f>
        <v/>
      </c>
      <c r="AF53" s="202"/>
      <c r="AG53" s="202" t="str">
        <f>IF(IF(H53&lt;'Crop Table'!O22, 
                        DATEDIF(H53, 'Crop Table'!O22, "D"), 
                        DATEDIF('Crop Table'!O22, H53, "D")
                )
&gt; 3,
        IF(
                IF(H53&lt;'Crop Table'!P22, 
                        DATEDIF(H53, 'Crop Table'!P22, "D"), 
                        DATEDIF('Crop Table'!P22, H53, "D")
                ) 
        &gt; 3, 
        IF(AND(H53&gt;'Crop Table'!O22, H53&lt;'Crop Table'!P22),
                1*'Crop Table'!C22,
        ), 
        1*'Crop Table'!C22
        ),
1*'Crop Table'!C22 
)</f>
        <v/>
      </c>
      <c r="AH53" s="202"/>
      <c r="AI53" s="202">
        <f>IF(IF(H53&lt;'Crop Table'!O23, 
                        DATEDIF(H53, 'Crop Table'!O23, "D"), 
                        DATEDIF('Crop Table'!O23, H53, "D")
                )
&gt; 3,
        IF(
                IF(H53&lt;'Crop Table'!P23, 
                        DATEDIF(H53, 'Crop Table'!P23, "D"), 
                        DATEDIF('Crop Table'!P23, H53, "D")
                ) 
        &gt; 3, 
        IF(AND(H53&gt;'Crop Table'!O23, H53&lt;'Crop Table'!P23),
                1*'Crop Table'!C23,
        ), 
        1*'Crop Table'!C23
        ),
1*'Crop Table'!C23 
)</f>
        <v>1</v>
      </c>
      <c r="AJ53" s="202"/>
      <c r="AK53" s="202" t="str">
        <f>IF(IF(H53&lt;'Crop Table'!O24, 
                        DATEDIF(H53, 'Crop Table'!O24, "D"), 
                        DATEDIF('Crop Table'!O24, H53, "D")
                )
&gt; 3,
        IF(
                IF(H53&lt;'Crop Table'!P24, 
                        DATEDIF(H53, 'Crop Table'!P24, "D"), 
                        DATEDIF('Crop Table'!P24, H53, "D")
                ) 
        &gt; 3, 
        IF(AND(H53&gt;'Crop Table'!O24, H53&lt;'Crop Table'!P24),
                1*'Crop Table'!C24,
        ), 
        1*'Crop Table'!C24
        ),
1*'Crop Table'!C24 
)</f>
        <v/>
      </c>
      <c r="AL53" s="202"/>
      <c r="AM53" s="202" t="str">
        <f>IF(IF(H53&lt;'Crop Table'!O25, 
                        DATEDIF(H53, 'Crop Table'!O25, "D"), 
                        DATEDIF('Crop Table'!O25, H53, "D")
                )
&gt; 3,
        IF(
                IF(H53&lt;'Crop Table'!P25, 
                        DATEDIF(H53, 'Crop Table'!P25, "D"), 
                        DATEDIF('Crop Table'!P25, H53, "D")
                ) 
        &gt; 3, 
        IF(AND(H53&gt;'Crop Table'!O25, H53&lt;'Crop Table'!P25),
                1*'Crop Table'!C25,
        ), 
        1*'Crop Table'!C25
        ),
1*'Crop Table'!C25 
)</f>
        <v/>
      </c>
      <c r="AN53" s="202"/>
      <c r="AO53" s="202" t="str">
        <f>IF(IF(H53&lt;'Crop Table'!O26, 
                        DATEDIF(H53, 'Crop Table'!O26, "D"), 
                        DATEDIF('Crop Table'!O26, H53, "D")
                )
&gt; 3,
        IF(
                IF(H53&lt;'Crop Table'!P26, 
                        DATEDIF(H53, 'Crop Table'!P26, "D"), 
                        DATEDIF('Crop Table'!P26, H53, "D")
                ) 
        &gt; 3, 
        IF(AND(H53&gt;'Crop Table'!O26, H53&lt;'Crop Table'!P26),
                1*'Crop Table'!C26,
        ), 
        1*'Crop Table'!C26
        ),
1*'Crop Table'!C26 
)</f>
        <v/>
      </c>
      <c r="AP53" s="202"/>
      <c r="AQ53" s="202" t="str">
        <f>IF(IF(H53&lt;'Crop Table'!O27, 
                        DATEDIF(H53, 'Crop Table'!O27, "D"), 
                        DATEDIF('Crop Table'!O27, H53, "D")
                )
&gt; 3,
        IF(
                IF(H53&lt;'Crop Table'!P27, 
                        DATEDIF(H53, 'Crop Table'!P27, "D"), 
                        DATEDIF('Crop Table'!P27, H53, "D")
                ) 
        &gt; 3, 
        IF(AND(H53&gt;'Crop Table'!O27, H53&lt;'Crop Table'!P27),
                1*'Crop Table'!C27,
        ), 
        1*'Crop Table'!C27
        ),
1*'Crop Table'!C27 
)</f>
        <v/>
      </c>
      <c r="AR53" s="202"/>
      <c r="AS53" s="202" t="str">
        <f>IF(IF(H53&lt;'Crop Table'!O28, 
                        DATEDIF(H53, 'Crop Table'!O28, "D"), 
                        DATEDIF('Crop Table'!O28, H53, "D")
                )
&gt; 3,
        IF(
                IF(H53&lt;'Crop Table'!P28, 
                        DATEDIF(H53, 'Crop Table'!P28, "D"), 
                        DATEDIF('Crop Table'!P28, H53, "D")
                ) 
        &gt; 3, 
        IF(AND(H53&gt;'Crop Table'!O28, H53&lt;'Crop Table'!P28),
                1*'Crop Table'!C28,
        ), 
        1*'Crop Table'!C28
        ),
1*'Crop Table'!C28 
)</f>
        <v/>
      </c>
      <c r="AT53" s="202"/>
      <c r="AU53" s="202" t="str">
        <f>IF(IF(H53&lt;'Crop Table'!O29, 
                        DATEDIF(H53, 'Crop Table'!O29, "D"), 
                        DATEDIF('Crop Table'!O29, H53, "D")
                )
&gt; 3,
        IF(
                IF(H53&lt;'Crop Table'!P29, 
                        DATEDIF(H53, 'Crop Table'!P29, "D"), 
                        DATEDIF('Crop Table'!P29, H53, "D")
                ) 
        &gt; 3, 
        IF(AND(H53&gt;'Crop Table'!O29, H53&lt;'Crop Table'!P29),
                1*'Crop Table'!C29,
        ), 
        1*'Crop Table'!C29
        ),
1*'Crop Table'!C29 
)</f>
        <v/>
      </c>
      <c r="AV53" s="202"/>
      <c r="AW53" s="202" t="str">
        <f>IF(IF(H53&lt;'Crop Table'!O30, 
                        DATEDIF(H53, 'Crop Table'!O30, "D"), 
                        DATEDIF('Crop Table'!O30, H53, "D")
                )
&gt; 3,
        IF(
                IF(H53&lt;'Crop Table'!P30, 
                        DATEDIF(H53, 'Crop Table'!P30, "D"), 
                        DATEDIF('Crop Table'!P30, H53, "D")
                ) 
        &gt; 3, 
        IF(AND(H53&gt;'Crop Table'!O30, H53&lt;'Crop Table'!P30),
                1*'Crop Table'!C30,
        ), 
        1*'Crop Table'!C30
        ),
1*'Crop Table'!C30 
)</f>
        <v/>
      </c>
      <c r="AX53" s="202"/>
      <c r="AY53" s="202" t="str">
        <f>IF(IF(H53&lt;'Crop Table'!O31, 
                        DATEDIF(H53, 'Crop Table'!O31, "D"), 
                        DATEDIF('Crop Table'!O31, H53, "D")
                )
&gt; 3,
        IF(
                IF(H53&lt;'Crop Table'!P31, 
                        DATEDIF(H53, 'Crop Table'!P31, "D"), 
                        DATEDIF('Crop Table'!P31, H53, "D")
                ) 
        &gt; 3, 
        IF(AND(H53&gt;'Crop Table'!O31, H53&lt;'Crop Table'!P31),
                1*'Crop Table'!C31,
        ), 
        1*'Crop Table'!C31
        ),
1*'Crop Table'!C31 
)</f>
        <v/>
      </c>
      <c r="AZ53" s="202"/>
      <c r="BA53" s="202" t="str">
        <f>IF(IF(H53&lt;'Crop Table'!O32, 
                        DATEDIF(H53, 'Crop Table'!O32, "D"), 
                        DATEDIF('Crop Table'!O32, H53, "D")
                )
&gt; 3,
        IF(
                IF(H53&lt;'Crop Table'!P32, 
                        DATEDIF(H53, 'Crop Table'!P32, "D"), 
                        DATEDIF('Crop Table'!P32, H53, "D")
                ) 
        &gt; 3, 
        IF(AND(H53&gt;'Crop Table'!O32, H53&lt;'Crop Table'!P32),
                1*'Crop Table'!C32,
        ), 
        1*'Crop Table'!C32
        ),
1*'Crop Table'!C32 
)</f>
        <v/>
      </c>
      <c r="BB53" s="202"/>
      <c r="BC53" s="202" t="str">
        <f>IF(IF(H53&lt;'Crop Table'!O33, 
                        DATEDIF(H53, 'Crop Table'!O33, "D"), 
                        DATEDIF('Crop Table'!O33, H53, "D")
                )
&gt; 3,
        IF(
                IF(H53&lt;'Crop Table'!P33, 
                        DATEDIF(H53, 'Crop Table'!P33, "D"), 
                        DATEDIF('Crop Table'!P33, H53, "D")
                ) 
        &gt; 3, 
        IF(AND(H53&gt;'Crop Table'!O33, H53&lt;'Crop Table'!P33),
                1*'Crop Table'!C33,
        ), 
        1*'Crop Table'!C33
        ),
1*'Crop Table'!C33 
)</f>
        <v/>
      </c>
      <c r="BD53" s="202"/>
      <c r="BE53" s="202" t="str">
        <f>IF(IF(H53&lt;'Crop Table'!O34, 
                        DATEDIF(H53, 'Crop Table'!O34, "D"), 
                        DATEDIF('Crop Table'!O34, H53, "D")
                )
&gt; 3,
        IF(
                IF(H53&lt;'Crop Table'!P34, 
                        DATEDIF(H53, 'Crop Table'!P34, "D"), 
                        DATEDIF('Crop Table'!P34, H53, "D")
                ) 
        &gt; 3, 
        IF(AND(H53&gt;'Crop Table'!O34, H53&lt;'Crop Table'!P34),
                1*'Crop Table'!C34,
        ), 
        1*'Crop Table'!C34
        ),
1*'Crop Table'!C34 
)</f>
        <v/>
      </c>
      <c r="BF53" s="202"/>
      <c r="BG53" s="202" t="str">
        <f>IF(IF(H53&lt;'Crop Table'!O35, 
                        DATEDIF(H53, 'Crop Table'!O35, "D"), 
                        DATEDIF('Crop Table'!O35, H53, "D")
                )
&gt; 3,
        IF(
                IF(H53&lt;'Crop Table'!P35, 
                        DATEDIF(H53, 'Crop Table'!P35, "D"), 
                        DATEDIF('Crop Table'!P35, H53, "D")
                ) 
        &gt; 3, 
        IF(AND(H53&gt;'Crop Table'!O35, H53&lt;'Crop Table'!P35),
                1*'Crop Table'!C35,
        ), 
        1*'Crop Table'!C35
        ),
1*'Crop Table'!C35 
)</f>
        <v/>
      </c>
      <c r="BH53" s="202"/>
      <c r="BI53" s="202" t="str">
        <f>IF(IF(H53&lt;'Crop Table'!O36, 
                        DATEDIF(H53, 'Crop Table'!O36, "D"), 
                        DATEDIF('Crop Table'!O36, H53, "D")
                )
&gt; 3,
        IF(
                IF(H53&lt;'Crop Table'!P36, 
                        DATEDIF(H53, 'Crop Table'!P36, "D"), 
                        DATEDIF('Crop Table'!P36, H53, "D")
                ) 
        &gt; 3, 
        IF(AND(H53&gt;'Crop Table'!O36, H53&lt;'Crop Table'!P36),
                1*'Crop Table'!C36,
        ), 
        1*'Crop Table'!C36
        ),
1*'Crop Table'!C36 
)</f>
        <v/>
      </c>
      <c r="BJ53" s="202"/>
      <c r="BK53" s="202" t="str">
        <f>IF(IF(H53&lt;'Crop Table'!O37, 
                        DATEDIF(H53, 'Crop Table'!O37, "D"), 
                        DATEDIF('Crop Table'!O37, H53, "D")
                )
&gt; 3,
        IF(
                IF(H53&lt;'Crop Table'!P37, 
                        DATEDIF(H53, 'Crop Table'!P37, "D"), 
                        DATEDIF('Crop Table'!P37, H53, "D")
                ) 
        &gt; 3, 
        IF(AND(H53&gt;'Crop Table'!O37, H53&lt;'Crop Table'!P37),
                1*'Crop Table'!C37,
        ), 
        1*'Crop Table'!C37
        ),
1*'Crop Table'!C37 
)</f>
        <v/>
      </c>
      <c r="BL53" s="202"/>
      <c r="BM53" s="202" t="str">
        <f>IF(IF(H53&lt;'Crop Table'!O38, 
                        DATEDIF(H53, 'Crop Table'!O38, "D"), 
                        DATEDIF('Crop Table'!O38, H53, "D")
                )
&gt; 3,
        IF(
                IF(H53&lt;'Crop Table'!P38, 
                        DATEDIF(H53, 'Crop Table'!P38, "D"), 
                        DATEDIF('Crop Table'!P38, H53, "D")
                ) 
        &gt; 3, 
        IF(AND(H53&gt;'Crop Table'!O38, H53&lt;'Crop Table'!P38),
                1*'Crop Table'!C38,
        ), 
        1*'Crop Table'!C38
        ),
1*'Crop Table'!C38 
)</f>
        <v/>
      </c>
      <c r="BN53" s="202"/>
      <c r="BO53" s="202" t="str">
        <f>IF(IF(H53&lt;'Crop Table'!O39, 
                        DATEDIF(H53, 'Crop Table'!O39, "D"), 
                        DATEDIF('Crop Table'!O39, H53, "D")
                )
&gt; 3,
        IF(
                IF(H53&lt;'Crop Table'!P39, 
                        DATEDIF(H53, 'Crop Table'!P39, "D"), 
                        DATEDIF('Crop Table'!P39, H53, "D")
                ) 
        &gt; 3, 
        IF(AND(H53&gt;'Crop Table'!O39, H53&lt;'Crop Table'!P39),
                1*'Crop Table'!C39,
        ), 
        1*'Crop Table'!C39
        ),
1*'Crop Table'!C39 
)</f>
        <v/>
      </c>
      <c r="BP53" s="202"/>
      <c r="BQ53" s="202" t="str">
        <f>IF(IF(H52&lt;'Crop Table'!O40, 
                        DATEDIF(H52, 'Crop Table'!O40, "D"), 
                        DATEDIF('Crop Table'!O40, H52, "D")
                )
&gt; 3,
        IF(
                IF(H52&lt;'Crop Table'!P40, 
                        DATEDIF(H52, 'Crop Table'!P40, "D"), 
                        DATEDIF('Crop Table'!P40, H52, "D")
                ) 
        &gt; 3, 
        IF(AND(H52&gt;'Crop Table'!O40, H52&lt;'Crop Table'!P40),
                1*'Crop Table'!C40,
        ), 
        1*'Crop Table'!C40
        ),
1*'Crop Table'!C40
)</f>
        <v/>
      </c>
      <c r="BR53" s="202"/>
      <c r="BS53" s="202" t="str">
        <f>IF(IF(H53&lt;'Crop Table'!O41, 
                        DATEDIF(H53, 'Crop Table'!O41, "D"), 
                        DATEDIF('Crop Table'!O41, H53, "D")
                )
&gt; 3,
        IF(
                IF(H53&lt;'Crop Table'!P41, 
                        DATEDIF(H53, 'Crop Table'!P41, "D"), 
                        DATEDIF('Crop Table'!P41, H53, "D")
                ) 
        &gt; 3, 
        IF(AND(H53&gt;'Crop Table'!O41, H53&lt;'Crop Table'!P41),
                1*'Crop Table'!C41,
        ), 
        1*'Crop Table'!C41
        ),
1*'Crop Table'!C41
)</f>
        <v/>
      </c>
      <c r="BT53" s="202"/>
      <c r="BU53" s="202" t="str">
        <f>IF(IF(H53&lt;'Crop Table'!O42, 
                        DATEDIF(H53, 'Crop Table'!O42, "D"), 
                        DATEDIF('Crop Table'!O42, H53, "D")
                )
&gt; 3,
        IF(
                IF(H53&lt;'Crop Table'!P42, 
                        DATEDIF(H53, 'Crop Table'!P42, "D"), 
                        DATEDIF('Crop Table'!P42, H53, "D")
                ) 
        &gt; 3, 
        IF(AND(H53&gt;'Crop Table'!O42, H53&lt;'Crop Table'!P42),
                1*'Crop Table'!C42,
        ), 
        1*'Crop Table'!C42
        ),
1*'Crop Table'!C42
)</f>
        <v/>
      </c>
      <c r="BV53" s="202"/>
      <c r="BW53" s="202" t="str">
        <f>IF(IF(H52&lt;'Crop Table'!O43, 
                        DATEDIF(H52, 'Crop Table'!O43, "D"), 
                        DATEDIF('Crop Table'!O43, H52, "D")
                )
&gt; 3,
        IF(
                IF(H52&lt;'Crop Table'!P43, 
                        DATEDIF(H52, 'Crop Table'!P43, "D"), 
                        DATEDIF('Crop Table'!P43, H52, "D")
                ) 
        &gt; 3, 
        IF(AND(H52&gt;'Crop Table'!O43, H52&lt;'Crop Table'!P43),
                1*'Crop Table'!C43,
        ), 
        1*'Crop Table'!C43
        ),
1*'Crop Table'!C43
)</f>
        <v/>
      </c>
      <c r="BX53" s="202"/>
      <c r="BY53" s="202" t="str">
        <f>IF(IF(H53&lt;'Crop Table'!O44, 
                        DATEDIF(H53, 'Crop Table'!O44, "D"), 
                        DATEDIF('Crop Table'!O44, H53, "D")
                )
&gt; 3,
        IF(
                IF(H53&lt;'Crop Table'!P44, 
                        DATEDIF(H53, 'Crop Table'!P44, "D"), 
                        DATEDIF('Crop Table'!P44, H53, "D")
                ) 
        &gt; 3, 
        IF(AND(H53&gt;'Crop Table'!O44, H53&lt;'Crop Table'!P44),
                1*'Crop Table'!C44,
        ), 
        1*'Crop Table'!C44
        ),
1*'Crop Table'!C44
)</f>
        <v/>
      </c>
      <c r="BZ53" s="202"/>
      <c r="CA53" s="202" t="str">
        <f>IF(IF(H53&lt;'Crop Table'!O45, 
                        DATEDIF(H53, 'Crop Table'!O45, "D"), 
                        DATEDIF('Crop Table'!O45, H53, "D")
                )
&gt; 3,
        IF(
                IF(H53&lt;'Crop Table'!P45, 
                        DATEDIF(H53, 'Crop Table'!P45, "D"), 
                        DATEDIF('Crop Table'!P45, H53, "D")
                ) 
        &gt; 3, 
        IF(AND(H53&gt;'Crop Table'!O45, H53&lt;'Crop Table'!P45),
                1*'Crop Table'!C45,
        ), 
        1*'Crop Table'!C45
        ),
1*'Crop Table'!C45
)</f>
        <v/>
      </c>
      <c r="CB53" s="202"/>
      <c r="CC53" s="202" t="str">
        <f>IF(IF(H53&lt;'Crop Table'!O46, 
                        DATEDIF(H53, 'Crop Table'!O46, "D"), 
                        DATEDIF('Crop Table'!O46, H53, "D")
                )
&gt; 3,
        IF(
                IF(H53&lt;'Crop Table'!P46, 
                        DATEDIF(H53, 'Crop Table'!P46, "D"), 
                        DATEDIF('Crop Table'!P46, H53, "D")
                ) 
        &gt; 3, 
        IF(AND(H53&gt;'Crop Table'!O46, H53&lt;'Crop Table'!P46),
                1*'Crop Table'!C46,
        ), 
        1*'Crop Table'!C46
        ),
1*'Crop Table'!C46
)</f>
        <v/>
      </c>
      <c r="CD53" s="202"/>
      <c r="CE53" s="202" t="str">
        <f>IF(IF(H53&lt;'Crop Table'!O47, 
                        DATEDIF(H53, 'Crop Table'!O47, "D"), 
                        DATEDIF('Crop Table'!O47, H53, "D")
                )
&gt; 3,
        IF(
                IF(H53&lt;'Crop Table'!P47, 
                        DATEDIF(H53, 'Crop Table'!P47, "D"), 
                        DATEDIF('Crop Table'!P47, H53, "D")
                ) 
        &gt; 3, 
        IF(AND(H53&gt;'Crop Table'!O47, H53&lt;'Crop Table'!P47),
                1*'Crop Table'!C47,
        ), 
        1*'Crop Table'!C47
        ),
1*'Crop Table'!C47
)</f>
        <v/>
      </c>
      <c r="CF53" s="202"/>
      <c r="CG53" s="202" t="str">
        <f>IF(IF(H53&lt;'Crop Table'!O48, 
                        DATEDIF(H53, 'Crop Table'!O48, "D"), 
                        DATEDIF('Crop Table'!O48, H53, "D")
                )
&gt; 3,
        IF(
                IF(H53&lt;'Crop Table'!P48, 
                        DATEDIF(H53, 'Crop Table'!P48, "D"), 
                        DATEDIF('Crop Table'!P48, H53, "D")
                ) 
        &gt; 3, 
        IF(AND(H53&gt;'Crop Table'!O48, H53&lt;'Crop Table'!P48),
                1*'Crop Table'!C48,
        ), 
        1*'Crop Table'!C48
        ),
1*'Crop Table'!C48
)</f>
        <v/>
      </c>
      <c r="CH53" s="202"/>
      <c r="CI53" s="202" t="str">
        <f>IF(IF(H52&lt;'Crop Table'!O49, 
                        DATEDIF(H52, 'Crop Table'!O49, "D"), 
                        DATEDIF('Crop Table'!O49, H52, "D")
                )
&gt; 3,
        IF(
                IF(H52&lt;'Crop Table'!P49, 
                        DATEDIF(H52, 'Crop Table'!P49, "D"), 
                        DATEDIF('Crop Table'!P49, H52, "D")
                ) 
        &gt; 3, 
        IF(AND(H52&gt;'Crop Table'!O49, H52&lt;'Crop Table'!P49),
                1*'Crop Table'!C49,
        ), 
        1*'Crop Table'!C49
        ),
1*'Crop Table'!C49
)</f>
        <v/>
      </c>
      <c r="CJ53" s="202"/>
      <c r="CK53" s="202" t="str">
        <f>IF(IF(H52&lt;'Crop Table'!O50, 
                        DATEDIF(H52, 'Crop Table'!O50, "D"), 
                        DATEDIF('Crop Table'!O50, H52, "D")
                )
&gt; 3,
        IF(
                IF(H52&lt;'Crop Table'!P50, 
                        DATEDIF(H52, 'Crop Table'!P50, "D"), 
                        DATEDIF('Crop Table'!P50, H52, "D")
                ) 
        &gt; 3, 
        IF(AND(H52&gt;'Crop Table'!O50, H52&lt;'Crop Table'!P50),
                1*'Crop Table'!C50,
        ), 
        1*'Crop Table'!C50
        ),
1*'Crop Table'!C50
)</f>
        <v/>
      </c>
      <c r="CL53" s="202"/>
      <c r="CM53" s="202" t="str">
        <f>IF(IF(H52&lt;'Crop Table'!O51, 
                        DATEDIF(H52, 'Crop Table'!O51, "D"), 
                        DATEDIF('Crop Table'!O51, H52, "D")
                )
&gt; 3,
        IF(
                IF(H52&lt;'Crop Table'!P51, 
                        DATEDIF(H52, 'Crop Table'!P51, "D"), 
                        DATEDIF('Crop Table'!P51, H52, "D")
                ) 
        &gt; 3, 
        IF(AND(H52&gt;'Crop Table'!O51, H52&lt;'Crop Table'!P51),
                1*'Crop Table'!C51,
        ), 
        1*'Crop Table'!C51
        ),
1*'Crop Table'!C51
)</f>
        <v/>
      </c>
      <c r="CN53" s="202"/>
      <c r="CO53" s="202" t="str">
        <f>IF(IF(H53&lt;'Crop Table'!O52, 
                        DATEDIF(H53, 'Crop Table'!O52, "D"), 
                        DATEDIF('Crop Table'!O52, H53, "D")
                )
&gt; 3,
        IF(
                IF(H53&lt;'Crop Table'!P52, 
                        DATEDIF(H53, 'Crop Table'!P52, "D"), 
                        DATEDIF('Crop Table'!P52, H53, "D")
                ) 
        &gt; 3, 
        IF(AND(H53&gt;'Crop Table'!O52, H53&lt;'Crop Table'!P52),
                1*'Crop Table'!C52,
        ), 
        1*'Crop Table'!C52
        ),
1*'Crop Table'!C52
)</f>
        <v/>
      </c>
      <c r="CP53" s="202"/>
      <c r="CQ53" s="202" t="str">
        <f>IF(IF(H53&lt;'Crop Table'!O53, 
                        DATEDIF(H53, 'Crop Table'!O53, "D"), 
                        DATEDIF('Crop Table'!O53, H53, "D")
                )
&gt; 3,
        IF(
                IF(H53&lt;'Crop Table'!P53, 
                        DATEDIF(H53, 'Crop Table'!P53, "D"), 
                        DATEDIF('Crop Table'!P53, H53, "D")
                ) 
        &gt; 3, 
        IF(AND(H53&gt;'Crop Table'!O53, H53&lt;'Crop Table'!P53),
                1*'Crop Table'!C53,
        ), 
        1*'Crop Table'!C53
        ),
1*'Crop Table'!C53
)</f>
        <v/>
      </c>
      <c r="CR53" s="202"/>
      <c r="CS53" s="202" t="str">
        <f>IF(IF(H53&lt;'Crop Table'!O54, 
                        DATEDIF(H53, 'Crop Table'!O54, "D"), 
                        DATEDIF('Crop Table'!O54, H53, "D")
                )
&gt; 3,
        IF(
                IF(H53&lt;'Crop Table'!P54, 
                        DATEDIF(H53, 'Crop Table'!P54, "D"), 
                        DATEDIF('Crop Table'!P54, H53, "D")
                ) 
        &gt; 3, 
        IF(AND(H53&gt;'Crop Table'!O54, H53&lt;'Crop Table'!P54),
                1*'Crop Table'!C54,
        ), 
        1*'Crop Table'!C54
        ),
1*'Crop Table'!C54
)</f>
        <v/>
      </c>
      <c r="CT53" s="202"/>
      <c r="CU53" s="202" t="str">
        <f>IF(IF(H53&lt;'Crop Table'!O55, 
                        DATEDIF(H53, 'Crop Table'!O55, "D"), 
                        DATEDIF('Crop Table'!O55, H53, "D")
                )
&gt; 3,
        IF(
                IF(H53&lt;'Crop Table'!P55, 
                        DATEDIF(H53, 'Crop Table'!P55, "D"), 
                        DATEDIF('Crop Table'!P55, H53, "D")
                ) 
        &gt; 3, 
        IF(AND(H53&gt;'Crop Table'!O55, H53&lt;'Crop Table'!P55),
                1*'Crop Table'!C55,
        ), 
        1*'Crop Table'!C55
        ),
1*'Crop Table'!C55
)</f>
        <v/>
      </c>
      <c r="CV53" s="202"/>
      <c r="CW53" s="202" t="str">
        <f>IF(IF(H53&lt;'Crop Table'!O56, 
                        DATEDIF(H53, 'Crop Table'!O56, "D"), 
                        DATEDIF('Crop Table'!O56, H53, "D")
                )
&gt; 3,
        IF(
                IF(H53&lt;'Crop Table'!P56, 
                        DATEDIF(H53, 'Crop Table'!P56, "D"), 
                        DATEDIF('Crop Table'!P56, H53, "D")
                ) 
        &gt; 3, 
        IF(AND(H53&gt;'Crop Table'!O56, H53&lt;'Crop Table'!P56),
                1*'Crop Table'!C56,
        ), 
        1*'Crop Table'!C56
        ),
1*'Crop Table'!C56
)</f>
        <v/>
      </c>
      <c r="CX53" s="202"/>
      <c r="CY53" s="202" t="str">
        <f>IF(IF(H53&lt;'Crop Table'!O57, 
                        DATEDIF(H53, 'Crop Table'!O57, "D"), 
                        DATEDIF('Crop Table'!O57, H53, "D")
                )
&gt; 3,
        IF(
                IF(H53&lt;'Crop Table'!P57, 
                        DATEDIF(H53, 'Crop Table'!P57, "D"), 
                        DATEDIF('Crop Table'!P57, H53, "D")
                ) 
        &gt; 3, 
        IF(AND(H53&gt;'Crop Table'!O57, H53&lt;'Crop Table'!P57),
                1*'Crop Table'!C57,
        ), 
        1*'Crop Table'!C57
        ),
1*'Crop Table'!C57
)</f>
        <v/>
      </c>
      <c r="CZ53" s="202"/>
      <c r="DA53" s="202" t="str">
        <f>IF(IF(H53&lt;'Crop Table'!O58, 
                        DATEDIF(H53, 'Crop Table'!O58, "D"), 
                        DATEDIF('Crop Table'!O58, H53, "D")
                )
&gt; 3,
        IF(
                IF(H53&lt;'Crop Table'!P58, 
                        DATEDIF(H53, 'Crop Table'!P58, "D"), 
                        DATEDIF('Crop Table'!P58, H53, "D")
                ) 
        &gt; 3, 
        IF(AND(H53&gt;'Crop Table'!O58, H53&lt;'Crop Table'!P58),
                1*'Crop Table'!C58,
        ), 
        1*'Crop Table'!C58
        ),
1*'Crop Table'!C58
)</f>
        <v/>
      </c>
      <c r="DB53" s="202"/>
      <c r="DC53" s="202" t="str">
        <f>IF(IF(H53&lt;'Crop Table'!O59, 
                        DATEDIF(H53, 'Crop Table'!O59, "D"), 
                        DATEDIF('Crop Table'!O59, H53, "D")
                )
&gt; 3,
        IF(
                IF(H53&lt;'Crop Table'!P59, 
                        DATEDIF(H53, 'Crop Table'!P59, "D"), 
                        DATEDIF('Crop Table'!P59, H53, "D")
                ) 
        &gt; 3, 
        IF(AND(H53&gt;'Crop Table'!O59, H53&lt;'Crop Table'!P59),
                1*'Crop Table'!C59,
        ), 
        1*'Crop Table'!C59
        ),
1*'Crop Table'!C59
)</f>
        <v/>
      </c>
      <c r="DD53" s="202"/>
      <c r="DE53" s="202" t="str">
        <f>IF(IF(H53&lt;'Crop Table'!O60, 
                        DATEDIF(H53, 'Crop Table'!O60, "D"), 
                        DATEDIF('Crop Table'!O60, H53, "D")
                )
&gt; 3,
        IF(
                IF(H53&lt;'Crop Table'!P60, 
                        DATEDIF(H53, 'Crop Table'!P60, "D"), 
                        DATEDIF('Crop Table'!P60, H53, "D")
                ) 
        &gt; 3, 
        IF(AND(H53&gt;'Crop Table'!O60, H53&lt;'Crop Table'!P60),
                1*'Crop Table'!C60,
        ), 
        1*'Crop Table'!C60
        ),
1*'Crop Table'!C60
)</f>
        <v/>
      </c>
      <c r="DF53" s="202"/>
      <c r="DG53" s="202" t="str">
        <f>IF(IF(H53&lt;'Crop Table'!O61, 
                        DATEDIF(H53, 'Crop Table'!O61, "D"), 
                        DATEDIF('Crop Table'!O61, H53, "D")
                )
&gt; 3,
        IF(
                IF(H53&lt;'Crop Table'!P61, 
                        DATEDIF(H53, 'Crop Table'!P61, "D"), 
                        DATEDIF('Crop Table'!P61, H53, "D")
                ) 
        &gt; 3, 
        IF(AND(H53&gt;'Crop Table'!O61, H53&lt;'Crop Table'!P61),
                1*'Crop Table'!C61,
        ), 
        1*'Crop Table'!C61
        ),
1*'Crop Table'!C61
)</f>
        <v/>
      </c>
      <c r="DH53" s="202"/>
      <c r="DI53" s="202" t="str">
        <f>IF(IF(H52&lt;'Crop Table'!O62, 
                        DATEDIF(H52, 'Crop Table'!O62, "D"), 
                        DATEDIF('Crop Table'!O62, H52, "D")
                )
&gt; 3,
        IF(
                IF(H52&lt;'Crop Table'!P62, 
                        DATEDIF(H52, 'Crop Table'!P62, "D"), 
                        DATEDIF('Crop Table'!P62, H52, "D")
                ) 
        &gt; 3, 
        IF(AND(H52&gt;'Crop Table'!O62, H52&lt;'Crop Table'!P62),
                1*'Crop Table'!C62,
        ), 
        1*'Crop Table'!C62
        ),
1*'Crop Table'!C62
)</f>
        <v/>
      </c>
      <c r="DJ53" s="202"/>
      <c r="DK53" s="202" t="str">
        <f>IF(IF(H53&lt;'Crop Table'!O63, 
                        DATEDIF(H53, 'Crop Table'!O63, "D"), 
                        DATEDIF('Crop Table'!O63, H53, "D")
                )
&gt; 3,
        IF(
                IF(H53&lt;'Crop Table'!P63, 
                        DATEDIF(H53, 'Crop Table'!P63, "D"), 
                        DATEDIF('Crop Table'!P63, H53, "D")
                ) 
        &gt; 3, 
        IF(AND(H53&gt;'Crop Table'!O63, H53&lt;'Crop Table'!P63),
                1*'Crop Table'!C63,
        ), 
        1*'Crop Table'!C63
        ),
1*'Crop Table'!C63
)</f>
        <v/>
      </c>
      <c r="DL53" s="202"/>
      <c r="DM53" s="202" t="str">
        <f>IF(IF(H53&lt;'Crop Table'!O64, 
                        DATEDIF(H53, 'Crop Table'!O64, "D"), 
                        DATEDIF('Crop Table'!O64, H53, "D")
                )
&gt; 3,
        IF(
                IF(H53&lt;'Crop Table'!P64, 
                        DATEDIF(H53, 'Crop Table'!P64, "D"), 
                        DATEDIF('Crop Table'!P64, H53, "D")
                ) 
        &gt; 3, 
        IF(AND(H53&gt;'Crop Table'!O64, H53&lt;'Crop Table'!P64),
                1*'Crop Table'!C64,
        ), 
        1*'Crop Table'!C64
        ),
1*'Crop Table'!C64
)</f>
        <v/>
      </c>
      <c r="DN53" s="202"/>
      <c r="DO53" s="202" t="str">
        <f>IF(IF(H53&lt;'Crop Table'!O65, 
                        DATEDIF(H53, 'Crop Table'!O65, "D"), 
                        DATEDIF('Crop Table'!O65, H53, "D")
                )
&gt; 3,
        IF(
                IF(H53&lt;'Crop Table'!P65, 
                        DATEDIF(H53, 'Crop Table'!P65, "D"), 
                        DATEDIF('Crop Table'!P65, H53, "D")
                ) 
        &gt; 3, 
        IF(AND(H53&gt;'Crop Table'!O65, H53&lt;'Crop Table'!P65),
                1*'Crop Table'!C65,
        ), 
        1*'Crop Table'!C65
        ),
1*'Crop Table'!C65
)</f>
        <v/>
      </c>
      <c r="DP53" s="202"/>
      <c r="DQ53" s="202" t="str">
        <f>IF(IF(H53&lt;'Crop Table'!O66, 
                        DATEDIF(H53, 'Crop Table'!O66, "D"), 
                        DATEDIF('Crop Table'!O66, H53, "D")
                )
&gt; 3,
        IF(
                IF(H53&lt;'Crop Table'!P66, 
                        DATEDIF(H53, 'Crop Table'!P66, "D"), 
                        DATEDIF('Crop Table'!P66, H53, "D")
                ) 
        &gt; 3, 
        IF(AND(H53&gt;'Crop Table'!O66, H53&lt;'Crop Table'!P66),
                1*'Crop Table'!C66,
        ), 
        1*'Crop Table'!C66
        ),
1*'Crop Table'!C66
)</f>
        <v/>
      </c>
      <c r="DR53" s="202"/>
      <c r="DS53" s="202" t="str">
        <f>IF(IF(H53&lt;'Crop Table'!O67, 
                        DATEDIF(H53, 'Crop Table'!O67, "D"), 
                        DATEDIF('Crop Table'!O67, H53, "D")
                )
&gt; 3,
        IF(
                IF(H53&lt;'Crop Table'!P67, 
                        DATEDIF(H53, 'Crop Table'!P67, "D"), 
                        DATEDIF('Crop Table'!P67, H53, "D")
                ) 
        &gt; 3, 
        IF(AND(H53&gt;'Crop Table'!O67, H53&lt;'Crop Table'!P67),
                1*'Crop Table'!C67,
        ), 
        1*'Crop Table'!C67
        ),
1*'Crop Table'!C67
)</f>
        <v/>
      </c>
      <c r="DT53" s="202"/>
      <c r="DU53" s="202" t="str">
        <f>IF(IF(H50&lt;'Crop Table'!O68, 
                        DATEDIF(H50, 'Crop Table'!O68, "D"), 
                        DATEDIF('Crop Table'!O68, H50, "D")
                )
&gt; 3,
        IF(
                IF(H50&lt;'Crop Table'!P68, 
                        DATEDIF(H50, 'Crop Table'!P68, "D"), 
                        DATEDIF('Crop Table'!P68, H50, "D")
                ) 
        &gt; 3, 
        IF(AND(H50&gt;'Crop Table'!O68, H50&lt;'Crop Table'!P68),
                1*'Crop Table'!C68,
        ), 
        1*'Crop Table'!C68
        ),
1*'Crop Table'!C68
)</f>
        <v/>
      </c>
      <c r="DV53" s="202"/>
      <c r="DW53" s="202" t="str">
        <f>IF(IF(H51&lt;'Crop Table'!O69, 
                        DATEDIF(H51, 'Crop Table'!O69, "D"), 
                        DATEDIF('Crop Table'!O69, H51, "D")
                )
&gt; 3,
        IF(
                IF(H51&lt;'Crop Table'!P69, 
                        DATEDIF(H51, 'Crop Table'!P69, "D"), 
                        DATEDIF('Crop Table'!P69, H51, "D")
                ) 
        &gt; 3, 
        IF(AND(H51&gt;'Crop Table'!O69, H51&lt;'Crop Table'!P69),
                1*'Crop Table'!C69,
        ), 
        1*'Crop Table'!C69
        ),
1*'Crop Table'!C69
)</f>
        <v/>
      </c>
      <c r="DX53" s="202"/>
      <c r="DY53" s="202" t="str">
        <f>IF(IF(H53&lt;'Crop Table'!O70, 
                        DATEDIF(H53, 'Crop Table'!O70, "D"), 
                        DATEDIF('Crop Table'!O70, H53, "D")
                )
&gt; 3,
        IF(
                IF(H53&lt;'Crop Table'!P70, 
                        DATEDIF(H53, 'Crop Table'!P70, "D"), 
                        DATEDIF('Crop Table'!P70, H53, "D")
                ) 
        &gt; 3, 
        IF(AND(H53&gt;'Crop Table'!O70, H53&lt;'Crop Table'!P70),
                1*'Crop Table'!C70,
        ), 
        1*'Crop Table'!C70
        ),
1*'Crop Table'!C70
)</f>
        <v/>
      </c>
      <c r="DZ53" s="202"/>
      <c r="EA53" s="202" t="str">
        <f>IF(IF(H53&lt;'Crop Table'!O71, 
                        DATEDIF(H53, 'Crop Table'!O71, "D"), 
                        DATEDIF('Crop Table'!O71, H53, "D")
                )
&gt; 3,
        IF(
                IF(H53&lt;'Crop Table'!P71, 
                        DATEDIF(H53, 'Crop Table'!P71, "D"), 
                        DATEDIF('Crop Table'!P71, H53, "D")
                ) 
        &gt; 3, 
        IF(AND(H53&gt;'Crop Table'!O71, H53&lt;'Crop Table'!P71),
                1*'Crop Table'!C71,
        ), 
        1*'Crop Table'!C71
        ),
1*'Crop Table'!C71
)</f>
        <v/>
      </c>
      <c r="EB53" s="202"/>
      <c r="EC53" s="202" t="str">
        <f>IF(IF(H53&lt;'Crop Table'!O72, 
                        DATEDIF(H53, 'Crop Table'!O72, "D"), 
                        DATEDIF('Crop Table'!O72, H53, "D")
                )
&gt; 3,
        IF(
                IF(H53&lt;'Crop Table'!P72, 
                        DATEDIF(H53, 'Crop Table'!P72, "D"), 
                        DATEDIF('Crop Table'!P72, H53, "D")
                ) 
        &gt; 3, 
        IF(AND(H53&gt;'Crop Table'!O72, H53&lt;'Crop Table'!P72),
                1*'Crop Table'!C72,
        ), 
        1*'Crop Table'!C72
        ),
1*'Crop Table'!C72
)</f>
        <v/>
      </c>
      <c r="ED53" s="202"/>
      <c r="EE53" s="202" t="str">
        <f>IF(IF(H53&lt;'Crop Table'!O73, 
                        DATEDIF(H53, 'Crop Table'!O73, "D"), 
                        DATEDIF('Crop Table'!O73, H53, "D")
                )
&gt; 3,
        IF(
                IF(H53&lt;'Crop Table'!P73, 
                        DATEDIF(H53, 'Crop Table'!P73, "D"), 
                        DATEDIF('Crop Table'!P73, H53, "D")
                ) 
        &gt; 3, 
        IF(AND(H53&gt;'Crop Table'!O73, H53&lt;'Crop Table'!P73),
                1*'Crop Table'!C73,
        ), 
        1*'Crop Table'!C73
        ),
1*'Crop Table'!C73
)</f>
        <v/>
      </c>
      <c r="EF53" s="203"/>
    </row>
    <row r="54">
      <c r="D54" s="216"/>
      <c r="E54" s="217"/>
      <c r="G54" s="218" t="s">
        <v>84</v>
      </c>
      <c r="H54" s="219"/>
      <c r="J54" s="220"/>
      <c r="K54" s="221"/>
      <c r="L54" s="221"/>
      <c r="M54" s="222"/>
      <c r="N54" s="222"/>
      <c r="O54" s="221"/>
      <c r="P54" s="221"/>
      <c r="Q54" s="221"/>
      <c r="R54" s="221"/>
      <c r="S54" s="221"/>
      <c r="T54" s="221"/>
      <c r="U54" s="221"/>
      <c r="V54" s="221"/>
      <c r="W54" s="221"/>
      <c r="X54" s="221"/>
      <c r="Y54" s="221"/>
      <c r="Z54" s="221"/>
      <c r="AA54" s="221"/>
      <c r="AB54" s="221"/>
      <c r="AC54" s="221"/>
      <c r="AD54" s="221"/>
      <c r="AE54" s="221"/>
      <c r="AF54" s="221"/>
      <c r="AG54" s="221"/>
      <c r="AH54" s="221"/>
      <c r="AI54" s="221"/>
      <c r="AJ54" s="221"/>
      <c r="AK54" s="221"/>
      <c r="AL54" s="221"/>
      <c r="AM54" s="221"/>
      <c r="AN54" s="221"/>
      <c r="AO54" s="221"/>
      <c r="AP54" s="221"/>
      <c r="AQ54" s="221"/>
      <c r="AR54" s="221"/>
      <c r="AS54" s="221"/>
      <c r="AT54" s="221"/>
      <c r="AU54" s="221"/>
      <c r="AV54" s="221"/>
      <c r="AW54" s="221"/>
      <c r="AX54" s="221"/>
      <c r="AY54" s="221"/>
      <c r="AZ54" s="221"/>
      <c r="BA54" s="221"/>
      <c r="BB54" s="221"/>
      <c r="BC54" s="221"/>
      <c r="BD54" s="221"/>
      <c r="BE54" s="221"/>
      <c r="BF54" s="221"/>
      <c r="BG54" s="221"/>
      <c r="BH54" s="221"/>
      <c r="BI54" s="221"/>
      <c r="BJ54" s="221"/>
      <c r="BK54" s="221"/>
      <c r="BL54" s="221"/>
      <c r="BM54" s="221"/>
      <c r="BN54" s="221"/>
      <c r="BO54" s="221"/>
      <c r="BP54" s="221"/>
      <c r="BQ54" s="221"/>
      <c r="BR54" s="221"/>
      <c r="BS54" s="221"/>
      <c r="BT54" s="221"/>
      <c r="BU54" s="221"/>
      <c r="BV54" s="221"/>
      <c r="BW54" s="221"/>
      <c r="BX54" s="221"/>
      <c r="BY54" s="221"/>
      <c r="BZ54" s="221"/>
      <c r="CA54" s="221"/>
      <c r="CB54" s="221"/>
      <c r="CC54" s="221"/>
      <c r="CD54" s="221"/>
      <c r="CE54" s="221"/>
      <c r="CF54" s="221"/>
      <c r="CG54" s="221"/>
      <c r="CH54" s="221"/>
      <c r="CI54" s="221"/>
      <c r="CJ54" s="221"/>
      <c r="CK54" s="221"/>
      <c r="CL54" s="221"/>
      <c r="CM54" s="221"/>
      <c r="CN54" s="221"/>
      <c r="CO54" s="221"/>
      <c r="CP54" s="221"/>
      <c r="CQ54" s="221"/>
      <c r="CR54" s="221"/>
      <c r="CS54" s="221"/>
      <c r="CT54" s="221"/>
      <c r="CU54" s="221"/>
      <c r="CV54" s="221"/>
      <c r="CW54" s="221"/>
      <c r="CX54" s="221"/>
      <c r="CY54" s="221"/>
      <c r="CZ54" s="221"/>
      <c r="DA54" s="221"/>
      <c r="DB54" s="221"/>
      <c r="DC54" s="221"/>
      <c r="DD54" s="221"/>
      <c r="DE54" s="221"/>
      <c r="DF54" s="221"/>
      <c r="DG54" s="221"/>
      <c r="DH54" s="221"/>
      <c r="DI54" s="221"/>
      <c r="DJ54" s="221"/>
      <c r="DK54" s="221"/>
      <c r="DL54" s="221"/>
      <c r="DM54" s="221"/>
      <c r="DN54" s="221"/>
      <c r="DO54" s="221"/>
      <c r="DP54" s="221"/>
      <c r="DQ54" s="221"/>
      <c r="DR54" s="221"/>
      <c r="DS54" s="221"/>
      <c r="DT54" s="221"/>
      <c r="DU54" s="221"/>
      <c r="DV54" s="221"/>
      <c r="DW54" s="221"/>
      <c r="DX54" s="221"/>
      <c r="DY54" s="221"/>
      <c r="DZ54" s="221"/>
      <c r="EA54" s="221"/>
      <c r="EB54" s="221"/>
      <c r="EC54" s="221"/>
      <c r="ED54" s="221"/>
      <c r="EE54" s="221"/>
      <c r="EF54" s="223"/>
    </row>
  </sheetData>
  <mergeCells count="4">
    <mergeCell ref="A2:AQ5"/>
    <mergeCell ref="A8:BO9"/>
    <mergeCell ref="BP8:EE9"/>
    <mergeCell ref="A10:H10"/>
  </mergeCells>
  <conditionalFormatting sqref="K11:V53 W11:X54 Y11:EF53">
    <cfRule type="containsText" dxfId="10" priority="1" operator="containsText" text="Harvest">
      <formula>NOT(ISERROR(SEARCH(("Harvest"),(K11))))</formula>
    </cfRule>
  </conditionalFormatting>
  <conditionalFormatting sqref="K11:V53 W11:X54 Y11:EF53">
    <cfRule type="containsText" dxfId="10" priority="2" operator="containsText" text="In-Between">
      <formula>NOT(ISERROR(SEARCH(("In-Between"),(K11))))</formula>
    </cfRule>
  </conditionalFormatting>
  <conditionalFormatting sqref="K11:V53 W11:X54 Y11:EF53">
    <cfRule type="containsText" dxfId="10" priority="3" operator="containsText" text="Die-Off">
      <formula>NOT(ISERROR(SEARCH(("Die-Off"),(K11))))</formula>
    </cfRule>
  </conditionalFormatting>
  <conditionalFormatting sqref="E11:F53">
    <cfRule type="cellIs" dxfId="11" priority="4" operator="between">
      <formula>0</formula>
      <formula>9</formula>
    </cfRule>
  </conditionalFormatting>
  <conditionalFormatting sqref="E11:F53">
    <cfRule type="cellIs" dxfId="12" priority="5" operator="between">
      <formula>10</formula>
      <formula>19</formula>
    </cfRule>
  </conditionalFormatting>
  <conditionalFormatting sqref="E11:F53">
    <cfRule type="cellIs" dxfId="13" priority="6" operator="greaterThanOrEqual">
      <formula>20</formula>
    </cfRule>
  </conditionalFormatting>
  <conditionalFormatting sqref="K11:EE53">
    <cfRule type="cellIs" dxfId="10" priority="7" operator="greaterThanOrEqual">
      <formula>1</formula>
    </cfRule>
  </conditionalFormatting>
  <conditionalFormatting sqref="K11:EE54">
    <cfRule type="cellIs" dxfId="14" priority="8" operator="equal">
      <formula>0</formula>
    </cfRule>
  </conditionalFormatting>
  <hyperlinks>
    <hyperlink display="Instructions: The data here is automatically generated based on what's entered in the Crop Table. Each green bar represents the timeframe a plant will be available to harvest. The numbered column on the very left tells you how many plants will be available for harvest throughout the timeline of dates. The dates in this timeline automatically adapt to when your first and last harvests will be. (See More Instructions)" location="Instructions!A43" ref="A2"/>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 customWidth="1" min="2" max="2" width="15.25"/>
    <col customWidth="1" min="3" max="3" width="18.13"/>
    <col customWidth="1" min="4" max="4" width="13.38"/>
    <col customWidth="1" min="5" max="5" width="1.25"/>
    <col customWidth="1" min="6" max="6" width="24.63"/>
    <col customWidth="1" min="7" max="7" width="15.25"/>
    <col customWidth="1" min="8" max="8" width="17.88"/>
    <col customWidth="1" min="10" max="10" width="1.38"/>
    <col customWidth="1" min="11" max="11" width="20.38"/>
    <col customWidth="1" min="12" max="12" width="15.63"/>
    <col customWidth="1" min="13" max="13" width="18.5"/>
    <col customWidth="1" min="16" max="16" width="15.13"/>
  </cols>
  <sheetData>
    <row r="1">
      <c r="A1" s="224"/>
      <c r="B1" s="224"/>
      <c r="C1" s="224"/>
      <c r="D1" s="224"/>
      <c r="E1" s="224"/>
      <c r="F1" s="224"/>
      <c r="G1" s="224"/>
      <c r="H1" s="224"/>
      <c r="I1" s="224"/>
      <c r="J1" s="224"/>
      <c r="K1" s="224"/>
      <c r="L1" s="224"/>
      <c r="M1" s="224"/>
      <c r="N1" s="224"/>
    </row>
    <row r="2">
      <c r="A2" s="56" t="s">
        <v>85</v>
      </c>
      <c r="B2" s="33"/>
      <c r="C2" s="33"/>
      <c r="D2" s="33"/>
      <c r="E2" s="33"/>
      <c r="F2" s="33"/>
      <c r="G2" s="33"/>
      <c r="H2" s="33"/>
      <c r="I2" s="33"/>
      <c r="J2" s="33"/>
      <c r="K2" s="33"/>
      <c r="L2" s="33"/>
      <c r="M2" s="33"/>
      <c r="N2" s="34"/>
    </row>
    <row r="3">
      <c r="A3" s="36"/>
      <c r="N3" s="37"/>
    </row>
    <row r="4">
      <c r="A4" s="36"/>
      <c r="N4" s="37"/>
      <c r="O4" s="225"/>
    </row>
    <row r="5">
      <c r="A5" s="57"/>
      <c r="B5" s="58"/>
      <c r="C5" s="58"/>
      <c r="D5" s="58"/>
      <c r="E5" s="58"/>
      <c r="F5" s="58"/>
      <c r="G5" s="58"/>
      <c r="H5" s="58"/>
      <c r="I5" s="58"/>
      <c r="J5" s="58"/>
      <c r="K5" s="58"/>
      <c r="L5" s="58"/>
      <c r="M5" s="58"/>
      <c r="N5" s="59"/>
      <c r="O5" s="225"/>
    </row>
    <row r="6">
      <c r="A6" s="224"/>
      <c r="B6" s="224"/>
      <c r="C6" s="224"/>
      <c r="D6" s="224"/>
      <c r="E6" s="224"/>
      <c r="F6" s="224"/>
      <c r="G6" s="224"/>
      <c r="H6" s="224"/>
      <c r="I6" s="224"/>
      <c r="J6" s="224"/>
      <c r="K6" s="224"/>
      <c r="L6" s="224"/>
      <c r="M6" s="224"/>
      <c r="N6" s="224"/>
    </row>
    <row r="7">
      <c r="A7" s="226" t="s">
        <v>17</v>
      </c>
      <c r="B7" s="61"/>
      <c r="C7" s="61"/>
      <c r="D7" s="61"/>
      <c r="E7" s="61"/>
      <c r="F7" s="61"/>
      <c r="G7" s="61"/>
      <c r="H7" s="61"/>
      <c r="I7" s="61"/>
      <c r="J7" s="61"/>
      <c r="K7" s="61"/>
      <c r="L7" s="61"/>
      <c r="M7" s="61"/>
      <c r="N7" s="62"/>
    </row>
    <row r="8">
      <c r="A8" s="63"/>
      <c r="B8" s="6"/>
      <c r="C8" s="6"/>
      <c r="D8" s="6"/>
      <c r="E8" s="6"/>
      <c r="F8" s="6"/>
      <c r="G8" s="6"/>
      <c r="H8" s="6"/>
      <c r="I8" s="6"/>
      <c r="J8" s="6"/>
      <c r="K8" s="6"/>
      <c r="L8" s="6"/>
      <c r="M8" s="6"/>
      <c r="N8" s="7"/>
    </row>
    <row r="9">
      <c r="A9" s="227" t="s">
        <v>86</v>
      </c>
      <c r="B9" s="228" t="s">
        <v>31</v>
      </c>
      <c r="C9" s="229" t="s">
        <v>35</v>
      </c>
      <c r="D9" s="230" t="s">
        <v>87</v>
      </c>
      <c r="E9" s="231"/>
      <c r="F9" s="232" t="s">
        <v>88</v>
      </c>
      <c r="G9" s="233" t="s">
        <v>31</v>
      </c>
      <c r="H9" s="234" t="s">
        <v>35</v>
      </c>
      <c r="I9" s="235" t="s">
        <v>89</v>
      </c>
      <c r="J9" s="231"/>
      <c r="K9" s="236" t="s">
        <v>90</v>
      </c>
      <c r="L9" s="237" t="s">
        <v>31</v>
      </c>
      <c r="M9" s="238" t="s">
        <v>35</v>
      </c>
      <c r="N9" s="239" t="s">
        <v>91</v>
      </c>
    </row>
    <row r="10">
      <c r="A10" s="240" t="s">
        <v>69</v>
      </c>
      <c r="B10" s="241">
        <f>ROUND(AVERAGE(4, 21),0)</f>
        <v>13</v>
      </c>
      <c r="C10" s="241">
        <f>ROUND(AVERAGE(30, 40),0)</f>
        <v>35</v>
      </c>
      <c r="D10" s="241">
        <f>ROUND(AVERAGE(4, 5)*7,0)</f>
        <v>32</v>
      </c>
      <c r="E10" s="242"/>
      <c r="F10" s="243" t="s">
        <v>92</v>
      </c>
      <c r="G10" s="244">
        <f>ROUND(AVERAGE(7, 14),0)</f>
        <v>11</v>
      </c>
      <c r="H10" s="244">
        <f>AVERAGE(63, 83)</f>
        <v>73</v>
      </c>
      <c r="I10" s="244">
        <f>ROUND(AVERAGE(8, 15)*7,0)</f>
        <v>81</v>
      </c>
      <c r="J10" s="245"/>
      <c r="K10" s="243" t="s">
        <v>93</v>
      </c>
      <c r="L10" s="241">
        <f t="shared" ref="L10:L11" si="1">ROUND(AVERAGE(7, 14),0)</f>
        <v>11</v>
      </c>
      <c r="M10" s="241">
        <f>ROUND(AVERAGE(70),0)</f>
        <v>70</v>
      </c>
      <c r="N10" s="246">
        <f t="shared" ref="N10:N11" si="2">ROUND(AVERAGE(8, 12)*7,0)</f>
        <v>70</v>
      </c>
    </row>
    <row r="11">
      <c r="A11" s="247" t="s">
        <v>67</v>
      </c>
      <c r="B11" s="248">
        <f>ROUND(AVERAGE(5, 10),0)</f>
        <v>8</v>
      </c>
      <c r="C11" s="249">
        <f>ROUND(ROUND(AVERAGE(20, 45),0),0)</f>
        <v>33</v>
      </c>
      <c r="D11" s="248">
        <f>ROUND(AVERAGE(3, 4)*7,0)</f>
        <v>25</v>
      </c>
      <c r="E11" s="242"/>
      <c r="F11" s="250" t="s">
        <v>94</v>
      </c>
      <c r="G11" s="251">
        <f>ROUND(AVERAGE(10, 28),0)</f>
        <v>19</v>
      </c>
      <c r="H11" s="251">
        <f>AVERAGE(7, 12)*7</f>
        <v>66.5</v>
      </c>
      <c r="I11" s="251">
        <f>ROUND(AVERAGE(3, 5)*30,0)</f>
        <v>120</v>
      </c>
      <c r="J11" s="242"/>
      <c r="K11" s="252" t="s">
        <v>95</v>
      </c>
      <c r="L11" s="253">
        <f t="shared" si="1"/>
        <v>11</v>
      </c>
      <c r="M11" s="253">
        <f>ROUND(AVERAGE(50, 60),0)</f>
        <v>55</v>
      </c>
      <c r="N11" s="254">
        <f t="shared" si="2"/>
        <v>70</v>
      </c>
    </row>
    <row r="12">
      <c r="A12" s="240" t="s">
        <v>96</v>
      </c>
      <c r="B12" s="244">
        <f t="shared" ref="B12:B13" si="3">ROUND(AVERAGE(7, 21),0)</f>
        <v>14</v>
      </c>
      <c r="C12" s="244">
        <f>ROUND(AVERAGE(45),0)</f>
        <v>45</v>
      </c>
      <c r="D12" s="244">
        <f>ROUND(AVERAGE(3, 5)*7,0)</f>
        <v>28</v>
      </c>
      <c r="E12" s="245"/>
      <c r="F12" s="243" t="s">
        <v>76</v>
      </c>
      <c r="G12" s="244">
        <f>ROUND(AVERAGE(5, 21),0)</f>
        <v>13</v>
      </c>
      <c r="H12" s="244">
        <f>ROUND(AVERAGE(80, 100),0)</f>
        <v>90</v>
      </c>
      <c r="I12" s="244">
        <f>ROUND(AVERAGE(8, 16)*7,0)</f>
        <v>84</v>
      </c>
      <c r="J12" s="245"/>
      <c r="K12" s="243" t="s">
        <v>97</v>
      </c>
      <c r="L12" s="241"/>
      <c r="M12" s="241"/>
      <c r="N12" s="246"/>
    </row>
    <row r="13">
      <c r="A13" s="247" t="s">
        <v>70</v>
      </c>
      <c r="B13" s="248">
        <f t="shared" si="3"/>
        <v>14</v>
      </c>
      <c r="C13" s="248">
        <f>ROUND(AVERAGE(28, 40),0)</f>
        <v>34</v>
      </c>
      <c r="D13" s="248">
        <f>ROUND(AVERAGE(4, 5)*7,0)</f>
        <v>32</v>
      </c>
      <c r="E13" s="242"/>
      <c r="F13" s="250" t="s">
        <v>98</v>
      </c>
      <c r="G13" s="251">
        <f>ROUND(AVERAGE(10, 14),0)</f>
        <v>12</v>
      </c>
      <c r="H13" s="251">
        <f>AVERAGE(45, 65)</f>
        <v>55</v>
      </c>
      <c r="I13" s="255">
        <v>70.0</v>
      </c>
      <c r="J13" s="245"/>
      <c r="K13" s="252" t="s">
        <v>99</v>
      </c>
      <c r="L13" s="253">
        <f t="shared" ref="L13:L14" si="4">ROUND(AVERAGE(7, 14),0)</f>
        <v>11</v>
      </c>
      <c r="M13" s="253">
        <f t="shared" ref="M13:M14" si="5">ROUND(AVERAGE(21, 28),0)</f>
        <v>25</v>
      </c>
      <c r="N13" s="254">
        <f>ROUND(AVERAGE(60, 70),0)</f>
        <v>65</v>
      </c>
    </row>
    <row r="14">
      <c r="A14" s="240" t="s">
        <v>100</v>
      </c>
      <c r="B14" s="244">
        <f>ROUND(AVERAGE(7, 10),0)</f>
        <v>9</v>
      </c>
      <c r="C14" s="244">
        <f>ROUND(AVERAGE(46),0)</f>
        <v>46</v>
      </c>
      <c r="D14" s="244">
        <f t="shared" ref="D14:D15" si="6">ROUND(AVERAGE(3, 5)*7,0)</f>
        <v>28</v>
      </c>
      <c r="E14" s="245"/>
      <c r="F14" s="243" t="s">
        <v>101</v>
      </c>
      <c r="G14" s="244">
        <f>ROUND(AVERAGE(10, 28),0)</f>
        <v>19</v>
      </c>
      <c r="H14" s="244">
        <f>AVERAGE(60, 80)</f>
        <v>70</v>
      </c>
      <c r="I14" s="244">
        <f>ROUND(AVERAGE(8, 20)*7,0)</f>
        <v>98</v>
      </c>
      <c r="J14" s="245"/>
      <c r="K14" s="243" t="s">
        <v>102</v>
      </c>
      <c r="L14" s="241">
        <f t="shared" si="4"/>
        <v>11</v>
      </c>
      <c r="M14" s="241">
        <f t="shared" si="5"/>
        <v>25</v>
      </c>
      <c r="N14" s="256">
        <f>ROUND(AVERAGE(4, 5)*30,0)</f>
        <v>135</v>
      </c>
    </row>
    <row r="15">
      <c r="A15" s="247" t="s">
        <v>75</v>
      </c>
      <c r="B15" s="257">
        <f>ROUND(AVERAGE(7, 21),0)</f>
        <v>14</v>
      </c>
      <c r="C15" s="257">
        <f>ROUND(AVERAGE(45),0)</f>
        <v>45</v>
      </c>
      <c r="D15" s="257">
        <f t="shared" si="6"/>
        <v>28</v>
      </c>
      <c r="E15" s="245"/>
      <c r="F15" s="250" t="s">
        <v>79</v>
      </c>
      <c r="G15" s="251">
        <f>ROUND(AVERAGE(10, 7),0)</f>
        <v>9</v>
      </c>
      <c r="H15" s="251">
        <f>AVERAGE(50, 85)</f>
        <v>67.5</v>
      </c>
      <c r="I15" s="251">
        <f>ROUND(AVERAGE(3, 4)*7,0)</f>
        <v>25</v>
      </c>
      <c r="J15" s="242"/>
      <c r="K15" s="252" t="s">
        <v>78</v>
      </c>
      <c r="L15" s="258">
        <f>ROUND(AVERAGE(7, 21),0)</f>
        <v>14</v>
      </c>
      <c r="M15" s="258">
        <f>ROUND(AVERAGE(90, 95),0)</f>
        <v>93</v>
      </c>
      <c r="N15" s="259">
        <f>ROUND(AVERAGE(4, 12)*7,0)</f>
        <v>56</v>
      </c>
    </row>
    <row r="16">
      <c r="A16" s="240" t="s">
        <v>73</v>
      </c>
      <c r="B16" s="244">
        <f>ROUND(AVERAGE(5, 21),0)</f>
        <v>13</v>
      </c>
      <c r="C16" s="244">
        <f>ROUND(AVERAGE(21, 40),0)</f>
        <v>31</v>
      </c>
      <c r="D16" s="244">
        <f>ROUND(AVERAGE(4, 8)*7,0)</f>
        <v>42</v>
      </c>
      <c r="E16" s="245"/>
      <c r="F16" s="243" t="s">
        <v>77</v>
      </c>
      <c r="G16" s="244">
        <f>ROUND(AVERAGE(10, 15),0)</f>
        <v>13</v>
      </c>
      <c r="H16" s="244">
        <f>AVERAGE(100, 120)</f>
        <v>110</v>
      </c>
      <c r="I16" s="244">
        <f>ROUND(365/2,0)</f>
        <v>183</v>
      </c>
      <c r="J16" s="245"/>
      <c r="K16" s="243" t="s">
        <v>103</v>
      </c>
      <c r="L16" s="241">
        <f>ROUND(AVERAGE(5, 10),0)</f>
        <v>8</v>
      </c>
      <c r="M16" s="241">
        <f>ROUND(AVERAGE(64),0)</f>
        <v>64</v>
      </c>
      <c r="N16" s="246">
        <f>ROUND(AVERAGE(8, 12)*7,0)</f>
        <v>70</v>
      </c>
    </row>
    <row r="17">
      <c r="A17" s="247" t="s">
        <v>104</v>
      </c>
      <c r="B17" s="248">
        <f>ROUND(AVERAGE(14, 30),0)</f>
        <v>22</v>
      </c>
      <c r="C17" s="248">
        <f>ROUND(AVERAGE(60, 196),0)</f>
        <v>128</v>
      </c>
      <c r="D17" s="248">
        <f t="shared" ref="D17:D19" si="7">C17</f>
        <v>128</v>
      </c>
      <c r="E17" s="242"/>
      <c r="F17" s="250" t="s">
        <v>105</v>
      </c>
      <c r="G17" s="260"/>
      <c r="H17" s="260"/>
      <c r="I17" s="260"/>
      <c r="J17" s="242"/>
      <c r="K17" s="252" t="s">
        <v>106</v>
      </c>
      <c r="L17" s="253"/>
      <c r="M17" s="253"/>
      <c r="N17" s="254"/>
    </row>
    <row r="18">
      <c r="A18" s="240" t="s">
        <v>107</v>
      </c>
      <c r="B18" s="244">
        <f t="shared" ref="B18:B19" si="8">ROUND(AVERAGE(5, 10),0)</f>
        <v>8</v>
      </c>
      <c r="C18" s="244">
        <f>ROUND(AVERAGE(48),0)</f>
        <v>48</v>
      </c>
      <c r="D18" s="244">
        <f t="shared" si="7"/>
        <v>48</v>
      </c>
      <c r="E18" s="242"/>
      <c r="F18" s="243" t="s">
        <v>108</v>
      </c>
      <c r="G18" s="261">
        <f>ROUND(AVERAGE(10, 28),0)</f>
        <v>19</v>
      </c>
      <c r="H18" s="244">
        <f>round(AVERAGE(75, 83),0)</f>
        <v>79</v>
      </c>
      <c r="I18" s="244">
        <f>ROUND(AVERAGE(8, 20)*7,0)</f>
        <v>98</v>
      </c>
      <c r="J18" s="245"/>
      <c r="K18" s="243" t="s">
        <v>109</v>
      </c>
      <c r="L18" s="241">
        <f>ROUND(AVERAGE(7, 14),0)</f>
        <v>11</v>
      </c>
      <c r="M18" s="241">
        <f>ROUND(AVERAGE(50, 60),0)</f>
        <v>55</v>
      </c>
      <c r="N18" s="246">
        <f>ROUND(AVERAGE(8)*7,0)</f>
        <v>56</v>
      </c>
    </row>
    <row r="19">
      <c r="A19" s="247" t="s">
        <v>110</v>
      </c>
      <c r="B19" s="257">
        <f t="shared" si="8"/>
        <v>8</v>
      </c>
      <c r="C19" s="257">
        <f>ROUND(AVERAGE(27, 45),0)</f>
        <v>36</v>
      </c>
      <c r="D19" s="257">
        <f t="shared" si="7"/>
        <v>36</v>
      </c>
      <c r="E19" s="262"/>
      <c r="F19" s="263" t="s">
        <v>111</v>
      </c>
      <c r="G19" s="264">
        <f t="shared" ref="G19:G23" si="9">round(AVERAGE(5, 10),0)</f>
        <v>8</v>
      </c>
      <c r="H19" s="265">
        <v>70.0</v>
      </c>
      <c r="I19" s="266">
        <f t="shared" ref="I19:I23" si="10">ROUND(AVERAGE(8, 16)*7,0)</f>
        <v>84</v>
      </c>
      <c r="J19" s="267"/>
      <c r="K19" s="252" t="s">
        <v>112</v>
      </c>
      <c r="L19" s="253">
        <f>ROUND(AVERAGE(7, 21),0)</f>
        <v>14</v>
      </c>
      <c r="M19" s="253">
        <f>ROUND(AVERAGE(80, 90),0)</f>
        <v>85</v>
      </c>
      <c r="N19" s="254">
        <f>ROUND(AVERAGE(4, 12)*7,0)</f>
        <v>56</v>
      </c>
    </row>
    <row r="20">
      <c r="A20" s="240" t="s">
        <v>113</v>
      </c>
      <c r="B20" s="244">
        <f>ROUND(AVERAGE(5, 21),0)</f>
        <v>13</v>
      </c>
      <c r="C20" s="244">
        <f>ROUND(AVERAGE(21, 40),0)</f>
        <v>31</v>
      </c>
      <c r="D20" s="244">
        <f t="shared" ref="D20:D21" si="11">ROUND(AVERAGE(4, 8)*7,0)</f>
        <v>42</v>
      </c>
      <c r="E20" s="268"/>
      <c r="F20" s="269" t="s">
        <v>114</v>
      </c>
      <c r="G20" s="270">
        <f t="shared" si="9"/>
        <v>8</v>
      </c>
      <c r="H20" s="271">
        <v>80.0</v>
      </c>
      <c r="I20" s="272">
        <f t="shared" si="10"/>
        <v>84</v>
      </c>
      <c r="J20" s="246"/>
      <c r="K20" s="243" t="s">
        <v>115</v>
      </c>
      <c r="L20" s="241">
        <f>ROUND(AVERAGE(15, 25),0)</f>
        <v>20</v>
      </c>
      <c r="M20" s="241">
        <f>ROUND(AVERAGE(42),0)</f>
        <v>42</v>
      </c>
      <c r="N20" s="256">
        <v>365.0</v>
      </c>
    </row>
    <row r="21">
      <c r="A21" s="247" t="s">
        <v>116</v>
      </c>
      <c r="B21" s="257">
        <f t="shared" ref="B21:B22" si="12">ROUND(AVERAGE(7, 21),0)</f>
        <v>14</v>
      </c>
      <c r="C21" s="257">
        <f>ROUND(AVERAGE(53, 65),0)</f>
        <v>59</v>
      </c>
      <c r="D21" s="257">
        <f t="shared" si="11"/>
        <v>42</v>
      </c>
      <c r="E21" s="268"/>
      <c r="F21" s="263" t="s">
        <v>117</v>
      </c>
      <c r="G21" s="264">
        <f t="shared" si="9"/>
        <v>8</v>
      </c>
      <c r="H21" s="273">
        <f>round(AVERAGE(75, 80),0)</f>
        <v>78</v>
      </c>
      <c r="I21" s="266">
        <f t="shared" si="10"/>
        <v>84</v>
      </c>
      <c r="J21" s="246"/>
      <c r="K21" s="252" t="s">
        <v>118</v>
      </c>
      <c r="L21" s="253">
        <f>ROUND(AVERAGE(10, 30),0)</f>
        <v>20</v>
      </c>
      <c r="M21" s="253">
        <f>ROUND(AVERAGE(70, 90),0)</f>
        <v>80</v>
      </c>
      <c r="N21" s="254">
        <f>ROUND(AVERAGE(30, 50),0)</f>
        <v>40</v>
      </c>
    </row>
    <row r="22">
      <c r="A22" s="240" t="s">
        <v>119</v>
      </c>
      <c r="B22" s="244">
        <f t="shared" si="12"/>
        <v>14</v>
      </c>
      <c r="C22" s="244">
        <f>ROUND(AVERAGE(65),0)</f>
        <v>65</v>
      </c>
      <c r="D22" s="244">
        <f>ROUND(Average(4, 8)*7,0)</f>
        <v>42</v>
      </c>
      <c r="E22" s="262"/>
      <c r="F22" s="274" t="s">
        <v>120</v>
      </c>
      <c r="G22" s="270">
        <f t="shared" si="9"/>
        <v>8</v>
      </c>
      <c r="H22" s="271">
        <v>78.0</v>
      </c>
      <c r="I22" s="272">
        <f t="shared" si="10"/>
        <v>84</v>
      </c>
      <c r="J22" s="246"/>
      <c r="K22" s="243" t="s">
        <v>121</v>
      </c>
      <c r="L22" s="241">
        <f>ROUND(AVERAGE(7, 21),0)</f>
        <v>14</v>
      </c>
      <c r="M22" s="241">
        <f>ROUND(AVERAGE(80, 90),0)</f>
        <v>85</v>
      </c>
      <c r="N22" s="246">
        <f>ROUND(AVERAGE(8, 12)*7,0)</f>
        <v>70</v>
      </c>
    </row>
    <row r="23">
      <c r="A23" s="247" t="s">
        <v>122</v>
      </c>
      <c r="B23" s="257">
        <f>ROUND(AVERAGE(7, 10),0)</f>
        <v>9</v>
      </c>
      <c r="C23" s="257">
        <f>ROUND(AVERAGE(40),0)</f>
        <v>40</v>
      </c>
      <c r="D23" s="257">
        <f>ROUND(AVERAGE(4, 8)*7,0)</f>
        <v>42</v>
      </c>
      <c r="E23" s="262"/>
      <c r="F23" s="275" t="s">
        <v>123</v>
      </c>
      <c r="G23" s="276">
        <f t="shared" si="9"/>
        <v>8</v>
      </c>
      <c r="H23" s="277">
        <f>ROUND(AVERAGE(60, 90),0)</f>
        <v>75</v>
      </c>
      <c r="I23" s="278">
        <f t="shared" si="10"/>
        <v>84</v>
      </c>
      <c r="J23" s="246"/>
      <c r="K23" s="252" t="s">
        <v>124</v>
      </c>
      <c r="L23" s="258">
        <f>ROUND(AVERAGE(10, 21),0)</f>
        <v>16</v>
      </c>
      <c r="M23" s="258">
        <f>ROUND(AVERAGE(60, 75),0)</f>
        <v>68</v>
      </c>
      <c r="N23" s="259">
        <f>ROUND(AVERAGE(4, 12)*7,0)</f>
        <v>56</v>
      </c>
    </row>
    <row r="24">
      <c r="A24" s="240" t="s">
        <v>125</v>
      </c>
      <c r="B24" s="244">
        <f t="shared" ref="B24:B25" si="13">ROUND(AVERAGE(7, 21),0)</f>
        <v>14</v>
      </c>
      <c r="C24" s="244">
        <f>ROUND(AVERAGE(52),0)</f>
        <v>52</v>
      </c>
      <c r="D24" s="244">
        <f>ROUND(Average(3, 5)*7,0)</f>
        <v>28</v>
      </c>
      <c r="E24" s="262"/>
      <c r="J24" s="246"/>
      <c r="K24" s="243" t="s">
        <v>126</v>
      </c>
      <c r="L24" s="241">
        <f>ROUND(AVERAGE(4, 14),0)</f>
        <v>9</v>
      </c>
      <c r="M24" s="241">
        <f>ROUND(AVERAGE(75, 85),0)</f>
        <v>80</v>
      </c>
      <c r="N24" s="246">
        <f>ROUND(AVERAGE(8, 20)*7,0)</f>
        <v>98</v>
      </c>
    </row>
    <row r="25">
      <c r="A25" s="247" t="s">
        <v>127</v>
      </c>
      <c r="B25" s="257">
        <f t="shared" si="13"/>
        <v>14</v>
      </c>
      <c r="C25" s="257">
        <f>ROUND(AVERAGE(90, 95),0)</f>
        <v>93</v>
      </c>
      <c r="D25" s="257">
        <f>ROUND(AVERAGE(4, 12)*7,0)</f>
        <v>56</v>
      </c>
      <c r="E25" s="245"/>
      <c r="F25" s="279" t="s">
        <v>128</v>
      </c>
      <c r="G25" s="280" t="s">
        <v>31</v>
      </c>
      <c r="H25" s="281" t="s">
        <v>35</v>
      </c>
      <c r="I25" s="282" t="s">
        <v>129</v>
      </c>
      <c r="J25" s="242"/>
      <c r="K25" s="252" t="s">
        <v>130</v>
      </c>
      <c r="L25" s="253"/>
      <c r="M25" s="253"/>
      <c r="N25" s="254"/>
    </row>
    <row r="26">
      <c r="A26" s="240" t="s">
        <v>131</v>
      </c>
      <c r="B26" s="244">
        <f>ROUND(AVERAGE(7, 14),0)</f>
        <v>11</v>
      </c>
      <c r="C26" s="244">
        <f>ROUND(AVERAGE(7, 12),0)</f>
        <v>10</v>
      </c>
      <c r="D26" s="244">
        <f>ROUND(Average(4, 5)*7,0)</f>
        <v>32</v>
      </c>
      <c r="E26" s="242"/>
      <c r="F26" s="243" t="s">
        <v>132</v>
      </c>
      <c r="G26" s="241"/>
      <c r="H26" s="241"/>
      <c r="I26" s="246"/>
      <c r="J26" s="242"/>
      <c r="K26" s="243" t="s">
        <v>74</v>
      </c>
      <c r="L26" s="244">
        <f>ROUND(AVERAGE(7, 21),0)</f>
        <v>14</v>
      </c>
      <c r="M26" s="244">
        <f>ROUND(AVERAGE(50, 40),0)</f>
        <v>45</v>
      </c>
      <c r="N26" s="283">
        <f t="shared" ref="N26:N27" si="14">ROUND(AVERAGE(4, 8)*7,0)</f>
        <v>42</v>
      </c>
    </row>
    <row r="27">
      <c r="A27" s="247" t="s">
        <v>133</v>
      </c>
      <c r="B27" s="257">
        <f>ROUND(AVERAGE(7, 10),0)</f>
        <v>9</v>
      </c>
      <c r="C27" s="257">
        <f>ROUND(AVERAGE(100, 120),0)</f>
        <v>110</v>
      </c>
      <c r="D27" s="257">
        <f>ROUND(AVERAGE(21, 28),0)</f>
        <v>25</v>
      </c>
      <c r="E27" s="242"/>
      <c r="F27" s="284" t="s">
        <v>134</v>
      </c>
      <c r="G27" s="285"/>
      <c r="H27" s="285"/>
      <c r="I27" s="286"/>
      <c r="J27" s="242"/>
      <c r="K27" s="252" t="s">
        <v>135</v>
      </c>
      <c r="L27" s="258">
        <f>ROUND(AVERAGE(5, 21),0)</f>
        <v>13</v>
      </c>
      <c r="M27" s="258">
        <f>ROUND(AVERAGE(50, 55),0)</f>
        <v>53</v>
      </c>
      <c r="N27" s="259">
        <f t="shared" si="14"/>
        <v>42</v>
      </c>
    </row>
    <row r="28">
      <c r="A28" s="240" t="s">
        <v>136</v>
      </c>
      <c r="B28" s="244">
        <f>ROUND(AVERAGE(5, 21),0)</f>
        <v>13</v>
      </c>
      <c r="C28" s="244">
        <f>ROUND(AVERAGE(21, 45),0)</f>
        <v>33</v>
      </c>
      <c r="D28" s="244">
        <f>ROUND(Average(4, 6)*7,0)</f>
        <v>35</v>
      </c>
      <c r="E28" s="242"/>
      <c r="F28" s="243" t="s">
        <v>137</v>
      </c>
      <c r="G28" s="241">
        <f>ROUND(AVERAGE(6, 20),0)</f>
        <v>13</v>
      </c>
      <c r="H28" s="241">
        <f>ROUND(AVERAGE(84, 98),0)</f>
        <v>91</v>
      </c>
      <c r="I28" s="246">
        <f>ROUND(H28,0)</f>
        <v>91</v>
      </c>
      <c r="J28" s="246"/>
      <c r="K28" s="243" t="s">
        <v>138</v>
      </c>
      <c r="L28" s="244">
        <f>ROUND(AVERAGE(7, 21),0)</f>
        <v>14</v>
      </c>
      <c r="M28" s="244">
        <f>ROUND(AVERAGE(75, 85),0)</f>
        <v>80</v>
      </c>
      <c r="N28" s="283">
        <f>ROUND(AVERAGE(8, 12)*7,0)</f>
        <v>70</v>
      </c>
    </row>
    <row r="29">
      <c r="A29" s="247" t="s">
        <v>139</v>
      </c>
      <c r="B29" s="257">
        <f>ROUND(AVERAGE(7, 10),0)</f>
        <v>9</v>
      </c>
      <c r="C29" s="257">
        <f>ROUND(AVERAGE(40),0)</f>
        <v>40</v>
      </c>
      <c r="D29" s="257">
        <f>ROUND(AVERAGE(4, 8)*7,0)</f>
        <v>42</v>
      </c>
      <c r="E29" s="245"/>
      <c r="F29" s="284" t="s">
        <v>140</v>
      </c>
      <c r="G29" s="285"/>
      <c r="H29" s="285"/>
      <c r="I29" s="286"/>
      <c r="J29" s="242"/>
      <c r="K29" s="252" t="s">
        <v>141</v>
      </c>
      <c r="L29" s="253"/>
      <c r="M29" s="253"/>
      <c r="N29" s="254"/>
    </row>
    <row r="30">
      <c r="A30" s="240" t="s">
        <v>142</v>
      </c>
      <c r="B30" s="241"/>
      <c r="C30" s="241"/>
      <c r="D30" s="241"/>
      <c r="E30" s="242"/>
      <c r="F30" s="243" t="s">
        <v>143</v>
      </c>
      <c r="G30" s="241"/>
      <c r="H30" s="241"/>
      <c r="I30" s="246"/>
      <c r="J30" s="242"/>
      <c r="K30" s="287" t="s">
        <v>144</v>
      </c>
      <c r="L30" s="288">
        <f>ROUND(AVERAGE(5, 21),0)</f>
        <v>13</v>
      </c>
      <c r="M30" s="288">
        <f>ROUND(AVERAGE(68),0)</f>
        <v>68</v>
      </c>
      <c r="N30" s="289">
        <f>ROUND(AVERAGE(8, 12)*7,0)</f>
        <v>70</v>
      </c>
    </row>
    <row r="31">
      <c r="A31" s="247" t="s">
        <v>145</v>
      </c>
      <c r="B31" s="257">
        <f>ROUND(AVERAGE(14, 21),0)</f>
        <v>18</v>
      </c>
      <c r="C31" s="257">
        <f>AVERAGE(7, 12)</f>
        <v>9.5</v>
      </c>
      <c r="D31" s="290">
        <f>ROUND(AVERAGE(4, 3)*7,0)</f>
        <v>25</v>
      </c>
      <c r="E31" s="241"/>
      <c r="F31" s="291" t="s">
        <v>146</v>
      </c>
      <c r="G31" s="285">
        <f>ROUND(AVERAGE(7, 12),0)</f>
        <v>10</v>
      </c>
      <c r="H31" s="285">
        <f>ROUND(AVERAGE(30, 40),0)</f>
        <v>35</v>
      </c>
      <c r="I31" s="286">
        <f t="shared" ref="I31:I34" si="15">ROUND(H31,0)</f>
        <v>35</v>
      </c>
    </row>
    <row r="32">
      <c r="A32" s="240" t="s">
        <v>147</v>
      </c>
      <c r="B32" s="244">
        <f>ROUND(AVERAGE(7, 10),0)</f>
        <v>9</v>
      </c>
      <c r="C32" s="244">
        <f>ROUND(AVERAGE(68),0)</f>
        <v>68</v>
      </c>
      <c r="D32" s="283">
        <f t="shared" ref="D32:D33" si="16">ROUND(AVERAGE(3, 5)*7,0)</f>
        <v>28</v>
      </c>
      <c r="E32" s="244"/>
      <c r="F32" s="240" t="s">
        <v>148</v>
      </c>
      <c r="G32" s="241">
        <f>ROUND(AVERAGE(6, 21),0)</f>
        <v>14</v>
      </c>
      <c r="H32" s="241">
        <f>ROUND(AVERAGE(50, 55),0)</f>
        <v>53</v>
      </c>
      <c r="I32" s="246">
        <f t="shared" si="15"/>
        <v>53</v>
      </c>
    </row>
    <row r="33">
      <c r="A33" s="247" t="s">
        <v>149</v>
      </c>
      <c r="B33" s="257">
        <f>ROUND(AVERAGE(7, 21),0)</f>
        <v>14</v>
      </c>
      <c r="C33" s="257">
        <f>ROUND(AVERAGE(28,50),0)</f>
        <v>39</v>
      </c>
      <c r="D33" s="290">
        <f t="shared" si="16"/>
        <v>28</v>
      </c>
      <c r="E33" s="244"/>
      <c r="F33" s="291" t="s">
        <v>72</v>
      </c>
      <c r="G33" s="285">
        <f>ROUND(AVERAGE(15, 30),0)</f>
        <v>23</v>
      </c>
      <c r="H33" s="285">
        <f>ROUND(AVERAGE(100,110),0)</f>
        <v>105</v>
      </c>
      <c r="I33" s="286">
        <f t="shared" si="15"/>
        <v>105</v>
      </c>
    </row>
    <row r="34">
      <c r="A34" s="240" t="s">
        <v>150</v>
      </c>
      <c r="B34" s="244">
        <f>ROUND(AVERAGE(14, 21),0)</f>
        <v>18</v>
      </c>
      <c r="C34" s="244">
        <f>ROUND(AVERAGE(7, 12)*7,0)</f>
        <v>67</v>
      </c>
      <c r="D34" s="283">
        <f>ROUND(AVERAGE(3, 4)*7,0)</f>
        <v>25</v>
      </c>
      <c r="E34" s="241"/>
      <c r="F34" s="240" t="s">
        <v>151</v>
      </c>
      <c r="G34" s="241">
        <f>ROUND(AVERAGE(6, 21),0)</f>
        <v>14</v>
      </c>
      <c r="H34" s="241">
        <f>ROUND(AVERAGE(50, 55),0)</f>
        <v>53</v>
      </c>
      <c r="I34" s="246">
        <f t="shared" si="15"/>
        <v>53</v>
      </c>
    </row>
    <row r="35">
      <c r="A35" s="247" t="s">
        <v>152</v>
      </c>
      <c r="B35" s="257">
        <f>ROUND(AVERAGE(7, 21),0)</f>
        <v>14</v>
      </c>
      <c r="C35" s="257">
        <f>ROUND(AVERAGE(32, 59),0)</f>
        <v>46</v>
      </c>
      <c r="D35" s="290">
        <f t="shared" ref="D35:D36" si="17">ROUND(AVERAGE(4, 5)*7,0)</f>
        <v>32</v>
      </c>
      <c r="E35" s="244"/>
      <c r="F35" s="291" t="s">
        <v>153</v>
      </c>
      <c r="G35" s="285">
        <f>ROUND(AVERAGE(10, 14),0)</f>
        <v>12</v>
      </c>
      <c r="H35" s="285">
        <f>ROUND(AVERAGE(75, 120),0)</f>
        <v>98</v>
      </c>
      <c r="I35" s="286">
        <f>ROUND(AVERAGE(6, 10)*7,0)</f>
        <v>56</v>
      </c>
    </row>
    <row r="36">
      <c r="A36" s="240" t="s">
        <v>154</v>
      </c>
      <c r="B36" s="244">
        <f>ROUND(AVERAGE(5, 21),0)</f>
        <v>13</v>
      </c>
      <c r="C36" s="244">
        <f>ROUND(AVERAGE(21, 45),0)</f>
        <v>33</v>
      </c>
      <c r="D36" s="283">
        <f t="shared" si="17"/>
        <v>32</v>
      </c>
      <c r="E36" s="244"/>
      <c r="F36" s="292" t="s">
        <v>155</v>
      </c>
      <c r="G36" s="293">
        <f>ROUND(AVERAGE(12, 30),0)</f>
        <v>21</v>
      </c>
      <c r="H36" s="293">
        <f>ROUND(AVERAGE(60, 70),0)</f>
        <v>65</v>
      </c>
      <c r="I36" s="294">
        <f>ROUND(H36,0)</f>
        <v>65</v>
      </c>
    </row>
    <row r="37">
      <c r="A37" s="247" t="s">
        <v>156</v>
      </c>
      <c r="B37" s="257">
        <f>ROUND(AVERAGE(5, 10),0)</f>
        <v>8</v>
      </c>
      <c r="C37" s="257">
        <f>ROUND(AVERAGE(45),0)</f>
        <v>45</v>
      </c>
      <c r="D37" s="290">
        <f>ROUND(AVERAGE(6, 8)*7,0)</f>
        <v>49</v>
      </c>
      <c r="E37" s="241"/>
    </row>
    <row r="38">
      <c r="A38" s="240" t="s">
        <v>157</v>
      </c>
      <c r="B38" s="244">
        <f>ROUND(AVERAGE(7, 21),0)</f>
        <v>14</v>
      </c>
      <c r="C38" s="244">
        <f>ROUND(AVERAGE(60),0)</f>
        <v>60</v>
      </c>
      <c r="D38" s="283">
        <f>ROUND(AVERAGE(4)*7,0)</f>
        <v>28</v>
      </c>
      <c r="E38" s="241"/>
    </row>
    <row r="39">
      <c r="A39" s="295" t="s">
        <v>158</v>
      </c>
      <c r="B39" s="296"/>
      <c r="C39" s="296"/>
      <c r="D39" s="297"/>
      <c r="E39" s="241"/>
    </row>
    <row r="85">
      <c r="A85" s="298"/>
      <c r="B85" s="298"/>
      <c r="C85" s="298"/>
      <c r="D85" s="298"/>
      <c r="E85" s="298"/>
    </row>
  </sheetData>
  <mergeCells count="2">
    <mergeCell ref="A2:N5"/>
    <mergeCell ref="A7:N8"/>
  </mergeCells>
  <hyperlinks>
    <hyperlink display="Instructions: The data that's generated in the Crop Table Sheet are dependant on these values. Currently, the values are based on Gardyn's Plant Book. Whenever Gardyn gives a date range (i.e., 4 - 21 days), the average is taken. Most of these values are pretty reliable, however they're generalized and wont be exact for everybody. If needed, you can measure your own timeframes and replace them here, so you can have more accurate estimates in the Crop Table. (See More Instructions)" location="'Crop Table'!A1" ref="A2"/>
    <hyperlink r:id="rId1" ref="A10"/>
    <hyperlink r:id="rId2" ref="F10"/>
    <hyperlink r:id="rId3" ref="K10"/>
    <hyperlink r:id="rId4" ref="A11"/>
    <hyperlink r:id="rId5" ref="F11"/>
    <hyperlink r:id="rId6" ref="K11"/>
    <hyperlink r:id="rId7" ref="A12"/>
    <hyperlink r:id="rId8" ref="F12"/>
    <hyperlink r:id="rId9" ref="K12"/>
    <hyperlink r:id="rId10" ref="A13"/>
    <hyperlink r:id="rId11" ref="F13"/>
    <hyperlink r:id="rId12" ref="K13"/>
    <hyperlink r:id="rId13" ref="A14"/>
    <hyperlink r:id="rId14" ref="F14"/>
    <hyperlink r:id="rId15" ref="K14"/>
    <hyperlink r:id="rId16" ref="A15"/>
    <hyperlink r:id="rId17" ref="F15"/>
    <hyperlink r:id="rId18" ref="K15"/>
    <hyperlink r:id="rId19" ref="A16"/>
    <hyperlink r:id="rId20" ref="F16"/>
    <hyperlink r:id="rId21" ref="K16"/>
    <hyperlink r:id="rId22" ref="A17"/>
    <hyperlink r:id="rId23" ref="F17"/>
    <hyperlink r:id="rId24" ref="K17"/>
    <hyperlink r:id="rId25" ref="A18"/>
    <hyperlink r:id="rId26" ref="F18"/>
    <hyperlink r:id="rId27" ref="K18"/>
    <hyperlink r:id="rId28" ref="A19"/>
    <hyperlink r:id="rId29" ref="K19"/>
    <hyperlink r:id="rId30" ref="A20"/>
    <hyperlink r:id="rId31" ref="K20"/>
    <hyperlink r:id="rId32" ref="A21"/>
    <hyperlink r:id="rId33" ref="K21"/>
    <hyperlink r:id="rId34" ref="A22"/>
    <hyperlink r:id="rId35" ref="K22"/>
    <hyperlink r:id="rId36" ref="A23"/>
    <hyperlink r:id="rId37" ref="K23"/>
    <hyperlink r:id="rId38" ref="A24"/>
    <hyperlink r:id="rId39" ref="K24"/>
    <hyperlink r:id="rId40" ref="A25"/>
    <hyperlink r:id="rId41" ref="K25"/>
    <hyperlink r:id="rId42" ref="A26"/>
    <hyperlink r:id="rId43" ref="F26"/>
    <hyperlink r:id="rId44" ref="K26"/>
    <hyperlink r:id="rId45" ref="A27"/>
    <hyperlink r:id="rId46" ref="F27"/>
    <hyperlink r:id="rId47" ref="K27"/>
    <hyperlink r:id="rId48" ref="A28"/>
    <hyperlink r:id="rId49" ref="F28"/>
    <hyperlink r:id="rId50" ref="K28"/>
    <hyperlink r:id="rId51" ref="A29"/>
    <hyperlink r:id="rId52" ref="F29"/>
    <hyperlink r:id="rId53" ref="K29"/>
    <hyperlink r:id="rId54" ref="A30"/>
    <hyperlink r:id="rId55" ref="F30"/>
    <hyperlink r:id="rId56" ref="K30"/>
    <hyperlink r:id="rId57" ref="A31"/>
    <hyperlink r:id="rId58" ref="F31"/>
    <hyperlink r:id="rId59" ref="A32"/>
    <hyperlink r:id="rId60" ref="F32"/>
    <hyperlink r:id="rId61" ref="A33"/>
    <hyperlink r:id="rId62" ref="F33"/>
    <hyperlink r:id="rId63" ref="A34"/>
    <hyperlink r:id="rId64" ref="F34"/>
    <hyperlink r:id="rId65" ref="A35"/>
    <hyperlink r:id="rId66" ref="F35"/>
    <hyperlink r:id="rId67" ref="A36"/>
    <hyperlink r:id="rId68" ref="F36"/>
    <hyperlink r:id="rId69" ref="A37"/>
    <hyperlink r:id="rId70" ref="A38"/>
    <hyperlink r:id="rId71" ref="A39"/>
  </hyperlinks>
  <drawing r:id="rId72"/>
</worksheet>
</file>