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P:\Git\FinanFinancials\CODELISTS\ING-BCIS\IFRS\MappingTables\"/>
    </mc:Choice>
  </mc:AlternateContent>
  <bookViews>
    <workbookView xWindow="0" yWindow="0" windowWidth="15754" windowHeight="1348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9" i="1" l="1"/>
  <c r="E116" i="1"/>
  <c r="E11" i="1"/>
  <c r="E99" i="1" s="1"/>
  <c r="F11" i="1" l="1"/>
  <c r="E17" i="1" l="1"/>
  <c r="F17" i="1" s="1"/>
  <c r="E16" i="1"/>
  <c r="F16" i="1" s="1"/>
  <c r="E32" i="1"/>
  <c r="E35" i="1"/>
  <c r="F35" i="1" s="1"/>
  <c r="E36" i="1"/>
  <c r="F36" i="1" s="1"/>
  <c r="E8" i="1"/>
  <c r="E9" i="1"/>
  <c r="F9" i="1" s="1"/>
  <c r="E10" i="1"/>
  <c r="F32" i="1" l="1"/>
  <c r="E100" i="1"/>
  <c r="F8" i="1"/>
  <c r="E78" i="1"/>
  <c r="F10" i="1"/>
  <c r="E79" i="1"/>
  <c r="E71" i="1"/>
  <c r="E70" i="1"/>
  <c r="E66" i="1"/>
  <c r="F66" i="1" s="1"/>
  <c r="E65" i="1"/>
  <c r="E64" i="1"/>
  <c r="F64" i="1" s="1"/>
  <c r="E63" i="1"/>
  <c r="F63" i="1" s="1"/>
  <c r="D67" i="1"/>
  <c r="E47" i="1"/>
  <c r="E48" i="1"/>
  <c r="E49" i="1"/>
  <c r="E50" i="1"/>
  <c r="E51" i="1"/>
  <c r="F51" i="1" s="1"/>
  <c r="E52" i="1"/>
  <c r="E53" i="1"/>
  <c r="F53" i="1" s="1"/>
  <c r="E46" i="1"/>
  <c r="F46" i="1" s="1"/>
  <c r="E42" i="1"/>
  <c r="E41" i="1"/>
  <c r="E26" i="1"/>
  <c r="E24" i="1"/>
  <c r="E23" i="1"/>
  <c r="E21" i="1"/>
  <c r="F21" i="1" s="1"/>
  <c r="E20" i="1"/>
  <c r="E19" i="1"/>
  <c r="E59" i="1"/>
  <c r="E58" i="1"/>
  <c r="E57" i="1"/>
  <c r="E31" i="1"/>
  <c r="E98" i="1" s="1"/>
  <c r="E7" i="1"/>
  <c r="F48" i="1" l="1"/>
  <c r="E113" i="1"/>
  <c r="F47" i="1"/>
  <c r="E111" i="1"/>
  <c r="F52" i="1"/>
  <c r="E110" i="1"/>
  <c r="E101" i="1"/>
  <c r="E80" i="1" s="1"/>
  <c r="F7" i="1"/>
  <c r="E105" i="1"/>
  <c r="F20" i="1"/>
  <c r="F65" i="1"/>
  <c r="E106" i="1"/>
  <c r="F42" i="1"/>
  <c r="E115" i="1"/>
  <c r="F50" i="1"/>
  <c r="E92" i="1"/>
  <c r="F23" i="1"/>
  <c r="E128" i="1"/>
  <c r="F24" i="1"/>
  <c r="E93" i="1"/>
  <c r="F26" i="1"/>
  <c r="E112" i="1"/>
  <c r="F49" i="1"/>
  <c r="E124" i="1"/>
  <c r="F70" i="1"/>
  <c r="E90" i="1"/>
  <c r="F19" i="1"/>
  <c r="F31" i="1"/>
  <c r="E104" i="1"/>
  <c r="F41" i="1"/>
  <c r="E122" i="1"/>
  <c r="E123" i="1" s="1"/>
  <c r="F71" i="1"/>
  <c r="E130" i="1"/>
  <c r="F59" i="1"/>
  <c r="E88" i="1"/>
  <c r="F58" i="1"/>
  <c r="E87" i="1"/>
  <c r="F57" i="1"/>
  <c r="E77" i="1"/>
  <c r="E72" i="1"/>
  <c r="E67" i="1"/>
  <c r="E54" i="1"/>
  <c r="E43" i="1"/>
  <c r="E60" i="1"/>
  <c r="E33" i="1" l="1"/>
  <c r="F33" i="1" s="1"/>
  <c r="E114" i="1"/>
  <c r="E117" i="1" s="1"/>
  <c r="E83" i="1" s="1"/>
  <c r="E81" i="1"/>
  <c r="F72" i="1"/>
  <c r="E34" i="1"/>
  <c r="F34" i="1" s="1"/>
  <c r="F54" i="1"/>
  <c r="E37" i="1"/>
  <c r="F37" i="1" s="1"/>
  <c r="E125" i="1"/>
  <c r="E85" i="1" s="1"/>
  <c r="E107" i="1"/>
  <c r="E82" i="1" s="1"/>
  <c r="F67" i="1"/>
  <c r="F43" i="1"/>
  <c r="E12" i="1"/>
  <c r="E132" i="1"/>
  <c r="E89" i="1" s="1"/>
  <c r="E18" i="1"/>
  <c r="F18" i="1" s="1"/>
  <c r="F60" i="1"/>
  <c r="E38" i="1" l="1"/>
  <c r="E14" i="1" s="1"/>
  <c r="F14" i="1" s="1"/>
  <c r="E84" i="1"/>
  <c r="E86" i="1" s="1"/>
  <c r="E91" i="1" s="1"/>
  <c r="E94" i="1" s="1"/>
  <c r="F12" i="1"/>
  <c r="E13" i="1"/>
  <c r="F38" i="1" l="1"/>
  <c r="F13" i="1"/>
  <c r="E15" i="1"/>
  <c r="F15" i="1" l="1"/>
  <c r="E22" i="1"/>
  <c r="F22" i="1" s="1"/>
  <c r="E25" i="1" l="1"/>
  <c r="E27" i="1" s="1"/>
  <c r="F27" i="1" s="1"/>
  <c r="F25" i="1" l="1"/>
</calcChain>
</file>

<file path=xl/sharedStrings.xml><?xml version="1.0" encoding="utf-8"?>
<sst xmlns="http://schemas.openxmlformats.org/spreadsheetml/2006/main" count="287" uniqueCount="202">
  <si>
    <t>venj-bw2-i:NetResultAfterTax</t>
  </si>
  <si>
    <t>Netto resultaat na belastingen</t>
  </si>
  <si>
    <t>berekend</t>
  </si>
  <si>
    <t>venj-bw2-i:NetRevenue</t>
  </si>
  <si>
    <t>Netto-omzet</t>
  </si>
  <si>
    <t>D/C</t>
  </si>
  <si>
    <t>C</t>
  </si>
  <si>
    <t>D</t>
  </si>
  <si>
    <t>in instance</t>
  </si>
  <si>
    <t>Bedrijfskosten</t>
  </si>
  <si>
    <t>venj-bw2-i:OperatingExpenses</t>
  </si>
  <si>
    <t>venj-bw2-i:NetOperatingResult</t>
  </si>
  <si>
    <t>venj-bw2-i:OperatingIncomeOther</t>
  </si>
  <si>
    <t>Overige bedrijfsopbrengsten</t>
  </si>
  <si>
    <t>Bedrijfsresultaat</t>
  </si>
  <si>
    <t>venj-bw2-i:IncomeReceivablesNoncurrentSecurities</t>
  </si>
  <si>
    <t>rj-i:ChangesValueInvestmentProperties</t>
  </si>
  <si>
    <t>Specificatie bedrijfskosten</t>
  </si>
  <si>
    <t>rj-i:FinancialIncomeExpenses</t>
  </si>
  <si>
    <t>Financiële baten en lasten</t>
  </si>
  <si>
    <t>Specificatie financiële baten en lasten</t>
  </si>
  <si>
    <t>venj-bw2-i:InterestIncomeRelatedIncome</t>
  </si>
  <si>
    <t>venj-bw2-i:InterestExpensesRelatedExpenses</t>
  </si>
  <si>
    <t>rj-i:ForeignCurrencyExchangeRateResults</t>
  </si>
  <si>
    <t>Rentebaten etc.</t>
  </si>
  <si>
    <t>Rentelasten etc.</t>
  </si>
  <si>
    <t>Valutakoersverschillen</t>
  </si>
  <si>
    <t>venj-bw2-i:RevaluationReserveRelease</t>
  </si>
  <si>
    <t>Vrijval uit herwaarderingsreserve</t>
  </si>
  <si>
    <t>Opbrengst van vorderingen vaste akt.</t>
  </si>
  <si>
    <t>Waardeveranderingen vastgoed beleggingen</t>
  </si>
  <si>
    <t>venj-bw2-i:GovernmentSubsidies</t>
  </si>
  <si>
    <t>Overheidssubsidies</t>
  </si>
  <si>
    <t>venj-bw2-i:ChangesValueFinancialAssetsSecurities</t>
  </si>
  <si>
    <t>Waardeveranderingen fva en effecten</t>
  </si>
  <si>
    <t>venj-bw2-i:ResultBeforeTaxOrdinaryActivities</t>
  </si>
  <si>
    <t>Resultaat uit gewone bedrijfsuitoefening vb</t>
  </si>
  <si>
    <t>venj-bw2-i:IncomeTaxExpenseOrdinaryActivities</t>
  </si>
  <si>
    <t>Belastingen</t>
  </si>
  <si>
    <t>venj-bw2-i:ShareInResultsParticipatingInterests</t>
  </si>
  <si>
    <t>Aandeel resultaat deelnemingen</t>
  </si>
  <si>
    <t>venj-bw2-i:ResultAfterTax</t>
  </si>
  <si>
    <t>Resultaat na belastingen</t>
  </si>
  <si>
    <t>venj-bw2-i:ResultAttributableNoncontrollingInterest</t>
  </si>
  <si>
    <t>Resultaat aandeel van derden</t>
  </si>
  <si>
    <t>totaal is niet in voorbeeld instance!</t>
  </si>
  <si>
    <t>IFRS target-model</t>
  </si>
  <si>
    <t>Revenues</t>
  </si>
  <si>
    <t>CostOfSales</t>
  </si>
  <si>
    <t>Cost of Sales</t>
  </si>
  <si>
    <t>GrossProfit</t>
  </si>
  <si>
    <t>Gross Profit</t>
  </si>
  <si>
    <t>OtherOperatingIncomeTotal</t>
  </si>
  <si>
    <t>Other Operating Income</t>
  </si>
  <si>
    <t>volgt specificatie</t>
  </si>
  <si>
    <t>Specificatie Other Operating Income</t>
  </si>
  <si>
    <t>RentsAndRoyaltyIncome</t>
  </si>
  <si>
    <t>GrantsAndSubsidies</t>
  </si>
  <si>
    <t>MiscellaneousOtherOperatingIncome</t>
  </si>
  <si>
    <t>Rents and Royalty Income</t>
  </si>
  <si>
    <t>Grants and Subsidies</t>
  </si>
  <si>
    <t>Miscellaneous Other Operating Income</t>
  </si>
  <si>
    <t>Specificatie overige bedrijfsopbrengsten</t>
  </si>
  <si>
    <t>frc-i:RentalRevenues</t>
  </si>
  <si>
    <t>frc-i:RemainingOperatingIncome</t>
  </si>
  <si>
    <t>Verhuuropbrengsten</t>
  </si>
  <si>
    <t>Andere bedrijfsopbrengsten</t>
  </si>
  <si>
    <t>OperatingExpensesTotal</t>
  </si>
  <si>
    <t>Operating expenses</t>
  </si>
  <si>
    <t>Specificatie Operating Expenses</t>
  </si>
  <si>
    <t>TransportationExpenses</t>
  </si>
  <si>
    <t>MarketingAndDistributionCosts</t>
  </si>
  <si>
    <t>AdministrativeExpenses</t>
  </si>
  <si>
    <t>OtherOperatingExpenses</t>
  </si>
  <si>
    <t>Other operating Expenses</t>
  </si>
  <si>
    <t>Transportation Expenses</t>
  </si>
  <si>
    <t>Administrative expenses</t>
  </si>
  <si>
    <t>Specificatie overige bedrijfskosten</t>
  </si>
  <si>
    <t>rj-i:PersonnelRelatedOtherExpenses</t>
  </si>
  <si>
    <t>rj-i:AccommodationCosts</t>
  </si>
  <si>
    <t>rj-i:SalesRelatedExpenses</t>
  </si>
  <si>
    <t>rj-i:CarAndTransportCosts</t>
  </si>
  <si>
    <t>rj-i:OfficeRelatedExpenses</t>
  </si>
  <si>
    <t>rj-i:GeneralExpenses</t>
  </si>
  <si>
    <t>rj-i:OperationalExpenses</t>
  </si>
  <si>
    <t>rj-i:UndefinedOtherExpenses</t>
  </si>
  <si>
    <t>venj-bw2-i:OperatingExpensesOther</t>
  </si>
  <si>
    <t>Huisvestingskosten</t>
  </si>
  <si>
    <t>Verkoop gerelateerde kosten</t>
  </si>
  <si>
    <t>Auto- en transportkosten</t>
  </si>
  <si>
    <t>Kantoorkosten</t>
  </si>
  <si>
    <t>Algemene kosten</t>
  </si>
  <si>
    <t>Exploitatiekosten</t>
  </si>
  <si>
    <t>Andere kosten</t>
  </si>
  <si>
    <t>EarningsBeforeInterestTaxAndDepreciation</t>
  </si>
  <si>
    <t>EBITDA</t>
  </si>
  <si>
    <t>DepreciationAndImpairment</t>
  </si>
  <si>
    <t>Depreciation and Impairment</t>
  </si>
  <si>
    <t>EarningsBeforeInterestAndTax</t>
  </si>
  <si>
    <t>EBIT</t>
  </si>
  <si>
    <t>OtherFinancialIncome</t>
  </si>
  <si>
    <t>Other Income</t>
  </si>
  <si>
    <t>ProfitLossBeforeTax</t>
  </si>
  <si>
    <t>Profit before Tax</t>
  </si>
  <si>
    <t>IncomeTaxExpense</t>
  </si>
  <si>
    <t>Income Tax Expense</t>
  </si>
  <si>
    <t>MinorityInterest</t>
  </si>
  <si>
    <t>Minority Interest</t>
  </si>
  <si>
    <t>ProfitLossAfterTaxFromContinuingOperations</t>
  </si>
  <si>
    <t>Other Financial Income</t>
  </si>
  <si>
    <t>OtherIncome</t>
  </si>
  <si>
    <t>Proft after Tax</t>
  </si>
  <si>
    <t>Spcificatie Depreciation and Impairment</t>
  </si>
  <si>
    <t>DepreciationBuildings</t>
  </si>
  <si>
    <t>DepreciationVehiclesAndTransportEquipment</t>
  </si>
  <si>
    <t>DepreciationOtherEquipment</t>
  </si>
  <si>
    <t>Depreciation Buildings</t>
  </si>
  <si>
    <t>Depreciation Vehicles and Transport Eq.</t>
  </si>
  <si>
    <t>Depreciation Other Equipment</t>
  </si>
  <si>
    <t>DepreciationAndImpairmentOperatingExpenses</t>
  </si>
  <si>
    <t>AmortizationAndImpairmentIntangibleAssets</t>
  </si>
  <si>
    <t>Amortization and Impairment</t>
  </si>
  <si>
    <t>InterestIncome</t>
  </si>
  <si>
    <t>InterestExpense</t>
  </si>
  <si>
    <t>Interest Income</t>
  </si>
  <si>
    <t>Interest Expense</t>
  </si>
  <si>
    <t>IncomeLossFromRelatedParty</t>
  </si>
  <si>
    <t>Specificatie Other Financial Income</t>
  </si>
  <si>
    <t>Income from Related Party</t>
  </si>
  <si>
    <t>GainLossOnFinancialAssets</t>
  </si>
  <si>
    <t>Gain on Financial Assets</t>
  </si>
  <si>
    <t>RealizedForeignExchangeTranslationGain</t>
  </si>
  <si>
    <t>Realized Foreign Exchange Translation Gain</t>
  </si>
  <si>
    <t>AdjustmentsOnFinancialAssets</t>
  </si>
  <si>
    <t>Adjustments on Financial Assets</t>
  </si>
  <si>
    <t>let op!</t>
  </si>
  <si>
    <t>deel van algemene beheerskosten!</t>
  </si>
  <si>
    <t>Marketing and Distribution Costs</t>
  </si>
  <si>
    <t>twee posten</t>
  </si>
  <si>
    <t>Overige personeelsgerelateerde kosten</t>
  </si>
  <si>
    <t>venj-bw2-i:EmployeeBenefitsExpenses</t>
  </si>
  <si>
    <t>Specificatie lasten uit hoofde van personeelsbeloningen</t>
  </si>
  <si>
    <t>Lasten uit hoofde van personeelsbeloningen</t>
  </si>
  <si>
    <t>venj-bw2-i:WagesSalaries</t>
  </si>
  <si>
    <t>venj-bw2-i:SocialSecurityContributions</t>
  </si>
  <si>
    <t>venj-bw2-i:PensionCosts</t>
  </si>
  <si>
    <t>rj-i:EmployeeBenefitsExpensesOther</t>
  </si>
  <si>
    <t>Lonen en salarissen</t>
  </si>
  <si>
    <t>Sociale Lasten</t>
  </si>
  <si>
    <t>Pensioenlasten</t>
  </si>
  <si>
    <t>Overige personeelsbeloningen</t>
  </si>
  <si>
    <t>Specificatie Afschrijvingen</t>
  </si>
  <si>
    <t>venj-bw2-i:AmortisationIntangibleAssets</t>
  </si>
  <si>
    <t>venj-bw2-i:DepreciationPropertyPlantEquipment</t>
  </si>
  <si>
    <t>Afschrijvingen immat. vaste activa</t>
  </si>
  <si>
    <t>Afschrijvingen mat. vaste activa</t>
  </si>
  <si>
    <t>venj-bw2-i:DepreciationPropertyPlantEquipmentAmortisationIntangibleAssets</t>
  </si>
  <si>
    <t>Afschrijvingen</t>
  </si>
  <si>
    <t>BT11(Cat)-IFRS</t>
  </si>
  <si>
    <t>BT11 categoraal source-model</t>
  </si>
  <si>
    <t>Winst en verliesrekening categoraal</t>
  </si>
  <si>
    <t>venj-bw2-i:ChangesInventoriesWorkInProgress</t>
  </si>
  <si>
    <t>Wijziging in voorraden gereed product en OHW</t>
  </si>
  <si>
    <t>rj-i:ChangesConstructionContracts</t>
  </si>
  <si>
    <t>venj-bw2-i:CapitalisedProductionCosts</t>
  </si>
  <si>
    <t>Wijzingingen in onderhanden projecten</t>
  </si>
  <si>
    <t>Geactiveerde productie voor het eigen bedrijf</t>
  </si>
  <si>
    <t>Overig bedrijfsopbrengsten</t>
  </si>
  <si>
    <t>venj-bw2-i:OperatingIncome</t>
  </si>
  <si>
    <t>Bedrijfsopbrengsten</t>
  </si>
  <si>
    <t>venj-bw2-i:CostsRawMaterialsConsumables</t>
  </si>
  <si>
    <t>venj-bw2-i:CostsOutsourcedWorkOtherExternalExpenses</t>
  </si>
  <si>
    <t>venj-bw2-i:ChangesInValueIntangibleAssetsPropertyPlantEquipment</t>
  </si>
  <si>
    <t>venj-bw2-i:ImpairmentCurrentAssets</t>
  </si>
  <si>
    <t>Kosten van grond- en hulpstoffen</t>
  </si>
  <si>
    <t>Kosten uitgesteed werk</t>
  </si>
  <si>
    <t>Waardeveranderingen immat en mat</t>
  </si>
  <si>
    <t>Bijzondere waardeverminderingen</t>
  </si>
  <si>
    <t>Overige bedrijfskosten</t>
  </si>
  <si>
    <t>er is nog een onververdeling!</t>
  </si>
  <si>
    <t>ChangesWIP</t>
  </si>
  <si>
    <t>Changes in Work in Process</t>
  </si>
  <si>
    <t>Expenses (Own Work Capitalized)</t>
  </si>
  <si>
    <t>ExpensesOwnWorkCapitalized</t>
  </si>
  <si>
    <t>Specificatie Cost of Sales</t>
  </si>
  <si>
    <t>MaterialExpenses</t>
  </si>
  <si>
    <t>Material Expenses</t>
  </si>
  <si>
    <t>OwnUseOfGoods</t>
  </si>
  <si>
    <t>Own Use of Goods</t>
  </si>
  <si>
    <t>frc-i:PrivateUseOwnBusiness</t>
  </si>
  <si>
    <t>Privé gebruik eigen bedrijf</t>
  </si>
  <si>
    <t>OtherDirectCostsOfPurchaseTotal</t>
  </si>
  <si>
    <t>Other Direct Costs of Purchase</t>
  </si>
  <si>
    <t>CostsOfProduction</t>
  </si>
  <si>
    <t>OfficeExpenses</t>
  </si>
  <si>
    <t>Office Expenses</t>
  </si>
  <si>
    <t>Cost of Production</t>
  </si>
  <si>
    <t>PersonnelAndBenefitExpenses</t>
  </si>
  <si>
    <t>Personnel and Benefit Expenses</t>
  </si>
  <si>
    <t>nog nakijken</t>
  </si>
  <si>
    <t>Doel is controle tellingen in de instance en controle van de mapping</t>
  </si>
  <si>
    <t>tip: kijk ook in de MappingTool (v4.5.22) bij Analysis - List summation errors in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</si>
</sst>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ont="1"/>
    <xf numFmtId="3" fontId="0" fillId="0" borderId="1" xfId="0" applyNumberFormat="1" applyFont="1" applyBorder="1"/>
    <xf numFmtId="3" fontId="0" fillId="0" borderId="0" xfId="0" applyNumberFormat="1" applyFont="1" applyBorder="1"/>
    <xf numFmtId="0" fontId="0" fillId="0" borderId="1" xfId="0" applyBorder="1"/>
    <xf numFmtId="3" fontId="1" fillId="0" borderId="1" xfId="0" applyNumberFormat="1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3" fontId="1" fillId="0" borderId="2" xfId="0" applyNumberFormat="1" applyFont="1" applyBorder="1"/>
    <xf numFmtId="3" fontId="0" fillId="0" borderId="2" xfId="0" applyNumberFormat="1" applyBorder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Fill="1" applyBorder="1"/>
    <xf numFmtId="3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2"/>
  <sheetViews>
    <sheetView tabSelected="1" workbookViewId="0">
      <selection activeCell="A4" sqref="A4"/>
    </sheetView>
  </sheetViews>
  <sheetFormatPr defaultRowHeight="14.6" x14ac:dyDescent="0.4"/>
  <cols>
    <col min="1" max="1" width="48.53515625" customWidth="1"/>
    <col min="2" max="2" width="40.84375" customWidth="1"/>
    <col min="3" max="3" width="4.84375" customWidth="1"/>
    <col min="4" max="5" width="11.3046875" style="2" customWidth="1"/>
    <col min="6" max="6" width="3.3828125" style="7" customWidth="1"/>
    <col min="7" max="7" width="34.15234375" customWidth="1"/>
  </cols>
  <sheetData>
    <row r="2" spans="1:7" x14ac:dyDescent="0.4">
      <c r="A2" s="1" t="s">
        <v>158</v>
      </c>
      <c r="B2" s="24" t="s">
        <v>200</v>
      </c>
    </row>
    <row r="3" spans="1:7" x14ac:dyDescent="0.4">
      <c r="A3" s="1"/>
      <c r="B3" t="s">
        <v>201</v>
      </c>
    </row>
    <row r="4" spans="1:7" x14ac:dyDescent="0.4">
      <c r="A4" s="1" t="s">
        <v>159</v>
      </c>
    </row>
    <row r="5" spans="1:7" x14ac:dyDescent="0.4">
      <c r="C5" t="s">
        <v>5</v>
      </c>
      <c r="D5" s="3" t="s">
        <v>8</v>
      </c>
      <c r="E5" s="3" t="s">
        <v>2</v>
      </c>
      <c r="F5" s="21"/>
    </row>
    <row r="6" spans="1:7" x14ac:dyDescent="0.4">
      <c r="A6" s="1" t="s">
        <v>160</v>
      </c>
    </row>
    <row r="7" spans="1:7" x14ac:dyDescent="0.4">
      <c r="A7" t="s">
        <v>3</v>
      </c>
      <c r="B7" t="s">
        <v>4</v>
      </c>
      <c r="C7" t="s">
        <v>6</v>
      </c>
      <c r="D7" s="4">
        <v>3380541</v>
      </c>
      <c r="E7" s="4">
        <f>D7</f>
        <v>3380541</v>
      </c>
      <c r="F7" s="22" t="str">
        <f>IF(D7=E7,"v","-")</f>
        <v>v</v>
      </c>
    </row>
    <row r="8" spans="1:7" x14ac:dyDescent="0.4">
      <c r="A8" t="s">
        <v>161</v>
      </c>
      <c r="B8" t="s">
        <v>162</v>
      </c>
      <c r="C8" t="s">
        <v>6</v>
      </c>
      <c r="D8" s="4"/>
      <c r="E8" s="4">
        <f t="shared" ref="E8:E11" si="0">D8</f>
        <v>0</v>
      </c>
      <c r="F8" s="22" t="str">
        <f t="shared" ref="F8:F18" si="1">IF(D8=E8,"v","-")</f>
        <v>v</v>
      </c>
    </row>
    <row r="9" spans="1:7" x14ac:dyDescent="0.4">
      <c r="A9" t="s">
        <v>163</v>
      </c>
      <c r="B9" t="s">
        <v>165</v>
      </c>
      <c r="C9" t="s">
        <v>6</v>
      </c>
      <c r="D9" s="4"/>
      <c r="E9" s="4">
        <f t="shared" si="0"/>
        <v>0</v>
      </c>
      <c r="F9" s="22" t="str">
        <f t="shared" si="1"/>
        <v>v</v>
      </c>
    </row>
    <row r="10" spans="1:7" x14ac:dyDescent="0.4">
      <c r="A10" t="s">
        <v>164</v>
      </c>
      <c r="B10" t="s">
        <v>166</v>
      </c>
      <c r="C10" t="s">
        <v>6</v>
      </c>
      <c r="D10" s="4"/>
      <c r="E10" s="4">
        <f t="shared" si="0"/>
        <v>0</v>
      </c>
      <c r="F10" s="22" t="str">
        <f t="shared" si="1"/>
        <v>v</v>
      </c>
    </row>
    <row r="11" spans="1:7" x14ac:dyDescent="0.4">
      <c r="A11" t="s">
        <v>189</v>
      </c>
      <c r="B11" t="s">
        <v>190</v>
      </c>
      <c r="C11" t="s">
        <v>6</v>
      </c>
      <c r="D11" s="4">
        <v>0</v>
      </c>
      <c r="E11" s="4">
        <f t="shared" si="0"/>
        <v>0</v>
      </c>
      <c r="F11" s="22" t="str">
        <f t="shared" si="1"/>
        <v>v</v>
      </c>
    </row>
    <row r="12" spans="1:7" x14ac:dyDescent="0.4">
      <c r="A12" t="s">
        <v>12</v>
      </c>
      <c r="B12" t="s">
        <v>167</v>
      </c>
      <c r="C12" t="s">
        <v>6</v>
      </c>
      <c r="D12" s="4">
        <v>150000</v>
      </c>
      <c r="E12" s="7">
        <f>E43</f>
        <v>150000</v>
      </c>
      <c r="F12" s="22" t="str">
        <f t="shared" si="1"/>
        <v>v</v>
      </c>
      <c r="G12" t="s">
        <v>54</v>
      </c>
    </row>
    <row r="13" spans="1:7" x14ac:dyDescent="0.4">
      <c r="A13" s="10" t="s">
        <v>168</v>
      </c>
      <c r="B13" s="10" t="s">
        <v>169</v>
      </c>
      <c r="C13" s="10" t="s">
        <v>6</v>
      </c>
      <c r="D13" s="11">
        <v>3380541</v>
      </c>
      <c r="E13" s="8">
        <f>SUM(E7:E12)</f>
        <v>3530541</v>
      </c>
      <c r="F13" s="23" t="str">
        <f t="shared" si="1"/>
        <v>-</v>
      </c>
    </row>
    <row r="14" spans="1:7" x14ac:dyDescent="0.4">
      <c r="A14" t="s">
        <v>10</v>
      </c>
      <c r="B14" s="12" t="s">
        <v>9</v>
      </c>
      <c r="C14" s="12" t="s">
        <v>7</v>
      </c>
      <c r="D14" s="4">
        <v>2030693</v>
      </c>
      <c r="E14" s="7">
        <f>E38</f>
        <v>2030693</v>
      </c>
      <c r="F14" s="22" t="str">
        <f t="shared" si="1"/>
        <v>v</v>
      </c>
      <c r="G14" t="s">
        <v>54</v>
      </c>
    </row>
    <row r="15" spans="1:7" x14ac:dyDescent="0.4">
      <c r="A15" s="10" t="s">
        <v>11</v>
      </c>
      <c r="B15" s="10" t="s">
        <v>14</v>
      </c>
      <c r="C15" s="10" t="s">
        <v>6</v>
      </c>
      <c r="D15" s="11">
        <v>1349848</v>
      </c>
      <c r="E15" s="8">
        <f>E13-E14</f>
        <v>1499848</v>
      </c>
      <c r="F15" s="22" t="str">
        <f t="shared" si="1"/>
        <v>-</v>
      </c>
    </row>
    <row r="16" spans="1:7" x14ac:dyDescent="0.4">
      <c r="A16" t="s">
        <v>15</v>
      </c>
      <c r="B16" t="s">
        <v>29</v>
      </c>
      <c r="C16" t="s">
        <v>6</v>
      </c>
      <c r="D16" s="4"/>
      <c r="E16" s="4">
        <f>D16</f>
        <v>0</v>
      </c>
      <c r="F16" s="22" t="str">
        <f t="shared" si="1"/>
        <v>v</v>
      </c>
    </row>
    <row r="17" spans="1:7" x14ac:dyDescent="0.4">
      <c r="A17" t="s">
        <v>16</v>
      </c>
      <c r="B17" t="s">
        <v>30</v>
      </c>
      <c r="C17" t="s">
        <v>7</v>
      </c>
      <c r="D17" s="4"/>
      <c r="E17" s="4">
        <f>D17</f>
        <v>0</v>
      </c>
      <c r="F17" s="22" t="str">
        <f t="shared" si="1"/>
        <v>v</v>
      </c>
    </row>
    <row r="18" spans="1:7" x14ac:dyDescent="0.4">
      <c r="A18" t="s">
        <v>18</v>
      </c>
      <c r="B18" t="s">
        <v>19</v>
      </c>
      <c r="C18" t="s">
        <v>6</v>
      </c>
      <c r="D18" s="4">
        <v>-44951</v>
      </c>
      <c r="E18" s="7">
        <f>E60</f>
        <v>-44951</v>
      </c>
      <c r="F18" s="22" t="str">
        <f t="shared" si="1"/>
        <v>v</v>
      </c>
      <c r="G18" t="s">
        <v>54</v>
      </c>
    </row>
    <row r="19" spans="1:7" x14ac:dyDescent="0.4">
      <c r="A19" t="s">
        <v>27</v>
      </c>
      <c r="B19" t="s">
        <v>28</v>
      </c>
      <c r="C19" t="s">
        <v>6</v>
      </c>
      <c r="D19" s="4"/>
      <c r="E19" s="4">
        <f>D19</f>
        <v>0</v>
      </c>
      <c r="F19" s="22" t="str">
        <f>IF(D19=E19,"v","-")</f>
        <v>v</v>
      </c>
    </row>
    <row r="20" spans="1:7" x14ac:dyDescent="0.4">
      <c r="A20" t="s">
        <v>31</v>
      </c>
      <c r="B20" t="s">
        <v>32</v>
      </c>
      <c r="C20" t="s">
        <v>6</v>
      </c>
      <c r="D20" s="4"/>
      <c r="E20" s="4">
        <f>D20</f>
        <v>0</v>
      </c>
      <c r="F20" s="22" t="str">
        <f>IF(D20=E20,"v","-")</f>
        <v>v</v>
      </c>
    </row>
    <row r="21" spans="1:7" x14ac:dyDescent="0.4">
      <c r="A21" t="s">
        <v>33</v>
      </c>
      <c r="B21" t="s">
        <v>34</v>
      </c>
      <c r="C21" t="s">
        <v>7</v>
      </c>
      <c r="D21" s="4"/>
      <c r="E21" s="4">
        <f>D21</f>
        <v>0</v>
      </c>
      <c r="F21" s="22" t="str">
        <f>IF(D21=E21,"v","-")</f>
        <v>v</v>
      </c>
    </row>
    <row r="22" spans="1:7" x14ac:dyDescent="0.4">
      <c r="A22" s="10" t="s">
        <v>35</v>
      </c>
      <c r="B22" s="10" t="s">
        <v>36</v>
      </c>
      <c r="C22" s="10" t="s">
        <v>6</v>
      </c>
      <c r="D22" s="11">
        <v>1304897</v>
      </c>
      <c r="E22" s="8">
        <f>E15+E16-E17+E18+E19+E20-E21</f>
        <v>1454897</v>
      </c>
      <c r="F22" s="22" t="str">
        <f t="shared" ref="F22:F27" si="2">IF(D22=E22,"v","-")</f>
        <v>-</v>
      </c>
    </row>
    <row r="23" spans="1:7" x14ac:dyDescent="0.4">
      <c r="A23" t="s">
        <v>37</v>
      </c>
      <c r="B23" s="12" t="s">
        <v>38</v>
      </c>
      <c r="C23" s="12" t="s">
        <v>7</v>
      </c>
      <c r="D23" s="4">
        <v>307420</v>
      </c>
      <c r="E23" s="4">
        <f>D23</f>
        <v>307420</v>
      </c>
      <c r="F23" s="22" t="str">
        <f t="shared" si="2"/>
        <v>v</v>
      </c>
    </row>
    <row r="24" spans="1:7" x14ac:dyDescent="0.4">
      <c r="A24" t="s">
        <v>39</v>
      </c>
      <c r="B24" s="12" t="s">
        <v>40</v>
      </c>
      <c r="C24" s="12" t="s">
        <v>6</v>
      </c>
      <c r="D24" s="4">
        <v>844480</v>
      </c>
      <c r="E24" s="4">
        <f>D24</f>
        <v>844480</v>
      </c>
      <c r="F24" s="22" t="str">
        <f t="shared" si="2"/>
        <v>v</v>
      </c>
    </row>
    <row r="25" spans="1:7" x14ac:dyDescent="0.4">
      <c r="A25" s="10" t="s">
        <v>41</v>
      </c>
      <c r="B25" s="13" t="s">
        <v>42</v>
      </c>
      <c r="C25" s="13" t="s">
        <v>6</v>
      </c>
      <c r="D25" s="11">
        <v>997477</v>
      </c>
      <c r="E25" s="8">
        <f>E22-E23+E24</f>
        <v>1991957</v>
      </c>
      <c r="F25" s="23" t="str">
        <f t="shared" si="2"/>
        <v>-</v>
      </c>
    </row>
    <row r="26" spans="1:7" x14ac:dyDescent="0.4">
      <c r="A26" t="s">
        <v>43</v>
      </c>
      <c r="B26" s="12" t="s">
        <v>44</v>
      </c>
      <c r="C26" s="12" t="s">
        <v>6</v>
      </c>
      <c r="D26" s="4"/>
      <c r="E26" s="4">
        <f>D26</f>
        <v>0</v>
      </c>
      <c r="F26" s="22" t="str">
        <f t="shared" si="2"/>
        <v>v</v>
      </c>
    </row>
    <row r="27" spans="1:7" ht="15" thickBot="1" x14ac:dyDescent="0.45">
      <c r="A27" s="14" t="s">
        <v>0</v>
      </c>
      <c r="B27" s="14" t="s">
        <v>1</v>
      </c>
      <c r="C27" s="15" t="s">
        <v>6</v>
      </c>
      <c r="D27" s="16">
        <v>997477</v>
      </c>
      <c r="E27" s="17">
        <f>E25+E26</f>
        <v>1991957</v>
      </c>
      <c r="F27" s="22" t="str">
        <f t="shared" si="2"/>
        <v>-</v>
      </c>
    </row>
    <row r="28" spans="1:7" x14ac:dyDescent="0.4">
      <c r="D28" s="4"/>
    </row>
    <row r="29" spans="1:7" x14ac:dyDescent="0.4">
      <c r="D29" s="4"/>
    </row>
    <row r="30" spans="1:7" x14ac:dyDescent="0.4">
      <c r="A30" s="1" t="s">
        <v>17</v>
      </c>
      <c r="D30" s="4"/>
    </row>
    <row r="31" spans="1:7" x14ac:dyDescent="0.4">
      <c r="A31" t="s">
        <v>170</v>
      </c>
      <c r="B31" t="s">
        <v>174</v>
      </c>
      <c r="C31" t="s">
        <v>7</v>
      </c>
      <c r="D31" s="4">
        <v>410454</v>
      </c>
      <c r="E31" s="4">
        <f>D31</f>
        <v>410454</v>
      </c>
      <c r="F31" s="22" t="str">
        <f t="shared" ref="F31:F38" si="3">IF(D31=E31,"v","-")</f>
        <v>v</v>
      </c>
    </row>
    <row r="32" spans="1:7" x14ac:dyDescent="0.4">
      <c r="A32" t="s">
        <v>171</v>
      </c>
      <c r="B32" t="s">
        <v>175</v>
      </c>
      <c r="C32" t="s">
        <v>7</v>
      </c>
      <c r="D32" s="4"/>
      <c r="E32" s="4">
        <f t="shared" ref="E32:E36" si="4">D32</f>
        <v>0</v>
      </c>
      <c r="F32" s="22" t="str">
        <f t="shared" si="3"/>
        <v>v</v>
      </c>
    </row>
    <row r="33" spans="1:7" x14ac:dyDescent="0.4">
      <c r="A33" t="s">
        <v>140</v>
      </c>
      <c r="B33" t="s">
        <v>142</v>
      </c>
      <c r="C33" t="s">
        <v>7</v>
      </c>
      <c r="D33" s="4">
        <v>814391</v>
      </c>
      <c r="E33" s="7">
        <f>E67</f>
        <v>814391</v>
      </c>
      <c r="F33" s="22" t="str">
        <f t="shared" si="3"/>
        <v>v</v>
      </c>
      <c r="G33" t="s">
        <v>54</v>
      </c>
    </row>
    <row r="34" spans="1:7" x14ac:dyDescent="0.4">
      <c r="A34" t="s">
        <v>156</v>
      </c>
      <c r="B34" t="s">
        <v>157</v>
      </c>
      <c r="C34" t="s">
        <v>7</v>
      </c>
      <c r="D34" s="4">
        <v>511210</v>
      </c>
      <c r="E34" s="7">
        <f>E72</f>
        <v>511210</v>
      </c>
      <c r="F34" s="22" t="str">
        <f t="shared" si="3"/>
        <v>v</v>
      </c>
      <c r="G34" t="s">
        <v>54</v>
      </c>
    </row>
    <row r="35" spans="1:7" x14ac:dyDescent="0.4">
      <c r="A35" t="s">
        <v>172</v>
      </c>
      <c r="B35" t="s">
        <v>176</v>
      </c>
      <c r="C35" t="s">
        <v>7</v>
      </c>
      <c r="D35" s="4"/>
      <c r="E35" s="4">
        <f t="shared" si="4"/>
        <v>0</v>
      </c>
      <c r="F35" s="22" t="str">
        <f t="shared" si="3"/>
        <v>v</v>
      </c>
    </row>
    <row r="36" spans="1:7" x14ac:dyDescent="0.4">
      <c r="A36" t="s">
        <v>173</v>
      </c>
      <c r="B36" t="s">
        <v>177</v>
      </c>
      <c r="C36" t="s">
        <v>7</v>
      </c>
      <c r="D36" s="4"/>
      <c r="E36" s="4">
        <f t="shared" si="4"/>
        <v>0</v>
      </c>
      <c r="F36" s="22" t="str">
        <f t="shared" si="3"/>
        <v>v</v>
      </c>
    </row>
    <row r="37" spans="1:7" x14ac:dyDescent="0.4">
      <c r="A37" t="s">
        <v>86</v>
      </c>
      <c r="B37" t="s">
        <v>178</v>
      </c>
      <c r="C37" t="s">
        <v>7</v>
      </c>
      <c r="D37" s="4">
        <v>294638</v>
      </c>
      <c r="E37" s="7">
        <f>E54</f>
        <v>294638</v>
      </c>
      <c r="F37" s="22" t="str">
        <f t="shared" si="3"/>
        <v>v</v>
      </c>
      <c r="G37" t="s">
        <v>54</v>
      </c>
    </row>
    <row r="38" spans="1:7" ht="15" thickBot="1" x14ac:dyDescent="0.45">
      <c r="A38" s="14" t="s">
        <v>10</v>
      </c>
      <c r="B38" s="14" t="s">
        <v>9</v>
      </c>
      <c r="C38" s="15" t="s">
        <v>7</v>
      </c>
      <c r="D38" s="16">
        <v>2030693</v>
      </c>
      <c r="E38" s="17">
        <f>SUM(E31:E37)</f>
        <v>2030693</v>
      </c>
      <c r="F38" s="22" t="str">
        <f t="shared" si="3"/>
        <v>v</v>
      </c>
    </row>
    <row r="39" spans="1:7" x14ac:dyDescent="0.4">
      <c r="A39" s="18"/>
      <c r="B39" s="18"/>
      <c r="C39" s="12"/>
      <c r="D39" s="19"/>
      <c r="E39" s="6"/>
      <c r="F39" s="9"/>
    </row>
    <row r="40" spans="1:7" x14ac:dyDescent="0.4">
      <c r="A40" s="1" t="s">
        <v>62</v>
      </c>
      <c r="D40" s="4"/>
    </row>
    <row r="41" spans="1:7" x14ac:dyDescent="0.4">
      <c r="A41" t="s">
        <v>63</v>
      </c>
      <c r="B41" t="s">
        <v>65</v>
      </c>
      <c r="C41" t="s">
        <v>6</v>
      </c>
      <c r="D41" s="4"/>
      <c r="E41" s="4">
        <f>D41</f>
        <v>0</v>
      </c>
      <c r="F41" s="22" t="str">
        <f t="shared" ref="F41:F43" si="5">IF(D41=E41,"v","-")</f>
        <v>v</v>
      </c>
    </row>
    <row r="42" spans="1:7" x14ac:dyDescent="0.4">
      <c r="A42" t="s">
        <v>64</v>
      </c>
      <c r="B42" t="s">
        <v>66</v>
      </c>
      <c r="C42" t="s">
        <v>6</v>
      </c>
      <c r="D42" s="4">
        <v>150000</v>
      </c>
      <c r="E42" s="4">
        <f>D42</f>
        <v>150000</v>
      </c>
      <c r="F42" s="22" t="str">
        <f t="shared" si="5"/>
        <v>v</v>
      </c>
    </row>
    <row r="43" spans="1:7" ht="15" thickBot="1" x14ac:dyDescent="0.45">
      <c r="A43" s="14" t="s">
        <v>12</v>
      </c>
      <c r="B43" s="14" t="s">
        <v>13</v>
      </c>
      <c r="C43" s="15" t="s">
        <v>6</v>
      </c>
      <c r="D43" s="16">
        <v>150000</v>
      </c>
      <c r="E43" s="17">
        <f>E41+E42</f>
        <v>150000</v>
      </c>
      <c r="F43" s="22" t="str">
        <f t="shared" si="5"/>
        <v>v</v>
      </c>
    </row>
    <row r="44" spans="1:7" x14ac:dyDescent="0.4">
      <c r="A44" s="18"/>
      <c r="B44" s="18"/>
      <c r="C44" s="12"/>
      <c r="D44" s="19"/>
      <c r="E44" s="6"/>
      <c r="F44" s="9"/>
    </row>
    <row r="45" spans="1:7" x14ac:dyDescent="0.4">
      <c r="A45" s="20" t="s">
        <v>77</v>
      </c>
      <c r="B45" s="18"/>
      <c r="C45" s="12"/>
      <c r="D45" s="19"/>
      <c r="E45" s="6"/>
      <c r="F45" s="9"/>
      <c r="G45" t="s">
        <v>136</v>
      </c>
    </row>
    <row r="46" spans="1:7" x14ac:dyDescent="0.4">
      <c r="A46" s="18" t="s">
        <v>78</v>
      </c>
      <c r="B46" s="12" t="s">
        <v>139</v>
      </c>
      <c r="C46" s="12" t="s">
        <v>7</v>
      </c>
      <c r="D46" s="19">
        <v>16549</v>
      </c>
      <c r="E46" s="19">
        <f>D46</f>
        <v>16549</v>
      </c>
      <c r="F46" s="22" t="str">
        <f t="shared" ref="F46:F54" si="6">IF(D46=E46,"v","-")</f>
        <v>v</v>
      </c>
    </row>
    <row r="47" spans="1:7" x14ac:dyDescent="0.4">
      <c r="A47" s="18" t="s">
        <v>79</v>
      </c>
      <c r="B47" s="12" t="s">
        <v>87</v>
      </c>
      <c r="C47" s="12" t="s">
        <v>7</v>
      </c>
      <c r="D47" s="19">
        <v>135804</v>
      </c>
      <c r="E47" s="19">
        <f t="shared" ref="E47:E53" si="7">D47</f>
        <v>135804</v>
      </c>
      <c r="F47" s="22" t="str">
        <f t="shared" si="6"/>
        <v>v</v>
      </c>
    </row>
    <row r="48" spans="1:7" x14ac:dyDescent="0.4">
      <c r="A48" s="18" t="s">
        <v>80</v>
      </c>
      <c r="B48" s="12" t="s">
        <v>88</v>
      </c>
      <c r="C48" s="12" t="s">
        <v>7</v>
      </c>
      <c r="D48" s="19">
        <v>14799</v>
      </c>
      <c r="E48" s="19">
        <f t="shared" si="7"/>
        <v>14799</v>
      </c>
      <c r="F48" s="22" t="str">
        <f t="shared" si="6"/>
        <v>v</v>
      </c>
    </row>
    <row r="49" spans="1:7" x14ac:dyDescent="0.4">
      <c r="A49" s="18" t="s">
        <v>81</v>
      </c>
      <c r="B49" s="12" t="s">
        <v>89</v>
      </c>
      <c r="C49" s="12" t="s">
        <v>7</v>
      </c>
      <c r="D49" s="19">
        <v>15323</v>
      </c>
      <c r="E49" s="19">
        <f t="shared" si="7"/>
        <v>15323</v>
      </c>
      <c r="F49" s="22" t="str">
        <f t="shared" si="6"/>
        <v>v</v>
      </c>
      <c r="G49" s="12"/>
    </row>
    <row r="50" spans="1:7" x14ac:dyDescent="0.4">
      <c r="A50" s="18" t="s">
        <v>82</v>
      </c>
      <c r="B50" s="12" t="s">
        <v>90</v>
      </c>
      <c r="C50" s="12" t="s">
        <v>7</v>
      </c>
      <c r="D50" s="19">
        <v>9501</v>
      </c>
      <c r="E50" s="19">
        <f t="shared" si="7"/>
        <v>9501</v>
      </c>
      <c r="F50" s="22" t="str">
        <f t="shared" si="6"/>
        <v>v</v>
      </c>
    </row>
    <row r="51" spans="1:7" x14ac:dyDescent="0.4">
      <c r="A51" s="18" t="s">
        <v>83</v>
      </c>
      <c r="B51" s="12" t="s">
        <v>91</v>
      </c>
      <c r="C51" s="12" t="s">
        <v>7</v>
      </c>
      <c r="D51" s="19">
        <v>79049</v>
      </c>
      <c r="E51" s="19">
        <f t="shared" si="7"/>
        <v>79049</v>
      </c>
      <c r="F51" s="22" t="str">
        <f t="shared" si="6"/>
        <v>v</v>
      </c>
    </row>
    <row r="52" spans="1:7" x14ac:dyDescent="0.4">
      <c r="A52" s="18" t="s">
        <v>84</v>
      </c>
      <c r="B52" s="12" t="s">
        <v>92</v>
      </c>
      <c r="C52" s="12" t="s">
        <v>7</v>
      </c>
      <c r="D52" s="19">
        <v>23613</v>
      </c>
      <c r="E52" s="19">
        <f t="shared" si="7"/>
        <v>23613</v>
      </c>
      <c r="F52" s="22" t="str">
        <f t="shared" si="6"/>
        <v>v</v>
      </c>
    </row>
    <row r="53" spans="1:7" x14ac:dyDescent="0.4">
      <c r="A53" s="18" t="s">
        <v>85</v>
      </c>
      <c r="B53" s="12" t="s">
        <v>93</v>
      </c>
      <c r="C53" s="12" t="s">
        <v>7</v>
      </c>
      <c r="D53" s="19"/>
      <c r="E53" s="19">
        <f t="shared" si="7"/>
        <v>0</v>
      </c>
      <c r="F53" s="22" t="str">
        <f t="shared" si="6"/>
        <v>v</v>
      </c>
    </row>
    <row r="54" spans="1:7" ht="15" thickBot="1" x14ac:dyDescent="0.45">
      <c r="A54" s="14" t="s">
        <v>86</v>
      </c>
      <c r="B54" s="14"/>
      <c r="C54" s="15" t="s">
        <v>7</v>
      </c>
      <c r="D54" s="16">
        <v>294638</v>
      </c>
      <c r="E54" s="17">
        <f>SUM(E46:E53)</f>
        <v>294638</v>
      </c>
      <c r="F54" s="22" t="str">
        <f t="shared" si="6"/>
        <v>v</v>
      </c>
    </row>
    <row r="55" spans="1:7" x14ac:dyDescent="0.4">
      <c r="D55" s="4"/>
    </row>
    <row r="56" spans="1:7" x14ac:dyDescent="0.4">
      <c r="A56" s="1" t="s">
        <v>20</v>
      </c>
      <c r="D56" s="4"/>
    </row>
    <row r="57" spans="1:7" x14ac:dyDescent="0.4">
      <c r="A57" t="s">
        <v>21</v>
      </c>
      <c r="B57" t="s">
        <v>24</v>
      </c>
      <c r="C57" t="s">
        <v>6</v>
      </c>
      <c r="D57" s="4">
        <v>7382</v>
      </c>
      <c r="E57" s="4">
        <f>D57</f>
        <v>7382</v>
      </c>
      <c r="F57" s="22" t="str">
        <f t="shared" ref="F57:F60" si="8">IF(D57=E57,"v","-")</f>
        <v>v</v>
      </c>
    </row>
    <row r="58" spans="1:7" x14ac:dyDescent="0.4">
      <c r="A58" t="s">
        <v>22</v>
      </c>
      <c r="B58" t="s">
        <v>25</v>
      </c>
      <c r="C58" t="s">
        <v>7</v>
      </c>
      <c r="D58" s="4">
        <v>52333</v>
      </c>
      <c r="E58" s="4">
        <f>D58</f>
        <v>52333</v>
      </c>
      <c r="F58" s="22" t="str">
        <f t="shared" si="8"/>
        <v>v</v>
      </c>
    </row>
    <row r="59" spans="1:7" x14ac:dyDescent="0.4">
      <c r="A59" t="s">
        <v>23</v>
      </c>
      <c r="B59" t="s">
        <v>26</v>
      </c>
      <c r="C59" t="s">
        <v>7</v>
      </c>
      <c r="D59" s="4"/>
      <c r="E59" s="4">
        <f>D59</f>
        <v>0</v>
      </c>
      <c r="F59" s="22" t="str">
        <f t="shared" si="8"/>
        <v>v</v>
      </c>
    </row>
    <row r="60" spans="1:7" ht="15" thickBot="1" x14ac:dyDescent="0.45">
      <c r="A60" s="14" t="s">
        <v>18</v>
      </c>
      <c r="B60" s="14" t="s">
        <v>19</v>
      </c>
      <c r="C60" s="15" t="s">
        <v>6</v>
      </c>
      <c r="D60" s="16">
        <v>-44951</v>
      </c>
      <c r="E60" s="17">
        <f>E57-E58-E59</f>
        <v>-44951</v>
      </c>
      <c r="F60" s="22" t="str">
        <f t="shared" si="8"/>
        <v>v</v>
      </c>
      <c r="G60" s="12" t="s">
        <v>45</v>
      </c>
    </row>
    <row r="62" spans="1:7" x14ac:dyDescent="0.4">
      <c r="A62" s="1" t="s">
        <v>141</v>
      </c>
      <c r="G62" t="s">
        <v>136</v>
      </c>
    </row>
    <row r="63" spans="1:7" x14ac:dyDescent="0.4">
      <c r="A63" t="s">
        <v>143</v>
      </c>
      <c r="B63" t="s">
        <v>147</v>
      </c>
      <c r="C63" t="s">
        <v>7</v>
      </c>
      <c r="D63" s="4">
        <v>651292</v>
      </c>
      <c r="E63" s="4">
        <f>D63</f>
        <v>651292</v>
      </c>
      <c r="F63" s="22" t="str">
        <f t="shared" ref="F63:F67" si="9">IF(D63=E63,"v","-")</f>
        <v>v</v>
      </c>
    </row>
    <row r="64" spans="1:7" x14ac:dyDescent="0.4">
      <c r="A64" t="s">
        <v>144</v>
      </c>
      <c r="B64" t="s">
        <v>148</v>
      </c>
      <c r="C64" t="s">
        <v>7</v>
      </c>
      <c r="D64" s="4">
        <v>100384</v>
      </c>
      <c r="E64" s="4">
        <f>D64</f>
        <v>100384</v>
      </c>
      <c r="F64" s="22" t="str">
        <f t="shared" si="9"/>
        <v>v</v>
      </c>
    </row>
    <row r="65" spans="1:7" x14ac:dyDescent="0.4">
      <c r="A65" t="s">
        <v>145</v>
      </c>
      <c r="B65" t="s">
        <v>149</v>
      </c>
      <c r="C65" t="s">
        <v>7</v>
      </c>
      <c r="D65" s="4">
        <v>62715</v>
      </c>
      <c r="E65" s="4">
        <f>D65</f>
        <v>62715</v>
      </c>
      <c r="F65" s="22" t="str">
        <f t="shared" si="9"/>
        <v>v</v>
      </c>
    </row>
    <row r="66" spans="1:7" x14ac:dyDescent="0.4">
      <c r="A66" t="s">
        <v>146</v>
      </c>
      <c r="B66" t="s">
        <v>150</v>
      </c>
      <c r="C66" t="s">
        <v>7</v>
      </c>
      <c r="D66" s="4"/>
      <c r="E66" s="4">
        <f>D66</f>
        <v>0</v>
      </c>
      <c r="F66" s="22" t="str">
        <f t="shared" si="9"/>
        <v>v</v>
      </c>
    </row>
    <row r="67" spans="1:7" ht="15" thickBot="1" x14ac:dyDescent="0.45">
      <c r="A67" s="14" t="s">
        <v>140</v>
      </c>
      <c r="B67" s="14" t="s">
        <v>142</v>
      </c>
      <c r="C67" s="15" t="s">
        <v>7</v>
      </c>
      <c r="D67" s="16">
        <f>SUM(D63:D66)</f>
        <v>814391</v>
      </c>
      <c r="E67" s="17">
        <f>SUM(E63:E66)</f>
        <v>814391</v>
      </c>
      <c r="F67" s="22" t="str">
        <f t="shared" si="9"/>
        <v>v</v>
      </c>
    </row>
    <row r="69" spans="1:7" x14ac:dyDescent="0.4">
      <c r="A69" s="1" t="s">
        <v>151</v>
      </c>
      <c r="G69" t="s">
        <v>136</v>
      </c>
    </row>
    <row r="70" spans="1:7" x14ac:dyDescent="0.4">
      <c r="A70" t="s">
        <v>152</v>
      </c>
      <c r="B70" t="s">
        <v>154</v>
      </c>
      <c r="C70" t="s">
        <v>7</v>
      </c>
      <c r="D70" s="4">
        <v>5382</v>
      </c>
      <c r="E70" s="4">
        <f>D70</f>
        <v>5382</v>
      </c>
      <c r="F70" s="22" t="str">
        <f t="shared" ref="F70:F72" si="10">IF(D70=E70,"v","-")</f>
        <v>v</v>
      </c>
    </row>
    <row r="71" spans="1:7" x14ac:dyDescent="0.4">
      <c r="A71" t="s">
        <v>153</v>
      </c>
      <c r="B71" t="s">
        <v>155</v>
      </c>
      <c r="C71" t="s">
        <v>7</v>
      </c>
      <c r="D71" s="4">
        <v>505828</v>
      </c>
      <c r="E71" s="4">
        <f>D71</f>
        <v>505828</v>
      </c>
      <c r="F71" s="22" t="str">
        <f t="shared" si="10"/>
        <v>v</v>
      </c>
      <c r="G71" t="s">
        <v>179</v>
      </c>
    </row>
    <row r="72" spans="1:7" ht="15" thickBot="1" x14ac:dyDescent="0.45">
      <c r="A72" s="14" t="s">
        <v>156</v>
      </c>
      <c r="B72" s="14" t="s">
        <v>157</v>
      </c>
      <c r="C72" s="15" t="s">
        <v>7</v>
      </c>
      <c r="D72" s="16">
        <v>511210</v>
      </c>
      <c r="E72" s="17">
        <f>SUM(E70:E71)</f>
        <v>511210</v>
      </c>
      <c r="F72" s="22" t="str">
        <f t="shared" si="10"/>
        <v>v</v>
      </c>
    </row>
    <row r="73" spans="1:7" x14ac:dyDescent="0.4">
      <c r="A73" s="18"/>
      <c r="B73" s="18"/>
      <c r="C73" s="12"/>
      <c r="D73" s="19"/>
      <c r="E73" s="6"/>
      <c r="F73" s="9"/>
    </row>
    <row r="74" spans="1:7" x14ac:dyDescent="0.4">
      <c r="A74" s="18"/>
      <c r="B74" s="18"/>
      <c r="C74" s="12"/>
      <c r="D74" s="19"/>
      <c r="E74" s="6"/>
      <c r="F74" s="9"/>
    </row>
    <row r="76" spans="1:7" x14ac:dyDescent="0.4">
      <c r="A76" s="1" t="s">
        <v>46</v>
      </c>
    </row>
    <row r="77" spans="1:7" x14ac:dyDescent="0.4">
      <c r="A77" t="s">
        <v>47</v>
      </c>
      <c r="B77" t="s">
        <v>47</v>
      </c>
      <c r="E77" s="2">
        <f>E7</f>
        <v>3380541</v>
      </c>
    </row>
    <row r="78" spans="1:7" x14ac:dyDescent="0.4">
      <c r="A78" t="s">
        <v>180</v>
      </c>
      <c r="B78" t="s">
        <v>181</v>
      </c>
      <c r="E78" s="2">
        <f>E8+E9</f>
        <v>0</v>
      </c>
    </row>
    <row r="79" spans="1:7" x14ac:dyDescent="0.4">
      <c r="A79" t="s">
        <v>183</v>
      </c>
      <c r="B79" t="s">
        <v>182</v>
      </c>
      <c r="E79" s="2">
        <f>E10</f>
        <v>0</v>
      </c>
    </row>
    <row r="80" spans="1:7" x14ac:dyDescent="0.4">
      <c r="A80" t="s">
        <v>48</v>
      </c>
      <c r="B80" t="s">
        <v>49</v>
      </c>
      <c r="E80" s="2">
        <f>-E101</f>
        <v>-410454</v>
      </c>
      <c r="G80" t="s">
        <v>54</v>
      </c>
    </row>
    <row r="81" spans="1:7" x14ac:dyDescent="0.4">
      <c r="A81" s="10" t="s">
        <v>50</v>
      </c>
      <c r="B81" s="10" t="s">
        <v>51</v>
      </c>
      <c r="C81" s="10"/>
      <c r="D81" s="5"/>
      <c r="E81" s="5">
        <f>E77+E80</f>
        <v>2970087</v>
      </c>
      <c r="F81" s="9"/>
    </row>
    <row r="82" spans="1:7" x14ac:dyDescent="0.4">
      <c r="A82" t="s">
        <v>52</v>
      </c>
      <c r="B82" s="12" t="s">
        <v>53</v>
      </c>
      <c r="E82" s="2">
        <f>E107</f>
        <v>150000</v>
      </c>
      <c r="G82" t="s">
        <v>54</v>
      </c>
    </row>
    <row r="83" spans="1:7" x14ac:dyDescent="0.4">
      <c r="A83" t="s">
        <v>67</v>
      </c>
      <c r="B83" s="12" t="s">
        <v>68</v>
      </c>
      <c r="E83" s="2">
        <f>-E117</f>
        <v>-1109029</v>
      </c>
      <c r="G83" t="s">
        <v>54</v>
      </c>
    </row>
    <row r="84" spans="1:7" x14ac:dyDescent="0.4">
      <c r="A84" s="10" t="s">
        <v>94</v>
      </c>
      <c r="B84" s="10" t="s">
        <v>95</v>
      </c>
      <c r="C84" s="10"/>
      <c r="D84" s="5"/>
      <c r="E84" s="5">
        <f>SUM(E81:E83)</f>
        <v>2011058</v>
      </c>
      <c r="F84" s="9"/>
    </row>
    <row r="85" spans="1:7" x14ac:dyDescent="0.4">
      <c r="A85" t="s">
        <v>96</v>
      </c>
      <c r="B85" s="12" t="s">
        <v>97</v>
      </c>
      <c r="E85" s="2">
        <f>-E125</f>
        <v>-511210</v>
      </c>
      <c r="G85" t="s">
        <v>54</v>
      </c>
    </row>
    <row r="86" spans="1:7" x14ac:dyDescent="0.4">
      <c r="A86" s="10" t="s">
        <v>98</v>
      </c>
      <c r="B86" s="10" t="s">
        <v>99</v>
      </c>
      <c r="C86" s="10"/>
      <c r="D86" s="5"/>
      <c r="E86" s="5">
        <f>SUM(E84:E85)</f>
        <v>1499848</v>
      </c>
      <c r="F86" s="9"/>
    </row>
    <row r="87" spans="1:7" x14ac:dyDescent="0.4">
      <c r="A87" s="18" t="s">
        <v>122</v>
      </c>
      <c r="B87" s="12" t="s">
        <v>124</v>
      </c>
      <c r="C87" s="18"/>
      <c r="D87" s="6"/>
      <c r="E87" s="6">
        <f>E57</f>
        <v>7382</v>
      </c>
      <c r="F87" s="9"/>
    </row>
    <row r="88" spans="1:7" x14ac:dyDescent="0.4">
      <c r="A88" s="18" t="s">
        <v>123</v>
      </c>
      <c r="B88" s="18" t="s">
        <v>125</v>
      </c>
      <c r="C88" s="18"/>
      <c r="D88" s="6"/>
      <c r="E88" s="6">
        <f>-E58</f>
        <v>-52333</v>
      </c>
      <c r="F88" s="9"/>
      <c r="G88" s="18"/>
    </row>
    <row r="89" spans="1:7" x14ac:dyDescent="0.4">
      <c r="A89" s="18" t="s">
        <v>100</v>
      </c>
      <c r="B89" s="12" t="s">
        <v>109</v>
      </c>
      <c r="C89" s="18"/>
      <c r="D89" s="6"/>
      <c r="E89" s="6">
        <f>E132</f>
        <v>844480</v>
      </c>
      <c r="F89" s="9"/>
      <c r="G89" t="s">
        <v>54</v>
      </c>
    </row>
    <row r="90" spans="1:7" x14ac:dyDescent="0.4">
      <c r="A90" s="12" t="s">
        <v>110</v>
      </c>
      <c r="B90" s="12" t="s">
        <v>101</v>
      </c>
      <c r="C90" s="18"/>
      <c r="D90" s="6"/>
      <c r="E90" s="6">
        <f>E19</f>
        <v>0</v>
      </c>
      <c r="F90" s="9"/>
    </row>
    <row r="91" spans="1:7" x14ac:dyDescent="0.4">
      <c r="A91" s="10" t="s">
        <v>102</v>
      </c>
      <c r="B91" s="10" t="s">
        <v>103</v>
      </c>
      <c r="C91" s="10"/>
      <c r="D91" s="5"/>
      <c r="E91" s="5">
        <f>SUM(E86:E90)</f>
        <v>2299377</v>
      </c>
      <c r="F91" s="9"/>
    </row>
    <row r="92" spans="1:7" x14ac:dyDescent="0.4">
      <c r="A92" s="18" t="s">
        <v>104</v>
      </c>
      <c r="B92" s="12" t="s">
        <v>105</v>
      </c>
      <c r="C92" s="18"/>
      <c r="D92" s="6"/>
      <c r="E92" s="6">
        <f>-E23</f>
        <v>-307420</v>
      </c>
      <c r="F92" s="9"/>
    </row>
    <row r="93" spans="1:7" x14ac:dyDescent="0.4">
      <c r="A93" s="18" t="s">
        <v>106</v>
      </c>
      <c r="B93" s="12" t="s">
        <v>107</v>
      </c>
      <c r="C93" s="18"/>
      <c r="D93" s="6"/>
      <c r="E93" s="6">
        <f>E26</f>
        <v>0</v>
      </c>
      <c r="F93" s="9"/>
    </row>
    <row r="94" spans="1:7" ht="15" thickBot="1" x14ac:dyDescent="0.45">
      <c r="A94" s="14" t="s">
        <v>108</v>
      </c>
      <c r="B94" s="14" t="s">
        <v>111</v>
      </c>
      <c r="C94" s="14"/>
      <c r="D94" s="17"/>
      <c r="E94" s="17">
        <f>SUM(E91:E93)</f>
        <v>1991957</v>
      </c>
      <c r="F94" s="9"/>
    </row>
    <row r="95" spans="1:7" x14ac:dyDescent="0.4">
      <c r="B95" s="12"/>
    </row>
    <row r="96" spans="1:7" x14ac:dyDescent="0.4">
      <c r="B96" s="12"/>
    </row>
    <row r="97" spans="1:7" x14ac:dyDescent="0.4">
      <c r="A97" s="1" t="s">
        <v>184</v>
      </c>
      <c r="B97" s="12"/>
    </row>
    <row r="98" spans="1:7" x14ac:dyDescent="0.4">
      <c r="A98" t="s">
        <v>185</v>
      </c>
      <c r="B98" s="12" t="s">
        <v>186</v>
      </c>
      <c r="E98" s="2">
        <f>E31</f>
        <v>410454</v>
      </c>
    </row>
    <row r="99" spans="1:7" x14ac:dyDescent="0.4">
      <c r="A99" t="s">
        <v>187</v>
      </c>
      <c r="B99" s="12" t="s">
        <v>188</v>
      </c>
      <c r="E99" s="2">
        <f>-E11</f>
        <v>0</v>
      </c>
    </row>
    <row r="100" spans="1:7" x14ac:dyDescent="0.4">
      <c r="A100" t="s">
        <v>191</v>
      </c>
      <c r="B100" s="12" t="s">
        <v>192</v>
      </c>
      <c r="E100" s="2">
        <f>E32</f>
        <v>0</v>
      </c>
    </row>
    <row r="101" spans="1:7" ht="15" thickBot="1" x14ac:dyDescent="0.45">
      <c r="A101" s="14" t="s">
        <v>48</v>
      </c>
      <c r="B101" s="14" t="s">
        <v>49</v>
      </c>
      <c r="C101" s="15"/>
      <c r="D101" s="16"/>
      <c r="E101" s="17">
        <f>SUM(E98:E100)</f>
        <v>410454</v>
      </c>
      <c r="F101" s="9"/>
    </row>
    <row r="102" spans="1:7" x14ac:dyDescent="0.4">
      <c r="B102" s="12"/>
    </row>
    <row r="103" spans="1:7" x14ac:dyDescent="0.4">
      <c r="A103" s="1" t="s">
        <v>55</v>
      </c>
    </row>
    <row r="104" spans="1:7" x14ac:dyDescent="0.4">
      <c r="A104" t="s">
        <v>56</v>
      </c>
      <c r="B104" t="s">
        <v>59</v>
      </c>
      <c r="E104" s="2">
        <f>E41</f>
        <v>0</v>
      </c>
    </row>
    <row r="105" spans="1:7" x14ac:dyDescent="0.4">
      <c r="A105" t="s">
        <v>57</v>
      </c>
      <c r="B105" t="s">
        <v>60</v>
      </c>
      <c r="E105" s="2">
        <f>E20</f>
        <v>0</v>
      </c>
      <c r="G105" t="s">
        <v>135</v>
      </c>
    </row>
    <row r="106" spans="1:7" x14ac:dyDescent="0.4">
      <c r="A106" t="s">
        <v>58</v>
      </c>
      <c r="B106" t="s">
        <v>61</v>
      </c>
      <c r="E106" s="2">
        <f>E42</f>
        <v>150000</v>
      </c>
    </row>
    <row r="107" spans="1:7" ht="15" thickBot="1" x14ac:dyDescent="0.45">
      <c r="A107" s="14" t="s">
        <v>52</v>
      </c>
      <c r="B107" s="14" t="s">
        <v>53</v>
      </c>
      <c r="C107" s="15"/>
      <c r="D107" s="16"/>
      <c r="E107" s="17">
        <f>SUM(E104:E106)</f>
        <v>150000</v>
      </c>
      <c r="F107" s="9"/>
    </row>
    <row r="109" spans="1:7" x14ac:dyDescent="0.4">
      <c r="A109" s="1" t="s">
        <v>69</v>
      </c>
    </row>
    <row r="110" spans="1:7" x14ac:dyDescent="0.4">
      <c r="A110" s="22" t="s">
        <v>193</v>
      </c>
      <c r="B110" t="s">
        <v>196</v>
      </c>
      <c r="E110" s="2">
        <f>E52</f>
        <v>23613</v>
      </c>
    </row>
    <row r="111" spans="1:7" x14ac:dyDescent="0.4">
      <c r="A111" s="22" t="s">
        <v>194</v>
      </c>
      <c r="B111" t="s">
        <v>195</v>
      </c>
      <c r="E111" s="2">
        <f>E47</f>
        <v>135804</v>
      </c>
    </row>
    <row r="112" spans="1:7" x14ac:dyDescent="0.4">
      <c r="A112" t="s">
        <v>70</v>
      </c>
      <c r="B112" t="s">
        <v>75</v>
      </c>
      <c r="E112" s="2">
        <f>E49</f>
        <v>15323</v>
      </c>
    </row>
    <row r="113" spans="1:7" x14ac:dyDescent="0.4">
      <c r="A113" t="s">
        <v>71</v>
      </c>
      <c r="B113" t="s">
        <v>137</v>
      </c>
      <c r="E113" s="2">
        <f>E48</f>
        <v>14799</v>
      </c>
    </row>
    <row r="114" spans="1:7" x14ac:dyDescent="0.4">
      <c r="A114" t="s">
        <v>197</v>
      </c>
      <c r="B114" t="s">
        <v>198</v>
      </c>
      <c r="E114" s="2">
        <f>E67+E46</f>
        <v>830940</v>
      </c>
      <c r="G114" t="s">
        <v>138</v>
      </c>
    </row>
    <row r="115" spans="1:7" x14ac:dyDescent="0.4">
      <c r="A115" t="s">
        <v>72</v>
      </c>
      <c r="B115" t="s">
        <v>76</v>
      </c>
      <c r="E115" s="2">
        <f>E50</f>
        <v>9501</v>
      </c>
    </row>
    <row r="116" spans="1:7" x14ac:dyDescent="0.4">
      <c r="A116" t="s">
        <v>73</v>
      </c>
      <c r="B116" t="s">
        <v>74</v>
      </c>
      <c r="E116" s="2">
        <f>E37-E48-E46-E52-E50-E49-E47</f>
        <v>79049</v>
      </c>
    </row>
    <row r="117" spans="1:7" ht="15" thickBot="1" x14ac:dyDescent="0.45">
      <c r="A117" s="14" t="s">
        <v>67</v>
      </c>
      <c r="B117" s="14" t="s">
        <v>68</v>
      </c>
      <c r="C117" s="15"/>
      <c r="D117" s="16"/>
      <c r="E117" s="17">
        <f>SUM(E110:E116)</f>
        <v>1109029</v>
      </c>
      <c r="F117" s="9"/>
    </row>
    <row r="119" spans="1:7" x14ac:dyDescent="0.4">
      <c r="A119" s="1" t="s">
        <v>112</v>
      </c>
    </row>
    <row r="120" spans="1:7" x14ac:dyDescent="0.4">
      <c r="A120" t="s">
        <v>113</v>
      </c>
      <c r="B120" t="s">
        <v>116</v>
      </c>
    </row>
    <row r="121" spans="1:7" x14ac:dyDescent="0.4">
      <c r="A121" t="s">
        <v>114</v>
      </c>
      <c r="B121" t="s">
        <v>117</v>
      </c>
    </row>
    <row r="122" spans="1:7" x14ac:dyDescent="0.4">
      <c r="A122" t="s">
        <v>115</v>
      </c>
      <c r="B122" t="s">
        <v>118</v>
      </c>
      <c r="E122" s="2">
        <f>E71</f>
        <v>505828</v>
      </c>
    </row>
    <row r="123" spans="1:7" x14ac:dyDescent="0.4">
      <c r="A123" s="10" t="s">
        <v>119</v>
      </c>
      <c r="B123" s="10" t="s">
        <v>97</v>
      </c>
      <c r="C123" s="10"/>
      <c r="D123" s="5"/>
      <c r="E123" s="5">
        <f>SUM(E121:E122)</f>
        <v>505828</v>
      </c>
      <c r="F123" s="9"/>
    </row>
    <row r="124" spans="1:7" x14ac:dyDescent="0.4">
      <c r="A124" t="s">
        <v>120</v>
      </c>
      <c r="B124" s="12" t="s">
        <v>121</v>
      </c>
      <c r="E124" s="2">
        <f>E70</f>
        <v>5382</v>
      </c>
    </row>
    <row r="125" spans="1:7" ht="15" thickBot="1" x14ac:dyDescent="0.45">
      <c r="A125" s="14" t="s">
        <v>96</v>
      </c>
      <c r="B125" s="15" t="s">
        <v>97</v>
      </c>
      <c r="C125" s="14"/>
      <c r="D125" s="17"/>
      <c r="E125" s="17">
        <f>SUM(E123:E124)</f>
        <v>511210</v>
      </c>
      <c r="F125" s="9"/>
    </row>
    <row r="127" spans="1:7" x14ac:dyDescent="0.4">
      <c r="A127" s="1" t="s">
        <v>127</v>
      </c>
    </row>
    <row r="128" spans="1:7" x14ac:dyDescent="0.4">
      <c r="A128" t="s">
        <v>126</v>
      </c>
      <c r="B128" t="s">
        <v>128</v>
      </c>
      <c r="E128" s="2">
        <f>E24</f>
        <v>844480</v>
      </c>
    </row>
    <row r="129" spans="1:7" x14ac:dyDescent="0.4">
      <c r="A129" t="s">
        <v>129</v>
      </c>
      <c r="B129" t="s">
        <v>130</v>
      </c>
      <c r="E129" s="2">
        <f>-E17-E21+E16</f>
        <v>0</v>
      </c>
    </row>
    <row r="130" spans="1:7" x14ac:dyDescent="0.4">
      <c r="A130" t="s">
        <v>131</v>
      </c>
      <c r="B130" t="s">
        <v>132</v>
      </c>
      <c r="E130" s="2">
        <f>-E59</f>
        <v>0</v>
      </c>
    </row>
    <row r="131" spans="1:7" x14ac:dyDescent="0.4">
      <c r="A131" t="s">
        <v>133</v>
      </c>
      <c r="B131" t="s">
        <v>134</v>
      </c>
      <c r="G131" t="s">
        <v>199</v>
      </c>
    </row>
    <row r="132" spans="1:7" ht="15" thickBot="1" x14ac:dyDescent="0.45">
      <c r="A132" s="14" t="s">
        <v>100</v>
      </c>
      <c r="B132" s="15" t="s">
        <v>109</v>
      </c>
      <c r="C132" s="14"/>
      <c r="D132" s="17"/>
      <c r="E132" s="17">
        <f>SUM(E128:E131)</f>
        <v>844480</v>
      </c>
      <c r="F13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Jan Stokking</dc:creator>
  <cp:lastModifiedBy>Evert Jan Stokking</cp:lastModifiedBy>
  <dcterms:created xsi:type="dcterms:W3CDTF">2017-02-21T12:16:08Z</dcterms:created>
  <dcterms:modified xsi:type="dcterms:W3CDTF">2017-09-26T19:43:39Z</dcterms:modified>
</cp:coreProperties>
</file>