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P:\Git\FinanFinancials\CODELISTS\ING-BCIS\IFRS\MappingTables\"/>
    </mc:Choice>
  </mc:AlternateContent>
  <bookViews>
    <workbookView xWindow="0" yWindow="0" windowWidth="15754" windowHeight="1348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4" i="1" l="1"/>
  <c r="F65" i="1"/>
  <c r="F63" i="1"/>
  <c r="F57" i="1"/>
  <c r="F58" i="1"/>
  <c r="F59" i="1"/>
  <c r="F60" i="1"/>
  <c r="F56" i="1"/>
  <c r="F51" i="1"/>
  <c r="F52" i="1"/>
  <c r="F53" i="1"/>
  <c r="F50" i="1"/>
  <c r="F40" i="1"/>
  <c r="F41" i="1"/>
  <c r="F42" i="1"/>
  <c r="F43" i="1"/>
  <c r="F44" i="1"/>
  <c r="F45" i="1"/>
  <c r="F46" i="1"/>
  <c r="F47" i="1"/>
  <c r="F39" i="1"/>
  <c r="F35" i="1"/>
  <c r="F36" i="1"/>
  <c r="F34" i="1"/>
  <c r="F30" i="1"/>
  <c r="F31" i="1"/>
  <c r="F29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7" i="1"/>
  <c r="E78" i="1" l="1"/>
  <c r="E113" i="1"/>
  <c r="E64" i="1"/>
  <c r="E106" i="1" s="1"/>
  <c r="E107" i="1" s="1"/>
  <c r="E109" i="1" s="1"/>
  <c r="E76" i="1" s="1"/>
  <c r="E63" i="1"/>
  <c r="E108" i="1" s="1"/>
  <c r="E98" i="1"/>
  <c r="E59" i="1"/>
  <c r="E58" i="1"/>
  <c r="E57" i="1"/>
  <c r="E56" i="1"/>
  <c r="E97" i="1" s="1"/>
  <c r="D60" i="1"/>
  <c r="E70" i="1"/>
  <c r="E40" i="1"/>
  <c r="E100" i="1" s="1"/>
  <c r="E41" i="1"/>
  <c r="E96" i="1" s="1"/>
  <c r="E42" i="1"/>
  <c r="E95" i="1" s="1"/>
  <c r="E43" i="1"/>
  <c r="E99" i="1" s="1"/>
  <c r="E44" i="1"/>
  <c r="E45" i="1"/>
  <c r="E46" i="1"/>
  <c r="E39" i="1"/>
  <c r="E35" i="1"/>
  <c r="E91" i="1" s="1"/>
  <c r="E34" i="1"/>
  <c r="E89" i="1" s="1"/>
  <c r="E24" i="1"/>
  <c r="E84" i="1" s="1"/>
  <c r="E22" i="1"/>
  <c r="E112" i="1" s="1"/>
  <c r="E116" i="1" s="1"/>
  <c r="E80" i="1" s="1"/>
  <c r="E21" i="1"/>
  <c r="E83" i="1" s="1"/>
  <c r="E19" i="1"/>
  <c r="E18" i="1"/>
  <c r="E90" i="1" s="1"/>
  <c r="E17" i="1"/>
  <c r="E81" i="1" s="1"/>
  <c r="E52" i="1"/>
  <c r="E114" i="1" s="1"/>
  <c r="E51" i="1"/>
  <c r="E79" i="1" s="1"/>
  <c r="E50" i="1"/>
  <c r="E30" i="1"/>
  <c r="E29" i="1"/>
  <c r="E15" i="1"/>
  <c r="E14" i="1"/>
  <c r="E8" i="1"/>
  <c r="E71" i="1" s="1"/>
  <c r="E7" i="1"/>
  <c r="E65" i="1" l="1"/>
  <c r="E31" i="1"/>
  <c r="E10" i="1" s="1"/>
  <c r="E60" i="1"/>
  <c r="E101" i="1"/>
  <c r="E74" i="1" s="1"/>
  <c r="E47" i="1"/>
  <c r="E72" i="1"/>
  <c r="E92" i="1"/>
  <c r="E73" i="1" s="1"/>
  <c r="E36" i="1"/>
  <c r="E12" i="1" s="1"/>
  <c r="E53" i="1"/>
  <c r="E16" i="1" s="1"/>
  <c r="E9" i="1"/>
  <c r="E11" i="1" l="1"/>
  <c r="E75" i="1"/>
  <c r="E77" i="1" s="1"/>
  <c r="E82" i="1" s="1"/>
  <c r="E85" i="1" s="1"/>
  <c r="E13" i="1"/>
  <c r="E20" i="1" s="1"/>
  <c r="E23" i="1" s="1"/>
  <c r="E25" i="1" s="1"/>
</calcChain>
</file>

<file path=xl/comments1.xml><?xml version="1.0" encoding="utf-8"?>
<comments xmlns="http://schemas.openxmlformats.org/spreadsheetml/2006/main">
  <authors>
    <author>Evert Jan Stokking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Evert Jan Stokking:</t>
        </r>
        <r>
          <rPr>
            <sz val="9"/>
            <color indexed="81"/>
            <rFont val="Tahoma"/>
            <family val="2"/>
          </rPr>
          <t xml:space="preserve">
voorbeeld-instance bij BT11: 
frc-rpt-ihz-aangifte-met-winstbijlage-functioneel-2016.xbrl</t>
        </r>
      </text>
    </comment>
  </commentList>
</comments>
</file>

<file path=xl/sharedStrings.xml><?xml version="1.0" encoding="utf-8"?>
<sst xmlns="http://schemas.openxmlformats.org/spreadsheetml/2006/main" count="250" uniqueCount="182">
  <si>
    <t>BT11(Func)-IFRS</t>
  </si>
  <si>
    <t>Winst en verliesrekening functioneel</t>
  </si>
  <si>
    <t>venj-bw2-i:NetResultAfterTax</t>
  </si>
  <si>
    <t>Netto resultaat na belastingen</t>
  </si>
  <si>
    <t>berekend</t>
  </si>
  <si>
    <t>venj-bw2-i:NetRevenue</t>
  </si>
  <si>
    <t>Netto-omzet</t>
  </si>
  <si>
    <t>Kostprijs van de omzet</t>
  </si>
  <si>
    <t>venj-bw2-i:CostOfSales</t>
  </si>
  <si>
    <t>venj-bw2-i:GrossOperatingResult</t>
  </si>
  <si>
    <t>Bruto-omzetresultaat</t>
  </si>
  <si>
    <t>D/C</t>
  </si>
  <si>
    <t>C</t>
  </si>
  <si>
    <t>D</t>
  </si>
  <si>
    <t>Verkoopkosten</t>
  </si>
  <si>
    <t>Algemene beheerkosten</t>
  </si>
  <si>
    <t>in instance</t>
  </si>
  <si>
    <t>Bedrijfskosten</t>
  </si>
  <si>
    <t>venj-bw2-i:SellingExpenses</t>
  </si>
  <si>
    <t>venj-bw2-i:GeneralAdministrativeExpenses</t>
  </si>
  <si>
    <t>venj-bw2-i:OperatingExpenses</t>
  </si>
  <si>
    <t>Netto-omzetresultaat</t>
  </si>
  <si>
    <t>venj-bw2-i:NetOperatingResult</t>
  </si>
  <si>
    <t>venj-bw2-i:OperatingIncomeOther</t>
  </si>
  <si>
    <t>Overige bedrijfsopbrengsten</t>
  </si>
  <si>
    <t>venj-bw2-i:OperatingResult</t>
  </si>
  <si>
    <t>Bedrijfsresultaat</t>
  </si>
  <si>
    <t>venj-bw2-i:IncomeReceivablesNoncurrentSecurities</t>
  </si>
  <si>
    <t>rj-i:ChangesValueInvestmentProperties</t>
  </si>
  <si>
    <t>Specificatie bedrijfskosten</t>
  </si>
  <si>
    <t>rj-i:FinancialIncomeExpenses</t>
  </si>
  <si>
    <t>Financiële baten en lasten</t>
  </si>
  <si>
    <t>Specificatie financiële baten en lasten</t>
  </si>
  <si>
    <t>venj-bw2-i:InterestIncomeRelatedIncome</t>
  </si>
  <si>
    <t>venj-bw2-i:InterestExpensesRelatedExpenses</t>
  </si>
  <si>
    <t>rj-i:ForeignCurrencyExchangeRateResults</t>
  </si>
  <si>
    <t>Rentebaten etc.</t>
  </si>
  <si>
    <t>Rentelasten etc.</t>
  </si>
  <si>
    <t>Valutakoersverschillen</t>
  </si>
  <si>
    <t>venj-bw2-i:RevaluationReserveRelease</t>
  </si>
  <si>
    <t>Vrijval uit herwaarderingsreserve</t>
  </si>
  <si>
    <t>Opbrengst van vorderingen vaste akt.</t>
  </si>
  <si>
    <t>Waardeveranderingen vastgoed beleggingen</t>
  </si>
  <si>
    <t>venj-bw2-i:GovernmentSubsidies</t>
  </si>
  <si>
    <t>Overheidssubsidies</t>
  </si>
  <si>
    <t>venj-bw2-i:ChangesValueFinancialAssetsSecurities</t>
  </si>
  <si>
    <t>Waardeveranderingen fva en effecten</t>
  </si>
  <si>
    <t>venj-bw2-i:ResultBeforeTaxOrdinaryActivities</t>
  </si>
  <si>
    <t>Resultaat uit gewone bedrijfsuitoefening vb</t>
  </si>
  <si>
    <t>venj-bw2-i:IncomeTaxExpenseOrdinaryActivities</t>
  </si>
  <si>
    <t>Belastingen</t>
  </si>
  <si>
    <t>venj-bw2-i:ShareInResultsParticipatingInterests</t>
  </si>
  <si>
    <t>Aandeel resultaat deelnemingen</t>
  </si>
  <si>
    <t>venj-bw2-i:ResultAfterTax</t>
  </si>
  <si>
    <t>Resultaat na belastingen</t>
  </si>
  <si>
    <t>venj-bw2-i:ResultAttributableNoncontrollingInterest</t>
  </si>
  <si>
    <t>Resultaat aandeel van derden</t>
  </si>
  <si>
    <t>totaal is niet in voorbeeld instance!</t>
  </si>
  <si>
    <t>BT11 functioneel source-model</t>
  </si>
  <si>
    <t>IFRS target-model</t>
  </si>
  <si>
    <t>Revenues</t>
  </si>
  <si>
    <t>CostOfSales</t>
  </si>
  <si>
    <t>Cost of Sales</t>
  </si>
  <si>
    <t>GrossProfit</t>
  </si>
  <si>
    <t>Gross Profit</t>
  </si>
  <si>
    <t>OtherOperatingIncomeTotal</t>
  </si>
  <si>
    <t>Other Operating Income</t>
  </si>
  <si>
    <t>volgt specificatie</t>
  </si>
  <si>
    <t>Specificatie Other Operating Income</t>
  </si>
  <si>
    <t>RentsAndRoyaltyIncome</t>
  </si>
  <si>
    <t>GrantsAndSubsidies</t>
  </si>
  <si>
    <t>MiscellaneousOtherOperatingIncome</t>
  </si>
  <si>
    <t>Rents and Royalty Income</t>
  </si>
  <si>
    <t>Grants and Subsidies</t>
  </si>
  <si>
    <t>Miscellaneous Other Operating Income</t>
  </si>
  <si>
    <t>Specificatie overige bedrijfsopbrengsten</t>
  </si>
  <si>
    <t>frc-i:RentalRevenues</t>
  </si>
  <si>
    <t>frc-i:RemainingOperatingIncome</t>
  </si>
  <si>
    <t>Verhuuropbrengsten</t>
  </si>
  <si>
    <t>Andere bedrijfsopbrengsten</t>
  </si>
  <si>
    <t>OperatingExpensesTotal</t>
  </si>
  <si>
    <t>Operating expenses</t>
  </si>
  <si>
    <t>Specificatie Operating Expenses</t>
  </si>
  <si>
    <t>TransportationExpenses</t>
  </si>
  <si>
    <t>MarketingAndDistributionCosts</t>
  </si>
  <si>
    <t>AdministrativeExpenses</t>
  </si>
  <si>
    <t>OtherOperatingExpenses</t>
  </si>
  <si>
    <t>Other operating Expenses</t>
  </si>
  <si>
    <t>Transportation Expenses</t>
  </si>
  <si>
    <t>Administrative expenses</t>
  </si>
  <si>
    <t>Specificatie overige bedrijfskosten</t>
  </si>
  <si>
    <t>rj-i:PersonnelRelatedOtherExpenses</t>
  </si>
  <si>
    <t>rj-i:AccommodationCosts</t>
  </si>
  <si>
    <t>rj-i:SalesRelatedExpenses</t>
  </si>
  <si>
    <t>rj-i:CarAndTransportCosts</t>
  </si>
  <si>
    <t>rj-i:OfficeRelatedExpenses</t>
  </si>
  <si>
    <t>rj-i:GeneralExpenses</t>
  </si>
  <si>
    <t>rj-i:OperationalExpenses</t>
  </si>
  <si>
    <t>rj-i:UndefinedOtherExpenses</t>
  </si>
  <si>
    <t>venj-bw2-i:OperatingExpensesOther</t>
  </si>
  <si>
    <t>Huisvestingskosten</t>
  </si>
  <si>
    <t>Verkoop gerelateerde kosten</t>
  </si>
  <si>
    <t>Auto- en transportkosten</t>
  </si>
  <si>
    <t>Kantoorkosten</t>
  </si>
  <si>
    <t>Algemene kosten</t>
  </si>
  <si>
    <t>Exploitatiekosten</t>
  </si>
  <si>
    <t>Andere kosten</t>
  </si>
  <si>
    <t>WagesAndSocialSecurities</t>
  </si>
  <si>
    <t>Wages and Social Securities</t>
  </si>
  <si>
    <t>PensionPremiums</t>
  </si>
  <si>
    <t>Pension Premiums</t>
  </si>
  <si>
    <t>EarningsBeforeInterestTaxAndDepreciation</t>
  </si>
  <si>
    <t>EBITDA</t>
  </si>
  <si>
    <t>DepreciationAndImpairment</t>
  </si>
  <si>
    <t>Depreciation and Impairment</t>
  </si>
  <si>
    <t>EarningsBeforeInterestAndTax</t>
  </si>
  <si>
    <t>EBIT</t>
  </si>
  <si>
    <t>OtherFinancialIncome</t>
  </si>
  <si>
    <t>Other Income</t>
  </si>
  <si>
    <t>ProfitLossBeforeTax</t>
  </si>
  <si>
    <t>Profit before Tax</t>
  </si>
  <si>
    <t>IncomeTaxExpense</t>
  </si>
  <si>
    <t>Income Tax Expense</t>
  </si>
  <si>
    <t>MinorityInterest</t>
  </si>
  <si>
    <t>Minority Interest</t>
  </si>
  <si>
    <t>ProfitLossAfterTaxFromContinuingOperations</t>
  </si>
  <si>
    <t>Other Financial Income</t>
  </si>
  <si>
    <t>OtherIncome</t>
  </si>
  <si>
    <t>Proft after Tax</t>
  </si>
  <si>
    <t>Spcificatie Depreciation and Impairment</t>
  </si>
  <si>
    <t>DepreciationBuildings</t>
  </si>
  <si>
    <t>DepreciationVehiclesAndTransportEquipment</t>
  </si>
  <si>
    <t>DepreciationOtherEquipment</t>
  </si>
  <si>
    <t>Depreciation Buildings</t>
  </si>
  <si>
    <t>Depreciation Vehicles and Transport Eq.</t>
  </si>
  <si>
    <t>Depreciation Other Equipment</t>
  </si>
  <si>
    <t>DepreciationAndImpairmentOperatingExpenses</t>
  </si>
  <si>
    <t>AmortizationAndImpairmentIntangibleAssets</t>
  </si>
  <si>
    <t>Amortization and Impairment</t>
  </si>
  <si>
    <t>InterestIncome</t>
  </si>
  <si>
    <t>InterestExpense</t>
  </si>
  <si>
    <t>Interest Income</t>
  </si>
  <si>
    <t>Interest Expense</t>
  </si>
  <si>
    <t>IncomeLossFromRelatedParty</t>
  </si>
  <si>
    <t>Specificatie Other Financial Income</t>
  </si>
  <si>
    <t>Income from Related Party</t>
  </si>
  <si>
    <t>GainLossOnFinancialAssets</t>
  </si>
  <si>
    <t>Gain on Financial Assets</t>
  </si>
  <si>
    <t>RealizedForeignExchangeTranslationGain</t>
  </si>
  <si>
    <t>Realized Foreign Exchange Translation Gain</t>
  </si>
  <si>
    <t>AdjustmentsOnFinancialAssets</t>
  </si>
  <si>
    <t>Adjustments on Financial Assets</t>
  </si>
  <si>
    <t>let op!</t>
  </si>
  <si>
    <t>deel van algemene beheerskosten!</t>
  </si>
  <si>
    <t>Marketing and Distribution Costs</t>
  </si>
  <si>
    <t>twee posten</t>
  </si>
  <si>
    <t>Overige personeelsgerelateerde kosten</t>
  </si>
  <si>
    <t>venj-bw2-i:EmployeeBenefitsExpenses</t>
  </si>
  <si>
    <t>Specificatie lasten uit hoofde van personeelsbeloningen</t>
  </si>
  <si>
    <t>Lasten uit hoofde van personeelsbeloningen</t>
  </si>
  <si>
    <t>venj-bw2-i:WagesSalaries</t>
  </si>
  <si>
    <t>venj-bw2-i:SocialSecurityContributions</t>
  </si>
  <si>
    <t>venj-bw2-i:PensionCosts</t>
  </si>
  <si>
    <t>rj-i:EmployeeBenefitsExpensesOther</t>
  </si>
  <si>
    <t>Lonen en salarissen</t>
  </si>
  <si>
    <t>Sociale Lasten</t>
  </si>
  <si>
    <t>Pensioenlasten</t>
  </si>
  <si>
    <t>Overige personeelsbeloningen</t>
  </si>
  <si>
    <t>vier posten</t>
  </si>
  <si>
    <t>Specificatie Afschrijvingen</t>
  </si>
  <si>
    <t>o.a. "overige bedrijfskosten", "Ov. Personeelsbeloningen", Afschrijvingen, zie spec</t>
  </si>
  <si>
    <t>venj-bw2-i:AmortisationIntangibleAssets</t>
  </si>
  <si>
    <t>venj-bw2-i:DepreciationPropertyPlantEquipment</t>
  </si>
  <si>
    <t>Afschrijvingen immat. vaste activa</t>
  </si>
  <si>
    <t>Afschrijvingen mat. vaste activa</t>
  </si>
  <si>
    <t>venj-bw2-i:DepreciationPropertyPlantEquipmentAmortisationIntangibleAssets</t>
  </si>
  <si>
    <t>Afschrijvingen</t>
  </si>
  <si>
    <t>let op: afschrijvingen eraf!</t>
  </si>
  <si>
    <t>onderverdeling niet aanwezig!</t>
  </si>
  <si>
    <t>niet in IHZ functioneel</t>
  </si>
  <si>
    <t>Doel is controle tellingen in de instance en controle van de mapping</t>
  </si>
  <si>
    <t>tip: kijk ook in de MappingTool (v4.5.22) bij Analysis - List summation errors in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</si>
</sst>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0" fillId="0" borderId="1" xfId="0" applyNumberFormat="1" applyBorder="1"/>
    <xf numFmtId="3" fontId="0" fillId="0" borderId="0" xfId="0" applyNumberFormat="1" applyBorder="1"/>
    <xf numFmtId="3" fontId="0" fillId="0" borderId="0" xfId="0" applyNumberFormat="1" applyFont="1"/>
    <xf numFmtId="3" fontId="0" fillId="0" borderId="1" xfId="0" applyNumberFormat="1" applyFont="1" applyBorder="1"/>
    <xf numFmtId="3" fontId="0" fillId="0" borderId="0" xfId="0" applyNumberFormat="1" applyFont="1" applyBorder="1"/>
    <xf numFmtId="0" fontId="0" fillId="0" borderId="1" xfId="0" applyBorder="1"/>
    <xf numFmtId="3" fontId="1" fillId="0" borderId="1" xfId="0" applyNumberFormat="1" applyFont="1" applyBorder="1"/>
    <xf numFmtId="0" fontId="0" fillId="0" borderId="0" xfId="0" applyFill="1" applyBorder="1"/>
    <xf numFmtId="0" fontId="0" fillId="0" borderId="1" xfId="0" applyFill="1" applyBorder="1"/>
    <xf numFmtId="3" fontId="1" fillId="2" borderId="0" xfId="0" applyNumberFormat="1" applyFont="1" applyFill="1"/>
    <xf numFmtId="0" fontId="0" fillId="0" borderId="2" xfId="0" applyBorder="1"/>
    <xf numFmtId="0" fontId="0" fillId="0" borderId="2" xfId="0" applyFill="1" applyBorder="1"/>
    <xf numFmtId="3" fontId="1" fillId="0" borderId="2" xfId="0" applyNumberFormat="1" applyFont="1" applyBorder="1"/>
    <xf numFmtId="3" fontId="0" fillId="0" borderId="2" xfId="0" applyNumberFormat="1" applyBorder="1"/>
    <xf numFmtId="0" fontId="0" fillId="0" borderId="0" xfId="0" applyBorder="1"/>
    <xf numFmtId="3" fontId="1" fillId="0" borderId="0" xfId="0" applyNumberFormat="1" applyFont="1" applyBorder="1"/>
    <xf numFmtId="0" fontId="1" fillId="0" borderId="0" xfId="0" applyFont="1" applyFill="1" applyBorder="1"/>
    <xf numFmtId="3" fontId="1" fillId="2" borderId="2" xfId="0" applyNumberFormat="1" applyFont="1" applyFill="1" applyBorder="1"/>
    <xf numFmtId="3" fontId="0" fillId="0" borderId="0" xfId="0" applyNumberFormat="1" applyFont="1" applyAlignment="1">
      <alignment horizontal="right"/>
    </xf>
    <xf numFmtId="3" fontId="1" fillId="3" borderId="0" xfId="0" applyNumberFormat="1" applyFont="1" applyFill="1"/>
    <xf numFmtId="3" fontId="1" fillId="3" borderId="2" xfId="0" applyNumberFormat="1" applyFont="1" applyFill="1" applyBorder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116"/>
  <sheetViews>
    <sheetView tabSelected="1" workbookViewId="0">
      <selection activeCell="B5" sqref="B5"/>
    </sheetView>
  </sheetViews>
  <sheetFormatPr defaultRowHeight="14.6" x14ac:dyDescent="0.4"/>
  <cols>
    <col min="1" max="1" width="37.15234375" customWidth="1"/>
    <col min="2" max="2" width="40.84375" customWidth="1"/>
    <col min="3" max="3" width="4.84375" customWidth="1"/>
    <col min="4" max="5" width="11.3046875" style="2" customWidth="1"/>
    <col min="6" max="6" width="3.3828125" style="7" customWidth="1"/>
    <col min="7" max="7" width="34.15234375" customWidth="1"/>
  </cols>
  <sheetData>
    <row r="2" spans="1:7" x14ac:dyDescent="0.4">
      <c r="A2" s="1" t="s">
        <v>0</v>
      </c>
      <c r="B2" s="27" t="s">
        <v>180</v>
      </c>
    </row>
    <row r="3" spans="1:7" x14ac:dyDescent="0.4">
      <c r="A3" s="1"/>
      <c r="B3" t="s">
        <v>181</v>
      </c>
    </row>
    <row r="4" spans="1:7" x14ac:dyDescent="0.4">
      <c r="A4" s="1" t="s">
        <v>58</v>
      </c>
    </row>
    <row r="5" spans="1:7" x14ac:dyDescent="0.4">
      <c r="C5" t="s">
        <v>11</v>
      </c>
      <c r="D5" s="3" t="s">
        <v>16</v>
      </c>
      <c r="E5" s="3" t="s">
        <v>4</v>
      </c>
      <c r="F5" s="23"/>
    </row>
    <row r="6" spans="1:7" x14ac:dyDescent="0.4">
      <c r="A6" s="1" t="s">
        <v>1</v>
      </c>
    </row>
    <row r="7" spans="1:7" x14ac:dyDescent="0.4">
      <c r="A7" t="s">
        <v>5</v>
      </c>
      <c r="B7" t="s">
        <v>6</v>
      </c>
      <c r="C7" t="s">
        <v>12</v>
      </c>
      <c r="D7" s="4">
        <v>39500</v>
      </c>
      <c r="E7" s="4">
        <f>D7</f>
        <v>39500</v>
      </c>
      <c r="F7" s="26" t="str">
        <f>IF(D7=E7,"v","-")</f>
        <v>v</v>
      </c>
    </row>
    <row r="8" spans="1:7" x14ac:dyDescent="0.4">
      <c r="A8" t="s">
        <v>8</v>
      </c>
      <c r="B8" t="s">
        <v>7</v>
      </c>
      <c r="C8" t="s">
        <v>13</v>
      </c>
      <c r="D8" s="24"/>
      <c r="E8" s="4">
        <f>D8</f>
        <v>0</v>
      </c>
      <c r="F8" s="26" t="str">
        <f t="shared" ref="F8:F25" si="0">IF(D8=E8,"v","-")</f>
        <v>v</v>
      </c>
    </row>
    <row r="9" spans="1:7" x14ac:dyDescent="0.4">
      <c r="A9" s="10" t="s">
        <v>9</v>
      </c>
      <c r="B9" s="10" t="s">
        <v>10</v>
      </c>
      <c r="C9" s="10" t="s">
        <v>12</v>
      </c>
      <c r="D9" s="11">
        <v>39500</v>
      </c>
      <c r="E9" s="5">
        <f>E7-E8</f>
        <v>39500</v>
      </c>
      <c r="F9" s="26" t="str">
        <f t="shared" si="0"/>
        <v>v</v>
      </c>
    </row>
    <row r="10" spans="1:7" x14ac:dyDescent="0.4">
      <c r="A10" t="s">
        <v>20</v>
      </c>
      <c r="B10" t="s">
        <v>17</v>
      </c>
      <c r="C10" t="s">
        <v>13</v>
      </c>
      <c r="D10" s="4">
        <v>39500</v>
      </c>
      <c r="E10" s="6">
        <f>E31</f>
        <v>39500</v>
      </c>
      <c r="F10" s="26" t="str">
        <f t="shared" si="0"/>
        <v>v</v>
      </c>
      <c r="G10" t="s">
        <v>67</v>
      </c>
    </row>
    <row r="11" spans="1:7" x14ac:dyDescent="0.4">
      <c r="A11" s="10" t="s">
        <v>22</v>
      </c>
      <c r="B11" s="10" t="s">
        <v>21</v>
      </c>
      <c r="C11" s="10" t="s">
        <v>12</v>
      </c>
      <c r="D11" s="11"/>
      <c r="E11" s="8">
        <f>E9-E10</f>
        <v>0</v>
      </c>
      <c r="F11" s="26" t="str">
        <f t="shared" si="0"/>
        <v>v</v>
      </c>
    </row>
    <row r="12" spans="1:7" x14ac:dyDescent="0.4">
      <c r="A12" t="s">
        <v>23</v>
      </c>
      <c r="B12" t="s">
        <v>24</v>
      </c>
      <c r="C12" t="s">
        <v>12</v>
      </c>
      <c r="D12" s="4">
        <v>80500</v>
      </c>
      <c r="E12" s="7">
        <f>E36</f>
        <v>80500</v>
      </c>
      <c r="F12" s="26" t="str">
        <f t="shared" si="0"/>
        <v>v</v>
      </c>
      <c r="G12" t="s">
        <v>67</v>
      </c>
    </row>
    <row r="13" spans="1:7" x14ac:dyDescent="0.4">
      <c r="A13" s="10" t="s">
        <v>25</v>
      </c>
      <c r="B13" s="10" t="s">
        <v>26</v>
      </c>
      <c r="C13" s="10" t="s">
        <v>12</v>
      </c>
      <c r="D13" s="11">
        <v>80500</v>
      </c>
      <c r="E13" s="5">
        <f>E11+E12</f>
        <v>80500</v>
      </c>
      <c r="F13" s="26" t="str">
        <f t="shared" si="0"/>
        <v>v</v>
      </c>
    </row>
    <row r="14" spans="1:7" x14ac:dyDescent="0.4">
      <c r="A14" t="s">
        <v>27</v>
      </c>
      <c r="B14" t="s">
        <v>41</v>
      </c>
      <c r="C14" t="s">
        <v>12</v>
      </c>
      <c r="D14" s="4">
        <v>1000</v>
      </c>
      <c r="E14" s="4">
        <f>D14</f>
        <v>1000</v>
      </c>
      <c r="F14" s="26" t="str">
        <f t="shared" si="0"/>
        <v>v</v>
      </c>
    </row>
    <row r="15" spans="1:7" x14ac:dyDescent="0.4">
      <c r="A15" t="s">
        <v>28</v>
      </c>
      <c r="B15" t="s">
        <v>42</v>
      </c>
      <c r="C15" t="s">
        <v>13</v>
      </c>
      <c r="D15" s="4"/>
      <c r="E15" s="4">
        <f>D15</f>
        <v>0</v>
      </c>
      <c r="F15" s="26" t="str">
        <f t="shared" si="0"/>
        <v>v</v>
      </c>
    </row>
    <row r="16" spans="1:7" x14ac:dyDescent="0.4">
      <c r="A16" t="s">
        <v>30</v>
      </c>
      <c r="B16" t="s">
        <v>31</v>
      </c>
      <c r="C16" t="s">
        <v>12</v>
      </c>
      <c r="D16" s="14"/>
      <c r="E16" s="7">
        <f>E53</f>
        <v>-1000</v>
      </c>
      <c r="F16" s="26" t="str">
        <f t="shared" si="0"/>
        <v>-</v>
      </c>
      <c r="G16" t="s">
        <v>67</v>
      </c>
    </row>
    <row r="17" spans="1:7" x14ac:dyDescent="0.4">
      <c r="A17" t="s">
        <v>39</v>
      </c>
      <c r="B17" t="s">
        <v>40</v>
      </c>
      <c r="C17" t="s">
        <v>12</v>
      </c>
      <c r="D17" s="4">
        <v>1000</v>
      </c>
      <c r="E17" s="4">
        <f>D17</f>
        <v>1000</v>
      </c>
      <c r="F17" s="26" t="str">
        <f t="shared" si="0"/>
        <v>v</v>
      </c>
    </row>
    <row r="18" spans="1:7" x14ac:dyDescent="0.4">
      <c r="A18" t="s">
        <v>43</v>
      </c>
      <c r="B18" t="s">
        <v>44</v>
      </c>
      <c r="C18" t="s">
        <v>12</v>
      </c>
      <c r="D18" s="4">
        <v>1000</v>
      </c>
      <c r="E18" s="4">
        <f>D18</f>
        <v>1000</v>
      </c>
      <c r="F18" s="26" t="str">
        <f t="shared" si="0"/>
        <v>v</v>
      </c>
    </row>
    <row r="19" spans="1:7" x14ac:dyDescent="0.4">
      <c r="A19" t="s">
        <v>45</v>
      </c>
      <c r="B19" t="s">
        <v>46</v>
      </c>
      <c r="C19" t="s">
        <v>13</v>
      </c>
      <c r="D19" s="4">
        <v>1000</v>
      </c>
      <c r="E19" s="4">
        <f>D19</f>
        <v>1000</v>
      </c>
      <c r="F19" s="26" t="str">
        <f t="shared" si="0"/>
        <v>v</v>
      </c>
    </row>
    <row r="20" spans="1:7" x14ac:dyDescent="0.4">
      <c r="A20" s="10" t="s">
        <v>47</v>
      </c>
      <c r="B20" s="10" t="s">
        <v>48</v>
      </c>
      <c r="C20" s="10" t="s">
        <v>12</v>
      </c>
      <c r="D20" s="11">
        <v>82500</v>
      </c>
      <c r="E20" s="11">
        <f>E13+E14-E15+E16+E17+E18-E19</f>
        <v>81500</v>
      </c>
      <c r="F20" s="26" t="str">
        <f t="shared" si="0"/>
        <v>-</v>
      </c>
    </row>
    <row r="21" spans="1:7" x14ac:dyDescent="0.4">
      <c r="A21" t="s">
        <v>49</v>
      </c>
      <c r="B21" s="12" t="s">
        <v>50</v>
      </c>
      <c r="C21" s="12" t="s">
        <v>13</v>
      </c>
      <c r="D21" s="4"/>
      <c r="E21" s="4">
        <f>D21</f>
        <v>0</v>
      </c>
      <c r="F21" s="26" t="str">
        <f t="shared" si="0"/>
        <v>v</v>
      </c>
    </row>
    <row r="22" spans="1:7" x14ac:dyDescent="0.4">
      <c r="A22" t="s">
        <v>51</v>
      </c>
      <c r="B22" s="12" t="s">
        <v>52</v>
      </c>
      <c r="C22" s="12" t="s">
        <v>12</v>
      </c>
      <c r="D22" s="4">
        <v>1000</v>
      </c>
      <c r="E22" s="4">
        <f>D22</f>
        <v>1000</v>
      </c>
      <c r="F22" s="26" t="str">
        <f t="shared" si="0"/>
        <v>v</v>
      </c>
    </row>
    <row r="23" spans="1:7" x14ac:dyDescent="0.4">
      <c r="A23" s="10" t="s">
        <v>53</v>
      </c>
      <c r="B23" s="13" t="s">
        <v>54</v>
      </c>
      <c r="C23" s="13" t="s">
        <v>12</v>
      </c>
      <c r="D23" s="11">
        <v>83500</v>
      </c>
      <c r="E23" s="8">
        <f>E20-E21+E22</f>
        <v>82500</v>
      </c>
      <c r="F23" s="26" t="str">
        <f t="shared" si="0"/>
        <v>-</v>
      </c>
    </row>
    <row r="24" spans="1:7" x14ac:dyDescent="0.4">
      <c r="A24" t="s">
        <v>55</v>
      </c>
      <c r="B24" s="12" t="s">
        <v>56</v>
      </c>
      <c r="C24" s="12" t="s">
        <v>12</v>
      </c>
      <c r="D24" s="4">
        <v>1000</v>
      </c>
      <c r="E24" s="4">
        <f>D24</f>
        <v>1000</v>
      </c>
      <c r="F24" s="26" t="str">
        <f t="shared" si="0"/>
        <v>v</v>
      </c>
    </row>
    <row r="25" spans="1:7" ht="15" thickBot="1" x14ac:dyDescent="0.45">
      <c r="A25" s="15" t="s">
        <v>2</v>
      </c>
      <c r="B25" s="15" t="s">
        <v>3</v>
      </c>
      <c r="C25" s="16" t="s">
        <v>12</v>
      </c>
      <c r="D25" s="17">
        <v>84500</v>
      </c>
      <c r="E25" s="18">
        <f>E23+E24</f>
        <v>83500</v>
      </c>
      <c r="F25" s="26" t="str">
        <f t="shared" si="0"/>
        <v>-</v>
      </c>
    </row>
    <row r="26" spans="1:7" x14ac:dyDescent="0.4">
      <c r="D26" s="4"/>
    </row>
    <row r="27" spans="1:7" x14ac:dyDescent="0.4">
      <c r="D27" s="4"/>
    </row>
    <row r="28" spans="1:7" x14ac:dyDescent="0.4">
      <c r="A28" s="1" t="s">
        <v>29</v>
      </c>
      <c r="D28" s="4"/>
    </row>
    <row r="29" spans="1:7" x14ac:dyDescent="0.4">
      <c r="A29" t="s">
        <v>18</v>
      </c>
      <c r="B29" t="s">
        <v>14</v>
      </c>
      <c r="C29" t="s">
        <v>13</v>
      </c>
      <c r="D29" s="4">
        <v>39500</v>
      </c>
      <c r="E29" s="4">
        <f>D29</f>
        <v>39500</v>
      </c>
      <c r="F29" s="26" t="str">
        <f t="shared" ref="F29:F31" si="1">IF(D29=E29,"v","-")</f>
        <v>v</v>
      </c>
    </row>
    <row r="30" spans="1:7" x14ac:dyDescent="0.4">
      <c r="A30" t="s">
        <v>19</v>
      </c>
      <c r="B30" t="s">
        <v>15</v>
      </c>
      <c r="C30" t="s">
        <v>13</v>
      </c>
      <c r="D30" s="24"/>
      <c r="E30" s="4">
        <f>D30</f>
        <v>0</v>
      </c>
      <c r="F30" s="26" t="str">
        <f t="shared" si="1"/>
        <v>v</v>
      </c>
      <c r="G30" t="s">
        <v>170</v>
      </c>
    </row>
    <row r="31" spans="1:7" ht="15" thickBot="1" x14ac:dyDescent="0.45">
      <c r="A31" s="15" t="s">
        <v>20</v>
      </c>
      <c r="B31" s="15" t="s">
        <v>17</v>
      </c>
      <c r="C31" s="16" t="s">
        <v>13</v>
      </c>
      <c r="D31" s="17">
        <v>39500</v>
      </c>
      <c r="E31" s="18">
        <f>E29-E30</f>
        <v>39500</v>
      </c>
      <c r="F31" s="26" t="str">
        <f t="shared" si="1"/>
        <v>v</v>
      </c>
    </row>
    <row r="32" spans="1:7" x14ac:dyDescent="0.4">
      <c r="A32" s="19"/>
      <c r="B32" s="19"/>
      <c r="C32" s="12"/>
      <c r="D32" s="20"/>
      <c r="E32" s="6"/>
      <c r="F32" s="9"/>
    </row>
    <row r="33" spans="1:7" x14ac:dyDescent="0.4">
      <c r="A33" s="1" t="s">
        <v>75</v>
      </c>
      <c r="D33" s="4"/>
    </row>
    <row r="34" spans="1:7" x14ac:dyDescent="0.4">
      <c r="A34" t="s">
        <v>76</v>
      </c>
      <c r="B34" t="s">
        <v>78</v>
      </c>
      <c r="C34" t="s">
        <v>12</v>
      </c>
      <c r="D34" s="4">
        <v>77500</v>
      </c>
      <c r="E34" s="4">
        <f>D34</f>
        <v>77500</v>
      </c>
      <c r="F34" s="26" t="str">
        <f t="shared" ref="F34:F36" si="2">IF(D34=E34,"v","-")</f>
        <v>v</v>
      </c>
    </row>
    <row r="35" spans="1:7" x14ac:dyDescent="0.4">
      <c r="A35" t="s">
        <v>77</v>
      </c>
      <c r="B35" t="s">
        <v>79</v>
      </c>
      <c r="C35" t="s">
        <v>12</v>
      </c>
      <c r="D35" s="4">
        <v>3000</v>
      </c>
      <c r="E35" s="4">
        <f>D35</f>
        <v>3000</v>
      </c>
      <c r="F35" s="26" t="str">
        <f t="shared" si="2"/>
        <v>v</v>
      </c>
    </row>
    <row r="36" spans="1:7" ht="15" thickBot="1" x14ac:dyDescent="0.45">
      <c r="A36" s="15" t="s">
        <v>23</v>
      </c>
      <c r="B36" s="15" t="s">
        <v>24</v>
      </c>
      <c r="C36" s="16" t="s">
        <v>12</v>
      </c>
      <c r="D36" s="17">
        <v>80500</v>
      </c>
      <c r="E36" s="18">
        <f>E34+E35</f>
        <v>80500</v>
      </c>
      <c r="F36" s="26" t="str">
        <f t="shared" si="2"/>
        <v>v</v>
      </c>
    </row>
    <row r="37" spans="1:7" x14ac:dyDescent="0.4">
      <c r="A37" s="19"/>
      <c r="B37" s="19"/>
      <c r="C37" s="12"/>
      <c r="D37" s="20"/>
      <c r="E37" s="6"/>
      <c r="F37" s="9"/>
    </row>
    <row r="38" spans="1:7" x14ac:dyDescent="0.4">
      <c r="A38" s="21" t="s">
        <v>90</v>
      </c>
      <c r="B38" s="19"/>
      <c r="C38" s="12"/>
      <c r="D38" s="20"/>
      <c r="E38" s="6"/>
      <c r="F38" s="9"/>
      <c r="G38" t="s">
        <v>153</v>
      </c>
    </row>
    <row r="39" spans="1:7" x14ac:dyDescent="0.4">
      <c r="A39" s="19" t="s">
        <v>91</v>
      </c>
      <c r="B39" s="12" t="s">
        <v>156</v>
      </c>
      <c r="C39" s="12" t="s">
        <v>13</v>
      </c>
      <c r="D39" s="20">
        <v>1400</v>
      </c>
      <c r="E39" s="20">
        <f>D39</f>
        <v>1400</v>
      </c>
      <c r="F39" s="26" t="str">
        <f t="shared" ref="F39:F47" si="3">IF(D39=E39,"v","-")</f>
        <v>v</v>
      </c>
    </row>
    <row r="40" spans="1:7" x14ac:dyDescent="0.4">
      <c r="A40" s="19" t="s">
        <v>92</v>
      </c>
      <c r="B40" s="12" t="s">
        <v>100</v>
      </c>
      <c r="C40" s="12" t="s">
        <v>13</v>
      </c>
      <c r="D40" s="20">
        <v>100</v>
      </c>
      <c r="E40" s="20">
        <f t="shared" ref="E40:E46" si="4">D40</f>
        <v>100</v>
      </c>
      <c r="F40" s="26" t="str">
        <f t="shared" si="3"/>
        <v>v</v>
      </c>
    </row>
    <row r="41" spans="1:7" x14ac:dyDescent="0.4">
      <c r="A41" s="19" t="s">
        <v>93</v>
      </c>
      <c r="B41" s="12" t="s">
        <v>101</v>
      </c>
      <c r="C41" s="12" t="s">
        <v>13</v>
      </c>
      <c r="D41" s="20">
        <v>100</v>
      </c>
      <c r="E41" s="20">
        <f t="shared" si="4"/>
        <v>100</v>
      </c>
      <c r="F41" s="26" t="str">
        <f t="shared" si="3"/>
        <v>v</v>
      </c>
    </row>
    <row r="42" spans="1:7" x14ac:dyDescent="0.4">
      <c r="A42" s="19" t="s">
        <v>94</v>
      </c>
      <c r="B42" s="12" t="s">
        <v>102</v>
      </c>
      <c r="C42" s="12" t="s">
        <v>13</v>
      </c>
      <c r="D42" s="20">
        <v>100</v>
      </c>
      <c r="E42" s="20">
        <f t="shared" si="4"/>
        <v>100</v>
      </c>
      <c r="F42" s="26" t="str">
        <f t="shared" si="3"/>
        <v>v</v>
      </c>
      <c r="G42" s="12"/>
    </row>
    <row r="43" spans="1:7" x14ac:dyDescent="0.4">
      <c r="A43" s="19" t="s">
        <v>95</v>
      </c>
      <c r="B43" s="12" t="s">
        <v>103</v>
      </c>
      <c r="C43" s="12" t="s">
        <v>13</v>
      </c>
      <c r="D43" s="20">
        <v>100</v>
      </c>
      <c r="E43" s="20">
        <f t="shared" si="4"/>
        <v>100</v>
      </c>
      <c r="F43" s="26" t="str">
        <f t="shared" si="3"/>
        <v>v</v>
      </c>
    </row>
    <row r="44" spans="1:7" x14ac:dyDescent="0.4">
      <c r="A44" s="19" t="s">
        <v>96</v>
      </c>
      <c r="B44" s="12" t="s">
        <v>104</v>
      </c>
      <c r="C44" s="12" t="s">
        <v>13</v>
      </c>
      <c r="D44" s="20">
        <v>100</v>
      </c>
      <c r="E44" s="20">
        <f t="shared" si="4"/>
        <v>100</v>
      </c>
      <c r="F44" s="26" t="str">
        <f t="shared" si="3"/>
        <v>v</v>
      </c>
    </row>
    <row r="45" spans="1:7" x14ac:dyDescent="0.4">
      <c r="A45" s="19" t="s">
        <v>97</v>
      </c>
      <c r="B45" s="12" t="s">
        <v>105</v>
      </c>
      <c r="C45" s="12" t="s">
        <v>13</v>
      </c>
      <c r="D45" s="20">
        <v>100</v>
      </c>
      <c r="E45" s="20">
        <f t="shared" si="4"/>
        <v>100</v>
      </c>
      <c r="F45" s="26" t="str">
        <f t="shared" si="3"/>
        <v>v</v>
      </c>
    </row>
    <row r="46" spans="1:7" x14ac:dyDescent="0.4">
      <c r="A46" s="19" t="s">
        <v>98</v>
      </c>
      <c r="B46" s="12" t="s">
        <v>106</v>
      </c>
      <c r="C46" s="12" t="s">
        <v>13</v>
      </c>
      <c r="D46" s="20"/>
      <c r="E46" s="20">
        <f t="shared" si="4"/>
        <v>0</v>
      </c>
      <c r="F46" s="26" t="str">
        <f t="shared" si="3"/>
        <v>v</v>
      </c>
    </row>
    <row r="47" spans="1:7" ht="15" thickBot="1" x14ac:dyDescent="0.45">
      <c r="A47" s="15" t="s">
        <v>99</v>
      </c>
      <c r="B47" s="15"/>
      <c r="C47" s="16" t="s">
        <v>13</v>
      </c>
      <c r="D47" s="25">
        <v>2000</v>
      </c>
      <c r="E47" s="18">
        <f>SUM(E39:E46)</f>
        <v>2000</v>
      </c>
      <c r="F47" s="26" t="str">
        <f t="shared" si="3"/>
        <v>v</v>
      </c>
    </row>
    <row r="48" spans="1:7" x14ac:dyDescent="0.4">
      <c r="D48" s="4"/>
    </row>
    <row r="49" spans="1:7" x14ac:dyDescent="0.4">
      <c r="A49" s="1" t="s">
        <v>32</v>
      </c>
      <c r="D49" s="4"/>
    </row>
    <row r="50" spans="1:7" x14ac:dyDescent="0.4">
      <c r="A50" t="s">
        <v>33</v>
      </c>
      <c r="B50" t="s">
        <v>36</v>
      </c>
      <c r="C50" t="s">
        <v>12</v>
      </c>
      <c r="D50" s="4">
        <v>1000</v>
      </c>
      <c r="E50" s="4">
        <f>D50</f>
        <v>1000</v>
      </c>
      <c r="F50" s="26" t="str">
        <f t="shared" ref="F50:F53" si="5">IF(D50=E50,"v","-")</f>
        <v>v</v>
      </c>
    </row>
    <row r="51" spans="1:7" x14ac:dyDescent="0.4">
      <c r="A51" t="s">
        <v>34</v>
      </c>
      <c r="B51" t="s">
        <v>37</v>
      </c>
      <c r="C51" t="s">
        <v>13</v>
      </c>
      <c r="D51" s="4">
        <v>1000</v>
      </c>
      <c r="E51" s="4">
        <f>D51</f>
        <v>1000</v>
      </c>
      <c r="F51" s="26" t="str">
        <f t="shared" si="5"/>
        <v>v</v>
      </c>
    </row>
    <row r="52" spans="1:7" x14ac:dyDescent="0.4">
      <c r="A52" t="s">
        <v>35</v>
      </c>
      <c r="B52" t="s">
        <v>38</v>
      </c>
      <c r="C52" t="s">
        <v>13</v>
      </c>
      <c r="D52" s="4">
        <v>1000</v>
      </c>
      <c r="E52" s="4">
        <f>D52</f>
        <v>1000</v>
      </c>
      <c r="F52" s="26" t="str">
        <f t="shared" si="5"/>
        <v>v</v>
      </c>
    </row>
    <row r="53" spans="1:7" ht="15" thickBot="1" x14ac:dyDescent="0.45">
      <c r="A53" s="15" t="s">
        <v>30</v>
      </c>
      <c r="B53" s="15" t="s">
        <v>31</v>
      </c>
      <c r="C53" s="16" t="s">
        <v>12</v>
      </c>
      <c r="D53" s="22"/>
      <c r="E53" s="18">
        <f>E50-E51-E52</f>
        <v>-1000</v>
      </c>
      <c r="F53" s="26" t="str">
        <f t="shared" si="5"/>
        <v>-</v>
      </c>
      <c r="G53" s="12" t="s">
        <v>57</v>
      </c>
    </row>
    <row r="55" spans="1:7" x14ac:dyDescent="0.4">
      <c r="A55" s="1" t="s">
        <v>158</v>
      </c>
      <c r="G55" t="s">
        <v>153</v>
      </c>
    </row>
    <row r="56" spans="1:7" x14ac:dyDescent="0.4">
      <c r="A56" t="s">
        <v>160</v>
      </c>
      <c r="B56" t="s">
        <v>164</v>
      </c>
      <c r="C56" t="s">
        <v>13</v>
      </c>
      <c r="D56" s="4">
        <v>1000</v>
      </c>
      <c r="E56" s="4">
        <f>D56</f>
        <v>1000</v>
      </c>
      <c r="F56" s="26" t="str">
        <f t="shared" ref="F56:F60" si="6">IF(D56=E56,"v","-")</f>
        <v>v</v>
      </c>
    </row>
    <row r="57" spans="1:7" x14ac:dyDescent="0.4">
      <c r="A57" t="s">
        <v>161</v>
      </c>
      <c r="B57" t="s">
        <v>165</v>
      </c>
      <c r="C57" t="s">
        <v>13</v>
      </c>
      <c r="D57" s="4">
        <v>1000</v>
      </c>
      <c r="E57" s="4">
        <f>D57</f>
        <v>1000</v>
      </c>
      <c r="F57" s="26" t="str">
        <f t="shared" si="6"/>
        <v>v</v>
      </c>
    </row>
    <row r="58" spans="1:7" x14ac:dyDescent="0.4">
      <c r="A58" t="s">
        <v>162</v>
      </c>
      <c r="B58" t="s">
        <v>166</v>
      </c>
      <c r="C58" t="s">
        <v>13</v>
      </c>
      <c r="D58" s="4">
        <v>3000</v>
      </c>
      <c r="E58" s="4">
        <f>D58</f>
        <v>3000</v>
      </c>
      <c r="F58" s="26" t="str">
        <f t="shared" si="6"/>
        <v>v</v>
      </c>
    </row>
    <row r="59" spans="1:7" x14ac:dyDescent="0.4">
      <c r="A59" t="s">
        <v>163</v>
      </c>
      <c r="B59" t="s">
        <v>167</v>
      </c>
      <c r="C59" t="s">
        <v>13</v>
      </c>
      <c r="D59" s="4">
        <v>4000</v>
      </c>
      <c r="E59" s="4">
        <f>D59</f>
        <v>4000</v>
      </c>
      <c r="F59" s="26" t="str">
        <f t="shared" si="6"/>
        <v>v</v>
      </c>
    </row>
    <row r="60" spans="1:7" ht="15" thickBot="1" x14ac:dyDescent="0.45">
      <c r="A60" s="15" t="s">
        <v>157</v>
      </c>
      <c r="B60" s="15" t="s">
        <v>159</v>
      </c>
      <c r="C60" s="16" t="s">
        <v>13</v>
      </c>
      <c r="D60" s="25">
        <f>SUM(D56:D59)</f>
        <v>9000</v>
      </c>
      <c r="E60" s="18">
        <f>SUM(E56:E59)</f>
        <v>9000</v>
      </c>
      <c r="F60" s="26" t="str">
        <f t="shared" si="6"/>
        <v>v</v>
      </c>
    </row>
    <row r="62" spans="1:7" x14ac:dyDescent="0.4">
      <c r="A62" s="1" t="s">
        <v>169</v>
      </c>
      <c r="G62" t="s">
        <v>153</v>
      </c>
    </row>
    <row r="63" spans="1:7" x14ac:dyDescent="0.4">
      <c r="A63" t="s">
        <v>171</v>
      </c>
      <c r="B63" t="s">
        <v>173</v>
      </c>
      <c r="C63" t="s">
        <v>13</v>
      </c>
      <c r="D63" s="4">
        <v>60000</v>
      </c>
      <c r="E63" s="4">
        <f>D63</f>
        <v>60000</v>
      </c>
      <c r="F63" s="26" t="str">
        <f t="shared" ref="F63:F65" si="7">IF(D63=E63,"v","-")</f>
        <v>v</v>
      </c>
    </row>
    <row r="64" spans="1:7" x14ac:dyDescent="0.4">
      <c r="A64" t="s">
        <v>172</v>
      </c>
      <c r="B64" t="s">
        <v>174</v>
      </c>
      <c r="C64" t="s">
        <v>13</v>
      </c>
      <c r="D64" s="4">
        <v>40000</v>
      </c>
      <c r="E64" s="4">
        <f>D64</f>
        <v>40000</v>
      </c>
      <c r="F64" s="26" t="str">
        <f t="shared" si="7"/>
        <v>v</v>
      </c>
      <c r="G64" t="s">
        <v>178</v>
      </c>
    </row>
    <row r="65" spans="1:7" ht="15" thickBot="1" x14ac:dyDescent="0.45">
      <c r="A65" s="15" t="s">
        <v>175</v>
      </c>
      <c r="B65" s="15" t="s">
        <v>176</v>
      </c>
      <c r="C65" s="16" t="s">
        <v>13</v>
      </c>
      <c r="D65" s="25">
        <v>100000</v>
      </c>
      <c r="E65" s="18">
        <f>SUM(E63:E64)</f>
        <v>100000</v>
      </c>
      <c r="F65" s="26" t="str">
        <f t="shared" si="7"/>
        <v>v</v>
      </c>
    </row>
    <row r="66" spans="1:7" x14ac:dyDescent="0.4">
      <c r="A66" s="19"/>
      <c r="B66" s="19"/>
      <c r="C66" s="12"/>
      <c r="D66" s="20"/>
      <c r="E66" s="6"/>
      <c r="F66" s="9"/>
    </row>
    <row r="67" spans="1:7" x14ac:dyDescent="0.4">
      <c r="A67" s="19"/>
      <c r="B67" s="19"/>
      <c r="C67" s="12"/>
      <c r="D67" s="20"/>
      <c r="E67" s="6"/>
      <c r="F67" s="9"/>
    </row>
    <row r="69" spans="1:7" x14ac:dyDescent="0.4">
      <c r="A69" s="1" t="s">
        <v>59</v>
      </c>
    </row>
    <row r="70" spans="1:7" x14ac:dyDescent="0.4">
      <c r="A70" t="s">
        <v>60</v>
      </c>
      <c r="B70" t="s">
        <v>60</v>
      </c>
      <c r="E70" s="2">
        <f>E7</f>
        <v>39500</v>
      </c>
    </row>
    <row r="71" spans="1:7" x14ac:dyDescent="0.4">
      <c r="A71" t="s">
        <v>61</v>
      </c>
      <c r="B71" t="s">
        <v>62</v>
      </c>
      <c r="E71" s="2">
        <f>-E8</f>
        <v>0</v>
      </c>
    </row>
    <row r="72" spans="1:7" x14ac:dyDescent="0.4">
      <c r="A72" s="10" t="s">
        <v>63</v>
      </c>
      <c r="B72" s="10" t="s">
        <v>64</v>
      </c>
      <c r="C72" s="10"/>
      <c r="D72" s="5"/>
      <c r="E72" s="5">
        <f>E70+E71</f>
        <v>39500</v>
      </c>
      <c r="F72" s="9"/>
    </row>
    <row r="73" spans="1:7" x14ac:dyDescent="0.4">
      <c r="A73" t="s">
        <v>65</v>
      </c>
      <c r="B73" s="12" t="s">
        <v>66</v>
      </c>
      <c r="E73" s="2">
        <f>E92</f>
        <v>81500</v>
      </c>
      <c r="G73" t="s">
        <v>67</v>
      </c>
    </row>
    <row r="74" spans="1:7" x14ac:dyDescent="0.4">
      <c r="A74" t="s">
        <v>80</v>
      </c>
      <c r="B74" s="12" t="s">
        <v>81</v>
      </c>
      <c r="E74" s="2">
        <f>-E101</f>
        <v>49500</v>
      </c>
      <c r="G74" t="s">
        <v>67</v>
      </c>
    </row>
    <row r="75" spans="1:7" x14ac:dyDescent="0.4">
      <c r="A75" s="10" t="s">
        <v>111</v>
      </c>
      <c r="B75" s="10" t="s">
        <v>112</v>
      </c>
      <c r="C75" s="10"/>
      <c r="D75" s="5"/>
      <c r="E75" s="5">
        <f>SUM(E72:E74)</f>
        <v>170500</v>
      </c>
      <c r="F75" s="9"/>
    </row>
    <row r="76" spans="1:7" x14ac:dyDescent="0.4">
      <c r="A76" t="s">
        <v>113</v>
      </c>
      <c r="B76" s="12" t="s">
        <v>114</v>
      </c>
      <c r="E76" s="2">
        <f>-E109</f>
        <v>-100000</v>
      </c>
      <c r="G76" t="s">
        <v>67</v>
      </c>
    </row>
    <row r="77" spans="1:7" x14ac:dyDescent="0.4">
      <c r="A77" s="10" t="s">
        <v>115</v>
      </c>
      <c r="B77" s="10" t="s">
        <v>116</v>
      </c>
      <c r="C77" s="10"/>
      <c r="D77" s="5"/>
      <c r="E77" s="5">
        <f>SUM(E75:E76)</f>
        <v>70500</v>
      </c>
      <c r="F77" s="9"/>
    </row>
    <row r="78" spans="1:7" x14ac:dyDescent="0.4">
      <c r="A78" s="19" t="s">
        <v>139</v>
      </c>
      <c r="B78" s="12" t="s">
        <v>141</v>
      </c>
      <c r="C78" s="19"/>
      <c r="D78" s="6"/>
      <c r="E78" s="6">
        <f>E50</f>
        <v>1000</v>
      </c>
      <c r="F78" s="9"/>
    </row>
    <row r="79" spans="1:7" x14ac:dyDescent="0.4">
      <c r="A79" s="19" t="s">
        <v>140</v>
      </c>
      <c r="B79" s="19" t="s">
        <v>142</v>
      </c>
      <c r="C79" s="19"/>
      <c r="D79" s="6"/>
      <c r="E79" s="6">
        <f>-E51</f>
        <v>-1000</v>
      </c>
      <c r="F79" s="9"/>
      <c r="G79" s="19"/>
    </row>
    <row r="80" spans="1:7" x14ac:dyDescent="0.4">
      <c r="A80" s="19" t="s">
        <v>117</v>
      </c>
      <c r="B80" s="12" t="s">
        <v>126</v>
      </c>
      <c r="C80" s="19"/>
      <c r="D80" s="6"/>
      <c r="E80" s="6">
        <f>E116</f>
        <v>0</v>
      </c>
      <c r="F80" s="9"/>
      <c r="G80" t="s">
        <v>67</v>
      </c>
    </row>
    <row r="81" spans="1:7" x14ac:dyDescent="0.4">
      <c r="A81" s="12" t="s">
        <v>127</v>
      </c>
      <c r="B81" s="12" t="s">
        <v>118</v>
      </c>
      <c r="C81" s="19"/>
      <c r="D81" s="6"/>
      <c r="E81" s="6">
        <f>E17</f>
        <v>1000</v>
      </c>
      <c r="F81" s="9"/>
    </row>
    <row r="82" spans="1:7" x14ac:dyDescent="0.4">
      <c r="A82" s="10" t="s">
        <v>119</v>
      </c>
      <c r="B82" s="10" t="s">
        <v>120</v>
      </c>
      <c r="C82" s="10"/>
      <c r="D82" s="5"/>
      <c r="E82" s="5">
        <f>SUM(E77:E81)</f>
        <v>71500</v>
      </c>
      <c r="F82" s="9"/>
    </row>
    <row r="83" spans="1:7" x14ac:dyDescent="0.4">
      <c r="A83" s="19" t="s">
        <v>121</v>
      </c>
      <c r="B83" s="12" t="s">
        <v>122</v>
      </c>
      <c r="C83" s="19"/>
      <c r="D83" s="6"/>
      <c r="E83" s="6">
        <f>-E21</f>
        <v>0</v>
      </c>
      <c r="F83" s="9"/>
    </row>
    <row r="84" spans="1:7" x14ac:dyDescent="0.4">
      <c r="A84" s="19" t="s">
        <v>123</v>
      </c>
      <c r="B84" s="12" t="s">
        <v>124</v>
      </c>
      <c r="C84" s="19"/>
      <c r="D84" s="6"/>
      <c r="E84" s="6">
        <f>E24</f>
        <v>1000</v>
      </c>
      <c r="F84" s="9"/>
    </row>
    <row r="85" spans="1:7" ht="15" thickBot="1" x14ac:dyDescent="0.45">
      <c r="A85" s="15" t="s">
        <v>125</v>
      </c>
      <c r="B85" s="15" t="s">
        <v>128</v>
      </c>
      <c r="C85" s="15"/>
      <c r="D85" s="18"/>
      <c r="E85" s="18">
        <f>SUM(E82:E84)</f>
        <v>72500</v>
      </c>
      <c r="F85" s="9"/>
    </row>
    <row r="86" spans="1:7" x14ac:dyDescent="0.4">
      <c r="B86" s="12"/>
    </row>
    <row r="88" spans="1:7" x14ac:dyDescent="0.4">
      <c r="A88" s="1" t="s">
        <v>68</v>
      </c>
    </row>
    <row r="89" spans="1:7" x14ac:dyDescent="0.4">
      <c r="A89" t="s">
        <v>69</v>
      </c>
      <c r="B89" t="s">
        <v>72</v>
      </c>
      <c r="E89" s="2">
        <f>E34</f>
        <v>77500</v>
      </c>
    </row>
    <row r="90" spans="1:7" x14ac:dyDescent="0.4">
      <c r="A90" t="s">
        <v>70</v>
      </c>
      <c r="B90" t="s">
        <v>73</v>
      </c>
      <c r="E90" s="2">
        <f>E18</f>
        <v>1000</v>
      </c>
      <c r="G90" t="s">
        <v>152</v>
      </c>
    </row>
    <row r="91" spans="1:7" x14ac:dyDescent="0.4">
      <c r="A91" t="s">
        <v>71</v>
      </c>
      <c r="B91" t="s">
        <v>74</v>
      </c>
      <c r="E91" s="2">
        <f>E35</f>
        <v>3000</v>
      </c>
    </row>
    <row r="92" spans="1:7" ht="15" thickBot="1" x14ac:dyDescent="0.45">
      <c r="A92" s="15" t="s">
        <v>65</v>
      </c>
      <c r="B92" s="15" t="s">
        <v>66</v>
      </c>
      <c r="C92" s="16"/>
      <c r="D92" s="17"/>
      <c r="E92" s="18">
        <f>SUM(E89:E91)</f>
        <v>81500</v>
      </c>
      <c r="F92" s="9"/>
    </row>
    <row r="94" spans="1:7" x14ac:dyDescent="0.4">
      <c r="A94" s="1" t="s">
        <v>82</v>
      </c>
    </row>
    <row r="95" spans="1:7" x14ac:dyDescent="0.4">
      <c r="A95" t="s">
        <v>83</v>
      </c>
      <c r="B95" t="s">
        <v>88</v>
      </c>
      <c r="E95" s="2">
        <f>E42</f>
        <v>100</v>
      </c>
    </row>
    <row r="96" spans="1:7" x14ac:dyDescent="0.4">
      <c r="A96" t="s">
        <v>84</v>
      </c>
      <c r="B96" t="s">
        <v>154</v>
      </c>
      <c r="E96" s="2">
        <f>E41+E29</f>
        <v>39600</v>
      </c>
      <c r="G96" t="s">
        <v>155</v>
      </c>
    </row>
    <row r="97" spans="1:7" x14ac:dyDescent="0.4">
      <c r="A97" t="s">
        <v>107</v>
      </c>
      <c r="B97" t="s">
        <v>108</v>
      </c>
      <c r="E97" s="2">
        <f>E56+E57+E59+E39</f>
        <v>7400</v>
      </c>
      <c r="G97" t="s">
        <v>168</v>
      </c>
    </row>
    <row r="98" spans="1:7" x14ac:dyDescent="0.4">
      <c r="A98" t="s">
        <v>109</v>
      </c>
      <c r="B98" t="s">
        <v>110</v>
      </c>
      <c r="E98" s="2">
        <f>E58</f>
        <v>3000</v>
      </c>
    </row>
    <row r="99" spans="1:7" x14ac:dyDescent="0.4">
      <c r="A99" t="s">
        <v>85</v>
      </c>
      <c r="B99" t="s">
        <v>89</v>
      </c>
      <c r="E99" s="2">
        <f>E43</f>
        <v>100</v>
      </c>
    </row>
    <row r="100" spans="1:7" x14ac:dyDescent="0.4">
      <c r="A100" t="s">
        <v>86</v>
      </c>
      <c r="B100" t="s">
        <v>87</v>
      </c>
      <c r="E100" s="2">
        <f>E40+E44+E45+E46-E63-E64</f>
        <v>-99700</v>
      </c>
      <c r="G100" t="s">
        <v>177</v>
      </c>
    </row>
    <row r="101" spans="1:7" ht="15" thickBot="1" x14ac:dyDescent="0.45">
      <c r="A101" s="15" t="s">
        <v>80</v>
      </c>
      <c r="B101" s="15" t="s">
        <v>81</v>
      </c>
      <c r="C101" s="16"/>
      <c r="D101" s="17"/>
      <c r="E101" s="18">
        <f>SUM(E95:E100)</f>
        <v>-49500</v>
      </c>
      <c r="F101" s="9"/>
    </row>
    <row r="103" spans="1:7" x14ac:dyDescent="0.4">
      <c r="A103" s="1" t="s">
        <v>129</v>
      </c>
    </row>
    <row r="104" spans="1:7" x14ac:dyDescent="0.4">
      <c r="A104" t="s">
        <v>130</v>
      </c>
      <c r="B104" t="s">
        <v>133</v>
      </c>
    </row>
    <row r="105" spans="1:7" x14ac:dyDescent="0.4">
      <c r="A105" t="s">
        <v>131</v>
      </c>
      <c r="B105" t="s">
        <v>134</v>
      </c>
    </row>
    <row r="106" spans="1:7" x14ac:dyDescent="0.4">
      <c r="A106" t="s">
        <v>132</v>
      </c>
      <c r="B106" t="s">
        <v>135</v>
      </c>
      <c r="E106" s="2">
        <f>E64</f>
        <v>40000</v>
      </c>
    </row>
    <row r="107" spans="1:7" x14ac:dyDescent="0.4">
      <c r="A107" s="10" t="s">
        <v>136</v>
      </c>
      <c r="B107" s="10" t="s">
        <v>114</v>
      </c>
      <c r="C107" s="10"/>
      <c r="D107" s="5"/>
      <c r="E107" s="5">
        <f>SUM(E105:E106)</f>
        <v>40000</v>
      </c>
      <c r="F107" s="9"/>
    </row>
    <row r="108" spans="1:7" x14ac:dyDescent="0.4">
      <c r="A108" t="s">
        <v>137</v>
      </c>
      <c r="B108" s="12" t="s">
        <v>138</v>
      </c>
      <c r="E108" s="2">
        <f>E63</f>
        <v>60000</v>
      </c>
    </row>
    <row r="109" spans="1:7" ht="15" thickBot="1" x14ac:dyDescent="0.45">
      <c r="A109" s="15" t="s">
        <v>113</v>
      </c>
      <c r="B109" s="16" t="s">
        <v>114</v>
      </c>
      <c r="C109" s="15"/>
      <c r="D109" s="18"/>
      <c r="E109" s="18">
        <f>SUM(E107:E108)</f>
        <v>100000</v>
      </c>
      <c r="F109" s="9"/>
    </row>
    <row r="111" spans="1:7" x14ac:dyDescent="0.4">
      <c r="A111" s="1" t="s">
        <v>144</v>
      </c>
    </row>
    <row r="112" spans="1:7" x14ac:dyDescent="0.4">
      <c r="A112" t="s">
        <v>143</v>
      </c>
      <c r="B112" t="s">
        <v>145</v>
      </c>
      <c r="E112" s="2">
        <f>E22</f>
        <v>1000</v>
      </c>
    </row>
    <row r="113" spans="1:7" x14ac:dyDescent="0.4">
      <c r="A113" t="s">
        <v>146</v>
      </c>
      <c r="B113" t="s">
        <v>147</v>
      </c>
      <c r="E113" s="2">
        <f>E14-E15-E19</f>
        <v>0</v>
      </c>
    </row>
    <row r="114" spans="1:7" x14ac:dyDescent="0.4">
      <c r="A114" t="s">
        <v>148</v>
      </c>
      <c r="B114" t="s">
        <v>149</v>
      </c>
      <c r="E114" s="2">
        <f>-E52</f>
        <v>-1000</v>
      </c>
    </row>
    <row r="115" spans="1:7" x14ac:dyDescent="0.4">
      <c r="A115" t="s">
        <v>150</v>
      </c>
      <c r="B115" t="s">
        <v>151</v>
      </c>
      <c r="G115" t="s">
        <v>179</v>
      </c>
    </row>
    <row r="116" spans="1:7" ht="15" thickBot="1" x14ac:dyDescent="0.45">
      <c r="A116" s="15" t="s">
        <v>117</v>
      </c>
      <c r="B116" s="16" t="s">
        <v>126</v>
      </c>
      <c r="C116" s="15"/>
      <c r="D116" s="18"/>
      <c r="E116" s="18">
        <f>SUM(E112:E115)</f>
        <v>0</v>
      </c>
      <c r="F116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 Jan Stokking</dc:creator>
  <cp:lastModifiedBy>Evert Jan Stokking</cp:lastModifiedBy>
  <dcterms:created xsi:type="dcterms:W3CDTF">2017-02-21T12:16:08Z</dcterms:created>
  <dcterms:modified xsi:type="dcterms:W3CDTF">2017-09-26T19:43:37Z</dcterms:modified>
</cp:coreProperties>
</file>