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28755" windowHeight="146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55" i="1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49"/>
  <c r="N50"/>
  <c r="N51"/>
  <c r="N52"/>
  <c r="N53"/>
  <c r="N54"/>
  <c r="N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48"/>
  <c r="C93"/>
  <c r="C83"/>
  <c r="C73"/>
  <c r="C63"/>
  <c r="C53"/>
  <c r="F37"/>
  <c r="F36"/>
  <c r="F35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9"/>
  <c r="B48" l="1"/>
  <c r="B67"/>
  <c r="B47"/>
  <c r="B64"/>
  <c r="B62"/>
  <c r="B60"/>
  <c r="B58"/>
  <c r="B56"/>
  <c r="B54"/>
  <c r="B52"/>
  <c r="B50"/>
  <c r="B98"/>
  <c r="D98" s="1"/>
  <c r="B96"/>
  <c r="B94"/>
  <c r="B92"/>
  <c r="B90"/>
  <c r="B88"/>
  <c r="B86"/>
  <c r="B84"/>
  <c r="B82"/>
  <c r="B80"/>
  <c r="B78"/>
  <c r="B76"/>
  <c r="B74"/>
  <c r="B72"/>
  <c r="B70"/>
  <c r="B68"/>
  <c r="B66"/>
  <c r="B65"/>
  <c r="B63"/>
  <c r="D63" s="1"/>
  <c r="B61"/>
  <c r="B59"/>
  <c r="B57"/>
  <c r="B55"/>
  <c r="B53"/>
  <c r="B51"/>
  <c r="B49"/>
  <c r="B97"/>
  <c r="B95"/>
  <c r="B93"/>
  <c r="B91"/>
  <c r="B89"/>
  <c r="B87"/>
  <c r="B85"/>
  <c r="B83"/>
  <c r="B81"/>
  <c r="B79"/>
  <c r="B77"/>
  <c r="B75"/>
  <c r="B73"/>
  <c r="B71"/>
  <c r="B69"/>
  <c r="D83" l="1"/>
  <c r="D47"/>
  <c r="D73"/>
  <c r="D93"/>
  <c r="D53"/>
  <c r="E63"/>
  <c r="E98"/>
  <c r="I98" s="1"/>
  <c r="I63" l="1"/>
  <c r="D49"/>
  <c r="E49" s="1"/>
  <c r="E47"/>
  <c r="D48"/>
  <c r="D52"/>
  <c r="D55"/>
  <c r="D57"/>
  <c r="D59"/>
  <c r="D61"/>
  <c r="D54"/>
  <c r="F54" s="1"/>
  <c r="D56"/>
  <c r="D58"/>
  <c r="D60"/>
  <c r="D62"/>
  <c r="D96"/>
  <c r="D94"/>
  <c r="D95"/>
  <c r="D97"/>
  <c r="D75"/>
  <c r="D77"/>
  <c r="D79"/>
  <c r="D81"/>
  <c r="D74"/>
  <c r="D76"/>
  <c r="D78"/>
  <c r="D80"/>
  <c r="D82"/>
  <c r="D86"/>
  <c r="D88"/>
  <c r="D90"/>
  <c r="D92"/>
  <c r="D85"/>
  <c r="D87"/>
  <c r="D89"/>
  <c r="D91"/>
  <c r="D84"/>
  <c r="F83"/>
  <c r="E53"/>
  <c r="D71"/>
  <c r="D67"/>
  <c r="D70"/>
  <c r="D66"/>
  <c r="D50"/>
  <c r="D51"/>
  <c r="E93"/>
  <c r="E73"/>
  <c r="E83"/>
  <c r="D64"/>
  <c r="D69"/>
  <c r="D65"/>
  <c r="D72"/>
  <c r="D68"/>
  <c r="I73" l="1"/>
  <c r="I83"/>
  <c r="I93"/>
  <c r="I53"/>
  <c r="I49"/>
  <c r="F50"/>
  <c r="E52"/>
  <c r="P53" s="1"/>
  <c r="F52"/>
  <c r="E48"/>
  <c r="P49" s="1"/>
  <c r="F48"/>
  <c r="F53"/>
  <c r="E51"/>
  <c r="F51"/>
  <c r="F49"/>
  <c r="F72"/>
  <c r="E72"/>
  <c r="F69"/>
  <c r="E69"/>
  <c r="F66"/>
  <c r="E66"/>
  <c r="F67"/>
  <c r="E67"/>
  <c r="F84"/>
  <c r="E84"/>
  <c r="P84" s="1"/>
  <c r="F89"/>
  <c r="E89"/>
  <c r="F85"/>
  <c r="E85"/>
  <c r="F90"/>
  <c r="E90"/>
  <c r="F86"/>
  <c r="E86"/>
  <c r="F80"/>
  <c r="E80"/>
  <c r="F76"/>
  <c r="E76"/>
  <c r="F74"/>
  <c r="E74"/>
  <c r="P74" s="1"/>
  <c r="F79"/>
  <c r="E79"/>
  <c r="F75"/>
  <c r="E75"/>
  <c r="F95"/>
  <c r="E95"/>
  <c r="F94"/>
  <c r="E94"/>
  <c r="P94" s="1"/>
  <c r="F62"/>
  <c r="E62"/>
  <c r="F63"/>
  <c r="F58"/>
  <c r="E58"/>
  <c r="E54"/>
  <c r="F59"/>
  <c r="E59"/>
  <c r="F55"/>
  <c r="E55"/>
  <c r="F68"/>
  <c r="E68"/>
  <c r="F65"/>
  <c r="E65"/>
  <c r="F64"/>
  <c r="E64"/>
  <c r="E50"/>
  <c r="F70"/>
  <c r="E70"/>
  <c r="F71"/>
  <c r="E71"/>
  <c r="F91"/>
  <c r="E91"/>
  <c r="F87"/>
  <c r="E87"/>
  <c r="F92"/>
  <c r="E92"/>
  <c r="F88"/>
  <c r="E88"/>
  <c r="F82"/>
  <c r="E82"/>
  <c r="F78"/>
  <c r="E78"/>
  <c r="F81"/>
  <c r="E81"/>
  <c r="F77"/>
  <c r="E77"/>
  <c r="F97"/>
  <c r="F98"/>
  <c r="E97"/>
  <c r="F96"/>
  <c r="E96"/>
  <c r="F60"/>
  <c r="E60"/>
  <c r="F56"/>
  <c r="E56"/>
  <c r="F61"/>
  <c r="E61"/>
  <c r="F57"/>
  <c r="E57"/>
  <c r="F73"/>
  <c r="F93"/>
  <c r="P51" l="1"/>
  <c r="I81"/>
  <c r="P82"/>
  <c r="I82"/>
  <c r="P83"/>
  <c r="I92"/>
  <c r="P93"/>
  <c r="I91"/>
  <c r="P92"/>
  <c r="I58"/>
  <c r="P59"/>
  <c r="I57"/>
  <c r="P58"/>
  <c r="I61"/>
  <c r="P62"/>
  <c r="I56"/>
  <c r="P57"/>
  <c r="I60"/>
  <c r="P61"/>
  <c r="I96"/>
  <c r="P97"/>
  <c r="I97"/>
  <c r="P98"/>
  <c r="I64"/>
  <c r="P65"/>
  <c r="P64"/>
  <c r="I65"/>
  <c r="P66"/>
  <c r="I68"/>
  <c r="P69"/>
  <c r="I55"/>
  <c r="P56"/>
  <c r="I59"/>
  <c r="P60"/>
  <c r="I54"/>
  <c r="P55"/>
  <c r="I62"/>
  <c r="P63"/>
  <c r="I94"/>
  <c r="P95"/>
  <c r="I95"/>
  <c r="P96"/>
  <c r="I75"/>
  <c r="P76"/>
  <c r="I79"/>
  <c r="P80"/>
  <c r="I74"/>
  <c r="P75"/>
  <c r="I76"/>
  <c r="P77"/>
  <c r="I80"/>
  <c r="P81"/>
  <c r="I86"/>
  <c r="P87"/>
  <c r="I90"/>
  <c r="P91"/>
  <c r="I85"/>
  <c r="P86"/>
  <c r="I89"/>
  <c r="P90"/>
  <c r="I84"/>
  <c r="P85"/>
  <c r="I67"/>
  <c r="P68"/>
  <c r="I66"/>
  <c r="P67"/>
  <c r="I69"/>
  <c r="P70"/>
  <c r="I72"/>
  <c r="P73"/>
  <c r="P52"/>
  <c r="P54"/>
  <c r="I77"/>
  <c r="P78"/>
  <c r="I78"/>
  <c r="P79"/>
  <c r="I88"/>
  <c r="P89"/>
  <c r="I87"/>
  <c r="P88"/>
  <c r="I71"/>
  <c r="P72"/>
  <c r="I70"/>
  <c r="P71"/>
  <c r="P50"/>
  <c r="I51"/>
  <c r="I50"/>
  <c r="I48"/>
  <c r="I52"/>
  <c r="P48"/>
</calcChain>
</file>

<file path=xl/sharedStrings.xml><?xml version="1.0" encoding="utf-8"?>
<sst xmlns="http://schemas.openxmlformats.org/spreadsheetml/2006/main" count="261" uniqueCount="52">
  <si>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</si>
  <si>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</si>
  <si>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</si>
  <si>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</si>
  <si>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</si>
  <si>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</si>
  <si>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</si>
  <si>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</si>
  <si>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</si>
  <si>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</si>
  <si>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BB+</t>
  </si>
  <si>
    <t>BB</t>
  </si>
  <si>
    <t>BB-</t>
  </si>
  <si>
    <t>B+</t>
  </si>
  <si>
    <t>B</t>
  </si>
  <si>
    <t>B-</t>
  </si>
  <si>
    <t>CCC+</t>
  </si>
  <si>
    <t>CCC</t>
  </si>
  <si>
    <t>CCC-</t>
  </si>
  <si>
    <t>CC</t>
  </si>
  <si>
    <t>D</t>
  </si>
  <si>
    <t>PD</t>
  </si>
  <si>
    <t>b</t>
  </si>
  <si>
    <t>m</t>
  </si>
  <si>
    <t>score</t>
  </si>
  <si>
    <t>Caption</t>
  </si>
  <si>
    <t>PD lower</t>
  </si>
  <si>
    <t>PD upper</t>
  </si>
  <si>
    <t>Offset</t>
  </si>
  <si>
    <t>r2</t>
  </si>
  <si>
    <t>Score</t>
  </si>
  <si>
    <t>Calibration</t>
  </si>
  <si>
    <t>Calibrated</t>
  </si>
  <si>
    <t>exponential fit:</t>
  </si>
  <si>
    <t>Step</t>
  </si>
  <si>
    <t>Interpolation</t>
  </si>
  <si>
    <t>Calculated</t>
  </si>
  <si>
    <t>&lt;=</t>
  </si>
  <si>
    <t>Table PD to Score</t>
  </si>
  <si>
    <t>Table Score to PD</t>
  </si>
  <si>
    <t>Rounded</t>
  </si>
  <si>
    <t>Unrounded</t>
  </si>
  <si>
    <t>&gt;</t>
  </si>
  <si>
    <t>Yellow columns are the base numbers for the conversion tables from score to PD and PD to Score</t>
  </si>
  <si>
    <t>Original URA Rating scale:</t>
  </si>
  <si>
    <t>Exponential fit:</t>
  </si>
  <si>
    <t>EJS, 28-9-2010</t>
  </si>
  <si>
    <t>The exponential fit is not perfect, so do a lineair interpolation for the offset in the ranges between the calibration points</t>
  </si>
  <si>
    <t>NOTE: PD is upper bound and score is rounded to 1 decimal, so start with score 0,9!</t>
  </si>
  <si>
    <t>:</t>
  </si>
  <si>
    <t>Spreadsheet to calculate the conversion tables from URA CreditCheck Score to PD and back</t>
  </si>
  <si>
    <t>Points</t>
  </si>
</sst>
</file>

<file path=xl/styles.xml><?xml version="1.0" encoding="utf-8"?>
<styleSheet xmlns="http://schemas.openxmlformats.org/spreadsheetml/2006/main">
  <numFmts count="7">
    <numFmt numFmtId="164" formatCode="0.000%"/>
    <numFmt numFmtId="165" formatCode="0.0"/>
    <numFmt numFmtId="166" formatCode="0.0%"/>
    <numFmt numFmtId="167" formatCode="0.00000%"/>
    <numFmt numFmtId="168" formatCode="0.0000%"/>
    <numFmt numFmtId="169" formatCode="0.0000000%"/>
    <numFmt numFmtId="170" formatCode="0.000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165" fontId="2" fillId="2" borderId="1" xfId="2" applyNumberFormat="1"/>
    <xf numFmtId="164" fontId="2" fillId="2" borderId="1" xfId="2" applyNumberForma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1" applyNumberFormat="1" applyFont="1"/>
    <xf numFmtId="169" fontId="0" fillId="0" borderId="0" xfId="0" applyNumberFormat="1"/>
    <xf numFmtId="167" fontId="0" fillId="3" borderId="0" xfId="1" applyNumberFormat="1" applyFont="1" applyFill="1"/>
    <xf numFmtId="165" fontId="0" fillId="4" borderId="0" xfId="0" applyNumberFormat="1" applyFill="1"/>
    <xf numFmtId="168" fontId="0" fillId="4" borderId="0" xfId="1" applyNumberFormat="1" applyFont="1" applyFill="1"/>
    <xf numFmtId="0" fontId="0" fillId="4" borderId="0" xfId="0" applyFill="1"/>
    <xf numFmtId="166" fontId="0" fillId="4" borderId="0" xfId="1" applyNumberFormat="1" applyFont="1" applyFill="1"/>
    <xf numFmtId="0" fontId="0" fillId="0" borderId="0" xfId="0" applyAlignment="1">
      <alignment horizontal="center"/>
    </xf>
    <xf numFmtId="1" fontId="2" fillId="2" borderId="1" xfId="2" applyNumberFormat="1"/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5" xfId="0" quotePrefix="1" applyBorder="1"/>
    <xf numFmtId="165" fontId="0" fillId="0" borderId="6" xfId="0" applyNumberFormat="1" applyBorder="1"/>
    <xf numFmtId="0" fontId="0" fillId="0" borderId="7" xfId="0" quotePrefix="1" applyBorder="1"/>
    <xf numFmtId="165" fontId="0" fillId="0" borderId="9" xfId="0" applyNumberFormat="1" applyBorder="1"/>
    <xf numFmtId="0" fontId="0" fillId="0" borderId="5" xfId="0" applyBorder="1" applyAlignment="1">
      <alignment horizontal="right"/>
    </xf>
    <xf numFmtId="2" fontId="0" fillId="0" borderId="0" xfId="0" applyNumberFormat="1" applyBorder="1"/>
    <xf numFmtId="2" fontId="0" fillId="0" borderId="8" xfId="0" applyNumberFormat="1" applyBorder="1"/>
    <xf numFmtId="0" fontId="3" fillId="0" borderId="0" xfId="0" applyFont="1"/>
    <xf numFmtId="168" fontId="0" fillId="0" borderId="0" xfId="0" quotePrefix="1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70" fontId="0" fillId="0" borderId="0" xfId="0" applyNumberFormat="1" applyBorder="1"/>
    <xf numFmtId="170" fontId="0" fillId="0" borderId="8" xfId="0" applyNumberFormat="1" applyBorder="1"/>
    <xf numFmtId="170" fontId="0" fillId="0" borderId="6" xfId="0" applyNumberFormat="1" applyBorder="1"/>
    <xf numFmtId="170" fontId="0" fillId="0" borderId="9" xfId="0" applyNumberFormat="1" applyBorder="1"/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8"/>
  <sheetViews>
    <sheetView tabSelected="1" workbookViewId="0"/>
  </sheetViews>
  <sheetFormatPr defaultRowHeight="15"/>
  <cols>
    <col min="1" max="1" width="9" customWidth="1"/>
    <col min="2" max="2" width="12.140625" bestFit="1" customWidth="1"/>
    <col min="3" max="3" width="12" customWidth="1"/>
    <col min="4" max="4" width="12.42578125" customWidth="1"/>
    <col min="5" max="5" width="14.28515625" customWidth="1"/>
    <col min="6" max="6" width="13" customWidth="1"/>
    <col min="8" max="8" width="3.140625" customWidth="1"/>
    <col min="9" max="9" width="10.42578125" customWidth="1"/>
    <col min="10" max="10" width="1.85546875" customWidth="1"/>
    <col min="13" max="13" width="3.140625" customWidth="1"/>
    <col min="15" max="15" width="1.85546875" customWidth="1"/>
    <col min="16" max="16" width="12" bestFit="1" customWidth="1"/>
  </cols>
  <sheetData>
    <row r="1" spans="1:4">
      <c r="A1" t="s">
        <v>50</v>
      </c>
    </row>
    <row r="2" spans="1:4">
      <c r="A2" t="s">
        <v>46</v>
      </c>
    </row>
    <row r="5" spans="1:4">
      <c r="A5" t="s">
        <v>44</v>
      </c>
    </row>
    <row r="6" spans="1:4">
      <c r="D6" s="2" t="s">
        <v>40</v>
      </c>
    </row>
    <row r="7" spans="1:4">
      <c r="A7" t="s">
        <v>25</v>
      </c>
      <c r="B7" s="2" t="s">
        <v>26</v>
      </c>
      <c r="C7" s="2" t="s">
        <v>27</v>
      </c>
      <c r="D7" s="2" t="s">
        <v>30</v>
      </c>
    </row>
    <row r="8" spans="1:4">
      <c r="A8" t="s">
        <v>0</v>
      </c>
      <c r="B8" s="1">
        <v>0</v>
      </c>
      <c r="C8" s="5">
        <v>1.0000000000000001E-5</v>
      </c>
      <c r="D8" s="16">
        <v>1</v>
      </c>
    </row>
    <row r="9" spans="1:4">
      <c r="A9" t="s">
        <v>1</v>
      </c>
      <c r="B9" s="1">
        <f>C8</f>
        <v>1.0000000000000001E-5</v>
      </c>
      <c r="C9" s="5">
        <v>2.0000000000000002E-5</v>
      </c>
      <c r="D9" s="16">
        <v>1</v>
      </c>
    </row>
    <row r="10" spans="1:4">
      <c r="A10" t="s">
        <v>2</v>
      </c>
      <c r="B10" s="1">
        <f t="shared" ref="B10:B28" si="0">C9</f>
        <v>2.0000000000000002E-5</v>
      </c>
      <c r="C10" s="5">
        <v>4.0000000000000003E-5</v>
      </c>
      <c r="D10" s="16">
        <v>2</v>
      </c>
    </row>
    <row r="11" spans="1:4">
      <c r="A11" t="s">
        <v>3</v>
      </c>
      <c r="B11" s="1">
        <f t="shared" si="0"/>
        <v>4.0000000000000003E-5</v>
      </c>
      <c r="C11" s="5">
        <v>8.0000000000000007E-5</v>
      </c>
      <c r="D11" s="16">
        <v>2</v>
      </c>
    </row>
    <row r="12" spans="1:4">
      <c r="A12" t="s">
        <v>4</v>
      </c>
      <c r="B12" s="1">
        <f t="shared" si="0"/>
        <v>8.0000000000000007E-5</v>
      </c>
      <c r="C12" s="5">
        <v>1E-4</v>
      </c>
      <c r="D12" s="16">
        <v>2</v>
      </c>
    </row>
    <row r="13" spans="1:4">
      <c r="A13" t="s">
        <v>5</v>
      </c>
      <c r="B13" s="1">
        <f t="shared" si="0"/>
        <v>1E-4</v>
      </c>
      <c r="C13" s="5">
        <v>2.0000000000000001E-4</v>
      </c>
      <c r="D13" s="16">
        <v>2</v>
      </c>
    </row>
    <row r="14" spans="1:4">
      <c r="A14" t="s">
        <v>6</v>
      </c>
      <c r="B14" s="1">
        <f t="shared" si="0"/>
        <v>2.0000000000000001E-4</v>
      </c>
      <c r="C14" s="5">
        <v>4.0000000000000002E-4</v>
      </c>
      <c r="D14" s="16">
        <v>3</v>
      </c>
    </row>
    <row r="15" spans="1:4">
      <c r="A15" t="s">
        <v>7</v>
      </c>
      <c r="B15" s="1">
        <f t="shared" si="0"/>
        <v>4.0000000000000002E-4</v>
      </c>
      <c r="C15" s="5">
        <v>8.9999999999999998E-4</v>
      </c>
      <c r="D15" s="16">
        <v>3</v>
      </c>
    </row>
    <row r="16" spans="1:4">
      <c r="A16" t="s">
        <v>8</v>
      </c>
      <c r="B16" s="1">
        <f t="shared" si="0"/>
        <v>8.9999999999999998E-4</v>
      </c>
      <c r="C16" s="5">
        <v>1.6999999999999999E-3</v>
      </c>
      <c r="D16" s="16">
        <v>3</v>
      </c>
    </row>
    <row r="17" spans="1:4">
      <c r="A17" t="s">
        <v>9</v>
      </c>
      <c r="B17" s="1">
        <f t="shared" si="0"/>
        <v>1.6999999999999999E-3</v>
      </c>
      <c r="C17" s="5">
        <v>4.1999999999999997E-3</v>
      </c>
      <c r="D17" s="16">
        <v>3</v>
      </c>
    </row>
    <row r="18" spans="1:4">
      <c r="A18" t="s">
        <v>10</v>
      </c>
      <c r="B18" s="1">
        <f t="shared" si="0"/>
        <v>4.1999999999999997E-3</v>
      </c>
      <c r="C18" s="5">
        <v>8.6999999999999994E-3</v>
      </c>
      <c r="D18" s="16">
        <v>4</v>
      </c>
    </row>
    <row r="19" spans="1:4">
      <c r="A19" t="s">
        <v>11</v>
      </c>
      <c r="B19" s="1">
        <f t="shared" si="0"/>
        <v>8.6999999999999994E-3</v>
      </c>
      <c r="C19" s="5">
        <v>1.5599999999999999E-2</v>
      </c>
      <c r="D19" s="16">
        <v>4</v>
      </c>
    </row>
    <row r="20" spans="1:4">
      <c r="A20" t="s">
        <v>12</v>
      </c>
      <c r="B20" s="1">
        <f t="shared" si="0"/>
        <v>1.5599999999999999E-2</v>
      </c>
      <c r="C20" s="5">
        <v>2.81E-2</v>
      </c>
      <c r="D20" s="16">
        <v>4</v>
      </c>
    </row>
    <row r="21" spans="1:4">
      <c r="A21" t="s">
        <v>13</v>
      </c>
      <c r="B21" s="1">
        <f t="shared" si="0"/>
        <v>2.81E-2</v>
      </c>
      <c r="C21" s="5">
        <v>4.8800000000000003E-2</v>
      </c>
      <c r="D21" s="16">
        <v>4</v>
      </c>
    </row>
    <row r="22" spans="1:4">
      <c r="A22" t="s">
        <v>14</v>
      </c>
      <c r="B22" s="1">
        <f t="shared" si="0"/>
        <v>4.8800000000000003E-2</v>
      </c>
      <c r="C22" s="5">
        <v>7.1599999999999997E-2</v>
      </c>
      <c r="D22" s="16">
        <v>5</v>
      </c>
    </row>
    <row r="23" spans="1:4">
      <c r="A23" t="s">
        <v>15</v>
      </c>
      <c r="B23" s="1">
        <f t="shared" si="0"/>
        <v>7.1599999999999997E-2</v>
      </c>
      <c r="C23" s="5">
        <v>0.1162</v>
      </c>
      <c r="D23" s="16">
        <v>5</v>
      </c>
    </row>
    <row r="24" spans="1:4">
      <c r="A24" t="s">
        <v>16</v>
      </c>
      <c r="B24" s="1">
        <f t="shared" si="0"/>
        <v>0.1162</v>
      </c>
      <c r="C24" s="5">
        <v>0.154</v>
      </c>
      <c r="D24" s="16">
        <v>5</v>
      </c>
    </row>
    <row r="25" spans="1:4">
      <c r="A25" t="s">
        <v>17</v>
      </c>
      <c r="B25" s="1">
        <f t="shared" si="0"/>
        <v>0.154</v>
      </c>
      <c r="C25" s="5">
        <v>0.17380000000000001</v>
      </c>
      <c r="D25" s="16">
        <v>5</v>
      </c>
    </row>
    <row r="26" spans="1:4">
      <c r="A26" t="s">
        <v>18</v>
      </c>
      <c r="B26" s="1">
        <f t="shared" si="0"/>
        <v>0.17380000000000001</v>
      </c>
      <c r="C26" s="5">
        <v>0.215</v>
      </c>
      <c r="D26" s="16">
        <v>6</v>
      </c>
    </row>
    <row r="27" spans="1:4">
      <c r="A27" t="s">
        <v>19</v>
      </c>
      <c r="B27" s="1">
        <f t="shared" si="0"/>
        <v>0.215</v>
      </c>
      <c r="C27" s="5">
        <v>0.26</v>
      </c>
      <c r="D27" s="16">
        <v>6</v>
      </c>
    </row>
    <row r="28" spans="1:4">
      <c r="A28" t="s">
        <v>20</v>
      </c>
      <c r="B28" s="1">
        <f t="shared" si="0"/>
        <v>0.26</v>
      </c>
      <c r="C28" s="5">
        <v>1</v>
      </c>
      <c r="D28" s="16">
        <v>6</v>
      </c>
    </row>
    <row r="31" spans="1:4">
      <c r="A31" s="29" t="s">
        <v>45</v>
      </c>
    </row>
    <row r="32" spans="1:4">
      <c r="B32" s="2" t="s">
        <v>41</v>
      </c>
    </row>
    <row r="33" spans="1:16">
      <c r="B33" s="2" t="s">
        <v>30</v>
      </c>
      <c r="C33" s="2" t="s">
        <v>21</v>
      </c>
      <c r="D33" s="2"/>
    </row>
    <row r="34" spans="1:16">
      <c r="B34" s="4">
        <v>1.5</v>
      </c>
      <c r="C34" s="5">
        <v>2.0000000000000002E-5</v>
      </c>
      <c r="E34" t="s">
        <v>33</v>
      </c>
    </row>
    <row r="35" spans="1:16">
      <c r="B35" s="4">
        <v>2.5</v>
      </c>
      <c r="C35" s="5">
        <v>2.0000000000000001E-4</v>
      </c>
      <c r="E35" t="s">
        <v>22</v>
      </c>
      <c r="F35">
        <f>INDEX(LOGEST($C$34:$C$38,$B$34:$B$38,1),2)</f>
        <v>6.8842319163400723E-7</v>
      </c>
    </row>
    <row r="36" spans="1:16">
      <c r="B36" s="4">
        <v>3.5</v>
      </c>
      <c r="C36" s="5">
        <v>4.1999999999999997E-3</v>
      </c>
      <c r="E36" t="s">
        <v>23</v>
      </c>
      <c r="F36">
        <f>INDEX(LOGEST($C$34:$C$38,$B$34:$B$38,1),1)</f>
        <v>10.630236773421659</v>
      </c>
    </row>
    <row r="37" spans="1:16">
      <c r="B37" s="4">
        <v>4.5</v>
      </c>
      <c r="C37" s="5">
        <v>4.8800000000000003E-2</v>
      </c>
      <c r="E37" t="s">
        <v>29</v>
      </c>
      <c r="F37" s="6">
        <f>INDEX(LOGEST($C$34:$C$38,$B$34:$B$38,1,TRUE),3)</f>
        <v>0.98445249909815635</v>
      </c>
    </row>
    <row r="38" spans="1:16">
      <c r="B38" s="4">
        <v>5.5</v>
      </c>
      <c r="C38" s="5">
        <v>0.17380000000000001</v>
      </c>
      <c r="E38" s="7"/>
    </row>
    <row r="39" spans="1:16">
      <c r="E39" s="3"/>
      <c r="F39" s="1"/>
    </row>
    <row r="40" spans="1:16">
      <c r="B40" s="6"/>
    </row>
    <row r="41" spans="1:16">
      <c r="A41" s="13" t="s">
        <v>43</v>
      </c>
      <c r="B41" s="14"/>
      <c r="C41" s="13"/>
      <c r="D41" s="13"/>
      <c r="E41" s="13"/>
      <c r="F41" s="13"/>
      <c r="G41" s="13"/>
    </row>
    <row r="42" spans="1:16">
      <c r="A42" t="s">
        <v>48</v>
      </c>
      <c r="B42" s="6"/>
    </row>
    <row r="43" spans="1:16">
      <c r="A43" t="s">
        <v>47</v>
      </c>
      <c r="B43" s="6"/>
    </row>
    <row r="44" spans="1:16" ht="15.75" thickBot="1"/>
    <row r="45" spans="1:16">
      <c r="A45" s="2"/>
      <c r="B45" s="2" t="s">
        <v>36</v>
      </c>
      <c r="C45" s="2" t="s">
        <v>31</v>
      </c>
      <c r="D45" s="2" t="s">
        <v>35</v>
      </c>
      <c r="E45" s="2" t="s">
        <v>32</v>
      </c>
      <c r="F45" s="2" t="s">
        <v>28</v>
      </c>
      <c r="H45" s="31" t="s">
        <v>38</v>
      </c>
      <c r="I45" s="32"/>
      <c r="J45" s="32"/>
      <c r="K45" s="33"/>
      <c r="L45" s="15"/>
      <c r="M45" s="31" t="s">
        <v>39</v>
      </c>
      <c r="N45" s="32"/>
      <c r="O45" s="32"/>
      <c r="P45" s="33"/>
    </row>
    <row r="46" spans="1:16">
      <c r="A46" s="2" t="s">
        <v>24</v>
      </c>
      <c r="B46" s="2" t="s">
        <v>21</v>
      </c>
      <c r="C46" s="2" t="s">
        <v>51</v>
      </c>
      <c r="D46" s="2" t="s">
        <v>28</v>
      </c>
      <c r="E46" s="2" t="s">
        <v>21</v>
      </c>
      <c r="F46" s="2" t="s">
        <v>34</v>
      </c>
      <c r="H46" s="17"/>
      <c r="I46" s="18" t="s">
        <v>21</v>
      </c>
      <c r="J46" s="18"/>
      <c r="K46" s="19" t="s">
        <v>30</v>
      </c>
      <c r="L46" s="2"/>
      <c r="M46" s="26"/>
      <c r="N46" s="18" t="s">
        <v>30</v>
      </c>
      <c r="O46" s="18"/>
      <c r="P46" s="19" t="s">
        <v>21</v>
      </c>
    </row>
    <row r="47" spans="1:16">
      <c r="A47" s="3">
        <v>0.9</v>
      </c>
      <c r="B47" s="8">
        <f t="shared" ref="B47:B78" si="1">$F$35*$F$36^A47</f>
        <v>5.7775556397195707E-6</v>
      </c>
      <c r="C47" s="8">
        <v>0</v>
      </c>
      <c r="D47" s="7">
        <f>C47-B47</f>
        <v>-5.7775556397195707E-6</v>
      </c>
      <c r="E47" s="8">
        <f>B47+D47</f>
        <v>0</v>
      </c>
      <c r="H47" s="17"/>
      <c r="I47" s="20"/>
      <c r="J47" s="20"/>
      <c r="K47" s="21"/>
      <c r="M47" s="17"/>
      <c r="N47" s="20"/>
      <c r="O47" s="20"/>
      <c r="P47" s="21"/>
    </row>
    <row r="48" spans="1:16">
      <c r="A48" s="11">
        <v>1</v>
      </c>
      <c r="B48" s="8">
        <f t="shared" si="1"/>
        <v>7.3181015273841299E-6</v>
      </c>
      <c r="C48" s="8"/>
      <c r="D48" s="10">
        <f>$D$47+($D$53-$D$47)*(ROW()-ROW($D$47))/(ROW($D$53)-ROW($D$47))</f>
        <v>-5.4579580884097866E-6</v>
      </c>
      <c r="E48" s="12">
        <f t="shared" ref="E48" si="2">B48+D48</f>
        <v>1.8601434389743433E-6</v>
      </c>
      <c r="F48" s="9">
        <f t="shared" ref="F48:F79" si="3">D48-D47</f>
        <v>3.1959755130978408E-7</v>
      </c>
      <c r="H48" s="22" t="s">
        <v>37</v>
      </c>
      <c r="I48" s="34">
        <f>E48</f>
        <v>1.8601434389743433E-6</v>
      </c>
      <c r="J48" s="30" t="s">
        <v>49</v>
      </c>
      <c r="K48" s="23">
        <f>A48</f>
        <v>1</v>
      </c>
      <c r="L48" s="3"/>
      <c r="M48" s="22" t="s">
        <v>37</v>
      </c>
      <c r="N48" s="27">
        <f>(A48+A49)/2</f>
        <v>1.05</v>
      </c>
      <c r="O48" s="30" t="s">
        <v>49</v>
      </c>
      <c r="P48" s="36">
        <f>(E47+E48)/2</f>
        <v>9.3007171948717164E-7</v>
      </c>
    </row>
    <row r="49" spans="1:16">
      <c r="A49" s="11">
        <v>1.1000000000000001</v>
      </c>
      <c r="B49" s="8">
        <f t="shared" si="1"/>
        <v>9.2694234906063799E-6</v>
      </c>
      <c r="C49" s="8"/>
      <c r="D49" s="10">
        <f>$D$47+($D$53-$D$47)*(ROW()-ROW($D$47))/(ROW($D$53)-ROW($D$47))</f>
        <v>-5.1383605371000025E-6</v>
      </c>
      <c r="E49" s="12">
        <f t="shared" ref="E49:E98" si="4">B49+D49</f>
        <v>4.1310629535063774E-6</v>
      </c>
      <c r="F49" s="9">
        <f t="shared" si="3"/>
        <v>3.1959755130978408E-7</v>
      </c>
      <c r="H49" s="22" t="s">
        <v>37</v>
      </c>
      <c r="I49" s="34">
        <f t="shared" ref="I49:I98" si="5">E49</f>
        <v>4.1310629535063774E-6</v>
      </c>
      <c r="J49" s="30" t="s">
        <v>49</v>
      </c>
      <c r="K49" s="23">
        <f t="shared" ref="K49:K98" si="6">A49</f>
        <v>1.1000000000000001</v>
      </c>
      <c r="L49" s="3"/>
      <c r="M49" s="22" t="s">
        <v>37</v>
      </c>
      <c r="N49" s="27">
        <f t="shared" ref="N49:N54" si="7">(A49+A50)/2</f>
        <v>1.1499999999999999</v>
      </c>
      <c r="O49" s="30" t="s">
        <v>49</v>
      </c>
      <c r="P49" s="36">
        <f t="shared" ref="P49:P54" si="8">(E48+E49)/2</f>
        <v>2.9956031962403603E-6</v>
      </c>
    </row>
    <row r="50" spans="1:16">
      <c r="A50" s="11">
        <v>1.2</v>
      </c>
      <c r="B50" s="8">
        <f t="shared" si="1"/>
        <v>1.1741052174076408E-5</v>
      </c>
      <c r="C50" s="8"/>
      <c r="D50" s="10">
        <f t="shared" ref="D50:D52" si="9">$D$47+($D$53-$D$47)*(ROW()-ROW($D$47))/(ROW($D$53)-ROW($D$47))</f>
        <v>-4.8187629857902184E-6</v>
      </c>
      <c r="E50" s="12">
        <f t="shared" si="4"/>
        <v>6.9222891882861895E-6</v>
      </c>
      <c r="F50" s="9">
        <f t="shared" si="3"/>
        <v>3.1959755130978408E-7</v>
      </c>
      <c r="H50" s="22" t="s">
        <v>37</v>
      </c>
      <c r="I50" s="34">
        <f t="shared" si="5"/>
        <v>6.9222891882861895E-6</v>
      </c>
      <c r="J50" s="30" t="s">
        <v>49</v>
      </c>
      <c r="K50" s="23">
        <f t="shared" si="6"/>
        <v>1.2</v>
      </c>
      <c r="L50" s="3"/>
      <c r="M50" s="22" t="s">
        <v>37</v>
      </c>
      <c r="N50" s="27">
        <f t="shared" si="7"/>
        <v>1.25</v>
      </c>
      <c r="O50" s="30" t="s">
        <v>49</v>
      </c>
      <c r="P50" s="36">
        <f t="shared" si="8"/>
        <v>5.5266760708962834E-6</v>
      </c>
    </row>
    <row r="51" spans="1:16">
      <c r="A51" s="11">
        <v>1.3</v>
      </c>
      <c r="B51" s="8">
        <f t="shared" si="1"/>
        <v>1.4871723823394599E-5</v>
      </c>
      <c r="C51" s="8"/>
      <c r="D51" s="10">
        <f t="shared" si="9"/>
        <v>-4.4991654344804344E-6</v>
      </c>
      <c r="E51" s="12">
        <f t="shared" si="4"/>
        <v>1.0372558388914164E-5</v>
      </c>
      <c r="F51" s="9">
        <f t="shared" si="3"/>
        <v>3.1959755130978408E-7</v>
      </c>
      <c r="H51" s="22" t="s">
        <v>37</v>
      </c>
      <c r="I51" s="34">
        <f t="shared" si="5"/>
        <v>1.0372558388914164E-5</v>
      </c>
      <c r="J51" s="30" t="s">
        <v>49</v>
      </c>
      <c r="K51" s="23">
        <f t="shared" si="6"/>
        <v>1.3</v>
      </c>
      <c r="L51" s="3"/>
      <c r="M51" s="22" t="s">
        <v>37</v>
      </c>
      <c r="N51" s="27">
        <f t="shared" si="7"/>
        <v>1.35</v>
      </c>
      <c r="O51" s="30" t="s">
        <v>49</v>
      </c>
      <c r="P51" s="36">
        <f t="shared" si="8"/>
        <v>8.6474237886001769E-6</v>
      </c>
    </row>
    <row r="52" spans="1:16">
      <c r="A52" s="11">
        <v>1.4</v>
      </c>
      <c r="B52" s="8">
        <f t="shared" si="1"/>
        <v>1.8837167759772788E-5</v>
      </c>
      <c r="C52" s="8"/>
      <c r="D52" s="10">
        <f t="shared" si="9"/>
        <v>-4.1795678831706503E-6</v>
      </c>
      <c r="E52" s="12">
        <f t="shared" si="4"/>
        <v>1.4657599876602138E-5</v>
      </c>
      <c r="F52" s="9">
        <f t="shared" si="3"/>
        <v>3.1959755130978408E-7</v>
      </c>
      <c r="H52" s="22" t="s">
        <v>37</v>
      </c>
      <c r="I52" s="34">
        <f t="shared" si="5"/>
        <v>1.4657599876602138E-5</v>
      </c>
      <c r="J52" s="30" t="s">
        <v>49</v>
      </c>
      <c r="K52" s="23">
        <f t="shared" si="6"/>
        <v>1.4</v>
      </c>
      <c r="L52" s="3"/>
      <c r="M52" s="22" t="s">
        <v>37</v>
      </c>
      <c r="N52" s="27">
        <f t="shared" si="7"/>
        <v>1.45</v>
      </c>
      <c r="O52" s="30" t="s">
        <v>49</v>
      </c>
      <c r="P52" s="36">
        <f t="shared" si="8"/>
        <v>1.2515079132758151E-5</v>
      </c>
    </row>
    <row r="53" spans="1:16">
      <c r="A53" s="11">
        <v>1.5</v>
      </c>
      <c r="B53" s="8">
        <f t="shared" si="1"/>
        <v>2.3859970331860868E-5</v>
      </c>
      <c r="C53" s="8">
        <f>C34</f>
        <v>2.0000000000000002E-5</v>
      </c>
      <c r="D53" s="7">
        <f>C53-B53</f>
        <v>-3.8599703318608662E-6</v>
      </c>
      <c r="E53" s="12">
        <f t="shared" si="4"/>
        <v>2.0000000000000002E-5</v>
      </c>
      <c r="F53" s="9">
        <f t="shared" si="3"/>
        <v>3.1959755130978408E-7</v>
      </c>
      <c r="H53" s="22" t="s">
        <v>37</v>
      </c>
      <c r="I53" s="34">
        <f t="shared" si="5"/>
        <v>2.0000000000000002E-5</v>
      </c>
      <c r="J53" s="30" t="s">
        <v>49</v>
      </c>
      <c r="K53" s="23">
        <f t="shared" si="6"/>
        <v>1.5</v>
      </c>
      <c r="L53" s="3"/>
      <c r="M53" s="22" t="s">
        <v>37</v>
      </c>
      <c r="N53" s="27">
        <f t="shared" si="7"/>
        <v>1.55</v>
      </c>
      <c r="O53" s="30" t="s">
        <v>49</v>
      </c>
      <c r="P53" s="36">
        <f t="shared" si="8"/>
        <v>1.7328799938301069E-5</v>
      </c>
    </row>
    <row r="54" spans="1:16">
      <c r="A54" s="11">
        <v>1.6</v>
      </c>
      <c r="B54" s="8">
        <f t="shared" si="1"/>
        <v>3.0222069023190954E-5</v>
      </c>
      <c r="C54" s="8"/>
      <c r="D54" s="10">
        <f>$D$53+($D$63-$D$53)*(ROW()-ROW($D$53))/(ROW($D$63)-ROW($D$53))</f>
        <v>-8.8376867021244905E-6</v>
      </c>
      <c r="E54" s="12">
        <f t="shared" si="4"/>
        <v>2.1384382321066465E-5</v>
      </c>
      <c r="F54" s="9">
        <f t="shared" si="3"/>
        <v>-4.9777163702636243E-6</v>
      </c>
      <c r="H54" s="22" t="s">
        <v>37</v>
      </c>
      <c r="I54" s="34">
        <f t="shared" si="5"/>
        <v>2.1384382321066465E-5</v>
      </c>
      <c r="J54" s="30" t="s">
        <v>49</v>
      </c>
      <c r="K54" s="23">
        <f t="shared" si="6"/>
        <v>1.6</v>
      </c>
      <c r="L54" s="3"/>
      <c r="M54" s="22" t="s">
        <v>37</v>
      </c>
      <c r="N54" s="27">
        <f t="shared" si="7"/>
        <v>1.65</v>
      </c>
      <c r="O54" s="30" t="s">
        <v>49</v>
      </c>
      <c r="P54" s="36">
        <f t="shared" si="8"/>
        <v>2.0692191160533235E-5</v>
      </c>
    </row>
    <row r="55" spans="1:16">
      <c r="A55" s="11">
        <v>1.7</v>
      </c>
      <c r="B55" s="8">
        <f t="shared" si="1"/>
        <v>3.8280578028333327E-5</v>
      </c>
      <c r="C55" s="8"/>
      <c r="D55" s="10">
        <f t="shared" ref="D55:D62" si="10">$D$53+($D$63-$D$53)*(ROW()-ROW($D$53))/(ROW($D$63)-ROW($D$53))</f>
        <v>-1.3815403072388115E-5</v>
      </c>
      <c r="E55" s="12">
        <f t="shared" si="4"/>
        <v>2.4465174955945212E-5</v>
      </c>
      <c r="F55" s="9">
        <f t="shared" si="3"/>
        <v>-4.9777163702636243E-6</v>
      </c>
      <c r="H55" s="22" t="s">
        <v>37</v>
      </c>
      <c r="I55" s="34">
        <f t="shared" si="5"/>
        <v>2.4465174955945212E-5</v>
      </c>
      <c r="J55" s="30" t="s">
        <v>49</v>
      </c>
      <c r="K55" s="23">
        <f t="shared" si="6"/>
        <v>1.7</v>
      </c>
      <c r="L55" s="3"/>
      <c r="M55" s="22" t="s">
        <v>37</v>
      </c>
      <c r="N55" s="27">
        <f t="shared" ref="N55:N97" si="11">(A55+A56)/2</f>
        <v>1.75</v>
      </c>
      <c r="O55" s="30" t="s">
        <v>49</v>
      </c>
      <c r="P55" s="36">
        <f t="shared" ref="P55:P98" si="12">(E54+E55)/2</f>
        <v>2.2924778638505837E-5</v>
      </c>
    </row>
    <row r="56" spans="1:16">
      <c r="A56" s="11">
        <v>1.8</v>
      </c>
      <c r="B56" s="8">
        <f t="shared" si="1"/>
        <v>4.848783361122095E-5</v>
      </c>
      <c r="C56" s="8"/>
      <c r="D56" s="10">
        <f t="shared" si="10"/>
        <v>-1.8793119442651741E-5</v>
      </c>
      <c r="E56" s="12">
        <f t="shared" si="4"/>
        <v>2.969471416856921E-5</v>
      </c>
      <c r="F56" s="9">
        <f t="shared" si="3"/>
        <v>-4.977716370263626E-6</v>
      </c>
      <c r="H56" s="22" t="s">
        <v>37</v>
      </c>
      <c r="I56" s="34">
        <f t="shared" si="5"/>
        <v>2.969471416856921E-5</v>
      </c>
      <c r="J56" s="30" t="s">
        <v>49</v>
      </c>
      <c r="K56" s="23">
        <f t="shared" si="6"/>
        <v>1.8</v>
      </c>
      <c r="L56" s="3"/>
      <c r="M56" s="22" t="s">
        <v>37</v>
      </c>
      <c r="N56" s="27">
        <f t="shared" si="11"/>
        <v>1.85</v>
      </c>
      <c r="O56" s="30" t="s">
        <v>49</v>
      </c>
      <c r="P56" s="36">
        <f t="shared" si="12"/>
        <v>2.7079944562257209E-5</v>
      </c>
    </row>
    <row r="57" spans="1:16">
      <c r="A57" s="11">
        <v>1.9</v>
      </c>
      <c r="B57" s="8">
        <f t="shared" si="1"/>
        <v>6.1416784421836673E-5</v>
      </c>
      <c r="C57" s="8"/>
      <c r="D57" s="10">
        <f t="shared" si="10"/>
        <v>-2.3770835812915363E-5</v>
      </c>
      <c r="E57" s="12">
        <f t="shared" si="4"/>
        <v>3.7645948608921309E-5</v>
      </c>
      <c r="F57" s="9">
        <f t="shared" si="3"/>
        <v>-4.9777163702636226E-6</v>
      </c>
      <c r="H57" s="22" t="s">
        <v>37</v>
      </c>
      <c r="I57" s="34">
        <f t="shared" si="5"/>
        <v>3.7645948608921309E-5</v>
      </c>
      <c r="J57" s="30" t="s">
        <v>49</v>
      </c>
      <c r="K57" s="23">
        <f t="shared" si="6"/>
        <v>1.9</v>
      </c>
      <c r="L57" s="3"/>
      <c r="M57" s="22" t="s">
        <v>37</v>
      </c>
      <c r="N57" s="27">
        <f t="shared" si="11"/>
        <v>1.95</v>
      </c>
      <c r="O57" s="30" t="s">
        <v>49</v>
      </c>
      <c r="P57" s="36">
        <f t="shared" si="12"/>
        <v>3.3670331388745256E-5</v>
      </c>
    </row>
    <row r="58" spans="1:16">
      <c r="A58" s="11">
        <v>2</v>
      </c>
      <c r="B58" s="8">
        <f t="shared" si="1"/>
        <v>7.7793151968031982E-5</v>
      </c>
      <c r="C58" s="8"/>
      <c r="D58" s="10">
        <f t="shared" si="10"/>
        <v>-2.8748552183178989E-5</v>
      </c>
      <c r="E58" s="12">
        <f t="shared" si="4"/>
        <v>4.9044599784852996E-5</v>
      </c>
      <c r="F58" s="9">
        <f t="shared" si="3"/>
        <v>-4.977716370263626E-6</v>
      </c>
      <c r="H58" s="22" t="s">
        <v>37</v>
      </c>
      <c r="I58" s="34">
        <f t="shared" si="5"/>
        <v>4.9044599784852996E-5</v>
      </c>
      <c r="J58" s="30" t="s">
        <v>49</v>
      </c>
      <c r="K58" s="23">
        <f t="shared" si="6"/>
        <v>2</v>
      </c>
      <c r="L58" s="3"/>
      <c r="M58" s="22" t="s">
        <v>37</v>
      </c>
      <c r="N58" s="27">
        <f t="shared" si="11"/>
        <v>2.0499999999999998</v>
      </c>
      <c r="O58" s="30" t="s">
        <v>49</v>
      </c>
      <c r="P58" s="36">
        <f t="shared" si="12"/>
        <v>4.3345274196887153E-5</v>
      </c>
    </row>
    <row r="59" spans="1:16">
      <c r="A59" s="11">
        <v>2.1</v>
      </c>
      <c r="B59" s="8">
        <f t="shared" si="1"/>
        <v>9.8536166458262464E-5</v>
      </c>
      <c r="C59" s="8"/>
      <c r="D59" s="10">
        <f t="shared" si="10"/>
        <v>-3.3726268553442608E-5</v>
      </c>
      <c r="E59" s="12">
        <f t="shared" si="4"/>
        <v>6.4809897904819855E-5</v>
      </c>
      <c r="F59" s="9">
        <f t="shared" si="3"/>
        <v>-4.9777163702636192E-6</v>
      </c>
      <c r="H59" s="22" t="s">
        <v>37</v>
      </c>
      <c r="I59" s="34">
        <f t="shared" si="5"/>
        <v>6.4809897904819855E-5</v>
      </c>
      <c r="J59" s="30" t="s">
        <v>49</v>
      </c>
      <c r="K59" s="23">
        <f t="shared" si="6"/>
        <v>2.1</v>
      </c>
      <c r="L59" s="3"/>
      <c r="M59" s="22" t="s">
        <v>37</v>
      </c>
      <c r="N59" s="27">
        <f t="shared" si="11"/>
        <v>2.1500000000000004</v>
      </c>
      <c r="O59" s="30" t="s">
        <v>49</v>
      </c>
      <c r="P59" s="36">
        <f t="shared" si="12"/>
        <v>5.6927248844836425E-5</v>
      </c>
    </row>
    <row r="60" spans="1:16">
      <c r="A60" s="11">
        <v>2.2000000000000002</v>
      </c>
      <c r="B60" s="8">
        <f t="shared" si="1"/>
        <v>1.2481016457952941E-4</v>
      </c>
      <c r="C60" s="8"/>
      <c r="D60" s="10">
        <f t="shared" si="10"/>
        <v>-3.8703984923706238E-5</v>
      </c>
      <c r="E60" s="12">
        <f t="shared" si="4"/>
        <v>8.6106179655823169E-5</v>
      </c>
      <c r="F60" s="9">
        <f t="shared" si="3"/>
        <v>-4.9777163702636294E-6</v>
      </c>
      <c r="H60" s="22" t="s">
        <v>37</v>
      </c>
      <c r="I60" s="34">
        <f t="shared" si="5"/>
        <v>8.6106179655823169E-5</v>
      </c>
      <c r="J60" s="30" t="s">
        <v>49</v>
      </c>
      <c r="K60" s="23">
        <f t="shared" si="6"/>
        <v>2.2000000000000002</v>
      </c>
      <c r="L60" s="3"/>
      <c r="M60" s="22" t="s">
        <v>37</v>
      </c>
      <c r="N60" s="27">
        <f t="shared" si="11"/>
        <v>2.25</v>
      </c>
      <c r="O60" s="30" t="s">
        <v>49</v>
      </c>
      <c r="P60" s="36">
        <f t="shared" si="12"/>
        <v>7.5458038780321519E-5</v>
      </c>
    </row>
    <row r="61" spans="1:16">
      <c r="A61" s="11">
        <v>2.2999999999999998</v>
      </c>
      <c r="B61" s="8">
        <f t="shared" si="1"/>
        <v>1.5808994547162006E-4</v>
      </c>
      <c r="C61" s="8"/>
      <c r="D61" s="10">
        <f t="shared" si="10"/>
        <v>-4.368170129396986E-5</v>
      </c>
      <c r="E61" s="12">
        <f t="shared" si="4"/>
        <v>1.1440824417765019E-4</v>
      </c>
      <c r="F61" s="9">
        <f t="shared" si="3"/>
        <v>-4.9777163702636226E-6</v>
      </c>
      <c r="H61" s="22" t="s">
        <v>37</v>
      </c>
      <c r="I61" s="34">
        <f t="shared" si="5"/>
        <v>1.1440824417765019E-4</v>
      </c>
      <c r="J61" s="30" t="s">
        <v>49</v>
      </c>
      <c r="K61" s="23">
        <f t="shared" si="6"/>
        <v>2.2999999999999998</v>
      </c>
      <c r="L61" s="3"/>
      <c r="M61" s="22" t="s">
        <v>37</v>
      </c>
      <c r="N61" s="27">
        <f t="shared" si="11"/>
        <v>2.3499999999999996</v>
      </c>
      <c r="O61" s="30" t="s">
        <v>49</v>
      </c>
      <c r="P61" s="36">
        <f t="shared" si="12"/>
        <v>1.0025721191673668E-4</v>
      </c>
    </row>
    <row r="62" spans="1:16">
      <c r="A62" s="11">
        <v>2.4</v>
      </c>
      <c r="B62" s="8">
        <f t="shared" si="1"/>
        <v>2.0024355342704959E-4</v>
      </c>
      <c r="C62" s="8"/>
      <c r="D62" s="10">
        <f t="shared" si="10"/>
        <v>-4.8659417664233483E-5</v>
      </c>
      <c r="E62" s="12">
        <f t="shared" si="4"/>
        <v>1.515841357628161E-4</v>
      </c>
      <c r="F62" s="9">
        <f t="shared" si="3"/>
        <v>-4.9777163702636226E-6</v>
      </c>
      <c r="H62" s="22" t="s">
        <v>37</v>
      </c>
      <c r="I62" s="34">
        <f t="shared" si="5"/>
        <v>1.515841357628161E-4</v>
      </c>
      <c r="J62" s="30" t="s">
        <v>49</v>
      </c>
      <c r="K62" s="23">
        <f t="shared" si="6"/>
        <v>2.4</v>
      </c>
      <c r="L62" s="3"/>
      <c r="M62" s="22" t="s">
        <v>37</v>
      </c>
      <c r="N62" s="27">
        <f t="shared" si="11"/>
        <v>2.4500000000000002</v>
      </c>
      <c r="O62" s="30" t="s">
        <v>49</v>
      </c>
      <c r="P62" s="36">
        <f t="shared" si="12"/>
        <v>1.3299618997023315E-4</v>
      </c>
    </row>
    <row r="63" spans="1:16">
      <c r="A63" s="11">
        <v>2.5</v>
      </c>
      <c r="B63" s="8">
        <f t="shared" si="1"/>
        <v>2.5363713403449712E-4</v>
      </c>
      <c r="C63" s="8">
        <f>C35</f>
        <v>2.0000000000000001E-4</v>
      </c>
      <c r="D63" s="7">
        <f>C63-B63</f>
        <v>-5.3637134034497112E-5</v>
      </c>
      <c r="E63" s="12">
        <f t="shared" si="4"/>
        <v>2.0000000000000001E-4</v>
      </c>
      <c r="F63" s="9">
        <f t="shared" si="3"/>
        <v>-4.9777163702636294E-6</v>
      </c>
      <c r="H63" s="22" t="s">
        <v>37</v>
      </c>
      <c r="I63" s="34">
        <f t="shared" si="5"/>
        <v>2.0000000000000001E-4</v>
      </c>
      <c r="J63" s="30" t="s">
        <v>49</v>
      </c>
      <c r="K63" s="23">
        <f t="shared" si="6"/>
        <v>2.5</v>
      </c>
      <c r="L63" s="3"/>
      <c r="M63" s="22" t="s">
        <v>37</v>
      </c>
      <c r="N63" s="27">
        <f t="shared" si="11"/>
        <v>2.5499999999999998</v>
      </c>
      <c r="O63" s="30" t="s">
        <v>49</v>
      </c>
      <c r="P63" s="36">
        <f t="shared" si="12"/>
        <v>1.7579206788140804E-4</v>
      </c>
    </row>
    <row r="64" spans="1:16">
      <c r="A64" s="11">
        <v>2.6</v>
      </c>
      <c r="B64" s="8">
        <f t="shared" si="1"/>
        <v>3.2126774949921229E-4</v>
      </c>
      <c r="C64" s="8"/>
      <c r="D64" s="10">
        <f t="shared" ref="D64:D72" si="13">$D$63+($D$73-$D$63)*(ROW()-ROW($D$63))/(ROW($D$73)-ROW($D$63))</f>
        <v>1.0210430043707376E-4</v>
      </c>
      <c r="E64" s="12">
        <f t="shared" si="4"/>
        <v>4.2337204993628605E-4</v>
      </c>
      <c r="F64" s="9">
        <f t="shared" si="3"/>
        <v>1.5574143447157087E-4</v>
      </c>
      <c r="H64" s="22" t="s">
        <v>37</v>
      </c>
      <c r="I64" s="34">
        <f t="shared" si="5"/>
        <v>4.2337204993628605E-4</v>
      </c>
      <c r="J64" s="30" t="s">
        <v>49</v>
      </c>
      <c r="K64" s="23">
        <f t="shared" si="6"/>
        <v>2.6</v>
      </c>
      <c r="L64" s="3"/>
      <c r="M64" s="22" t="s">
        <v>37</v>
      </c>
      <c r="N64" s="27">
        <f t="shared" si="11"/>
        <v>2.6500000000000004</v>
      </c>
      <c r="O64" s="30" t="s">
        <v>49</v>
      </c>
      <c r="P64" s="36">
        <f t="shared" si="12"/>
        <v>3.1168602496814304E-4</v>
      </c>
    </row>
    <row r="65" spans="1:16">
      <c r="A65" s="11">
        <v>2.7</v>
      </c>
      <c r="B65" s="8">
        <f t="shared" si="1"/>
        <v>4.0693160826462635E-4</v>
      </c>
      <c r="C65" s="8"/>
      <c r="D65" s="10">
        <f t="shared" si="13"/>
        <v>2.5784573490864461E-4</v>
      </c>
      <c r="E65" s="12">
        <f t="shared" si="4"/>
        <v>6.6477734317327091E-4</v>
      </c>
      <c r="F65" s="9">
        <f t="shared" si="3"/>
        <v>1.5574143447157085E-4</v>
      </c>
      <c r="H65" s="22" t="s">
        <v>37</v>
      </c>
      <c r="I65" s="34">
        <f t="shared" si="5"/>
        <v>6.6477734317327091E-4</v>
      </c>
      <c r="J65" s="30" t="s">
        <v>49</v>
      </c>
      <c r="K65" s="23">
        <f t="shared" si="6"/>
        <v>2.7</v>
      </c>
      <c r="L65" s="3"/>
      <c r="M65" s="22" t="s">
        <v>37</v>
      </c>
      <c r="N65" s="27">
        <f t="shared" si="11"/>
        <v>2.75</v>
      </c>
      <c r="O65" s="30" t="s">
        <v>49</v>
      </c>
      <c r="P65" s="36">
        <f t="shared" si="12"/>
        <v>5.4407469655477845E-4</v>
      </c>
    </row>
    <row r="66" spans="1:16">
      <c r="A66" s="11">
        <v>2.8</v>
      </c>
      <c r="B66" s="8">
        <f t="shared" si="1"/>
        <v>5.1543715191755145E-4</v>
      </c>
      <c r="C66" s="8"/>
      <c r="D66" s="10">
        <f t="shared" si="13"/>
        <v>4.1358716938021546E-4</v>
      </c>
      <c r="E66" s="12">
        <f t="shared" si="4"/>
        <v>9.290243212977669E-4</v>
      </c>
      <c r="F66" s="9">
        <f t="shared" si="3"/>
        <v>1.5574143447157085E-4</v>
      </c>
      <c r="H66" s="22" t="s">
        <v>37</v>
      </c>
      <c r="I66" s="34">
        <f t="shared" si="5"/>
        <v>9.290243212977669E-4</v>
      </c>
      <c r="J66" s="30" t="s">
        <v>49</v>
      </c>
      <c r="K66" s="23">
        <f t="shared" si="6"/>
        <v>2.8</v>
      </c>
      <c r="L66" s="3"/>
      <c r="M66" s="22" t="s">
        <v>37</v>
      </c>
      <c r="N66" s="27">
        <f t="shared" si="11"/>
        <v>2.8499999999999996</v>
      </c>
      <c r="O66" s="30" t="s">
        <v>49</v>
      </c>
      <c r="P66" s="36">
        <f t="shared" si="12"/>
        <v>7.9690083223551891E-4</v>
      </c>
    </row>
    <row r="67" spans="1:16">
      <c r="A67" s="11">
        <v>2.9</v>
      </c>
      <c r="B67" s="8">
        <f t="shared" si="1"/>
        <v>6.5287496026631851E-4</v>
      </c>
      <c r="C67" s="8"/>
      <c r="D67" s="10">
        <f t="shared" si="13"/>
        <v>5.6932860385178641E-4</v>
      </c>
      <c r="E67" s="12">
        <f t="shared" si="4"/>
        <v>1.2222035641181049E-3</v>
      </c>
      <c r="F67" s="9">
        <f t="shared" si="3"/>
        <v>1.5574143447157096E-4</v>
      </c>
      <c r="H67" s="22" t="s">
        <v>37</v>
      </c>
      <c r="I67" s="34">
        <f t="shared" si="5"/>
        <v>1.2222035641181049E-3</v>
      </c>
      <c r="J67" s="30" t="s">
        <v>49</v>
      </c>
      <c r="K67" s="23">
        <f t="shared" si="6"/>
        <v>2.9</v>
      </c>
      <c r="L67" s="3"/>
      <c r="M67" s="22" t="s">
        <v>37</v>
      </c>
      <c r="N67" s="27">
        <f t="shared" si="11"/>
        <v>2.95</v>
      </c>
      <c r="O67" s="30" t="s">
        <v>49</v>
      </c>
      <c r="P67" s="36">
        <f t="shared" si="12"/>
        <v>1.075613942707936E-3</v>
      </c>
    </row>
    <row r="68" spans="1:16">
      <c r="A68" s="11">
        <v>3</v>
      </c>
      <c r="B68" s="8">
        <f t="shared" si="1"/>
        <v>8.2695962477095323E-4</v>
      </c>
      <c r="C68" s="8"/>
      <c r="D68" s="10">
        <f t="shared" si="13"/>
        <v>7.2507003832335726E-4</v>
      </c>
      <c r="E68" s="12">
        <f t="shared" si="4"/>
        <v>1.5520296630943105E-3</v>
      </c>
      <c r="F68" s="9">
        <f t="shared" si="3"/>
        <v>1.5574143447157085E-4</v>
      </c>
      <c r="H68" s="22" t="s">
        <v>37</v>
      </c>
      <c r="I68" s="34">
        <f t="shared" si="5"/>
        <v>1.5520296630943105E-3</v>
      </c>
      <c r="J68" s="30" t="s">
        <v>49</v>
      </c>
      <c r="K68" s="23">
        <f t="shared" si="6"/>
        <v>3</v>
      </c>
      <c r="L68" s="3"/>
      <c r="M68" s="22" t="s">
        <v>37</v>
      </c>
      <c r="N68" s="27">
        <f t="shared" si="11"/>
        <v>3.05</v>
      </c>
      <c r="O68" s="30" t="s">
        <v>49</v>
      </c>
      <c r="P68" s="36">
        <f t="shared" si="12"/>
        <v>1.3871166136062078E-3</v>
      </c>
    </row>
    <row r="69" spans="1:16">
      <c r="A69" s="11">
        <v>3.1</v>
      </c>
      <c r="B69" s="8">
        <f t="shared" si="1"/>
        <v>1.0474627801966199E-3</v>
      </c>
      <c r="C69" s="8"/>
      <c r="D69" s="10">
        <f t="shared" si="13"/>
        <v>8.80811472794928E-4</v>
      </c>
      <c r="E69" s="12">
        <f t="shared" si="4"/>
        <v>1.9282742529915479E-3</v>
      </c>
      <c r="F69" s="9">
        <f t="shared" si="3"/>
        <v>1.5574143447157074E-4</v>
      </c>
      <c r="H69" s="22" t="s">
        <v>37</v>
      </c>
      <c r="I69" s="34">
        <f t="shared" si="5"/>
        <v>1.9282742529915479E-3</v>
      </c>
      <c r="J69" s="30" t="s">
        <v>49</v>
      </c>
      <c r="K69" s="23">
        <f t="shared" si="6"/>
        <v>3.1</v>
      </c>
      <c r="L69" s="3"/>
      <c r="M69" s="22" t="s">
        <v>37</v>
      </c>
      <c r="N69" s="27">
        <f t="shared" si="11"/>
        <v>3.1500000000000004</v>
      </c>
      <c r="O69" s="30" t="s">
        <v>49</v>
      </c>
      <c r="P69" s="36">
        <f t="shared" si="12"/>
        <v>1.7401519580429292E-3</v>
      </c>
    </row>
    <row r="70" spans="1:16">
      <c r="A70" s="11">
        <v>3.2</v>
      </c>
      <c r="B70" s="8">
        <f t="shared" si="1"/>
        <v>1.3267616012101224E-3</v>
      </c>
      <c r="C70" s="8"/>
      <c r="D70" s="10">
        <f t="shared" si="13"/>
        <v>1.036552907266499E-3</v>
      </c>
      <c r="E70" s="12">
        <f t="shared" si="4"/>
        <v>2.3633145084766211E-3</v>
      </c>
      <c r="F70" s="9">
        <f t="shared" si="3"/>
        <v>1.5574143447157096E-4</v>
      </c>
      <c r="H70" s="22" t="s">
        <v>37</v>
      </c>
      <c r="I70" s="34">
        <f t="shared" si="5"/>
        <v>2.3633145084766211E-3</v>
      </c>
      <c r="J70" s="30" t="s">
        <v>49</v>
      </c>
      <c r="K70" s="23">
        <f t="shared" si="6"/>
        <v>3.2</v>
      </c>
      <c r="L70" s="3"/>
      <c r="M70" s="22" t="s">
        <v>37</v>
      </c>
      <c r="N70" s="27">
        <f t="shared" si="11"/>
        <v>3.25</v>
      </c>
      <c r="O70" s="30" t="s">
        <v>49</v>
      </c>
      <c r="P70" s="36">
        <f t="shared" si="12"/>
        <v>2.1457943807340844E-3</v>
      </c>
    </row>
    <row r="71" spans="1:16">
      <c r="A71" s="11">
        <v>3.3</v>
      </c>
      <c r="B71" s="8">
        <f t="shared" si="1"/>
        <v>1.6805335518606415E-3</v>
      </c>
      <c r="C71" s="8"/>
      <c r="D71" s="10">
        <f t="shared" si="13"/>
        <v>1.1922943417380699E-3</v>
      </c>
      <c r="E71" s="12">
        <f t="shared" si="4"/>
        <v>2.8728278935987112E-3</v>
      </c>
      <c r="F71" s="9">
        <f t="shared" si="3"/>
        <v>1.5574143447157096E-4</v>
      </c>
      <c r="H71" s="22" t="s">
        <v>37</v>
      </c>
      <c r="I71" s="34">
        <f t="shared" si="5"/>
        <v>2.8728278935987112E-3</v>
      </c>
      <c r="J71" s="30" t="s">
        <v>49</v>
      </c>
      <c r="K71" s="23">
        <f t="shared" si="6"/>
        <v>3.3</v>
      </c>
      <c r="L71" s="3"/>
      <c r="M71" s="22" t="s">
        <v>37</v>
      </c>
      <c r="N71" s="27">
        <f t="shared" si="11"/>
        <v>3.3499999999999996</v>
      </c>
      <c r="O71" s="30" t="s">
        <v>49</v>
      </c>
      <c r="P71" s="36">
        <f t="shared" si="12"/>
        <v>2.6180712010376661E-3</v>
      </c>
    </row>
    <row r="72" spans="1:16">
      <c r="A72" s="11">
        <v>3.4</v>
      </c>
      <c r="B72" s="8">
        <f t="shared" si="1"/>
        <v>2.1286363852808464E-3</v>
      </c>
      <c r="C72" s="8"/>
      <c r="D72" s="10">
        <f t="shared" si="13"/>
        <v>1.3480357762096409E-3</v>
      </c>
      <c r="E72" s="12">
        <f t="shared" si="4"/>
        <v>3.4766721614904873E-3</v>
      </c>
      <c r="F72" s="9">
        <f t="shared" si="3"/>
        <v>1.5574143447157096E-4</v>
      </c>
      <c r="H72" s="22" t="s">
        <v>37</v>
      </c>
      <c r="I72" s="34">
        <f t="shared" si="5"/>
        <v>3.4766721614904873E-3</v>
      </c>
      <c r="J72" s="30" t="s">
        <v>49</v>
      </c>
      <c r="K72" s="23">
        <f t="shared" si="6"/>
        <v>3.4</v>
      </c>
      <c r="L72" s="3"/>
      <c r="M72" s="22" t="s">
        <v>37</v>
      </c>
      <c r="N72" s="27">
        <f t="shared" si="11"/>
        <v>3.45</v>
      </c>
      <c r="O72" s="30" t="s">
        <v>49</v>
      </c>
      <c r="P72" s="36">
        <f t="shared" si="12"/>
        <v>3.174750027544599E-3</v>
      </c>
    </row>
    <row r="73" spans="1:16">
      <c r="A73" s="11">
        <v>3.5</v>
      </c>
      <c r="B73" s="8">
        <f t="shared" si="1"/>
        <v>2.6962227893187881E-3</v>
      </c>
      <c r="C73" s="8">
        <f>C36</f>
        <v>4.1999999999999997E-3</v>
      </c>
      <c r="D73" s="7">
        <f>C73-B73</f>
        <v>1.5037772106812116E-3</v>
      </c>
      <c r="E73" s="12">
        <f t="shared" si="4"/>
        <v>4.1999999999999997E-3</v>
      </c>
      <c r="F73" s="9">
        <f t="shared" si="3"/>
        <v>1.5574143447157074E-4</v>
      </c>
      <c r="H73" s="22" t="s">
        <v>37</v>
      </c>
      <c r="I73" s="34">
        <f t="shared" si="5"/>
        <v>4.1999999999999997E-3</v>
      </c>
      <c r="J73" s="30" t="s">
        <v>49</v>
      </c>
      <c r="K73" s="23">
        <f t="shared" si="6"/>
        <v>3.5</v>
      </c>
      <c r="L73" s="3"/>
      <c r="M73" s="22" t="s">
        <v>37</v>
      </c>
      <c r="N73" s="27">
        <f t="shared" si="11"/>
        <v>3.55</v>
      </c>
      <c r="O73" s="30" t="s">
        <v>49</v>
      </c>
      <c r="P73" s="36">
        <f t="shared" si="12"/>
        <v>3.8383360807452433E-3</v>
      </c>
    </row>
    <row r="74" spans="1:16">
      <c r="A74" s="11">
        <v>3.6</v>
      </c>
      <c r="B74" s="8">
        <f t="shared" si="1"/>
        <v>3.4151522448409451E-3</v>
      </c>
      <c r="C74" s="8"/>
      <c r="D74" s="10">
        <f>$D$73+($D$83-$D$73)*(ROW()-ROW($D$73))/(ROW($D$83)-ROW($D$73))</f>
        <v>3.3672508251776766E-3</v>
      </c>
      <c r="E74" s="12">
        <f t="shared" si="4"/>
        <v>6.7824030700186222E-3</v>
      </c>
      <c r="F74" s="9">
        <f t="shared" si="3"/>
        <v>1.863473614496465E-3</v>
      </c>
      <c r="H74" s="22" t="s">
        <v>37</v>
      </c>
      <c r="I74" s="34">
        <f t="shared" si="5"/>
        <v>6.7824030700186222E-3</v>
      </c>
      <c r="J74" s="30" t="s">
        <v>49</v>
      </c>
      <c r="K74" s="23">
        <f t="shared" si="6"/>
        <v>3.6</v>
      </c>
      <c r="L74" s="3"/>
      <c r="M74" s="22" t="s">
        <v>37</v>
      </c>
      <c r="N74" s="27">
        <f t="shared" si="11"/>
        <v>3.6500000000000004</v>
      </c>
      <c r="O74" s="30" t="s">
        <v>49</v>
      </c>
      <c r="P74" s="36">
        <f t="shared" si="12"/>
        <v>5.4912015350093105E-3</v>
      </c>
    </row>
    <row r="75" spans="1:16">
      <c r="A75" s="11">
        <v>3.7</v>
      </c>
      <c r="B75" s="8">
        <f t="shared" si="1"/>
        <v>4.32577934644225E-3</v>
      </c>
      <c r="C75" s="8"/>
      <c r="D75" s="10">
        <f t="shared" ref="D75:D82" si="14">$D$73+($D$83-$D$73)*(ROW()-ROW($D$73))/(ROW($D$83)-ROW($D$73))</f>
        <v>5.2307244396741417E-3</v>
      </c>
      <c r="E75" s="12">
        <f t="shared" si="4"/>
        <v>9.5565037861163916E-3</v>
      </c>
      <c r="F75" s="9">
        <f t="shared" si="3"/>
        <v>1.863473614496465E-3</v>
      </c>
      <c r="H75" s="22" t="s">
        <v>37</v>
      </c>
      <c r="I75" s="34">
        <f t="shared" si="5"/>
        <v>9.5565037861163916E-3</v>
      </c>
      <c r="J75" s="30" t="s">
        <v>49</v>
      </c>
      <c r="K75" s="23">
        <f t="shared" si="6"/>
        <v>3.7</v>
      </c>
      <c r="L75" s="3"/>
      <c r="M75" s="22" t="s">
        <v>37</v>
      </c>
      <c r="N75" s="27">
        <f t="shared" si="11"/>
        <v>3.75</v>
      </c>
      <c r="O75" s="30" t="s">
        <v>49</v>
      </c>
      <c r="P75" s="36">
        <f t="shared" si="12"/>
        <v>8.1694534280675069E-3</v>
      </c>
    </row>
    <row r="76" spans="1:16">
      <c r="A76" s="11">
        <v>3.8</v>
      </c>
      <c r="B76" s="8">
        <f t="shared" si="1"/>
        <v>5.4792189667016841E-3</v>
      </c>
      <c r="C76" s="8"/>
      <c r="D76" s="10">
        <f t="shared" si="14"/>
        <v>7.0941980541706067E-3</v>
      </c>
      <c r="E76" s="12">
        <f t="shared" si="4"/>
        <v>1.257341702087229E-2</v>
      </c>
      <c r="F76" s="9">
        <f t="shared" si="3"/>
        <v>1.863473614496465E-3</v>
      </c>
      <c r="H76" s="22" t="s">
        <v>37</v>
      </c>
      <c r="I76" s="34">
        <f t="shared" si="5"/>
        <v>1.257341702087229E-2</v>
      </c>
      <c r="J76" s="30" t="s">
        <v>49</v>
      </c>
      <c r="K76" s="23">
        <f t="shared" si="6"/>
        <v>3.8</v>
      </c>
      <c r="L76" s="3"/>
      <c r="M76" s="22" t="s">
        <v>37</v>
      </c>
      <c r="N76" s="27">
        <f t="shared" si="11"/>
        <v>3.8499999999999996</v>
      </c>
      <c r="O76" s="30" t="s">
        <v>49</v>
      </c>
      <c r="P76" s="36">
        <f t="shared" si="12"/>
        <v>1.1064960403494341E-2</v>
      </c>
    </row>
    <row r="77" spans="1:16">
      <c r="A77" s="11">
        <v>3.9</v>
      </c>
      <c r="B77" s="8">
        <f t="shared" si="1"/>
        <v>6.9402154110692268E-3</v>
      </c>
      <c r="C77" s="8"/>
      <c r="D77" s="10">
        <f t="shared" si="14"/>
        <v>8.9576716686670717E-3</v>
      </c>
      <c r="E77" s="12">
        <f t="shared" si="4"/>
        <v>1.58978870797363E-2</v>
      </c>
      <c r="F77" s="9">
        <f t="shared" si="3"/>
        <v>1.863473614496465E-3</v>
      </c>
      <c r="H77" s="22" t="s">
        <v>37</v>
      </c>
      <c r="I77" s="34">
        <f t="shared" si="5"/>
        <v>1.58978870797363E-2</v>
      </c>
      <c r="J77" s="30" t="s">
        <v>49</v>
      </c>
      <c r="K77" s="23">
        <f t="shared" si="6"/>
        <v>3.9</v>
      </c>
      <c r="L77" s="3"/>
      <c r="M77" s="22" t="s">
        <v>37</v>
      </c>
      <c r="N77" s="27">
        <f t="shared" si="11"/>
        <v>3.95</v>
      </c>
      <c r="O77" s="30" t="s">
        <v>49</v>
      </c>
      <c r="P77" s="36">
        <f t="shared" si="12"/>
        <v>1.4235652050304295E-2</v>
      </c>
    </row>
    <row r="78" spans="1:16">
      <c r="A78" s="11">
        <v>4</v>
      </c>
      <c r="B78" s="8">
        <f t="shared" si="1"/>
        <v>8.7907766133751633E-3</v>
      </c>
      <c r="C78" s="8"/>
      <c r="D78" s="10">
        <f t="shared" si="14"/>
        <v>1.0821145283163537E-2</v>
      </c>
      <c r="E78" s="12">
        <f t="shared" si="4"/>
        <v>1.9611921896538702E-2</v>
      </c>
      <c r="F78" s="9">
        <f t="shared" si="3"/>
        <v>1.863473614496465E-3</v>
      </c>
      <c r="H78" s="22" t="s">
        <v>37</v>
      </c>
      <c r="I78" s="34">
        <f t="shared" si="5"/>
        <v>1.9611921896538702E-2</v>
      </c>
      <c r="J78" s="30" t="s">
        <v>49</v>
      </c>
      <c r="K78" s="23">
        <f t="shared" si="6"/>
        <v>4</v>
      </c>
      <c r="L78" s="3"/>
      <c r="M78" s="22" t="s">
        <v>37</v>
      </c>
      <c r="N78" s="27">
        <f t="shared" si="11"/>
        <v>4.05</v>
      </c>
      <c r="O78" s="30" t="s">
        <v>49</v>
      </c>
      <c r="P78" s="36">
        <f t="shared" si="12"/>
        <v>1.7754904488137501E-2</v>
      </c>
    </row>
    <row r="79" spans="1:16">
      <c r="A79" s="11">
        <v>4.0999999999999996</v>
      </c>
      <c r="B79" s="8">
        <f t="shared" ref="B79:B98" si="15">$F$35*$F$36^A79</f>
        <v>1.1134777364836592E-2</v>
      </c>
      <c r="C79" s="8"/>
      <c r="D79" s="10">
        <f t="shared" si="14"/>
        <v>1.2684618897660002E-2</v>
      </c>
      <c r="E79" s="12">
        <f t="shared" si="4"/>
        <v>2.3819396262496594E-2</v>
      </c>
      <c r="F79" s="9">
        <f t="shared" si="3"/>
        <v>1.863473614496465E-3</v>
      </c>
      <c r="H79" s="22" t="s">
        <v>37</v>
      </c>
      <c r="I79" s="34">
        <f t="shared" si="5"/>
        <v>2.3819396262496594E-2</v>
      </c>
      <c r="J79" s="30" t="s">
        <v>49</v>
      </c>
      <c r="K79" s="23">
        <f t="shared" si="6"/>
        <v>4.0999999999999996</v>
      </c>
      <c r="L79" s="3"/>
      <c r="M79" s="22" t="s">
        <v>37</v>
      </c>
      <c r="N79" s="27">
        <f t="shared" si="11"/>
        <v>4.1500000000000004</v>
      </c>
      <c r="O79" s="30" t="s">
        <v>49</v>
      </c>
      <c r="P79" s="36">
        <f t="shared" si="12"/>
        <v>2.1715659079517648E-2</v>
      </c>
    </row>
    <row r="80" spans="1:16">
      <c r="A80" s="11">
        <v>4.2</v>
      </c>
      <c r="B80" s="8">
        <f t="shared" si="15"/>
        <v>1.4103789962747639E-2</v>
      </c>
      <c r="C80" s="8"/>
      <c r="D80" s="10">
        <f t="shared" si="14"/>
        <v>1.4548092512156469E-2</v>
      </c>
      <c r="E80" s="12">
        <f t="shared" si="4"/>
        <v>2.8651882474904106E-2</v>
      </c>
      <c r="F80" s="9">
        <f t="shared" ref="F80:F98" si="16">D80-D79</f>
        <v>1.8634736144964668E-3</v>
      </c>
      <c r="H80" s="22" t="s">
        <v>37</v>
      </c>
      <c r="I80" s="34">
        <f t="shared" si="5"/>
        <v>2.8651882474904106E-2</v>
      </c>
      <c r="J80" s="30" t="s">
        <v>49</v>
      </c>
      <c r="K80" s="23">
        <f t="shared" si="6"/>
        <v>4.2</v>
      </c>
      <c r="L80" s="3"/>
      <c r="M80" s="22" t="s">
        <v>37</v>
      </c>
      <c r="N80" s="27">
        <f t="shared" si="11"/>
        <v>4.25</v>
      </c>
      <c r="O80" s="30" t="s">
        <v>49</v>
      </c>
      <c r="P80" s="36">
        <f t="shared" si="12"/>
        <v>2.623563936870035E-2</v>
      </c>
    </row>
    <row r="81" spans="1:16">
      <c r="A81" s="11">
        <v>4.3</v>
      </c>
      <c r="B81" s="8">
        <f t="shared" si="15"/>
        <v>1.7864469561957894E-2</v>
      </c>
      <c r="C81" s="8"/>
      <c r="D81" s="10">
        <f t="shared" si="14"/>
        <v>1.6411566126652934E-2</v>
      </c>
      <c r="E81" s="12">
        <f t="shared" si="4"/>
        <v>3.4276035688610831E-2</v>
      </c>
      <c r="F81" s="9">
        <f t="shared" si="16"/>
        <v>1.863473614496465E-3</v>
      </c>
      <c r="H81" s="22" t="s">
        <v>37</v>
      </c>
      <c r="I81" s="34">
        <f t="shared" si="5"/>
        <v>3.4276035688610831E-2</v>
      </c>
      <c r="J81" s="30" t="s">
        <v>49</v>
      </c>
      <c r="K81" s="23">
        <f t="shared" si="6"/>
        <v>4.3</v>
      </c>
      <c r="L81" s="3"/>
      <c r="M81" s="22" t="s">
        <v>37</v>
      </c>
      <c r="N81" s="27">
        <f t="shared" si="11"/>
        <v>4.3499999999999996</v>
      </c>
      <c r="O81" s="30" t="s">
        <v>49</v>
      </c>
      <c r="P81" s="36">
        <f t="shared" si="12"/>
        <v>3.1463959081757469E-2</v>
      </c>
    </row>
    <row r="82" spans="1:16">
      <c r="A82" s="11">
        <v>4.4000000000000004</v>
      </c>
      <c r="B82" s="8">
        <f t="shared" si="15"/>
        <v>2.2627908780055841E-2</v>
      </c>
      <c r="C82" s="8"/>
      <c r="D82" s="10">
        <f t="shared" si="14"/>
        <v>1.8275039741149399E-2</v>
      </c>
      <c r="E82" s="12">
        <f t="shared" si="4"/>
        <v>4.090294852120524E-2</v>
      </c>
      <c r="F82" s="9">
        <f t="shared" si="16"/>
        <v>1.863473614496465E-3</v>
      </c>
      <c r="H82" s="22" t="s">
        <v>37</v>
      </c>
      <c r="I82" s="34">
        <f t="shared" si="5"/>
        <v>4.090294852120524E-2</v>
      </c>
      <c r="J82" s="30" t="s">
        <v>49</v>
      </c>
      <c r="K82" s="23">
        <f t="shared" si="6"/>
        <v>4.4000000000000004</v>
      </c>
      <c r="L82" s="3"/>
      <c r="M82" s="22" t="s">
        <v>37</v>
      </c>
      <c r="N82" s="27">
        <f t="shared" si="11"/>
        <v>4.45</v>
      </c>
      <c r="O82" s="30" t="s">
        <v>49</v>
      </c>
      <c r="P82" s="36">
        <f t="shared" si="12"/>
        <v>3.7589492104908036E-2</v>
      </c>
    </row>
    <row r="83" spans="1:16">
      <c r="A83" s="11">
        <v>4.5</v>
      </c>
      <c r="B83" s="8">
        <f t="shared" si="15"/>
        <v>2.8661486644354139E-2</v>
      </c>
      <c r="C83" s="8">
        <f>C37</f>
        <v>4.8800000000000003E-2</v>
      </c>
      <c r="D83" s="7">
        <f>C83-B83</f>
        <v>2.0138513355645864E-2</v>
      </c>
      <c r="E83" s="12">
        <f t="shared" si="4"/>
        <v>4.8800000000000003E-2</v>
      </c>
      <c r="F83" s="9">
        <f t="shared" si="16"/>
        <v>1.863473614496465E-3</v>
      </c>
      <c r="H83" s="22" t="s">
        <v>37</v>
      </c>
      <c r="I83" s="34">
        <f t="shared" si="5"/>
        <v>4.8800000000000003E-2</v>
      </c>
      <c r="J83" s="30" t="s">
        <v>49</v>
      </c>
      <c r="K83" s="23">
        <f t="shared" si="6"/>
        <v>4.5</v>
      </c>
      <c r="L83" s="3"/>
      <c r="M83" s="22" t="s">
        <v>37</v>
      </c>
      <c r="N83" s="27">
        <f t="shared" si="11"/>
        <v>4.55</v>
      </c>
      <c r="O83" s="30" t="s">
        <v>49</v>
      </c>
      <c r="P83" s="36">
        <f t="shared" si="12"/>
        <v>4.4851474260602625E-2</v>
      </c>
    </row>
    <row r="84" spans="1:16">
      <c r="A84" s="11">
        <v>4.5999999999999996</v>
      </c>
      <c r="B84" s="8">
        <f t="shared" si="15"/>
        <v>3.6303876979941668E-2</v>
      </c>
      <c r="C84" s="8"/>
      <c r="D84" s="10">
        <f>$D$83+($D$93-$D$83)*(ROW()-ROW($D$83))/(ROW($D$93)-ROW($D$83))</f>
        <v>5.0368230893065788E-3</v>
      </c>
      <c r="E84" s="12">
        <f t="shared" si="4"/>
        <v>4.1340700069248247E-2</v>
      </c>
      <c r="F84" s="9">
        <f t="shared" si="16"/>
        <v>-1.5101690266339285E-2</v>
      </c>
      <c r="H84" s="22" t="s">
        <v>37</v>
      </c>
      <c r="I84" s="34">
        <f t="shared" si="5"/>
        <v>4.1340700069248247E-2</v>
      </c>
      <c r="J84" s="30" t="s">
        <v>49</v>
      </c>
      <c r="K84" s="23">
        <f t="shared" si="6"/>
        <v>4.5999999999999996</v>
      </c>
      <c r="L84" s="3"/>
      <c r="M84" s="22" t="s">
        <v>37</v>
      </c>
      <c r="N84" s="27">
        <f t="shared" si="11"/>
        <v>4.6500000000000004</v>
      </c>
      <c r="O84" s="30" t="s">
        <v>49</v>
      </c>
      <c r="P84" s="36">
        <f t="shared" si="12"/>
        <v>4.5070350034624125E-2</v>
      </c>
    </row>
    <row r="85" spans="1:16">
      <c r="A85" s="11">
        <v>4.7</v>
      </c>
      <c r="B85" s="8">
        <f t="shared" si="15"/>
        <v>4.59840586822583E-2</v>
      </c>
      <c r="C85" s="8"/>
      <c r="D85" s="10">
        <f t="shared" ref="D85:D92" si="17">$D$83+($D$93-$D$83)*(ROW()-ROW($D$83))/(ROW($D$93)-ROW($D$83))</f>
        <v>-1.0064867177032706E-2</v>
      </c>
      <c r="E85" s="12">
        <f t="shared" si="4"/>
        <v>3.5919191505225594E-2</v>
      </c>
      <c r="F85" s="9">
        <f t="shared" si="16"/>
        <v>-1.5101690266339285E-2</v>
      </c>
      <c r="H85" s="22" t="s">
        <v>37</v>
      </c>
      <c r="I85" s="34">
        <f t="shared" si="5"/>
        <v>3.5919191505225594E-2</v>
      </c>
      <c r="J85" s="30" t="s">
        <v>49</v>
      </c>
      <c r="K85" s="23">
        <f t="shared" si="6"/>
        <v>4.7</v>
      </c>
      <c r="L85" s="3"/>
      <c r="M85" s="22" t="s">
        <v>37</v>
      </c>
      <c r="N85" s="27">
        <f t="shared" si="11"/>
        <v>4.75</v>
      </c>
      <c r="O85" s="30" t="s">
        <v>49</v>
      </c>
      <c r="P85" s="36">
        <f t="shared" si="12"/>
        <v>3.862994578723692E-2</v>
      </c>
    </row>
    <row r="86" spans="1:16">
      <c r="A86" s="11">
        <v>4.8</v>
      </c>
      <c r="B86" s="8">
        <f t="shared" si="15"/>
        <v>5.8245394949461647E-2</v>
      </c>
      <c r="C86" s="8"/>
      <c r="D86" s="10">
        <f t="shared" si="17"/>
        <v>-2.5166557443371991E-2</v>
      </c>
      <c r="E86" s="12">
        <f t="shared" si="4"/>
        <v>3.3078837506089656E-2</v>
      </c>
      <c r="F86" s="9">
        <f t="shared" si="16"/>
        <v>-1.5101690266339285E-2</v>
      </c>
      <c r="H86" s="22" t="s">
        <v>37</v>
      </c>
      <c r="I86" s="34">
        <f t="shared" si="5"/>
        <v>3.3078837506089656E-2</v>
      </c>
      <c r="J86" s="30" t="s">
        <v>49</v>
      </c>
      <c r="K86" s="23">
        <f t="shared" si="6"/>
        <v>4.8</v>
      </c>
      <c r="L86" s="3"/>
      <c r="M86" s="22" t="s">
        <v>37</v>
      </c>
      <c r="N86" s="27">
        <f t="shared" si="11"/>
        <v>4.8499999999999996</v>
      </c>
      <c r="O86" s="30" t="s">
        <v>49</v>
      </c>
      <c r="P86" s="36">
        <f t="shared" si="12"/>
        <v>3.4499014505657621E-2</v>
      </c>
    </row>
    <row r="87" spans="1:16">
      <c r="A87" s="11">
        <v>4.9000000000000004</v>
      </c>
      <c r="B87" s="8">
        <f t="shared" si="15"/>
        <v>7.3776133078215914E-2</v>
      </c>
      <c r="C87" s="8"/>
      <c r="D87" s="10">
        <f t="shared" si="17"/>
        <v>-4.0268247709711276E-2</v>
      </c>
      <c r="E87" s="12">
        <f t="shared" si="4"/>
        <v>3.3507885368504638E-2</v>
      </c>
      <c r="F87" s="9">
        <f t="shared" si="16"/>
        <v>-1.5101690266339285E-2</v>
      </c>
      <c r="H87" s="22" t="s">
        <v>37</v>
      </c>
      <c r="I87" s="34">
        <f t="shared" si="5"/>
        <v>3.3507885368504638E-2</v>
      </c>
      <c r="J87" s="30" t="s">
        <v>49</v>
      </c>
      <c r="K87" s="23">
        <f t="shared" si="6"/>
        <v>4.9000000000000004</v>
      </c>
      <c r="L87" s="3"/>
      <c r="M87" s="22" t="s">
        <v>37</v>
      </c>
      <c r="N87" s="27">
        <f t="shared" si="11"/>
        <v>4.95</v>
      </c>
      <c r="O87" s="30" t="s">
        <v>49</v>
      </c>
      <c r="P87" s="36">
        <f t="shared" si="12"/>
        <v>3.329336143729715E-2</v>
      </c>
    </row>
    <row r="88" spans="1:16">
      <c r="A88" s="11">
        <v>5</v>
      </c>
      <c r="B88" s="8">
        <f t="shared" si="15"/>
        <v>9.344803682243577E-2</v>
      </c>
      <c r="C88" s="8"/>
      <c r="D88" s="10">
        <f t="shared" si="17"/>
        <v>-5.5369937976050561E-2</v>
      </c>
      <c r="E88" s="12">
        <f t="shared" si="4"/>
        <v>3.807809884638521E-2</v>
      </c>
      <c r="F88" s="9">
        <f t="shared" si="16"/>
        <v>-1.5101690266339285E-2</v>
      </c>
      <c r="H88" s="22" t="s">
        <v>37</v>
      </c>
      <c r="I88" s="34">
        <f t="shared" si="5"/>
        <v>3.807809884638521E-2</v>
      </c>
      <c r="J88" s="30" t="s">
        <v>49</v>
      </c>
      <c r="K88" s="23">
        <f t="shared" si="6"/>
        <v>5</v>
      </c>
      <c r="L88" s="3"/>
      <c r="M88" s="22" t="s">
        <v>37</v>
      </c>
      <c r="N88" s="27">
        <f t="shared" si="11"/>
        <v>5.05</v>
      </c>
      <c r="O88" s="30" t="s">
        <v>49</v>
      </c>
      <c r="P88" s="36">
        <f t="shared" si="12"/>
        <v>3.5792992107444924E-2</v>
      </c>
    </row>
    <row r="89" spans="1:16">
      <c r="A89" s="11">
        <v>5.0999999999999996</v>
      </c>
      <c r="B89" s="8">
        <f t="shared" si="15"/>
        <v>0.118365319807549</v>
      </c>
      <c r="C89" s="8"/>
      <c r="D89" s="10">
        <f t="shared" si="17"/>
        <v>-7.0471628242389839E-2</v>
      </c>
      <c r="E89" s="12">
        <f t="shared" si="4"/>
        <v>4.7893691565159158E-2</v>
      </c>
      <c r="F89" s="9">
        <f t="shared" si="16"/>
        <v>-1.5101690266339278E-2</v>
      </c>
      <c r="H89" s="22" t="s">
        <v>37</v>
      </c>
      <c r="I89" s="34">
        <f t="shared" si="5"/>
        <v>4.7893691565159158E-2</v>
      </c>
      <c r="J89" s="30" t="s">
        <v>49</v>
      </c>
      <c r="K89" s="23">
        <f t="shared" si="6"/>
        <v>5.0999999999999996</v>
      </c>
      <c r="L89" s="3"/>
      <c r="M89" s="22" t="s">
        <v>37</v>
      </c>
      <c r="N89" s="27">
        <f t="shared" si="11"/>
        <v>5.15</v>
      </c>
      <c r="O89" s="30" t="s">
        <v>49</v>
      </c>
      <c r="P89" s="36">
        <f t="shared" si="12"/>
        <v>4.2985895205772187E-2</v>
      </c>
    </row>
    <row r="90" spans="1:16">
      <c r="A90" s="11">
        <v>5.2</v>
      </c>
      <c r="B90" s="8">
        <f t="shared" si="15"/>
        <v>0.14992662670661544</v>
      </c>
      <c r="C90" s="8"/>
      <c r="D90" s="10">
        <f t="shared" si="17"/>
        <v>-8.5573318508729151E-2</v>
      </c>
      <c r="E90" s="12">
        <f t="shared" si="4"/>
        <v>6.4353308197886289E-2</v>
      </c>
      <c r="F90" s="9">
        <f t="shared" si="16"/>
        <v>-1.5101690266339313E-2</v>
      </c>
      <c r="H90" s="22" t="s">
        <v>37</v>
      </c>
      <c r="I90" s="34">
        <f t="shared" si="5"/>
        <v>6.4353308197886289E-2</v>
      </c>
      <c r="J90" s="30" t="s">
        <v>49</v>
      </c>
      <c r="K90" s="23">
        <f t="shared" si="6"/>
        <v>5.2</v>
      </c>
      <c r="L90" s="3"/>
      <c r="M90" s="22" t="s">
        <v>37</v>
      </c>
      <c r="N90" s="27">
        <f t="shared" si="11"/>
        <v>5.25</v>
      </c>
      <c r="O90" s="30" t="s">
        <v>49</v>
      </c>
      <c r="P90" s="36">
        <f t="shared" si="12"/>
        <v>5.6123499881522723E-2</v>
      </c>
    </row>
    <row r="91" spans="1:16">
      <c r="A91" s="11">
        <v>5.3</v>
      </c>
      <c r="B91" s="8">
        <f t="shared" si="15"/>
        <v>0.18990354127519665</v>
      </c>
      <c r="C91" s="8"/>
      <c r="D91" s="10">
        <f t="shared" si="17"/>
        <v>-0.10067500877506841</v>
      </c>
      <c r="E91" s="12">
        <f t="shared" si="4"/>
        <v>8.9228532500128244E-2</v>
      </c>
      <c r="F91" s="9">
        <f t="shared" si="16"/>
        <v>-1.5101690266339257E-2</v>
      </c>
      <c r="H91" s="22" t="s">
        <v>37</v>
      </c>
      <c r="I91" s="34">
        <f t="shared" si="5"/>
        <v>8.9228532500128244E-2</v>
      </c>
      <c r="J91" s="30" t="s">
        <v>49</v>
      </c>
      <c r="K91" s="23">
        <f t="shared" si="6"/>
        <v>5.3</v>
      </c>
      <c r="L91" s="3"/>
      <c r="M91" s="22" t="s">
        <v>37</v>
      </c>
      <c r="N91" s="27">
        <f t="shared" si="11"/>
        <v>5.35</v>
      </c>
      <c r="O91" s="30" t="s">
        <v>49</v>
      </c>
      <c r="P91" s="36">
        <f t="shared" si="12"/>
        <v>7.6790920349007266E-2</v>
      </c>
    </row>
    <row r="92" spans="1:16">
      <c r="A92" s="11">
        <v>5.4</v>
      </c>
      <c r="B92" s="8">
        <f t="shared" si="15"/>
        <v>0.24054002801938035</v>
      </c>
      <c r="C92" s="8"/>
      <c r="D92" s="10">
        <f t="shared" si="17"/>
        <v>-0.11577669904140769</v>
      </c>
      <c r="E92" s="12">
        <f t="shared" si="4"/>
        <v>0.12476332897797265</v>
      </c>
      <c r="F92" s="9">
        <f t="shared" si="16"/>
        <v>-1.5101690266339285E-2</v>
      </c>
      <c r="H92" s="22" t="s">
        <v>37</v>
      </c>
      <c r="I92" s="34">
        <f t="shared" si="5"/>
        <v>0.12476332897797265</v>
      </c>
      <c r="J92" s="30" t="s">
        <v>49</v>
      </c>
      <c r="K92" s="23">
        <f t="shared" si="6"/>
        <v>5.4</v>
      </c>
      <c r="L92" s="3"/>
      <c r="M92" s="22" t="s">
        <v>37</v>
      </c>
      <c r="N92" s="27">
        <f t="shared" si="11"/>
        <v>5.45</v>
      </c>
      <c r="O92" s="30" t="s">
        <v>49</v>
      </c>
      <c r="P92" s="36">
        <f t="shared" si="12"/>
        <v>0.10699593073905045</v>
      </c>
    </row>
    <row r="93" spans="1:16">
      <c r="A93" s="11">
        <v>5.5</v>
      </c>
      <c r="B93" s="8">
        <f t="shared" si="15"/>
        <v>0.30467838930774699</v>
      </c>
      <c r="C93" s="8">
        <f>C38</f>
        <v>0.17380000000000001</v>
      </c>
      <c r="D93" s="7">
        <f>C93-B93</f>
        <v>-0.13087838930774698</v>
      </c>
      <c r="E93" s="12">
        <f t="shared" si="4"/>
        <v>0.17380000000000001</v>
      </c>
      <c r="F93" s="9">
        <f t="shared" si="16"/>
        <v>-1.5101690266339285E-2</v>
      </c>
      <c r="H93" s="22" t="s">
        <v>37</v>
      </c>
      <c r="I93" s="34">
        <f t="shared" si="5"/>
        <v>0.17380000000000001</v>
      </c>
      <c r="J93" s="30" t="s">
        <v>49</v>
      </c>
      <c r="K93" s="23">
        <f t="shared" si="6"/>
        <v>5.5</v>
      </c>
      <c r="L93" s="3"/>
      <c r="M93" s="22" t="s">
        <v>37</v>
      </c>
      <c r="N93" s="27">
        <f t="shared" si="11"/>
        <v>5.55</v>
      </c>
      <c r="O93" s="30" t="s">
        <v>49</v>
      </c>
      <c r="P93" s="36">
        <f t="shared" si="12"/>
        <v>0.14928166448898633</v>
      </c>
    </row>
    <row r="94" spans="1:16">
      <c r="A94" s="11">
        <v>5.6</v>
      </c>
      <c r="B94" s="8">
        <f t="shared" si="15"/>
        <v>0.38591880808995255</v>
      </c>
      <c r="C94" s="8"/>
      <c r="D94" s="10">
        <f>$D$93+($D$98-$D$93)*(ROW()-ROW($D$93))/(ROW($D$98)-ROW($D$93))</f>
        <v>-0.1033776629329812</v>
      </c>
      <c r="E94" s="12">
        <f t="shared" si="4"/>
        <v>0.28254114515697137</v>
      </c>
      <c r="F94" s="9">
        <f t="shared" si="16"/>
        <v>2.7500726374765777E-2</v>
      </c>
      <c r="H94" s="22" t="s">
        <v>37</v>
      </c>
      <c r="I94" s="34">
        <f t="shared" si="5"/>
        <v>0.28254114515697137</v>
      </c>
      <c r="J94" s="30" t="s">
        <v>49</v>
      </c>
      <c r="K94" s="23">
        <f t="shared" si="6"/>
        <v>5.6</v>
      </c>
      <c r="L94" s="3"/>
      <c r="M94" s="22" t="s">
        <v>37</v>
      </c>
      <c r="N94" s="27">
        <f t="shared" si="11"/>
        <v>5.65</v>
      </c>
      <c r="O94" s="30" t="s">
        <v>49</v>
      </c>
      <c r="P94" s="36">
        <f t="shared" si="12"/>
        <v>0.22817057257848569</v>
      </c>
    </row>
    <row r="95" spans="1:16">
      <c r="A95" s="11">
        <v>5.7</v>
      </c>
      <c r="B95" s="8">
        <f t="shared" si="15"/>
        <v>0.48882143159532149</v>
      </c>
      <c r="C95" s="8"/>
      <c r="D95" s="10">
        <f t="shared" ref="D95:D97" si="18">$D$93+($D$98-$D$93)*(ROW()-ROW($D$93))/(ROW($D$98)-ROW($D$93))</f>
        <v>-7.5876936558215438E-2</v>
      </c>
      <c r="E95" s="12">
        <f t="shared" si="4"/>
        <v>0.41294449503710606</v>
      </c>
      <c r="F95" s="9">
        <f t="shared" si="16"/>
        <v>2.7500726374765763E-2</v>
      </c>
      <c r="H95" s="22" t="s">
        <v>37</v>
      </c>
      <c r="I95" s="34">
        <f t="shared" si="5"/>
        <v>0.41294449503710606</v>
      </c>
      <c r="J95" s="30" t="s">
        <v>49</v>
      </c>
      <c r="K95" s="23">
        <f t="shared" si="6"/>
        <v>5.7</v>
      </c>
      <c r="L95" s="3"/>
      <c r="M95" s="22" t="s">
        <v>37</v>
      </c>
      <c r="N95" s="27">
        <f t="shared" si="11"/>
        <v>5.75</v>
      </c>
      <c r="O95" s="30" t="s">
        <v>49</v>
      </c>
      <c r="P95" s="36">
        <f t="shared" si="12"/>
        <v>0.34774282009703872</v>
      </c>
    </row>
    <row r="96" spans="1:16">
      <c r="A96" s="11">
        <v>5.8</v>
      </c>
      <c r="B96" s="8">
        <f t="shared" si="15"/>
        <v>0.61916233927423514</v>
      </c>
      <c r="C96" s="8"/>
      <c r="D96" s="10">
        <f t="shared" si="18"/>
        <v>-4.8376210183449661E-2</v>
      </c>
      <c r="E96" s="12">
        <f t="shared" si="4"/>
        <v>0.57078612909078552</v>
      </c>
      <c r="F96" s="9">
        <f t="shared" si="16"/>
        <v>2.7500726374765777E-2</v>
      </c>
      <c r="H96" s="22" t="s">
        <v>37</v>
      </c>
      <c r="I96" s="34">
        <f t="shared" si="5"/>
        <v>0.57078612909078552</v>
      </c>
      <c r="J96" s="30" t="s">
        <v>49</v>
      </c>
      <c r="K96" s="23">
        <f t="shared" si="6"/>
        <v>5.8</v>
      </c>
      <c r="L96" s="3"/>
      <c r="M96" s="22" t="s">
        <v>37</v>
      </c>
      <c r="N96" s="27">
        <f t="shared" si="11"/>
        <v>5.85</v>
      </c>
      <c r="O96" s="30" t="s">
        <v>49</v>
      </c>
      <c r="P96" s="36">
        <f t="shared" si="12"/>
        <v>0.49186531206394579</v>
      </c>
    </row>
    <row r="97" spans="1:16">
      <c r="A97" s="11">
        <v>5.9</v>
      </c>
      <c r="B97" s="8">
        <f t="shared" si="15"/>
        <v>0.78425776284890047</v>
      </c>
      <c r="C97" s="8"/>
      <c r="D97" s="10">
        <f t="shared" si="18"/>
        <v>-2.0875483808683898E-2</v>
      </c>
      <c r="E97" s="12">
        <f t="shared" si="4"/>
        <v>0.7633822790402166</v>
      </c>
      <c r="F97" s="9">
        <f t="shared" si="16"/>
        <v>2.7500726374765763E-2</v>
      </c>
      <c r="H97" s="22" t="s">
        <v>37</v>
      </c>
      <c r="I97" s="34">
        <f t="shared" si="5"/>
        <v>0.7633822790402166</v>
      </c>
      <c r="J97" s="30" t="s">
        <v>49</v>
      </c>
      <c r="K97" s="23">
        <f t="shared" si="6"/>
        <v>5.9</v>
      </c>
      <c r="L97" s="3"/>
      <c r="M97" s="22" t="s">
        <v>37</v>
      </c>
      <c r="N97" s="27">
        <f t="shared" si="11"/>
        <v>5.95</v>
      </c>
      <c r="O97" s="30" t="s">
        <v>49</v>
      </c>
      <c r="P97" s="36">
        <f t="shared" si="12"/>
        <v>0.66708420406550106</v>
      </c>
    </row>
    <row r="98" spans="1:16" ht="15.75" thickBot="1">
      <c r="A98" s="11">
        <v>6</v>
      </c>
      <c r="B98" s="8">
        <f t="shared" si="15"/>
        <v>0.99337475743391812</v>
      </c>
      <c r="C98" s="8">
        <v>1</v>
      </c>
      <c r="D98" s="7">
        <f>C98-B98</f>
        <v>6.6252425660818792E-3</v>
      </c>
      <c r="E98" s="12">
        <f t="shared" si="4"/>
        <v>1</v>
      </c>
      <c r="F98" s="9">
        <f t="shared" si="16"/>
        <v>2.7500726374765777E-2</v>
      </c>
      <c r="H98" s="24" t="s">
        <v>37</v>
      </c>
      <c r="I98" s="35">
        <f t="shared" si="5"/>
        <v>1</v>
      </c>
      <c r="J98" s="30" t="s">
        <v>49</v>
      </c>
      <c r="K98" s="25">
        <f t="shared" si="6"/>
        <v>6</v>
      </c>
      <c r="L98" s="3"/>
      <c r="M98" s="24" t="s">
        <v>42</v>
      </c>
      <c r="N98" s="28">
        <v>5.95</v>
      </c>
      <c r="O98" s="30" t="s">
        <v>49</v>
      </c>
      <c r="P98" s="37">
        <f t="shared" si="12"/>
        <v>0.88169113952010836</v>
      </c>
    </row>
  </sheetData>
  <mergeCells count="2">
    <mergeCell ref="H45:K45"/>
    <mergeCell ref="M45:P4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E.J.Stokking</dc:creator>
  <cp:lastModifiedBy>E.J.Stokking</cp:lastModifiedBy>
  <dcterms:created xsi:type="dcterms:W3CDTF">2010-08-23T13:22:33Z</dcterms:created>
  <dcterms:modified xsi:type="dcterms:W3CDTF">2010-09-28T13:58:36Z</dcterms:modified>
</cp:coreProperties>
</file>