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ichael\Desktop\New Data Sets\"/>
    </mc:Choice>
  </mc:AlternateContent>
  <xr:revisionPtr revIDLastSave="0" documentId="13_ncr:1_{E014C533-CD7A-4A02-8EB1-06169B31A959}" xr6:coauthVersionLast="47" xr6:coauthVersionMax="47" xr10:uidLastSave="{00000000-0000-0000-0000-000000000000}"/>
  <bookViews>
    <workbookView xWindow="-120" yWindow="-120" windowWidth="29040" windowHeight="16440" xr2:uid="{00000000-000D-0000-FFFF-FFFF00000000}"/>
  </bookViews>
  <sheets>
    <sheet name="DashBoard" sheetId="22" r:id="rId1"/>
    <sheet name="orders" sheetId="17" r:id="rId2"/>
    <sheet name="customers" sheetId="13" r:id="rId3"/>
    <sheet name="products" sheetId="2" r:id="rId4"/>
    <sheet name="CountryBarChart" sheetId="20" r:id="rId5"/>
    <sheet name="Total Sales" sheetId="18" r:id="rId6"/>
    <sheet name="Top5Customers"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G8" i="17"/>
  <c r="G5" i="17"/>
  <c r="G6" i="17"/>
  <c r="G7" i="17"/>
  <c r="G4" i="17"/>
  <c r="I3" i="17"/>
  <c r="J3" i="17"/>
  <c r="P3" i="17" s="1"/>
  <c r="K3" i="17"/>
  <c r="L3" i="17"/>
  <c r="M3" i="17" s="1"/>
  <c r="I4" i="17"/>
  <c r="J4" i="17"/>
  <c r="P4" i="17" s="1"/>
  <c r="K4" i="17"/>
  <c r="L4" i="17"/>
  <c r="M4" i="17" s="1"/>
  <c r="I5" i="17"/>
  <c r="J5" i="17"/>
  <c r="P5" i="17" s="1"/>
  <c r="K5" i="17"/>
  <c r="L5" i="17"/>
  <c r="M5" i="17" s="1"/>
  <c r="I6" i="17"/>
  <c r="J6" i="17"/>
  <c r="P6" i="17" s="1"/>
  <c r="K6" i="17"/>
  <c r="L6" i="17"/>
  <c r="M6" i="17" s="1"/>
  <c r="I7" i="17"/>
  <c r="J7" i="17"/>
  <c r="P7" i="17" s="1"/>
  <c r="K7" i="17"/>
  <c r="L7" i="17"/>
  <c r="M7" i="17" s="1"/>
  <c r="I8" i="17"/>
  <c r="J8" i="17"/>
  <c r="P8" i="17" s="1"/>
  <c r="K8" i="17"/>
  <c r="L8" i="17"/>
  <c r="M8" i="17" s="1"/>
  <c r="I9" i="17"/>
  <c r="J9" i="17"/>
  <c r="P9" i="17" s="1"/>
  <c r="K9" i="17"/>
  <c r="L9" i="17"/>
  <c r="M9" i="17" s="1"/>
  <c r="I10" i="17"/>
  <c r="J10" i="17"/>
  <c r="P10" i="17" s="1"/>
  <c r="K10" i="17"/>
  <c r="L10" i="17"/>
  <c r="M10" i="17" s="1"/>
  <c r="I11" i="17"/>
  <c r="J11" i="17"/>
  <c r="P11" i="17" s="1"/>
  <c r="K11" i="17"/>
  <c r="L11" i="17"/>
  <c r="M11" i="17" s="1"/>
  <c r="I12" i="17"/>
  <c r="J12" i="17"/>
  <c r="P12" i="17" s="1"/>
  <c r="K12" i="17"/>
  <c r="L12" i="17"/>
  <c r="M12" i="17" s="1"/>
  <c r="I13" i="17"/>
  <c r="J13" i="17"/>
  <c r="P13" i="17" s="1"/>
  <c r="K13" i="17"/>
  <c r="L13" i="17"/>
  <c r="M13" i="17" s="1"/>
  <c r="I14" i="17"/>
  <c r="J14" i="17"/>
  <c r="P14" i="17" s="1"/>
  <c r="K14" i="17"/>
  <c r="L14" i="17"/>
  <c r="M14" i="17" s="1"/>
  <c r="I15" i="17"/>
  <c r="J15" i="17"/>
  <c r="P15" i="17" s="1"/>
  <c r="K15" i="17"/>
  <c r="L15" i="17"/>
  <c r="M15" i="17" s="1"/>
  <c r="I16" i="17"/>
  <c r="J16" i="17"/>
  <c r="P16" i="17" s="1"/>
  <c r="K16" i="17"/>
  <c r="L16" i="17"/>
  <c r="M16" i="17" s="1"/>
  <c r="I17" i="17"/>
  <c r="J17" i="17"/>
  <c r="P17" i="17" s="1"/>
  <c r="K17" i="17"/>
  <c r="L17" i="17"/>
  <c r="M17" i="17" s="1"/>
  <c r="I18" i="17"/>
  <c r="J18" i="17"/>
  <c r="P18" i="17" s="1"/>
  <c r="K18" i="17"/>
  <c r="L18" i="17"/>
  <c r="M18" i="17" s="1"/>
  <c r="I19" i="17"/>
  <c r="J19" i="17"/>
  <c r="P19" i="17" s="1"/>
  <c r="K19" i="17"/>
  <c r="L19" i="17"/>
  <c r="M19" i="17" s="1"/>
  <c r="I20" i="17"/>
  <c r="J20" i="17"/>
  <c r="P20" i="17" s="1"/>
  <c r="K20" i="17"/>
  <c r="L20" i="17"/>
  <c r="M20" i="17" s="1"/>
  <c r="I21" i="17"/>
  <c r="J21" i="17"/>
  <c r="P21" i="17" s="1"/>
  <c r="K21" i="17"/>
  <c r="L21" i="17"/>
  <c r="M21" i="17" s="1"/>
  <c r="I22" i="17"/>
  <c r="J22" i="17"/>
  <c r="P22" i="17" s="1"/>
  <c r="K22" i="17"/>
  <c r="L22" i="17"/>
  <c r="M22" i="17" s="1"/>
  <c r="I23" i="17"/>
  <c r="J23" i="17"/>
  <c r="P23" i="17" s="1"/>
  <c r="K23" i="17"/>
  <c r="L23" i="17"/>
  <c r="M23" i="17" s="1"/>
  <c r="I24" i="17"/>
  <c r="J24" i="17"/>
  <c r="P24" i="17" s="1"/>
  <c r="K24" i="17"/>
  <c r="L24" i="17"/>
  <c r="M24" i="17" s="1"/>
  <c r="I25" i="17"/>
  <c r="J25" i="17"/>
  <c r="P25" i="17" s="1"/>
  <c r="K25" i="17"/>
  <c r="L25" i="17"/>
  <c r="M25" i="17" s="1"/>
  <c r="I26" i="17"/>
  <c r="J26" i="17"/>
  <c r="P26" i="17" s="1"/>
  <c r="K26" i="17"/>
  <c r="L26" i="17"/>
  <c r="M26" i="17" s="1"/>
  <c r="I27" i="17"/>
  <c r="J27" i="17"/>
  <c r="P27" i="17" s="1"/>
  <c r="K27" i="17"/>
  <c r="L27" i="17"/>
  <c r="M27" i="17" s="1"/>
  <c r="I28" i="17"/>
  <c r="J28" i="17"/>
  <c r="P28" i="17" s="1"/>
  <c r="K28" i="17"/>
  <c r="L28" i="17"/>
  <c r="M28" i="17" s="1"/>
  <c r="I29" i="17"/>
  <c r="J29" i="17"/>
  <c r="P29" i="17" s="1"/>
  <c r="K29" i="17"/>
  <c r="L29" i="17"/>
  <c r="M29" i="17" s="1"/>
  <c r="I30" i="17"/>
  <c r="J30" i="17"/>
  <c r="P30" i="17" s="1"/>
  <c r="K30" i="17"/>
  <c r="L30" i="17"/>
  <c r="M30" i="17" s="1"/>
  <c r="I31" i="17"/>
  <c r="J31" i="17"/>
  <c r="P31" i="17" s="1"/>
  <c r="K31" i="17"/>
  <c r="L31" i="17"/>
  <c r="M31" i="17" s="1"/>
  <c r="I32" i="17"/>
  <c r="J32" i="17"/>
  <c r="P32" i="17" s="1"/>
  <c r="K32" i="17"/>
  <c r="L32" i="17"/>
  <c r="M32" i="17" s="1"/>
  <c r="I33" i="17"/>
  <c r="J33" i="17"/>
  <c r="P33" i="17" s="1"/>
  <c r="K33" i="17"/>
  <c r="L33" i="17"/>
  <c r="M33" i="17" s="1"/>
  <c r="I34" i="17"/>
  <c r="J34" i="17"/>
  <c r="P34" i="17" s="1"/>
  <c r="K34" i="17"/>
  <c r="L34" i="17"/>
  <c r="M34" i="17" s="1"/>
  <c r="I35" i="17"/>
  <c r="J35" i="17"/>
  <c r="P35" i="17" s="1"/>
  <c r="K35" i="17"/>
  <c r="L35" i="17"/>
  <c r="M35" i="17" s="1"/>
  <c r="I36" i="17"/>
  <c r="J36" i="17"/>
  <c r="P36" i="17" s="1"/>
  <c r="K36" i="17"/>
  <c r="L36" i="17"/>
  <c r="M36" i="17" s="1"/>
  <c r="I37" i="17"/>
  <c r="J37" i="17"/>
  <c r="P37" i="17" s="1"/>
  <c r="K37" i="17"/>
  <c r="L37" i="17"/>
  <c r="M37" i="17" s="1"/>
  <c r="I38" i="17"/>
  <c r="J38" i="17"/>
  <c r="P38" i="17" s="1"/>
  <c r="K38" i="17"/>
  <c r="L38" i="17"/>
  <c r="M38" i="17" s="1"/>
  <c r="I39" i="17"/>
  <c r="J39" i="17"/>
  <c r="P39" i="17" s="1"/>
  <c r="K39" i="17"/>
  <c r="L39" i="17"/>
  <c r="M39" i="17" s="1"/>
  <c r="I40" i="17"/>
  <c r="J40" i="17"/>
  <c r="P40" i="17" s="1"/>
  <c r="K40" i="17"/>
  <c r="L40" i="17"/>
  <c r="M40" i="17" s="1"/>
  <c r="I41" i="17"/>
  <c r="J41" i="17"/>
  <c r="P41" i="17" s="1"/>
  <c r="K41" i="17"/>
  <c r="L41" i="17"/>
  <c r="M41" i="17" s="1"/>
  <c r="I42" i="17"/>
  <c r="J42" i="17"/>
  <c r="P42" i="17" s="1"/>
  <c r="K42" i="17"/>
  <c r="L42" i="17"/>
  <c r="M42" i="17" s="1"/>
  <c r="I43" i="17"/>
  <c r="J43" i="17"/>
  <c r="P43" i="17" s="1"/>
  <c r="K43" i="17"/>
  <c r="L43" i="17"/>
  <c r="M43" i="17" s="1"/>
  <c r="I44" i="17"/>
  <c r="J44" i="17"/>
  <c r="P44" i="17" s="1"/>
  <c r="K44" i="17"/>
  <c r="L44" i="17"/>
  <c r="M44" i="17" s="1"/>
  <c r="I45" i="17"/>
  <c r="J45" i="17"/>
  <c r="P45" i="17" s="1"/>
  <c r="K45" i="17"/>
  <c r="L45" i="17"/>
  <c r="M45" i="17" s="1"/>
  <c r="I46" i="17"/>
  <c r="J46" i="17"/>
  <c r="P46" i="17" s="1"/>
  <c r="K46" i="17"/>
  <c r="L46" i="17"/>
  <c r="M46" i="17" s="1"/>
  <c r="I47" i="17"/>
  <c r="J47" i="17"/>
  <c r="P47" i="17" s="1"/>
  <c r="K47" i="17"/>
  <c r="L47" i="17"/>
  <c r="M47" i="17" s="1"/>
  <c r="I48" i="17"/>
  <c r="J48" i="17"/>
  <c r="P48" i="17" s="1"/>
  <c r="K48" i="17"/>
  <c r="L48" i="17"/>
  <c r="M48" i="17" s="1"/>
  <c r="I49" i="17"/>
  <c r="J49" i="17"/>
  <c r="P49" i="17" s="1"/>
  <c r="K49" i="17"/>
  <c r="L49" i="17"/>
  <c r="M49" i="17" s="1"/>
  <c r="I50" i="17"/>
  <c r="J50" i="17"/>
  <c r="P50" i="17" s="1"/>
  <c r="K50" i="17"/>
  <c r="L50" i="17"/>
  <c r="M50" i="17" s="1"/>
  <c r="I51" i="17"/>
  <c r="J51" i="17"/>
  <c r="P51" i="17" s="1"/>
  <c r="K51" i="17"/>
  <c r="L51" i="17"/>
  <c r="M51" i="17" s="1"/>
  <c r="I52" i="17"/>
  <c r="J52" i="17"/>
  <c r="P52" i="17" s="1"/>
  <c r="K52" i="17"/>
  <c r="L52" i="17"/>
  <c r="M52" i="17" s="1"/>
  <c r="I53" i="17"/>
  <c r="J53" i="17"/>
  <c r="P53" i="17" s="1"/>
  <c r="K53" i="17"/>
  <c r="L53" i="17"/>
  <c r="M53" i="17" s="1"/>
  <c r="I54" i="17"/>
  <c r="J54" i="17"/>
  <c r="P54" i="17" s="1"/>
  <c r="K54" i="17"/>
  <c r="L54" i="17"/>
  <c r="M54" i="17" s="1"/>
  <c r="I55" i="17"/>
  <c r="J55" i="17"/>
  <c r="P55" i="17" s="1"/>
  <c r="K55" i="17"/>
  <c r="L55" i="17"/>
  <c r="M55" i="17" s="1"/>
  <c r="I56" i="17"/>
  <c r="J56" i="17"/>
  <c r="P56" i="17" s="1"/>
  <c r="K56" i="17"/>
  <c r="L56" i="17"/>
  <c r="M56" i="17" s="1"/>
  <c r="I57" i="17"/>
  <c r="J57" i="17"/>
  <c r="P57" i="17" s="1"/>
  <c r="K57" i="17"/>
  <c r="L57" i="17"/>
  <c r="M57" i="17" s="1"/>
  <c r="I58" i="17"/>
  <c r="J58" i="17"/>
  <c r="P58" i="17" s="1"/>
  <c r="K58" i="17"/>
  <c r="L58" i="17"/>
  <c r="M58" i="17" s="1"/>
  <c r="I59" i="17"/>
  <c r="J59" i="17"/>
  <c r="P59" i="17" s="1"/>
  <c r="K59" i="17"/>
  <c r="L59" i="17"/>
  <c r="M59" i="17" s="1"/>
  <c r="I60" i="17"/>
  <c r="J60" i="17"/>
  <c r="P60" i="17" s="1"/>
  <c r="K60" i="17"/>
  <c r="L60" i="17"/>
  <c r="M60" i="17" s="1"/>
  <c r="I61" i="17"/>
  <c r="J61" i="17"/>
  <c r="P61" i="17" s="1"/>
  <c r="K61" i="17"/>
  <c r="L61" i="17"/>
  <c r="M61" i="17" s="1"/>
  <c r="I62" i="17"/>
  <c r="J62" i="17"/>
  <c r="P62" i="17" s="1"/>
  <c r="K62" i="17"/>
  <c r="L62" i="17"/>
  <c r="M62" i="17" s="1"/>
  <c r="I63" i="17"/>
  <c r="J63" i="17"/>
  <c r="P63" i="17" s="1"/>
  <c r="K63" i="17"/>
  <c r="L63" i="17"/>
  <c r="M63" i="17" s="1"/>
  <c r="I64" i="17"/>
  <c r="J64" i="17"/>
  <c r="P64" i="17" s="1"/>
  <c r="K64" i="17"/>
  <c r="L64" i="17"/>
  <c r="M64" i="17" s="1"/>
  <c r="I65" i="17"/>
  <c r="J65" i="17"/>
  <c r="P65" i="17" s="1"/>
  <c r="K65" i="17"/>
  <c r="L65" i="17"/>
  <c r="M65" i="17" s="1"/>
  <c r="I66" i="17"/>
  <c r="J66" i="17"/>
  <c r="P66" i="17" s="1"/>
  <c r="K66" i="17"/>
  <c r="L66" i="17"/>
  <c r="M66" i="17" s="1"/>
  <c r="I67" i="17"/>
  <c r="J67" i="17"/>
  <c r="P67" i="17" s="1"/>
  <c r="K67" i="17"/>
  <c r="L67" i="17"/>
  <c r="M67" i="17" s="1"/>
  <c r="I68" i="17"/>
  <c r="J68" i="17"/>
  <c r="P68" i="17" s="1"/>
  <c r="K68" i="17"/>
  <c r="L68" i="17"/>
  <c r="M68" i="17" s="1"/>
  <c r="I69" i="17"/>
  <c r="J69" i="17"/>
  <c r="P69" i="17" s="1"/>
  <c r="K69" i="17"/>
  <c r="L69" i="17"/>
  <c r="M69" i="17" s="1"/>
  <c r="I70" i="17"/>
  <c r="J70" i="17"/>
  <c r="P70" i="17" s="1"/>
  <c r="K70" i="17"/>
  <c r="L70" i="17"/>
  <c r="M70" i="17" s="1"/>
  <c r="I71" i="17"/>
  <c r="J71" i="17"/>
  <c r="P71" i="17" s="1"/>
  <c r="K71" i="17"/>
  <c r="L71" i="17"/>
  <c r="M71" i="17" s="1"/>
  <c r="I72" i="17"/>
  <c r="J72" i="17"/>
  <c r="P72" i="17" s="1"/>
  <c r="K72" i="17"/>
  <c r="L72" i="17"/>
  <c r="M72" i="17" s="1"/>
  <c r="I73" i="17"/>
  <c r="J73" i="17"/>
  <c r="P73" i="17" s="1"/>
  <c r="K73" i="17"/>
  <c r="L73" i="17"/>
  <c r="M73" i="17" s="1"/>
  <c r="I74" i="17"/>
  <c r="J74" i="17"/>
  <c r="P74" i="17" s="1"/>
  <c r="K74" i="17"/>
  <c r="L74" i="17"/>
  <c r="M74" i="17" s="1"/>
  <c r="I75" i="17"/>
  <c r="J75" i="17"/>
  <c r="P75" i="17" s="1"/>
  <c r="K75" i="17"/>
  <c r="L75" i="17"/>
  <c r="M75" i="17" s="1"/>
  <c r="I76" i="17"/>
  <c r="J76" i="17"/>
  <c r="P76" i="17" s="1"/>
  <c r="K76" i="17"/>
  <c r="L76" i="17"/>
  <c r="M76" i="17" s="1"/>
  <c r="I77" i="17"/>
  <c r="J77" i="17"/>
  <c r="P77" i="17" s="1"/>
  <c r="K77" i="17"/>
  <c r="L77" i="17"/>
  <c r="M77" i="17" s="1"/>
  <c r="I78" i="17"/>
  <c r="J78" i="17"/>
  <c r="P78" i="17" s="1"/>
  <c r="K78" i="17"/>
  <c r="L78" i="17"/>
  <c r="M78" i="17" s="1"/>
  <c r="I79" i="17"/>
  <c r="J79" i="17"/>
  <c r="P79" i="17" s="1"/>
  <c r="K79" i="17"/>
  <c r="L79" i="17"/>
  <c r="M79" i="17" s="1"/>
  <c r="I80" i="17"/>
  <c r="J80" i="17"/>
  <c r="P80" i="17" s="1"/>
  <c r="K80" i="17"/>
  <c r="L80" i="17"/>
  <c r="M80" i="17" s="1"/>
  <c r="I81" i="17"/>
  <c r="J81" i="17"/>
  <c r="P81" i="17" s="1"/>
  <c r="K81" i="17"/>
  <c r="L81" i="17"/>
  <c r="M81" i="17" s="1"/>
  <c r="I82" i="17"/>
  <c r="J82" i="17"/>
  <c r="P82" i="17" s="1"/>
  <c r="K82" i="17"/>
  <c r="L82" i="17"/>
  <c r="M82" i="17" s="1"/>
  <c r="I83" i="17"/>
  <c r="J83" i="17"/>
  <c r="P83" i="17" s="1"/>
  <c r="K83" i="17"/>
  <c r="L83" i="17"/>
  <c r="M83" i="17" s="1"/>
  <c r="I84" i="17"/>
  <c r="J84" i="17"/>
  <c r="P84" i="17" s="1"/>
  <c r="K84" i="17"/>
  <c r="L84" i="17"/>
  <c r="M84" i="17" s="1"/>
  <c r="I85" i="17"/>
  <c r="J85" i="17"/>
  <c r="P85" i="17" s="1"/>
  <c r="K85" i="17"/>
  <c r="L85" i="17"/>
  <c r="M85" i="17" s="1"/>
  <c r="I86" i="17"/>
  <c r="J86" i="17"/>
  <c r="P86" i="17" s="1"/>
  <c r="K86" i="17"/>
  <c r="L86" i="17"/>
  <c r="M86" i="17" s="1"/>
  <c r="I87" i="17"/>
  <c r="J87" i="17"/>
  <c r="P87" i="17" s="1"/>
  <c r="K87" i="17"/>
  <c r="L87" i="17"/>
  <c r="M87" i="17" s="1"/>
  <c r="I88" i="17"/>
  <c r="J88" i="17"/>
  <c r="P88" i="17" s="1"/>
  <c r="K88" i="17"/>
  <c r="L88" i="17"/>
  <c r="M88" i="17" s="1"/>
  <c r="I89" i="17"/>
  <c r="J89" i="17"/>
  <c r="P89" i="17" s="1"/>
  <c r="K89" i="17"/>
  <c r="L89" i="17"/>
  <c r="M89" i="17" s="1"/>
  <c r="I90" i="17"/>
  <c r="J90" i="17"/>
  <c r="P90" i="17" s="1"/>
  <c r="K90" i="17"/>
  <c r="L90" i="17"/>
  <c r="M90" i="17" s="1"/>
  <c r="I91" i="17"/>
  <c r="J91" i="17"/>
  <c r="P91" i="17" s="1"/>
  <c r="K91" i="17"/>
  <c r="L91" i="17"/>
  <c r="M91" i="17" s="1"/>
  <c r="I92" i="17"/>
  <c r="J92" i="17"/>
  <c r="P92" i="17" s="1"/>
  <c r="K92" i="17"/>
  <c r="L92" i="17"/>
  <c r="M92" i="17" s="1"/>
  <c r="I93" i="17"/>
  <c r="J93" i="17"/>
  <c r="P93" i="17" s="1"/>
  <c r="K93" i="17"/>
  <c r="L93" i="17"/>
  <c r="M93" i="17" s="1"/>
  <c r="I94" i="17"/>
  <c r="J94" i="17"/>
  <c r="P94" i="17" s="1"/>
  <c r="K94" i="17"/>
  <c r="L94" i="17"/>
  <c r="M94" i="17" s="1"/>
  <c r="I95" i="17"/>
  <c r="J95" i="17"/>
  <c r="P95" i="17" s="1"/>
  <c r="K95" i="17"/>
  <c r="L95" i="17"/>
  <c r="M95" i="17" s="1"/>
  <c r="I96" i="17"/>
  <c r="J96" i="17"/>
  <c r="P96" i="17" s="1"/>
  <c r="K96" i="17"/>
  <c r="L96" i="17"/>
  <c r="M96" i="17" s="1"/>
  <c r="I97" i="17"/>
  <c r="J97" i="17"/>
  <c r="P97" i="17" s="1"/>
  <c r="K97" i="17"/>
  <c r="L97" i="17"/>
  <c r="M97" i="17" s="1"/>
  <c r="I98" i="17"/>
  <c r="J98" i="17"/>
  <c r="P98" i="17" s="1"/>
  <c r="K98" i="17"/>
  <c r="L98" i="17"/>
  <c r="M98" i="17" s="1"/>
  <c r="I99" i="17"/>
  <c r="J99" i="17"/>
  <c r="P99" i="17" s="1"/>
  <c r="K99" i="17"/>
  <c r="L99" i="17"/>
  <c r="M99" i="17" s="1"/>
  <c r="I100" i="17"/>
  <c r="J100" i="17"/>
  <c r="P100" i="17" s="1"/>
  <c r="K100" i="17"/>
  <c r="L100" i="17"/>
  <c r="M100" i="17" s="1"/>
  <c r="I101" i="17"/>
  <c r="J101" i="17"/>
  <c r="P101" i="17" s="1"/>
  <c r="K101" i="17"/>
  <c r="L101" i="17"/>
  <c r="M101" i="17" s="1"/>
  <c r="I102" i="17"/>
  <c r="J102" i="17"/>
  <c r="P102" i="17" s="1"/>
  <c r="K102" i="17"/>
  <c r="L102" i="17"/>
  <c r="M102" i="17" s="1"/>
  <c r="I103" i="17"/>
  <c r="J103" i="17"/>
  <c r="P103" i="17" s="1"/>
  <c r="K103" i="17"/>
  <c r="L103" i="17"/>
  <c r="M103" i="17" s="1"/>
  <c r="I104" i="17"/>
  <c r="J104" i="17"/>
  <c r="P104" i="17" s="1"/>
  <c r="K104" i="17"/>
  <c r="L104" i="17"/>
  <c r="M104" i="17" s="1"/>
  <c r="I105" i="17"/>
  <c r="J105" i="17"/>
  <c r="P105" i="17" s="1"/>
  <c r="K105" i="17"/>
  <c r="L105" i="17"/>
  <c r="M105" i="17" s="1"/>
  <c r="I106" i="17"/>
  <c r="J106" i="17"/>
  <c r="P106" i="17" s="1"/>
  <c r="K106" i="17"/>
  <c r="L106" i="17"/>
  <c r="M106" i="17" s="1"/>
  <c r="I107" i="17"/>
  <c r="J107" i="17"/>
  <c r="P107" i="17" s="1"/>
  <c r="K107" i="17"/>
  <c r="L107" i="17"/>
  <c r="M107" i="17" s="1"/>
  <c r="I108" i="17"/>
  <c r="J108" i="17"/>
  <c r="P108" i="17" s="1"/>
  <c r="K108" i="17"/>
  <c r="L108" i="17"/>
  <c r="M108" i="17" s="1"/>
  <c r="I109" i="17"/>
  <c r="J109" i="17"/>
  <c r="P109" i="17" s="1"/>
  <c r="K109" i="17"/>
  <c r="L109" i="17"/>
  <c r="M109" i="17" s="1"/>
  <c r="I110" i="17"/>
  <c r="J110" i="17"/>
  <c r="P110" i="17" s="1"/>
  <c r="K110" i="17"/>
  <c r="L110" i="17"/>
  <c r="M110" i="17" s="1"/>
  <c r="I111" i="17"/>
  <c r="J111" i="17"/>
  <c r="P111" i="17" s="1"/>
  <c r="K111" i="17"/>
  <c r="L111" i="17"/>
  <c r="M111" i="17" s="1"/>
  <c r="I112" i="17"/>
  <c r="J112" i="17"/>
  <c r="P112" i="17" s="1"/>
  <c r="K112" i="17"/>
  <c r="L112" i="17"/>
  <c r="M112" i="17" s="1"/>
  <c r="I113" i="17"/>
  <c r="J113" i="17"/>
  <c r="P113" i="17" s="1"/>
  <c r="K113" i="17"/>
  <c r="L113" i="17"/>
  <c r="M113" i="17" s="1"/>
  <c r="I114" i="17"/>
  <c r="J114" i="17"/>
  <c r="P114" i="17" s="1"/>
  <c r="K114" i="17"/>
  <c r="L114" i="17"/>
  <c r="M114" i="17" s="1"/>
  <c r="I115" i="17"/>
  <c r="J115" i="17"/>
  <c r="P115" i="17" s="1"/>
  <c r="K115" i="17"/>
  <c r="L115" i="17"/>
  <c r="M115" i="17" s="1"/>
  <c r="I116" i="17"/>
  <c r="J116" i="17"/>
  <c r="P116" i="17" s="1"/>
  <c r="K116" i="17"/>
  <c r="L116" i="17"/>
  <c r="M116" i="17" s="1"/>
  <c r="I117" i="17"/>
  <c r="J117" i="17"/>
  <c r="P117" i="17" s="1"/>
  <c r="K117" i="17"/>
  <c r="L117" i="17"/>
  <c r="M117" i="17" s="1"/>
  <c r="I118" i="17"/>
  <c r="J118" i="17"/>
  <c r="P118" i="17" s="1"/>
  <c r="K118" i="17"/>
  <c r="L118" i="17"/>
  <c r="M118" i="17" s="1"/>
  <c r="I119" i="17"/>
  <c r="J119" i="17"/>
  <c r="P119" i="17" s="1"/>
  <c r="K119" i="17"/>
  <c r="L119" i="17"/>
  <c r="M119" i="17" s="1"/>
  <c r="I120" i="17"/>
  <c r="J120" i="17"/>
  <c r="P120" i="17" s="1"/>
  <c r="K120" i="17"/>
  <c r="L120" i="17"/>
  <c r="M120" i="17" s="1"/>
  <c r="I121" i="17"/>
  <c r="J121" i="17"/>
  <c r="P121" i="17" s="1"/>
  <c r="K121" i="17"/>
  <c r="L121" i="17"/>
  <c r="M121" i="17" s="1"/>
  <c r="I122" i="17"/>
  <c r="J122" i="17"/>
  <c r="P122" i="17" s="1"/>
  <c r="K122" i="17"/>
  <c r="L122" i="17"/>
  <c r="M122" i="17" s="1"/>
  <c r="I123" i="17"/>
  <c r="J123" i="17"/>
  <c r="P123" i="17" s="1"/>
  <c r="K123" i="17"/>
  <c r="L123" i="17"/>
  <c r="M123" i="17" s="1"/>
  <c r="I124" i="17"/>
  <c r="J124" i="17"/>
  <c r="P124" i="17" s="1"/>
  <c r="K124" i="17"/>
  <c r="L124" i="17"/>
  <c r="M124" i="17" s="1"/>
  <c r="I125" i="17"/>
  <c r="J125" i="17"/>
  <c r="P125" i="17" s="1"/>
  <c r="K125" i="17"/>
  <c r="L125" i="17"/>
  <c r="M125" i="17" s="1"/>
  <c r="I126" i="17"/>
  <c r="J126" i="17"/>
  <c r="P126" i="17" s="1"/>
  <c r="K126" i="17"/>
  <c r="L126" i="17"/>
  <c r="M126" i="17" s="1"/>
  <c r="I127" i="17"/>
  <c r="J127" i="17"/>
  <c r="P127" i="17" s="1"/>
  <c r="K127" i="17"/>
  <c r="L127" i="17"/>
  <c r="M127" i="17" s="1"/>
  <c r="I128" i="17"/>
  <c r="J128" i="17"/>
  <c r="P128" i="17" s="1"/>
  <c r="K128" i="17"/>
  <c r="L128" i="17"/>
  <c r="M128" i="17" s="1"/>
  <c r="I129" i="17"/>
  <c r="J129" i="17"/>
  <c r="P129" i="17" s="1"/>
  <c r="K129" i="17"/>
  <c r="L129" i="17"/>
  <c r="M129" i="17" s="1"/>
  <c r="I130" i="17"/>
  <c r="J130" i="17"/>
  <c r="P130" i="17" s="1"/>
  <c r="K130" i="17"/>
  <c r="L130" i="17"/>
  <c r="M130" i="17" s="1"/>
  <c r="I131" i="17"/>
  <c r="J131" i="17"/>
  <c r="P131" i="17" s="1"/>
  <c r="K131" i="17"/>
  <c r="L131" i="17"/>
  <c r="M131" i="17" s="1"/>
  <c r="I132" i="17"/>
  <c r="J132" i="17"/>
  <c r="P132" i="17" s="1"/>
  <c r="K132" i="17"/>
  <c r="L132" i="17"/>
  <c r="M132" i="17" s="1"/>
  <c r="I133" i="17"/>
  <c r="J133" i="17"/>
  <c r="P133" i="17" s="1"/>
  <c r="K133" i="17"/>
  <c r="L133" i="17"/>
  <c r="M133" i="17" s="1"/>
  <c r="I134" i="17"/>
  <c r="J134" i="17"/>
  <c r="P134" i="17" s="1"/>
  <c r="K134" i="17"/>
  <c r="L134" i="17"/>
  <c r="M134" i="17" s="1"/>
  <c r="I135" i="17"/>
  <c r="J135" i="17"/>
  <c r="P135" i="17" s="1"/>
  <c r="K135" i="17"/>
  <c r="L135" i="17"/>
  <c r="M135" i="17" s="1"/>
  <c r="I136" i="17"/>
  <c r="J136" i="17"/>
  <c r="P136" i="17" s="1"/>
  <c r="K136" i="17"/>
  <c r="L136" i="17"/>
  <c r="M136" i="17" s="1"/>
  <c r="I137" i="17"/>
  <c r="J137" i="17"/>
  <c r="P137" i="17" s="1"/>
  <c r="K137" i="17"/>
  <c r="L137" i="17"/>
  <c r="M137" i="17" s="1"/>
  <c r="I138" i="17"/>
  <c r="J138" i="17"/>
  <c r="P138" i="17" s="1"/>
  <c r="K138" i="17"/>
  <c r="L138" i="17"/>
  <c r="M138" i="17" s="1"/>
  <c r="I139" i="17"/>
  <c r="J139" i="17"/>
  <c r="P139" i="17" s="1"/>
  <c r="K139" i="17"/>
  <c r="L139" i="17"/>
  <c r="M139" i="17" s="1"/>
  <c r="I140" i="17"/>
  <c r="J140" i="17"/>
  <c r="P140" i="17" s="1"/>
  <c r="K140" i="17"/>
  <c r="L140" i="17"/>
  <c r="M140" i="17" s="1"/>
  <c r="I141" i="17"/>
  <c r="J141" i="17"/>
  <c r="P141" i="17" s="1"/>
  <c r="K141" i="17"/>
  <c r="L141" i="17"/>
  <c r="M141" i="17" s="1"/>
  <c r="I142" i="17"/>
  <c r="J142" i="17"/>
  <c r="P142" i="17" s="1"/>
  <c r="K142" i="17"/>
  <c r="L142" i="17"/>
  <c r="M142" i="17" s="1"/>
  <c r="I143" i="17"/>
  <c r="J143" i="17"/>
  <c r="P143" i="17" s="1"/>
  <c r="K143" i="17"/>
  <c r="L143" i="17"/>
  <c r="M143" i="17" s="1"/>
  <c r="I144" i="17"/>
  <c r="J144" i="17"/>
  <c r="P144" i="17" s="1"/>
  <c r="K144" i="17"/>
  <c r="L144" i="17"/>
  <c r="M144" i="17" s="1"/>
  <c r="I145" i="17"/>
  <c r="J145" i="17"/>
  <c r="P145" i="17" s="1"/>
  <c r="K145" i="17"/>
  <c r="L145" i="17"/>
  <c r="M145" i="17" s="1"/>
  <c r="I146" i="17"/>
  <c r="J146" i="17"/>
  <c r="P146" i="17" s="1"/>
  <c r="K146" i="17"/>
  <c r="L146" i="17"/>
  <c r="M146" i="17" s="1"/>
  <c r="I147" i="17"/>
  <c r="J147" i="17"/>
  <c r="P147" i="17" s="1"/>
  <c r="K147" i="17"/>
  <c r="L147" i="17"/>
  <c r="M147" i="17" s="1"/>
  <c r="I148" i="17"/>
  <c r="J148" i="17"/>
  <c r="P148" i="17" s="1"/>
  <c r="K148" i="17"/>
  <c r="L148" i="17"/>
  <c r="M148" i="17" s="1"/>
  <c r="I149" i="17"/>
  <c r="J149" i="17"/>
  <c r="P149" i="17" s="1"/>
  <c r="K149" i="17"/>
  <c r="L149" i="17"/>
  <c r="M149" i="17" s="1"/>
  <c r="I150" i="17"/>
  <c r="J150" i="17"/>
  <c r="P150" i="17" s="1"/>
  <c r="K150" i="17"/>
  <c r="L150" i="17"/>
  <c r="M150" i="17" s="1"/>
  <c r="I151" i="17"/>
  <c r="J151" i="17"/>
  <c r="P151" i="17" s="1"/>
  <c r="K151" i="17"/>
  <c r="L151" i="17"/>
  <c r="M151" i="17" s="1"/>
  <c r="I152" i="17"/>
  <c r="J152" i="17"/>
  <c r="P152" i="17" s="1"/>
  <c r="K152" i="17"/>
  <c r="L152" i="17"/>
  <c r="M152" i="17" s="1"/>
  <c r="I153" i="17"/>
  <c r="J153" i="17"/>
  <c r="P153" i="17" s="1"/>
  <c r="K153" i="17"/>
  <c r="L153" i="17"/>
  <c r="M153" i="17" s="1"/>
  <c r="I154" i="17"/>
  <c r="J154" i="17"/>
  <c r="P154" i="17" s="1"/>
  <c r="K154" i="17"/>
  <c r="L154" i="17"/>
  <c r="M154" i="17" s="1"/>
  <c r="I155" i="17"/>
  <c r="J155" i="17"/>
  <c r="P155" i="17" s="1"/>
  <c r="K155" i="17"/>
  <c r="L155" i="17"/>
  <c r="M155" i="17" s="1"/>
  <c r="I156" i="17"/>
  <c r="J156" i="17"/>
  <c r="P156" i="17" s="1"/>
  <c r="K156" i="17"/>
  <c r="L156" i="17"/>
  <c r="M156" i="17" s="1"/>
  <c r="I157" i="17"/>
  <c r="J157" i="17"/>
  <c r="P157" i="17" s="1"/>
  <c r="K157" i="17"/>
  <c r="L157" i="17"/>
  <c r="M157" i="17" s="1"/>
  <c r="I158" i="17"/>
  <c r="J158" i="17"/>
  <c r="P158" i="17" s="1"/>
  <c r="K158" i="17"/>
  <c r="L158" i="17"/>
  <c r="M158" i="17" s="1"/>
  <c r="I159" i="17"/>
  <c r="J159" i="17"/>
  <c r="P159" i="17" s="1"/>
  <c r="K159" i="17"/>
  <c r="L159" i="17"/>
  <c r="M159" i="17" s="1"/>
  <c r="I160" i="17"/>
  <c r="J160" i="17"/>
  <c r="P160" i="17" s="1"/>
  <c r="K160" i="17"/>
  <c r="L160" i="17"/>
  <c r="M160" i="17" s="1"/>
  <c r="I161" i="17"/>
  <c r="J161" i="17"/>
  <c r="P161" i="17" s="1"/>
  <c r="K161" i="17"/>
  <c r="L161" i="17"/>
  <c r="M161" i="17" s="1"/>
  <c r="I162" i="17"/>
  <c r="J162" i="17"/>
  <c r="P162" i="17" s="1"/>
  <c r="K162" i="17"/>
  <c r="L162" i="17"/>
  <c r="M162" i="17" s="1"/>
  <c r="I163" i="17"/>
  <c r="J163" i="17"/>
  <c r="P163" i="17" s="1"/>
  <c r="K163" i="17"/>
  <c r="L163" i="17"/>
  <c r="M163" i="17" s="1"/>
  <c r="I164" i="17"/>
  <c r="J164" i="17"/>
  <c r="P164" i="17" s="1"/>
  <c r="K164" i="17"/>
  <c r="L164" i="17"/>
  <c r="M164" i="17" s="1"/>
  <c r="I165" i="17"/>
  <c r="J165" i="17"/>
  <c r="P165" i="17" s="1"/>
  <c r="K165" i="17"/>
  <c r="L165" i="17"/>
  <c r="M165" i="17" s="1"/>
  <c r="I166" i="17"/>
  <c r="J166" i="17"/>
  <c r="P166" i="17" s="1"/>
  <c r="K166" i="17"/>
  <c r="L166" i="17"/>
  <c r="M166" i="17" s="1"/>
  <c r="I167" i="17"/>
  <c r="J167" i="17"/>
  <c r="P167" i="17" s="1"/>
  <c r="K167" i="17"/>
  <c r="L167" i="17"/>
  <c r="M167" i="17" s="1"/>
  <c r="I168" i="17"/>
  <c r="J168" i="17"/>
  <c r="P168" i="17" s="1"/>
  <c r="K168" i="17"/>
  <c r="L168" i="17"/>
  <c r="M168" i="17" s="1"/>
  <c r="I169" i="17"/>
  <c r="J169" i="17"/>
  <c r="P169" i="17" s="1"/>
  <c r="K169" i="17"/>
  <c r="L169" i="17"/>
  <c r="M169" i="17" s="1"/>
  <c r="I170" i="17"/>
  <c r="J170" i="17"/>
  <c r="P170" i="17" s="1"/>
  <c r="K170" i="17"/>
  <c r="L170" i="17"/>
  <c r="M170" i="17" s="1"/>
  <c r="I171" i="17"/>
  <c r="J171" i="17"/>
  <c r="P171" i="17" s="1"/>
  <c r="K171" i="17"/>
  <c r="L171" i="17"/>
  <c r="M171" i="17" s="1"/>
  <c r="I172" i="17"/>
  <c r="J172" i="17"/>
  <c r="P172" i="17" s="1"/>
  <c r="K172" i="17"/>
  <c r="L172" i="17"/>
  <c r="M172" i="17" s="1"/>
  <c r="I173" i="17"/>
  <c r="J173" i="17"/>
  <c r="P173" i="17" s="1"/>
  <c r="K173" i="17"/>
  <c r="L173" i="17"/>
  <c r="M173" i="17" s="1"/>
  <c r="I174" i="17"/>
  <c r="J174" i="17"/>
  <c r="P174" i="17" s="1"/>
  <c r="K174" i="17"/>
  <c r="L174" i="17"/>
  <c r="M174" i="17" s="1"/>
  <c r="I175" i="17"/>
  <c r="J175" i="17"/>
  <c r="P175" i="17" s="1"/>
  <c r="K175" i="17"/>
  <c r="L175" i="17"/>
  <c r="M175" i="17" s="1"/>
  <c r="I176" i="17"/>
  <c r="J176" i="17"/>
  <c r="P176" i="17" s="1"/>
  <c r="K176" i="17"/>
  <c r="L176" i="17"/>
  <c r="M176" i="17" s="1"/>
  <c r="I177" i="17"/>
  <c r="J177" i="17"/>
  <c r="P177" i="17" s="1"/>
  <c r="K177" i="17"/>
  <c r="L177" i="17"/>
  <c r="M177" i="17" s="1"/>
  <c r="I178" i="17"/>
  <c r="J178" i="17"/>
  <c r="P178" i="17" s="1"/>
  <c r="K178" i="17"/>
  <c r="L178" i="17"/>
  <c r="M178" i="17" s="1"/>
  <c r="I179" i="17"/>
  <c r="J179" i="17"/>
  <c r="P179" i="17" s="1"/>
  <c r="K179" i="17"/>
  <c r="L179" i="17"/>
  <c r="M179" i="17" s="1"/>
  <c r="I180" i="17"/>
  <c r="J180" i="17"/>
  <c r="P180" i="17" s="1"/>
  <c r="K180" i="17"/>
  <c r="L180" i="17"/>
  <c r="M180" i="17" s="1"/>
  <c r="I181" i="17"/>
  <c r="J181" i="17"/>
  <c r="P181" i="17" s="1"/>
  <c r="K181" i="17"/>
  <c r="L181" i="17"/>
  <c r="M181" i="17" s="1"/>
  <c r="I182" i="17"/>
  <c r="J182" i="17"/>
  <c r="P182" i="17" s="1"/>
  <c r="K182" i="17"/>
  <c r="L182" i="17"/>
  <c r="M182" i="17" s="1"/>
  <c r="I183" i="17"/>
  <c r="J183" i="17"/>
  <c r="P183" i="17" s="1"/>
  <c r="K183" i="17"/>
  <c r="L183" i="17"/>
  <c r="M183" i="17" s="1"/>
  <c r="I184" i="17"/>
  <c r="J184" i="17"/>
  <c r="P184" i="17" s="1"/>
  <c r="K184" i="17"/>
  <c r="L184" i="17"/>
  <c r="M184" i="17" s="1"/>
  <c r="I185" i="17"/>
  <c r="J185" i="17"/>
  <c r="P185" i="17" s="1"/>
  <c r="K185" i="17"/>
  <c r="L185" i="17"/>
  <c r="M185" i="17" s="1"/>
  <c r="I186" i="17"/>
  <c r="J186" i="17"/>
  <c r="P186" i="17" s="1"/>
  <c r="K186" i="17"/>
  <c r="L186" i="17"/>
  <c r="M186" i="17" s="1"/>
  <c r="I187" i="17"/>
  <c r="J187" i="17"/>
  <c r="P187" i="17" s="1"/>
  <c r="K187" i="17"/>
  <c r="L187" i="17"/>
  <c r="M187" i="17" s="1"/>
  <c r="I188" i="17"/>
  <c r="J188" i="17"/>
  <c r="P188" i="17" s="1"/>
  <c r="K188" i="17"/>
  <c r="L188" i="17"/>
  <c r="M188" i="17" s="1"/>
  <c r="I189" i="17"/>
  <c r="J189" i="17"/>
  <c r="P189" i="17" s="1"/>
  <c r="K189" i="17"/>
  <c r="L189" i="17"/>
  <c r="M189" i="17" s="1"/>
  <c r="I190" i="17"/>
  <c r="J190" i="17"/>
  <c r="P190" i="17" s="1"/>
  <c r="K190" i="17"/>
  <c r="L190" i="17"/>
  <c r="M190" i="17" s="1"/>
  <c r="I191" i="17"/>
  <c r="J191" i="17"/>
  <c r="P191" i="17" s="1"/>
  <c r="K191" i="17"/>
  <c r="L191" i="17"/>
  <c r="M191" i="17" s="1"/>
  <c r="I192" i="17"/>
  <c r="J192" i="17"/>
  <c r="P192" i="17" s="1"/>
  <c r="K192" i="17"/>
  <c r="L192" i="17"/>
  <c r="M192" i="17" s="1"/>
  <c r="I193" i="17"/>
  <c r="J193" i="17"/>
  <c r="P193" i="17" s="1"/>
  <c r="K193" i="17"/>
  <c r="L193" i="17"/>
  <c r="M193" i="17" s="1"/>
  <c r="I194" i="17"/>
  <c r="J194" i="17"/>
  <c r="P194" i="17" s="1"/>
  <c r="K194" i="17"/>
  <c r="L194" i="17"/>
  <c r="M194" i="17" s="1"/>
  <c r="I195" i="17"/>
  <c r="J195" i="17"/>
  <c r="P195" i="17" s="1"/>
  <c r="K195" i="17"/>
  <c r="L195" i="17"/>
  <c r="M195" i="17" s="1"/>
  <c r="I196" i="17"/>
  <c r="J196" i="17"/>
  <c r="P196" i="17" s="1"/>
  <c r="K196" i="17"/>
  <c r="L196" i="17"/>
  <c r="M196" i="17" s="1"/>
  <c r="I197" i="17"/>
  <c r="J197" i="17"/>
  <c r="P197" i="17" s="1"/>
  <c r="K197" i="17"/>
  <c r="L197" i="17"/>
  <c r="M197" i="17" s="1"/>
  <c r="I198" i="17"/>
  <c r="J198" i="17"/>
  <c r="P198" i="17" s="1"/>
  <c r="K198" i="17"/>
  <c r="L198" i="17"/>
  <c r="M198" i="17" s="1"/>
  <c r="I199" i="17"/>
  <c r="J199" i="17"/>
  <c r="P199" i="17" s="1"/>
  <c r="K199" i="17"/>
  <c r="L199" i="17"/>
  <c r="M199" i="17" s="1"/>
  <c r="I200" i="17"/>
  <c r="J200" i="17"/>
  <c r="P200" i="17" s="1"/>
  <c r="K200" i="17"/>
  <c r="L200" i="17"/>
  <c r="M200" i="17" s="1"/>
  <c r="I201" i="17"/>
  <c r="J201" i="17"/>
  <c r="P201" i="17" s="1"/>
  <c r="K201" i="17"/>
  <c r="L201" i="17"/>
  <c r="M201" i="17" s="1"/>
  <c r="I202" i="17"/>
  <c r="J202" i="17"/>
  <c r="P202" i="17" s="1"/>
  <c r="K202" i="17"/>
  <c r="L202" i="17"/>
  <c r="M202" i="17" s="1"/>
  <c r="I203" i="17"/>
  <c r="J203" i="17"/>
  <c r="P203" i="17" s="1"/>
  <c r="K203" i="17"/>
  <c r="L203" i="17"/>
  <c r="M203" i="17" s="1"/>
  <c r="I204" i="17"/>
  <c r="J204" i="17"/>
  <c r="P204" i="17" s="1"/>
  <c r="K204" i="17"/>
  <c r="L204" i="17"/>
  <c r="M204" i="17" s="1"/>
  <c r="I205" i="17"/>
  <c r="J205" i="17"/>
  <c r="P205" i="17" s="1"/>
  <c r="K205" i="17"/>
  <c r="L205" i="17"/>
  <c r="M205" i="17" s="1"/>
  <c r="I206" i="17"/>
  <c r="J206" i="17"/>
  <c r="P206" i="17" s="1"/>
  <c r="K206" i="17"/>
  <c r="L206" i="17"/>
  <c r="M206" i="17" s="1"/>
  <c r="I207" i="17"/>
  <c r="J207" i="17"/>
  <c r="P207" i="17" s="1"/>
  <c r="K207" i="17"/>
  <c r="L207" i="17"/>
  <c r="M207" i="17" s="1"/>
  <c r="I208" i="17"/>
  <c r="J208" i="17"/>
  <c r="P208" i="17" s="1"/>
  <c r="K208" i="17"/>
  <c r="L208" i="17"/>
  <c r="M208" i="17" s="1"/>
  <c r="I209" i="17"/>
  <c r="J209" i="17"/>
  <c r="P209" i="17" s="1"/>
  <c r="K209" i="17"/>
  <c r="L209" i="17"/>
  <c r="M209" i="17" s="1"/>
  <c r="I210" i="17"/>
  <c r="J210" i="17"/>
  <c r="P210" i="17" s="1"/>
  <c r="K210" i="17"/>
  <c r="L210" i="17"/>
  <c r="M210" i="17" s="1"/>
  <c r="I211" i="17"/>
  <c r="J211" i="17"/>
  <c r="P211" i="17" s="1"/>
  <c r="K211" i="17"/>
  <c r="L211" i="17"/>
  <c r="M211" i="17" s="1"/>
  <c r="I212" i="17"/>
  <c r="J212" i="17"/>
  <c r="P212" i="17" s="1"/>
  <c r="K212" i="17"/>
  <c r="L212" i="17"/>
  <c r="M212" i="17" s="1"/>
  <c r="I213" i="17"/>
  <c r="J213" i="17"/>
  <c r="P213" i="17" s="1"/>
  <c r="K213" i="17"/>
  <c r="L213" i="17"/>
  <c r="M213" i="17" s="1"/>
  <c r="I214" i="17"/>
  <c r="J214" i="17"/>
  <c r="P214" i="17" s="1"/>
  <c r="K214" i="17"/>
  <c r="L214" i="17"/>
  <c r="M214" i="17" s="1"/>
  <c r="I215" i="17"/>
  <c r="J215" i="17"/>
  <c r="P215" i="17" s="1"/>
  <c r="K215" i="17"/>
  <c r="L215" i="17"/>
  <c r="M215" i="17" s="1"/>
  <c r="I216" i="17"/>
  <c r="J216" i="17"/>
  <c r="P216" i="17" s="1"/>
  <c r="K216" i="17"/>
  <c r="L216" i="17"/>
  <c r="M216" i="17" s="1"/>
  <c r="I217" i="17"/>
  <c r="J217" i="17"/>
  <c r="P217" i="17" s="1"/>
  <c r="K217" i="17"/>
  <c r="L217" i="17"/>
  <c r="M217" i="17" s="1"/>
  <c r="I218" i="17"/>
  <c r="J218" i="17"/>
  <c r="P218" i="17" s="1"/>
  <c r="K218" i="17"/>
  <c r="L218" i="17"/>
  <c r="M218" i="17" s="1"/>
  <c r="I219" i="17"/>
  <c r="J219" i="17"/>
  <c r="P219" i="17" s="1"/>
  <c r="K219" i="17"/>
  <c r="L219" i="17"/>
  <c r="M219" i="17" s="1"/>
  <c r="I220" i="17"/>
  <c r="J220" i="17"/>
  <c r="P220" i="17" s="1"/>
  <c r="K220" i="17"/>
  <c r="L220" i="17"/>
  <c r="M220" i="17" s="1"/>
  <c r="I221" i="17"/>
  <c r="J221" i="17"/>
  <c r="P221" i="17" s="1"/>
  <c r="K221" i="17"/>
  <c r="L221" i="17"/>
  <c r="M221" i="17" s="1"/>
  <c r="I222" i="17"/>
  <c r="J222" i="17"/>
  <c r="P222" i="17" s="1"/>
  <c r="K222" i="17"/>
  <c r="L222" i="17"/>
  <c r="M222" i="17" s="1"/>
  <c r="I223" i="17"/>
  <c r="J223" i="17"/>
  <c r="P223" i="17" s="1"/>
  <c r="K223" i="17"/>
  <c r="L223" i="17"/>
  <c r="M223" i="17" s="1"/>
  <c r="I224" i="17"/>
  <c r="J224" i="17"/>
  <c r="P224" i="17" s="1"/>
  <c r="K224" i="17"/>
  <c r="L224" i="17"/>
  <c r="M224" i="17" s="1"/>
  <c r="I225" i="17"/>
  <c r="J225" i="17"/>
  <c r="P225" i="17" s="1"/>
  <c r="K225" i="17"/>
  <c r="L225" i="17"/>
  <c r="M225" i="17" s="1"/>
  <c r="I226" i="17"/>
  <c r="J226" i="17"/>
  <c r="P226" i="17" s="1"/>
  <c r="K226" i="17"/>
  <c r="L226" i="17"/>
  <c r="M226" i="17" s="1"/>
  <c r="I227" i="17"/>
  <c r="J227" i="17"/>
  <c r="P227" i="17" s="1"/>
  <c r="K227" i="17"/>
  <c r="L227" i="17"/>
  <c r="M227" i="17" s="1"/>
  <c r="I228" i="17"/>
  <c r="J228" i="17"/>
  <c r="P228" i="17" s="1"/>
  <c r="K228" i="17"/>
  <c r="L228" i="17"/>
  <c r="M228" i="17" s="1"/>
  <c r="I229" i="17"/>
  <c r="J229" i="17"/>
  <c r="P229" i="17" s="1"/>
  <c r="K229" i="17"/>
  <c r="L229" i="17"/>
  <c r="M229" i="17" s="1"/>
  <c r="I230" i="17"/>
  <c r="J230" i="17"/>
  <c r="P230" i="17" s="1"/>
  <c r="K230" i="17"/>
  <c r="L230" i="17"/>
  <c r="M230" i="17" s="1"/>
  <c r="I231" i="17"/>
  <c r="J231" i="17"/>
  <c r="P231" i="17" s="1"/>
  <c r="K231" i="17"/>
  <c r="L231" i="17"/>
  <c r="M231" i="17" s="1"/>
  <c r="I232" i="17"/>
  <c r="J232" i="17"/>
  <c r="P232" i="17" s="1"/>
  <c r="K232" i="17"/>
  <c r="L232" i="17"/>
  <c r="M232" i="17" s="1"/>
  <c r="I233" i="17"/>
  <c r="J233" i="17"/>
  <c r="P233" i="17" s="1"/>
  <c r="K233" i="17"/>
  <c r="L233" i="17"/>
  <c r="M233" i="17" s="1"/>
  <c r="I234" i="17"/>
  <c r="J234" i="17"/>
  <c r="P234" i="17" s="1"/>
  <c r="K234" i="17"/>
  <c r="L234" i="17"/>
  <c r="M234" i="17" s="1"/>
  <c r="I235" i="17"/>
  <c r="J235" i="17"/>
  <c r="P235" i="17" s="1"/>
  <c r="K235" i="17"/>
  <c r="L235" i="17"/>
  <c r="M235" i="17" s="1"/>
  <c r="I236" i="17"/>
  <c r="J236" i="17"/>
  <c r="P236" i="17" s="1"/>
  <c r="K236" i="17"/>
  <c r="L236" i="17"/>
  <c r="M236" i="17" s="1"/>
  <c r="I237" i="17"/>
  <c r="J237" i="17"/>
  <c r="P237" i="17" s="1"/>
  <c r="K237" i="17"/>
  <c r="L237" i="17"/>
  <c r="M237" i="17" s="1"/>
  <c r="I238" i="17"/>
  <c r="J238" i="17"/>
  <c r="P238" i="17" s="1"/>
  <c r="K238" i="17"/>
  <c r="L238" i="17"/>
  <c r="M238" i="17" s="1"/>
  <c r="I239" i="17"/>
  <c r="J239" i="17"/>
  <c r="P239" i="17" s="1"/>
  <c r="K239" i="17"/>
  <c r="L239" i="17"/>
  <c r="M239" i="17" s="1"/>
  <c r="I240" i="17"/>
  <c r="J240" i="17"/>
  <c r="P240" i="17" s="1"/>
  <c r="K240" i="17"/>
  <c r="L240" i="17"/>
  <c r="M240" i="17" s="1"/>
  <c r="I241" i="17"/>
  <c r="J241" i="17"/>
  <c r="P241" i="17" s="1"/>
  <c r="K241" i="17"/>
  <c r="L241" i="17"/>
  <c r="M241" i="17" s="1"/>
  <c r="I242" i="17"/>
  <c r="J242" i="17"/>
  <c r="P242" i="17" s="1"/>
  <c r="K242" i="17"/>
  <c r="L242" i="17"/>
  <c r="M242" i="17" s="1"/>
  <c r="I243" i="17"/>
  <c r="J243" i="17"/>
  <c r="P243" i="17" s="1"/>
  <c r="K243" i="17"/>
  <c r="L243" i="17"/>
  <c r="M243" i="17" s="1"/>
  <c r="I244" i="17"/>
  <c r="J244" i="17"/>
  <c r="P244" i="17" s="1"/>
  <c r="K244" i="17"/>
  <c r="L244" i="17"/>
  <c r="M244" i="17" s="1"/>
  <c r="I245" i="17"/>
  <c r="J245" i="17"/>
  <c r="P245" i="17" s="1"/>
  <c r="K245" i="17"/>
  <c r="L245" i="17"/>
  <c r="M245" i="17" s="1"/>
  <c r="I246" i="17"/>
  <c r="J246" i="17"/>
  <c r="P246" i="17" s="1"/>
  <c r="K246" i="17"/>
  <c r="L246" i="17"/>
  <c r="M246" i="17" s="1"/>
  <c r="I247" i="17"/>
  <c r="J247" i="17"/>
  <c r="P247" i="17" s="1"/>
  <c r="K247" i="17"/>
  <c r="L247" i="17"/>
  <c r="M247" i="17" s="1"/>
  <c r="I248" i="17"/>
  <c r="J248" i="17"/>
  <c r="P248" i="17" s="1"/>
  <c r="K248" i="17"/>
  <c r="L248" i="17"/>
  <c r="M248" i="17" s="1"/>
  <c r="I249" i="17"/>
  <c r="J249" i="17"/>
  <c r="P249" i="17" s="1"/>
  <c r="K249" i="17"/>
  <c r="L249" i="17"/>
  <c r="M249" i="17" s="1"/>
  <c r="I250" i="17"/>
  <c r="J250" i="17"/>
  <c r="P250" i="17" s="1"/>
  <c r="K250" i="17"/>
  <c r="L250" i="17"/>
  <c r="M250" i="17" s="1"/>
  <c r="I251" i="17"/>
  <c r="J251" i="17"/>
  <c r="P251" i="17" s="1"/>
  <c r="K251" i="17"/>
  <c r="L251" i="17"/>
  <c r="M251" i="17" s="1"/>
  <c r="I252" i="17"/>
  <c r="J252" i="17"/>
  <c r="P252" i="17" s="1"/>
  <c r="K252" i="17"/>
  <c r="L252" i="17"/>
  <c r="M252" i="17" s="1"/>
  <c r="I253" i="17"/>
  <c r="J253" i="17"/>
  <c r="P253" i="17" s="1"/>
  <c r="K253" i="17"/>
  <c r="L253" i="17"/>
  <c r="M253" i="17" s="1"/>
  <c r="I254" i="17"/>
  <c r="J254" i="17"/>
  <c r="P254" i="17" s="1"/>
  <c r="K254" i="17"/>
  <c r="L254" i="17"/>
  <c r="M254" i="17" s="1"/>
  <c r="I255" i="17"/>
  <c r="J255" i="17"/>
  <c r="P255" i="17" s="1"/>
  <c r="K255" i="17"/>
  <c r="L255" i="17"/>
  <c r="M255" i="17" s="1"/>
  <c r="I256" i="17"/>
  <c r="J256" i="17"/>
  <c r="P256" i="17" s="1"/>
  <c r="K256" i="17"/>
  <c r="L256" i="17"/>
  <c r="M256" i="17" s="1"/>
  <c r="I257" i="17"/>
  <c r="J257" i="17"/>
  <c r="P257" i="17" s="1"/>
  <c r="K257" i="17"/>
  <c r="L257" i="17"/>
  <c r="M257" i="17" s="1"/>
  <c r="I258" i="17"/>
  <c r="J258" i="17"/>
  <c r="P258" i="17" s="1"/>
  <c r="K258" i="17"/>
  <c r="L258" i="17"/>
  <c r="M258" i="17" s="1"/>
  <c r="I259" i="17"/>
  <c r="J259" i="17"/>
  <c r="P259" i="17" s="1"/>
  <c r="K259" i="17"/>
  <c r="L259" i="17"/>
  <c r="M259" i="17" s="1"/>
  <c r="I260" i="17"/>
  <c r="J260" i="17"/>
  <c r="P260" i="17" s="1"/>
  <c r="K260" i="17"/>
  <c r="L260" i="17"/>
  <c r="M260" i="17" s="1"/>
  <c r="I261" i="17"/>
  <c r="J261" i="17"/>
  <c r="P261" i="17" s="1"/>
  <c r="K261" i="17"/>
  <c r="L261" i="17"/>
  <c r="M261" i="17" s="1"/>
  <c r="I262" i="17"/>
  <c r="J262" i="17"/>
  <c r="P262" i="17" s="1"/>
  <c r="K262" i="17"/>
  <c r="L262" i="17"/>
  <c r="M262" i="17" s="1"/>
  <c r="I263" i="17"/>
  <c r="J263" i="17"/>
  <c r="P263" i="17" s="1"/>
  <c r="K263" i="17"/>
  <c r="L263" i="17"/>
  <c r="M263" i="17" s="1"/>
  <c r="I264" i="17"/>
  <c r="J264" i="17"/>
  <c r="P264" i="17" s="1"/>
  <c r="K264" i="17"/>
  <c r="L264" i="17"/>
  <c r="M264" i="17" s="1"/>
  <c r="I265" i="17"/>
  <c r="J265" i="17"/>
  <c r="P265" i="17" s="1"/>
  <c r="K265" i="17"/>
  <c r="L265" i="17"/>
  <c r="M265" i="17" s="1"/>
  <c r="I266" i="17"/>
  <c r="J266" i="17"/>
  <c r="P266" i="17" s="1"/>
  <c r="K266" i="17"/>
  <c r="L266" i="17"/>
  <c r="M266" i="17" s="1"/>
  <c r="I267" i="17"/>
  <c r="J267" i="17"/>
  <c r="P267" i="17" s="1"/>
  <c r="K267" i="17"/>
  <c r="L267" i="17"/>
  <c r="M267" i="17" s="1"/>
  <c r="I268" i="17"/>
  <c r="J268" i="17"/>
  <c r="P268" i="17" s="1"/>
  <c r="K268" i="17"/>
  <c r="L268" i="17"/>
  <c r="M268" i="17" s="1"/>
  <c r="I269" i="17"/>
  <c r="J269" i="17"/>
  <c r="P269" i="17" s="1"/>
  <c r="K269" i="17"/>
  <c r="L269" i="17"/>
  <c r="M269" i="17" s="1"/>
  <c r="I270" i="17"/>
  <c r="J270" i="17"/>
  <c r="P270" i="17" s="1"/>
  <c r="K270" i="17"/>
  <c r="L270" i="17"/>
  <c r="M270" i="17" s="1"/>
  <c r="I271" i="17"/>
  <c r="J271" i="17"/>
  <c r="P271" i="17" s="1"/>
  <c r="K271" i="17"/>
  <c r="L271" i="17"/>
  <c r="M271" i="17" s="1"/>
  <c r="I272" i="17"/>
  <c r="J272" i="17"/>
  <c r="P272" i="17" s="1"/>
  <c r="K272" i="17"/>
  <c r="L272" i="17"/>
  <c r="M272" i="17" s="1"/>
  <c r="I273" i="17"/>
  <c r="J273" i="17"/>
  <c r="P273" i="17" s="1"/>
  <c r="K273" i="17"/>
  <c r="L273" i="17"/>
  <c r="M273" i="17" s="1"/>
  <c r="I274" i="17"/>
  <c r="J274" i="17"/>
  <c r="P274" i="17" s="1"/>
  <c r="K274" i="17"/>
  <c r="L274" i="17"/>
  <c r="M274" i="17" s="1"/>
  <c r="I275" i="17"/>
  <c r="J275" i="17"/>
  <c r="P275" i="17" s="1"/>
  <c r="K275" i="17"/>
  <c r="L275" i="17"/>
  <c r="M275" i="17" s="1"/>
  <c r="I276" i="17"/>
  <c r="J276" i="17"/>
  <c r="P276" i="17" s="1"/>
  <c r="K276" i="17"/>
  <c r="L276" i="17"/>
  <c r="M276" i="17" s="1"/>
  <c r="I277" i="17"/>
  <c r="J277" i="17"/>
  <c r="P277" i="17" s="1"/>
  <c r="K277" i="17"/>
  <c r="L277" i="17"/>
  <c r="M277" i="17" s="1"/>
  <c r="I278" i="17"/>
  <c r="J278" i="17"/>
  <c r="P278" i="17" s="1"/>
  <c r="K278" i="17"/>
  <c r="L278" i="17"/>
  <c r="M278" i="17" s="1"/>
  <c r="I279" i="17"/>
  <c r="J279" i="17"/>
  <c r="P279" i="17" s="1"/>
  <c r="K279" i="17"/>
  <c r="L279" i="17"/>
  <c r="M279" i="17" s="1"/>
  <c r="I280" i="17"/>
  <c r="J280" i="17"/>
  <c r="P280" i="17" s="1"/>
  <c r="K280" i="17"/>
  <c r="L280" i="17"/>
  <c r="M280" i="17" s="1"/>
  <c r="I281" i="17"/>
  <c r="J281" i="17"/>
  <c r="P281" i="17" s="1"/>
  <c r="K281" i="17"/>
  <c r="L281" i="17"/>
  <c r="M281" i="17" s="1"/>
  <c r="I282" i="17"/>
  <c r="J282" i="17"/>
  <c r="P282" i="17" s="1"/>
  <c r="K282" i="17"/>
  <c r="L282" i="17"/>
  <c r="M282" i="17" s="1"/>
  <c r="I283" i="17"/>
  <c r="J283" i="17"/>
  <c r="P283" i="17" s="1"/>
  <c r="K283" i="17"/>
  <c r="L283" i="17"/>
  <c r="M283" i="17" s="1"/>
  <c r="I284" i="17"/>
  <c r="J284" i="17"/>
  <c r="P284" i="17" s="1"/>
  <c r="K284" i="17"/>
  <c r="L284" i="17"/>
  <c r="M284" i="17" s="1"/>
  <c r="I285" i="17"/>
  <c r="J285" i="17"/>
  <c r="P285" i="17" s="1"/>
  <c r="K285" i="17"/>
  <c r="L285" i="17"/>
  <c r="M285" i="17" s="1"/>
  <c r="I286" i="17"/>
  <c r="J286" i="17"/>
  <c r="P286" i="17" s="1"/>
  <c r="K286" i="17"/>
  <c r="L286" i="17"/>
  <c r="M286" i="17" s="1"/>
  <c r="I287" i="17"/>
  <c r="J287" i="17"/>
  <c r="P287" i="17" s="1"/>
  <c r="K287" i="17"/>
  <c r="L287" i="17"/>
  <c r="M287" i="17" s="1"/>
  <c r="I288" i="17"/>
  <c r="J288" i="17"/>
  <c r="P288" i="17" s="1"/>
  <c r="K288" i="17"/>
  <c r="L288" i="17"/>
  <c r="M288" i="17" s="1"/>
  <c r="I289" i="17"/>
  <c r="J289" i="17"/>
  <c r="P289" i="17" s="1"/>
  <c r="K289" i="17"/>
  <c r="L289" i="17"/>
  <c r="M289" i="17" s="1"/>
  <c r="I290" i="17"/>
  <c r="J290" i="17"/>
  <c r="P290" i="17" s="1"/>
  <c r="K290" i="17"/>
  <c r="L290" i="17"/>
  <c r="M290" i="17" s="1"/>
  <c r="I291" i="17"/>
  <c r="J291" i="17"/>
  <c r="P291" i="17" s="1"/>
  <c r="K291" i="17"/>
  <c r="L291" i="17"/>
  <c r="M291" i="17" s="1"/>
  <c r="I292" i="17"/>
  <c r="J292" i="17"/>
  <c r="P292" i="17" s="1"/>
  <c r="K292" i="17"/>
  <c r="L292" i="17"/>
  <c r="M292" i="17" s="1"/>
  <c r="I293" i="17"/>
  <c r="J293" i="17"/>
  <c r="P293" i="17" s="1"/>
  <c r="K293" i="17"/>
  <c r="L293" i="17"/>
  <c r="M293" i="17" s="1"/>
  <c r="I294" i="17"/>
  <c r="J294" i="17"/>
  <c r="P294" i="17" s="1"/>
  <c r="K294" i="17"/>
  <c r="L294" i="17"/>
  <c r="M294" i="17" s="1"/>
  <c r="I295" i="17"/>
  <c r="J295" i="17"/>
  <c r="P295" i="17" s="1"/>
  <c r="K295" i="17"/>
  <c r="L295" i="17"/>
  <c r="M295" i="17" s="1"/>
  <c r="I296" i="17"/>
  <c r="J296" i="17"/>
  <c r="P296" i="17" s="1"/>
  <c r="K296" i="17"/>
  <c r="L296" i="17"/>
  <c r="M296" i="17" s="1"/>
  <c r="I297" i="17"/>
  <c r="J297" i="17"/>
  <c r="P297" i="17" s="1"/>
  <c r="K297" i="17"/>
  <c r="L297" i="17"/>
  <c r="M297" i="17" s="1"/>
  <c r="I298" i="17"/>
  <c r="J298" i="17"/>
  <c r="P298" i="17" s="1"/>
  <c r="K298" i="17"/>
  <c r="L298" i="17"/>
  <c r="M298" i="17" s="1"/>
  <c r="I299" i="17"/>
  <c r="J299" i="17"/>
  <c r="P299" i="17" s="1"/>
  <c r="K299" i="17"/>
  <c r="L299" i="17"/>
  <c r="M299" i="17" s="1"/>
  <c r="I300" i="17"/>
  <c r="J300" i="17"/>
  <c r="P300" i="17" s="1"/>
  <c r="K300" i="17"/>
  <c r="L300" i="17"/>
  <c r="M300" i="17" s="1"/>
  <c r="I301" i="17"/>
  <c r="J301" i="17"/>
  <c r="P301" i="17" s="1"/>
  <c r="K301" i="17"/>
  <c r="L301" i="17"/>
  <c r="M301" i="17" s="1"/>
  <c r="I302" i="17"/>
  <c r="J302" i="17"/>
  <c r="P302" i="17" s="1"/>
  <c r="K302" i="17"/>
  <c r="L302" i="17"/>
  <c r="M302" i="17" s="1"/>
  <c r="I303" i="17"/>
  <c r="J303" i="17"/>
  <c r="P303" i="17" s="1"/>
  <c r="K303" i="17"/>
  <c r="L303" i="17"/>
  <c r="M303" i="17" s="1"/>
  <c r="I304" i="17"/>
  <c r="J304" i="17"/>
  <c r="P304" i="17" s="1"/>
  <c r="K304" i="17"/>
  <c r="L304" i="17"/>
  <c r="M304" i="17" s="1"/>
  <c r="I305" i="17"/>
  <c r="J305" i="17"/>
  <c r="P305" i="17" s="1"/>
  <c r="K305" i="17"/>
  <c r="L305" i="17"/>
  <c r="M305" i="17" s="1"/>
  <c r="I306" i="17"/>
  <c r="J306" i="17"/>
  <c r="P306" i="17" s="1"/>
  <c r="K306" i="17"/>
  <c r="L306" i="17"/>
  <c r="M306" i="17" s="1"/>
  <c r="I307" i="17"/>
  <c r="J307" i="17"/>
  <c r="P307" i="17" s="1"/>
  <c r="K307" i="17"/>
  <c r="L307" i="17"/>
  <c r="M307" i="17" s="1"/>
  <c r="I308" i="17"/>
  <c r="J308" i="17"/>
  <c r="P308" i="17" s="1"/>
  <c r="K308" i="17"/>
  <c r="L308" i="17"/>
  <c r="M308" i="17" s="1"/>
  <c r="I309" i="17"/>
  <c r="J309" i="17"/>
  <c r="P309" i="17" s="1"/>
  <c r="K309" i="17"/>
  <c r="L309" i="17"/>
  <c r="M309" i="17" s="1"/>
  <c r="I310" i="17"/>
  <c r="J310" i="17"/>
  <c r="P310" i="17" s="1"/>
  <c r="K310" i="17"/>
  <c r="L310" i="17"/>
  <c r="M310" i="17" s="1"/>
  <c r="I311" i="17"/>
  <c r="J311" i="17"/>
  <c r="P311" i="17" s="1"/>
  <c r="K311" i="17"/>
  <c r="L311" i="17"/>
  <c r="M311" i="17" s="1"/>
  <c r="I312" i="17"/>
  <c r="J312" i="17"/>
  <c r="P312" i="17" s="1"/>
  <c r="K312" i="17"/>
  <c r="L312" i="17"/>
  <c r="M312" i="17" s="1"/>
  <c r="I313" i="17"/>
  <c r="J313" i="17"/>
  <c r="P313" i="17" s="1"/>
  <c r="K313" i="17"/>
  <c r="L313" i="17"/>
  <c r="M313" i="17" s="1"/>
  <c r="I314" i="17"/>
  <c r="J314" i="17"/>
  <c r="P314" i="17" s="1"/>
  <c r="K314" i="17"/>
  <c r="L314" i="17"/>
  <c r="M314" i="17" s="1"/>
  <c r="I315" i="17"/>
  <c r="J315" i="17"/>
  <c r="P315" i="17" s="1"/>
  <c r="K315" i="17"/>
  <c r="L315" i="17"/>
  <c r="M315" i="17" s="1"/>
  <c r="I316" i="17"/>
  <c r="J316" i="17"/>
  <c r="P316" i="17" s="1"/>
  <c r="K316" i="17"/>
  <c r="L316" i="17"/>
  <c r="M316" i="17" s="1"/>
  <c r="I317" i="17"/>
  <c r="J317" i="17"/>
  <c r="P317" i="17" s="1"/>
  <c r="K317" i="17"/>
  <c r="L317" i="17"/>
  <c r="M317" i="17" s="1"/>
  <c r="I318" i="17"/>
  <c r="J318" i="17"/>
  <c r="P318" i="17" s="1"/>
  <c r="K318" i="17"/>
  <c r="L318" i="17"/>
  <c r="M318" i="17" s="1"/>
  <c r="I319" i="17"/>
  <c r="J319" i="17"/>
  <c r="P319" i="17" s="1"/>
  <c r="K319" i="17"/>
  <c r="L319" i="17"/>
  <c r="M319" i="17" s="1"/>
  <c r="I320" i="17"/>
  <c r="J320" i="17"/>
  <c r="P320" i="17" s="1"/>
  <c r="K320" i="17"/>
  <c r="L320" i="17"/>
  <c r="M320" i="17" s="1"/>
  <c r="I321" i="17"/>
  <c r="J321" i="17"/>
  <c r="P321" i="17" s="1"/>
  <c r="K321" i="17"/>
  <c r="L321" i="17"/>
  <c r="M321" i="17" s="1"/>
  <c r="I322" i="17"/>
  <c r="J322" i="17"/>
  <c r="P322" i="17" s="1"/>
  <c r="K322" i="17"/>
  <c r="L322" i="17"/>
  <c r="M322" i="17" s="1"/>
  <c r="I323" i="17"/>
  <c r="J323" i="17"/>
  <c r="P323" i="17" s="1"/>
  <c r="K323" i="17"/>
  <c r="L323" i="17"/>
  <c r="M323" i="17" s="1"/>
  <c r="I324" i="17"/>
  <c r="J324" i="17"/>
  <c r="P324" i="17" s="1"/>
  <c r="K324" i="17"/>
  <c r="L324" i="17"/>
  <c r="M324" i="17" s="1"/>
  <c r="I325" i="17"/>
  <c r="J325" i="17"/>
  <c r="P325" i="17" s="1"/>
  <c r="K325" i="17"/>
  <c r="L325" i="17"/>
  <c r="M325" i="17" s="1"/>
  <c r="I326" i="17"/>
  <c r="J326" i="17"/>
  <c r="P326" i="17" s="1"/>
  <c r="K326" i="17"/>
  <c r="L326" i="17"/>
  <c r="M326" i="17" s="1"/>
  <c r="I327" i="17"/>
  <c r="J327" i="17"/>
  <c r="P327" i="17" s="1"/>
  <c r="K327" i="17"/>
  <c r="L327" i="17"/>
  <c r="M327" i="17" s="1"/>
  <c r="I328" i="17"/>
  <c r="J328" i="17"/>
  <c r="P328" i="17" s="1"/>
  <c r="K328" i="17"/>
  <c r="L328" i="17"/>
  <c r="M328" i="17" s="1"/>
  <c r="I329" i="17"/>
  <c r="J329" i="17"/>
  <c r="P329" i="17" s="1"/>
  <c r="K329" i="17"/>
  <c r="L329" i="17"/>
  <c r="M329" i="17" s="1"/>
  <c r="I330" i="17"/>
  <c r="J330" i="17"/>
  <c r="P330" i="17" s="1"/>
  <c r="K330" i="17"/>
  <c r="L330" i="17"/>
  <c r="M330" i="17" s="1"/>
  <c r="I331" i="17"/>
  <c r="J331" i="17"/>
  <c r="P331" i="17" s="1"/>
  <c r="K331" i="17"/>
  <c r="L331" i="17"/>
  <c r="M331" i="17" s="1"/>
  <c r="I332" i="17"/>
  <c r="J332" i="17"/>
  <c r="P332" i="17" s="1"/>
  <c r="K332" i="17"/>
  <c r="L332" i="17"/>
  <c r="M332" i="17" s="1"/>
  <c r="I333" i="17"/>
  <c r="J333" i="17"/>
  <c r="P333" i="17" s="1"/>
  <c r="K333" i="17"/>
  <c r="L333" i="17"/>
  <c r="M333" i="17" s="1"/>
  <c r="I334" i="17"/>
  <c r="J334" i="17"/>
  <c r="P334" i="17" s="1"/>
  <c r="K334" i="17"/>
  <c r="L334" i="17"/>
  <c r="M334" i="17" s="1"/>
  <c r="I335" i="17"/>
  <c r="J335" i="17"/>
  <c r="P335" i="17" s="1"/>
  <c r="K335" i="17"/>
  <c r="L335" i="17"/>
  <c r="M335" i="17" s="1"/>
  <c r="I336" i="17"/>
  <c r="J336" i="17"/>
  <c r="P336" i="17" s="1"/>
  <c r="K336" i="17"/>
  <c r="L336" i="17"/>
  <c r="M336" i="17" s="1"/>
  <c r="I337" i="17"/>
  <c r="J337" i="17"/>
  <c r="P337" i="17" s="1"/>
  <c r="K337" i="17"/>
  <c r="L337" i="17"/>
  <c r="M337" i="17" s="1"/>
  <c r="I338" i="17"/>
  <c r="J338" i="17"/>
  <c r="P338" i="17" s="1"/>
  <c r="K338" i="17"/>
  <c r="L338" i="17"/>
  <c r="M338" i="17" s="1"/>
  <c r="I339" i="17"/>
  <c r="J339" i="17"/>
  <c r="P339" i="17" s="1"/>
  <c r="K339" i="17"/>
  <c r="L339" i="17"/>
  <c r="M339" i="17" s="1"/>
  <c r="I340" i="17"/>
  <c r="J340" i="17"/>
  <c r="P340" i="17" s="1"/>
  <c r="K340" i="17"/>
  <c r="L340" i="17"/>
  <c r="M340" i="17" s="1"/>
  <c r="I341" i="17"/>
  <c r="J341" i="17"/>
  <c r="P341" i="17" s="1"/>
  <c r="K341" i="17"/>
  <c r="L341" i="17"/>
  <c r="M341" i="17" s="1"/>
  <c r="I342" i="17"/>
  <c r="J342" i="17"/>
  <c r="P342" i="17" s="1"/>
  <c r="K342" i="17"/>
  <c r="L342" i="17"/>
  <c r="M342" i="17" s="1"/>
  <c r="I343" i="17"/>
  <c r="J343" i="17"/>
  <c r="P343" i="17" s="1"/>
  <c r="K343" i="17"/>
  <c r="L343" i="17"/>
  <c r="M343" i="17" s="1"/>
  <c r="I344" i="17"/>
  <c r="J344" i="17"/>
  <c r="P344" i="17" s="1"/>
  <c r="K344" i="17"/>
  <c r="L344" i="17"/>
  <c r="M344" i="17" s="1"/>
  <c r="I345" i="17"/>
  <c r="J345" i="17"/>
  <c r="P345" i="17" s="1"/>
  <c r="K345" i="17"/>
  <c r="L345" i="17"/>
  <c r="M345" i="17" s="1"/>
  <c r="I346" i="17"/>
  <c r="J346" i="17"/>
  <c r="P346" i="17" s="1"/>
  <c r="K346" i="17"/>
  <c r="L346" i="17"/>
  <c r="M346" i="17" s="1"/>
  <c r="I347" i="17"/>
  <c r="J347" i="17"/>
  <c r="P347" i="17" s="1"/>
  <c r="K347" i="17"/>
  <c r="L347" i="17"/>
  <c r="M347" i="17" s="1"/>
  <c r="I348" i="17"/>
  <c r="J348" i="17"/>
  <c r="P348" i="17" s="1"/>
  <c r="K348" i="17"/>
  <c r="L348" i="17"/>
  <c r="M348" i="17" s="1"/>
  <c r="I349" i="17"/>
  <c r="J349" i="17"/>
  <c r="P349" i="17" s="1"/>
  <c r="K349" i="17"/>
  <c r="L349" i="17"/>
  <c r="M349" i="17" s="1"/>
  <c r="I350" i="17"/>
  <c r="J350" i="17"/>
  <c r="P350" i="17" s="1"/>
  <c r="K350" i="17"/>
  <c r="L350" i="17"/>
  <c r="M350" i="17" s="1"/>
  <c r="I351" i="17"/>
  <c r="J351" i="17"/>
  <c r="P351" i="17" s="1"/>
  <c r="K351" i="17"/>
  <c r="L351" i="17"/>
  <c r="M351" i="17" s="1"/>
  <c r="I352" i="17"/>
  <c r="J352" i="17"/>
  <c r="P352" i="17" s="1"/>
  <c r="K352" i="17"/>
  <c r="L352" i="17"/>
  <c r="M352" i="17" s="1"/>
  <c r="I353" i="17"/>
  <c r="J353" i="17"/>
  <c r="P353" i="17" s="1"/>
  <c r="K353" i="17"/>
  <c r="L353" i="17"/>
  <c r="M353" i="17" s="1"/>
  <c r="I354" i="17"/>
  <c r="J354" i="17"/>
  <c r="P354" i="17" s="1"/>
  <c r="K354" i="17"/>
  <c r="L354" i="17"/>
  <c r="M354" i="17" s="1"/>
  <c r="I355" i="17"/>
  <c r="J355" i="17"/>
  <c r="P355" i="17" s="1"/>
  <c r="K355" i="17"/>
  <c r="L355" i="17"/>
  <c r="M355" i="17" s="1"/>
  <c r="I356" i="17"/>
  <c r="J356" i="17"/>
  <c r="P356" i="17" s="1"/>
  <c r="K356" i="17"/>
  <c r="L356" i="17"/>
  <c r="M356" i="17" s="1"/>
  <c r="I357" i="17"/>
  <c r="J357" i="17"/>
  <c r="P357" i="17" s="1"/>
  <c r="K357" i="17"/>
  <c r="L357" i="17"/>
  <c r="M357" i="17" s="1"/>
  <c r="I358" i="17"/>
  <c r="J358" i="17"/>
  <c r="P358" i="17" s="1"/>
  <c r="K358" i="17"/>
  <c r="L358" i="17"/>
  <c r="M358" i="17" s="1"/>
  <c r="I359" i="17"/>
  <c r="J359" i="17"/>
  <c r="P359" i="17" s="1"/>
  <c r="K359" i="17"/>
  <c r="L359" i="17"/>
  <c r="M359" i="17" s="1"/>
  <c r="I360" i="17"/>
  <c r="J360" i="17"/>
  <c r="P360" i="17" s="1"/>
  <c r="K360" i="17"/>
  <c r="L360" i="17"/>
  <c r="M360" i="17" s="1"/>
  <c r="I361" i="17"/>
  <c r="J361" i="17"/>
  <c r="P361" i="17" s="1"/>
  <c r="K361" i="17"/>
  <c r="L361" i="17"/>
  <c r="M361" i="17" s="1"/>
  <c r="I362" i="17"/>
  <c r="J362" i="17"/>
  <c r="P362" i="17" s="1"/>
  <c r="K362" i="17"/>
  <c r="L362" i="17"/>
  <c r="M362" i="17" s="1"/>
  <c r="I363" i="17"/>
  <c r="J363" i="17"/>
  <c r="P363" i="17" s="1"/>
  <c r="K363" i="17"/>
  <c r="L363" i="17"/>
  <c r="M363" i="17" s="1"/>
  <c r="I364" i="17"/>
  <c r="J364" i="17"/>
  <c r="P364" i="17" s="1"/>
  <c r="K364" i="17"/>
  <c r="L364" i="17"/>
  <c r="M364" i="17" s="1"/>
  <c r="I365" i="17"/>
  <c r="J365" i="17"/>
  <c r="P365" i="17" s="1"/>
  <c r="K365" i="17"/>
  <c r="L365" i="17"/>
  <c r="M365" i="17" s="1"/>
  <c r="I366" i="17"/>
  <c r="J366" i="17"/>
  <c r="P366" i="17" s="1"/>
  <c r="K366" i="17"/>
  <c r="L366" i="17"/>
  <c r="M366" i="17" s="1"/>
  <c r="I367" i="17"/>
  <c r="J367" i="17"/>
  <c r="P367" i="17" s="1"/>
  <c r="K367" i="17"/>
  <c r="L367" i="17"/>
  <c r="M367" i="17" s="1"/>
  <c r="I368" i="17"/>
  <c r="J368" i="17"/>
  <c r="P368" i="17" s="1"/>
  <c r="K368" i="17"/>
  <c r="L368" i="17"/>
  <c r="M368" i="17" s="1"/>
  <c r="I369" i="17"/>
  <c r="J369" i="17"/>
  <c r="P369" i="17" s="1"/>
  <c r="K369" i="17"/>
  <c r="L369" i="17"/>
  <c r="M369" i="17" s="1"/>
  <c r="I370" i="17"/>
  <c r="J370" i="17"/>
  <c r="P370" i="17" s="1"/>
  <c r="K370" i="17"/>
  <c r="L370" i="17"/>
  <c r="M370" i="17" s="1"/>
  <c r="I371" i="17"/>
  <c r="J371" i="17"/>
  <c r="P371" i="17" s="1"/>
  <c r="K371" i="17"/>
  <c r="L371" i="17"/>
  <c r="M371" i="17" s="1"/>
  <c r="I372" i="17"/>
  <c r="J372" i="17"/>
  <c r="P372" i="17" s="1"/>
  <c r="K372" i="17"/>
  <c r="L372" i="17"/>
  <c r="M372" i="17" s="1"/>
  <c r="I373" i="17"/>
  <c r="J373" i="17"/>
  <c r="P373" i="17" s="1"/>
  <c r="K373" i="17"/>
  <c r="L373" i="17"/>
  <c r="M373" i="17" s="1"/>
  <c r="I374" i="17"/>
  <c r="J374" i="17"/>
  <c r="P374" i="17" s="1"/>
  <c r="K374" i="17"/>
  <c r="L374" i="17"/>
  <c r="M374" i="17" s="1"/>
  <c r="I375" i="17"/>
  <c r="J375" i="17"/>
  <c r="P375" i="17" s="1"/>
  <c r="K375" i="17"/>
  <c r="L375" i="17"/>
  <c r="M375" i="17" s="1"/>
  <c r="I376" i="17"/>
  <c r="J376" i="17"/>
  <c r="P376" i="17" s="1"/>
  <c r="K376" i="17"/>
  <c r="L376" i="17"/>
  <c r="M376" i="17" s="1"/>
  <c r="I377" i="17"/>
  <c r="J377" i="17"/>
  <c r="P377" i="17" s="1"/>
  <c r="K377" i="17"/>
  <c r="L377" i="17"/>
  <c r="M377" i="17" s="1"/>
  <c r="I378" i="17"/>
  <c r="J378" i="17"/>
  <c r="P378" i="17" s="1"/>
  <c r="K378" i="17"/>
  <c r="L378" i="17"/>
  <c r="M378" i="17" s="1"/>
  <c r="I379" i="17"/>
  <c r="J379" i="17"/>
  <c r="P379" i="17" s="1"/>
  <c r="K379" i="17"/>
  <c r="L379" i="17"/>
  <c r="M379" i="17" s="1"/>
  <c r="I380" i="17"/>
  <c r="J380" i="17"/>
  <c r="P380" i="17" s="1"/>
  <c r="K380" i="17"/>
  <c r="L380" i="17"/>
  <c r="M380" i="17" s="1"/>
  <c r="I381" i="17"/>
  <c r="J381" i="17"/>
  <c r="P381" i="17" s="1"/>
  <c r="K381" i="17"/>
  <c r="L381" i="17"/>
  <c r="M381" i="17" s="1"/>
  <c r="I382" i="17"/>
  <c r="J382" i="17"/>
  <c r="P382" i="17" s="1"/>
  <c r="K382" i="17"/>
  <c r="L382" i="17"/>
  <c r="M382" i="17" s="1"/>
  <c r="I383" i="17"/>
  <c r="J383" i="17"/>
  <c r="P383" i="17" s="1"/>
  <c r="K383" i="17"/>
  <c r="L383" i="17"/>
  <c r="M383" i="17" s="1"/>
  <c r="I384" i="17"/>
  <c r="J384" i="17"/>
  <c r="P384" i="17" s="1"/>
  <c r="K384" i="17"/>
  <c r="L384" i="17"/>
  <c r="M384" i="17" s="1"/>
  <c r="I385" i="17"/>
  <c r="J385" i="17"/>
  <c r="P385" i="17" s="1"/>
  <c r="K385" i="17"/>
  <c r="L385" i="17"/>
  <c r="M385" i="17" s="1"/>
  <c r="I386" i="17"/>
  <c r="J386" i="17"/>
  <c r="P386" i="17" s="1"/>
  <c r="K386" i="17"/>
  <c r="L386" i="17"/>
  <c r="M386" i="17" s="1"/>
  <c r="I387" i="17"/>
  <c r="J387" i="17"/>
  <c r="P387" i="17" s="1"/>
  <c r="K387" i="17"/>
  <c r="L387" i="17"/>
  <c r="M387" i="17" s="1"/>
  <c r="I388" i="17"/>
  <c r="J388" i="17"/>
  <c r="P388" i="17" s="1"/>
  <c r="K388" i="17"/>
  <c r="L388" i="17"/>
  <c r="M388" i="17" s="1"/>
  <c r="I389" i="17"/>
  <c r="J389" i="17"/>
  <c r="P389" i="17" s="1"/>
  <c r="K389" i="17"/>
  <c r="L389" i="17"/>
  <c r="M389" i="17" s="1"/>
  <c r="I390" i="17"/>
  <c r="J390" i="17"/>
  <c r="P390" i="17" s="1"/>
  <c r="K390" i="17"/>
  <c r="L390" i="17"/>
  <c r="M390" i="17" s="1"/>
  <c r="I391" i="17"/>
  <c r="J391" i="17"/>
  <c r="P391" i="17" s="1"/>
  <c r="K391" i="17"/>
  <c r="L391" i="17"/>
  <c r="M391" i="17" s="1"/>
  <c r="I392" i="17"/>
  <c r="J392" i="17"/>
  <c r="P392" i="17" s="1"/>
  <c r="K392" i="17"/>
  <c r="L392" i="17"/>
  <c r="M392" i="17" s="1"/>
  <c r="I393" i="17"/>
  <c r="J393" i="17"/>
  <c r="P393" i="17" s="1"/>
  <c r="K393" i="17"/>
  <c r="L393" i="17"/>
  <c r="M393" i="17" s="1"/>
  <c r="I394" i="17"/>
  <c r="J394" i="17"/>
  <c r="P394" i="17" s="1"/>
  <c r="K394" i="17"/>
  <c r="L394" i="17"/>
  <c r="M394" i="17" s="1"/>
  <c r="I395" i="17"/>
  <c r="J395" i="17"/>
  <c r="P395" i="17" s="1"/>
  <c r="K395" i="17"/>
  <c r="L395" i="17"/>
  <c r="M395" i="17" s="1"/>
  <c r="I396" i="17"/>
  <c r="J396" i="17"/>
  <c r="P396" i="17" s="1"/>
  <c r="K396" i="17"/>
  <c r="L396" i="17"/>
  <c r="M396" i="17" s="1"/>
  <c r="I397" i="17"/>
  <c r="J397" i="17"/>
  <c r="P397" i="17" s="1"/>
  <c r="K397" i="17"/>
  <c r="L397" i="17"/>
  <c r="M397" i="17" s="1"/>
  <c r="I398" i="17"/>
  <c r="J398" i="17"/>
  <c r="P398" i="17" s="1"/>
  <c r="K398" i="17"/>
  <c r="L398" i="17"/>
  <c r="M398" i="17" s="1"/>
  <c r="I399" i="17"/>
  <c r="J399" i="17"/>
  <c r="P399" i="17" s="1"/>
  <c r="K399" i="17"/>
  <c r="L399" i="17"/>
  <c r="M399" i="17" s="1"/>
  <c r="I400" i="17"/>
  <c r="J400" i="17"/>
  <c r="P400" i="17" s="1"/>
  <c r="K400" i="17"/>
  <c r="L400" i="17"/>
  <c r="M400" i="17" s="1"/>
  <c r="I401" i="17"/>
  <c r="J401" i="17"/>
  <c r="P401" i="17" s="1"/>
  <c r="K401" i="17"/>
  <c r="L401" i="17"/>
  <c r="M401" i="17" s="1"/>
  <c r="I402" i="17"/>
  <c r="J402" i="17"/>
  <c r="P402" i="17" s="1"/>
  <c r="K402" i="17"/>
  <c r="L402" i="17"/>
  <c r="M402" i="17" s="1"/>
  <c r="I403" i="17"/>
  <c r="J403" i="17"/>
  <c r="P403" i="17" s="1"/>
  <c r="K403" i="17"/>
  <c r="L403" i="17"/>
  <c r="M403" i="17" s="1"/>
  <c r="I404" i="17"/>
  <c r="J404" i="17"/>
  <c r="P404" i="17" s="1"/>
  <c r="K404" i="17"/>
  <c r="L404" i="17"/>
  <c r="M404" i="17" s="1"/>
  <c r="I405" i="17"/>
  <c r="J405" i="17"/>
  <c r="P405" i="17" s="1"/>
  <c r="K405" i="17"/>
  <c r="L405" i="17"/>
  <c r="M405" i="17" s="1"/>
  <c r="I406" i="17"/>
  <c r="J406" i="17"/>
  <c r="P406" i="17" s="1"/>
  <c r="K406" i="17"/>
  <c r="L406" i="17"/>
  <c r="M406" i="17" s="1"/>
  <c r="I407" i="17"/>
  <c r="J407" i="17"/>
  <c r="P407" i="17" s="1"/>
  <c r="K407" i="17"/>
  <c r="L407" i="17"/>
  <c r="M407" i="17" s="1"/>
  <c r="I408" i="17"/>
  <c r="J408" i="17"/>
  <c r="P408" i="17" s="1"/>
  <c r="K408" i="17"/>
  <c r="L408" i="17"/>
  <c r="M408" i="17" s="1"/>
  <c r="I409" i="17"/>
  <c r="J409" i="17"/>
  <c r="P409" i="17" s="1"/>
  <c r="K409" i="17"/>
  <c r="L409" i="17"/>
  <c r="M409" i="17" s="1"/>
  <c r="I410" i="17"/>
  <c r="J410" i="17"/>
  <c r="P410" i="17" s="1"/>
  <c r="K410" i="17"/>
  <c r="L410" i="17"/>
  <c r="M410" i="17" s="1"/>
  <c r="I411" i="17"/>
  <c r="J411" i="17"/>
  <c r="P411" i="17" s="1"/>
  <c r="K411" i="17"/>
  <c r="L411" i="17"/>
  <c r="M411" i="17" s="1"/>
  <c r="I412" i="17"/>
  <c r="J412" i="17"/>
  <c r="P412" i="17" s="1"/>
  <c r="K412" i="17"/>
  <c r="L412" i="17"/>
  <c r="M412" i="17" s="1"/>
  <c r="I413" i="17"/>
  <c r="J413" i="17"/>
  <c r="P413" i="17" s="1"/>
  <c r="K413" i="17"/>
  <c r="L413" i="17"/>
  <c r="M413" i="17" s="1"/>
  <c r="I414" i="17"/>
  <c r="J414" i="17"/>
  <c r="P414" i="17" s="1"/>
  <c r="K414" i="17"/>
  <c r="L414" i="17"/>
  <c r="M414" i="17" s="1"/>
  <c r="I415" i="17"/>
  <c r="J415" i="17"/>
  <c r="P415" i="17" s="1"/>
  <c r="K415" i="17"/>
  <c r="L415" i="17"/>
  <c r="M415" i="17" s="1"/>
  <c r="I416" i="17"/>
  <c r="J416" i="17"/>
  <c r="P416" i="17" s="1"/>
  <c r="K416" i="17"/>
  <c r="L416" i="17"/>
  <c r="M416" i="17" s="1"/>
  <c r="I417" i="17"/>
  <c r="J417" i="17"/>
  <c r="P417" i="17" s="1"/>
  <c r="K417" i="17"/>
  <c r="L417" i="17"/>
  <c r="M417" i="17" s="1"/>
  <c r="I418" i="17"/>
  <c r="J418" i="17"/>
  <c r="P418" i="17" s="1"/>
  <c r="K418" i="17"/>
  <c r="L418" i="17"/>
  <c r="M418" i="17" s="1"/>
  <c r="I419" i="17"/>
  <c r="J419" i="17"/>
  <c r="P419" i="17" s="1"/>
  <c r="K419" i="17"/>
  <c r="L419" i="17"/>
  <c r="M419" i="17" s="1"/>
  <c r="I420" i="17"/>
  <c r="J420" i="17"/>
  <c r="P420" i="17" s="1"/>
  <c r="K420" i="17"/>
  <c r="L420" i="17"/>
  <c r="M420" i="17" s="1"/>
  <c r="I421" i="17"/>
  <c r="J421" i="17"/>
  <c r="P421" i="17" s="1"/>
  <c r="K421" i="17"/>
  <c r="L421" i="17"/>
  <c r="M421" i="17" s="1"/>
  <c r="I422" i="17"/>
  <c r="J422" i="17"/>
  <c r="P422" i="17" s="1"/>
  <c r="K422" i="17"/>
  <c r="L422" i="17"/>
  <c r="M422" i="17" s="1"/>
  <c r="I423" i="17"/>
  <c r="J423" i="17"/>
  <c r="P423" i="17" s="1"/>
  <c r="K423" i="17"/>
  <c r="L423" i="17"/>
  <c r="M423" i="17" s="1"/>
  <c r="I424" i="17"/>
  <c r="J424" i="17"/>
  <c r="P424" i="17" s="1"/>
  <c r="K424" i="17"/>
  <c r="L424" i="17"/>
  <c r="M424" i="17" s="1"/>
  <c r="I425" i="17"/>
  <c r="J425" i="17"/>
  <c r="P425" i="17" s="1"/>
  <c r="K425" i="17"/>
  <c r="L425" i="17"/>
  <c r="M425" i="17" s="1"/>
  <c r="I426" i="17"/>
  <c r="J426" i="17"/>
  <c r="P426" i="17" s="1"/>
  <c r="K426" i="17"/>
  <c r="L426" i="17"/>
  <c r="M426" i="17" s="1"/>
  <c r="I427" i="17"/>
  <c r="J427" i="17"/>
  <c r="P427" i="17" s="1"/>
  <c r="K427" i="17"/>
  <c r="L427" i="17"/>
  <c r="M427" i="17" s="1"/>
  <c r="I428" i="17"/>
  <c r="J428" i="17"/>
  <c r="P428" i="17" s="1"/>
  <c r="K428" i="17"/>
  <c r="L428" i="17"/>
  <c r="M428" i="17" s="1"/>
  <c r="I429" i="17"/>
  <c r="J429" i="17"/>
  <c r="P429" i="17" s="1"/>
  <c r="K429" i="17"/>
  <c r="L429" i="17"/>
  <c r="M429" i="17" s="1"/>
  <c r="I430" i="17"/>
  <c r="J430" i="17"/>
  <c r="P430" i="17" s="1"/>
  <c r="K430" i="17"/>
  <c r="L430" i="17"/>
  <c r="M430" i="17" s="1"/>
  <c r="I431" i="17"/>
  <c r="J431" i="17"/>
  <c r="P431" i="17" s="1"/>
  <c r="K431" i="17"/>
  <c r="L431" i="17"/>
  <c r="M431" i="17" s="1"/>
  <c r="I432" i="17"/>
  <c r="J432" i="17"/>
  <c r="P432" i="17" s="1"/>
  <c r="K432" i="17"/>
  <c r="L432" i="17"/>
  <c r="M432" i="17" s="1"/>
  <c r="I433" i="17"/>
  <c r="J433" i="17"/>
  <c r="P433" i="17" s="1"/>
  <c r="K433" i="17"/>
  <c r="L433" i="17"/>
  <c r="M433" i="17" s="1"/>
  <c r="I434" i="17"/>
  <c r="J434" i="17"/>
  <c r="P434" i="17" s="1"/>
  <c r="K434" i="17"/>
  <c r="L434" i="17"/>
  <c r="M434" i="17" s="1"/>
  <c r="I435" i="17"/>
  <c r="J435" i="17"/>
  <c r="P435" i="17" s="1"/>
  <c r="K435" i="17"/>
  <c r="L435" i="17"/>
  <c r="M435" i="17" s="1"/>
  <c r="I436" i="17"/>
  <c r="J436" i="17"/>
  <c r="P436" i="17" s="1"/>
  <c r="K436" i="17"/>
  <c r="L436" i="17"/>
  <c r="M436" i="17" s="1"/>
  <c r="I437" i="17"/>
  <c r="J437" i="17"/>
  <c r="P437" i="17" s="1"/>
  <c r="K437" i="17"/>
  <c r="L437" i="17"/>
  <c r="M437" i="17" s="1"/>
  <c r="I438" i="17"/>
  <c r="J438" i="17"/>
  <c r="P438" i="17" s="1"/>
  <c r="K438" i="17"/>
  <c r="L438" i="17"/>
  <c r="M438" i="17" s="1"/>
  <c r="I439" i="17"/>
  <c r="J439" i="17"/>
  <c r="P439" i="17" s="1"/>
  <c r="K439" i="17"/>
  <c r="L439" i="17"/>
  <c r="M439" i="17" s="1"/>
  <c r="I440" i="17"/>
  <c r="J440" i="17"/>
  <c r="P440" i="17" s="1"/>
  <c r="K440" i="17"/>
  <c r="L440" i="17"/>
  <c r="M440" i="17" s="1"/>
  <c r="I441" i="17"/>
  <c r="J441" i="17"/>
  <c r="P441" i="17" s="1"/>
  <c r="K441" i="17"/>
  <c r="L441" i="17"/>
  <c r="M441" i="17" s="1"/>
  <c r="I442" i="17"/>
  <c r="J442" i="17"/>
  <c r="P442" i="17" s="1"/>
  <c r="K442" i="17"/>
  <c r="L442" i="17"/>
  <c r="M442" i="17" s="1"/>
  <c r="I443" i="17"/>
  <c r="J443" i="17"/>
  <c r="P443" i="17" s="1"/>
  <c r="K443" i="17"/>
  <c r="L443" i="17"/>
  <c r="M443" i="17" s="1"/>
  <c r="I444" i="17"/>
  <c r="J444" i="17"/>
  <c r="P444" i="17" s="1"/>
  <c r="K444" i="17"/>
  <c r="L444" i="17"/>
  <c r="M444" i="17" s="1"/>
  <c r="I445" i="17"/>
  <c r="J445" i="17"/>
  <c r="P445" i="17" s="1"/>
  <c r="K445" i="17"/>
  <c r="L445" i="17"/>
  <c r="M445" i="17" s="1"/>
  <c r="I446" i="17"/>
  <c r="J446" i="17"/>
  <c r="P446" i="17" s="1"/>
  <c r="K446" i="17"/>
  <c r="L446" i="17"/>
  <c r="M446" i="17" s="1"/>
  <c r="I447" i="17"/>
  <c r="J447" i="17"/>
  <c r="P447" i="17" s="1"/>
  <c r="K447" i="17"/>
  <c r="L447" i="17"/>
  <c r="M447" i="17" s="1"/>
  <c r="I448" i="17"/>
  <c r="J448" i="17"/>
  <c r="P448" i="17" s="1"/>
  <c r="K448" i="17"/>
  <c r="L448" i="17"/>
  <c r="M448" i="17" s="1"/>
  <c r="I449" i="17"/>
  <c r="J449" i="17"/>
  <c r="P449" i="17" s="1"/>
  <c r="K449" i="17"/>
  <c r="L449" i="17"/>
  <c r="M449" i="17" s="1"/>
  <c r="I450" i="17"/>
  <c r="J450" i="17"/>
  <c r="P450" i="17" s="1"/>
  <c r="K450" i="17"/>
  <c r="L450" i="17"/>
  <c r="M450" i="17" s="1"/>
  <c r="I451" i="17"/>
  <c r="J451" i="17"/>
  <c r="P451" i="17" s="1"/>
  <c r="K451" i="17"/>
  <c r="L451" i="17"/>
  <c r="M451" i="17" s="1"/>
  <c r="I452" i="17"/>
  <c r="J452" i="17"/>
  <c r="P452" i="17" s="1"/>
  <c r="K452" i="17"/>
  <c r="L452" i="17"/>
  <c r="M452" i="17" s="1"/>
  <c r="I453" i="17"/>
  <c r="J453" i="17"/>
  <c r="P453" i="17" s="1"/>
  <c r="K453" i="17"/>
  <c r="L453" i="17"/>
  <c r="M453" i="17" s="1"/>
  <c r="I454" i="17"/>
  <c r="J454" i="17"/>
  <c r="P454" i="17" s="1"/>
  <c r="K454" i="17"/>
  <c r="L454" i="17"/>
  <c r="M454" i="17" s="1"/>
  <c r="I455" i="17"/>
  <c r="J455" i="17"/>
  <c r="P455" i="17" s="1"/>
  <c r="K455" i="17"/>
  <c r="L455" i="17"/>
  <c r="M455" i="17" s="1"/>
  <c r="I456" i="17"/>
  <c r="J456" i="17"/>
  <c r="P456" i="17" s="1"/>
  <c r="K456" i="17"/>
  <c r="L456" i="17"/>
  <c r="M456" i="17" s="1"/>
  <c r="I457" i="17"/>
  <c r="J457" i="17"/>
  <c r="P457" i="17" s="1"/>
  <c r="K457" i="17"/>
  <c r="L457" i="17"/>
  <c r="M457" i="17" s="1"/>
  <c r="I458" i="17"/>
  <c r="J458" i="17"/>
  <c r="P458" i="17" s="1"/>
  <c r="K458" i="17"/>
  <c r="L458" i="17"/>
  <c r="M458" i="17" s="1"/>
  <c r="I459" i="17"/>
  <c r="J459" i="17"/>
  <c r="P459" i="17" s="1"/>
  <c r="K459" i="17"/>
  <c r="L459" i="17"/>
  <c r="M459" i="17" s="1"/>
  <c r="I460" i="17"/>
  <c r="J460" i="17"/>
  <c r="P460" i="17" s="1"/>
  <c r="K460" i="17"/>
  <c r="L460" i="17"/>
  <c r="M460" i="17" s="1"/>
  <c r="I461" i="17"/>
  <c r="J461" i="17"/>
  <c r="P461" i="17" s="1"/>
  <c r="K461" i="17"/>
  <c r="L461" i="17"/>
  <c r="M461" i="17" s="1"/>
  <c r="I462" i="17"/>
  <c r="J462" i="17"/>
  <c r="P462" i="17" s="1"/>
  <c r="K462" i="17"/>
  <c r="L462" i="17"/>
  <c r="M462" i="17" s="1"/>
  <c r="I463" i="17"/>
  <c r="J463" i="17"/>
  <c r="P463" i="17" s="1"/>
  <c r="K463" i="17"/>
  <c r="L463" i="17"/>
  <c r="M463" i="17" s="1"/>
  <c r="I464" i="17"/>
  <c r="J464" i="17"/>
  <c r="P464" i="17" s="1"/>
  <c r="K464" i="17"/>
  <c r="L464" i="17"/>
  <c r="M464" i="17" s="1"/>
  <c r="I465" i="17"/>
  <c r="J465" i="17"/>
  <c r="P465" i="17" s="1"/>
  <c r="K465" i="17"/>
  <c r="L465" i="17"/>
  <c r="M465" i="17" s="1"/>
  <c r="I466" i="17"/>
  <c r="J466" i="17"/>
  <c r="P466" i="17" s="1"/>
  <c r="K466" i="17"/>
  <c r="L466" i="17"/>
  <c r="M466" i="17" s="1"/>
  <c r="I467" i="17"/>
  <c r="J467" i="17"/>
  <c r="P467" i="17" s="1"/>
  <c r="K467" i="17"/>
  <c r="L467" i="17"/>
  <c r="M467" i="17" s="1"/>
  <c r="I468" i="17"/>
  <c r="J468" i="17"/>
  <c r="P468" i="17" s="1"/>
  <c r="K468" i="17"/>
  <c r="L468" i="17"/>
  <c r="M468" i="17" s="1"/>
  <c r="I469" i="17"/>
  <c r="J469" i="17"/>
  <c r="P469" i="17" s="1"/>
  <c r="K469" i="17"/>
  <c r="L469" i="17"/>
  <c r="M469" i="17" s="1"/>
  <c r="I470" i="17"/>
  <c r="J470" i="17"/>
  <c r="P470" i="17" s="1"/>
  <c r="K470" i="17"/>
  <c r="L470" i="17"/>
  <c r="M470" i="17" s="1"/>
  <c r="I471" i="17"/>
  <c r="J471" i="17"/>
  <c r="P471" i="17" s="1"/>
  <c r="K471" i="17"/>
  <c r="L471" i="17"/>
  <c r="M471" i="17" s="1"/>
  <c r="I472" i="17"/>
  <c r="J472" i="17"/>
  <c r="P472" i="17" s="1"/>
  <c r="K472" i="17"/>
  <c r="L472" i="17"/>
  <c r="M472" i="17" s="1"/>
  <c r="I473" i="17"/>
  <c r="J473" i="17"/>
  <c r="P473" i="17" s="1"/>
  <c r="K473" i="17"/>
  <c r="L473" i="17"/>
  <c r="M473" i="17" s="1"/>
  <c r="I474" i="17"/>
  <c r="J474" i="17"/>
  <c r="P474" i="17" s="1"/>
  <c r="K474" i="17"/>
  <c r="L474" i="17"/>
  <c r="M474" i="17" s="1"/>
  <c r="I475" i="17"/>
  <c r="J475" i="17"/>
  <c r="P475" i="17" s="1"/>
  <c r="K475" i="17"/>
  <c r="L475" i="17"/>
  <c r="M475" i="17" s="1"/>
  <c r="I476" i="17"/>
  <c r="J476" i="17"/>
  <c r="P476" i="17" s="1"/>
  <c r="K476" i="17"/>
  <c r="L476" i="17"/>
  <c r="M476" i="17" s="1"/>
  <c r="I477" i="17"/>
  <c r="J477" i="17"/>
  <c r="P477" i="17" s="1"/>
  <c r="K477" i="17"/>
  <c r="L477" i="17"/>
  <c r="M477" i="17" s="1"/>
  <c r="I478" i="17"/>
  <c r="J478" i="17"/>
  <c r="P478" i="17" s="1"/>
  <c r="K478" i="17"/>
  <c r="L478" i="17"/>
  <c r="M478" i="17" s="1"/>
  <c r="I479" i="17"/>
  <c r="J479" i="17"/>
  <c r="P479" i="17" s="1"/>
  <c r="K479" i="17"/>
  <c r="L479" i="17"/>
  <c r="M479" i="17" s="1"/>
  <c r="I480" i="17"/>
  <c r="J480" i="17"/>
  <c r="P480" i="17" s="1"/>
  <c r="K480" i="17"/>
  <c r="L480" i="17"/>
  <c r="M480" i="17" s="1"/>
  <c r="I481" i="17"/>
  <c r="J481" i="17"/>
  <c r="P481" i="17" s="1"/>
  <c r="K481" i="17"/>
  <c r="L481" i="17"/>
  <c r="M481" i="17" s="1"/>
  <c r="I482" i="17"/>
  <c r="J482" i="17"/>
  <c r="P482" i="17" s="1"/>
  <c r="K482" i="17"/>
  <c r="L482" i="17"/>
  <c r="M482" i="17" s="1"/>
  <c r="I483" i="17"/>
  <c r="J483" i="17"/>
  <c r="P483" i="17" s="1"/>
  <c r="K483" i="17"/>
  <c r="L483" i="17"/>
  <c r="M483" i="17" s="1"/>
  <c r="I484" i="17"/>
  <c r="J484" i="17"/>
  <c r="P484" i="17" s="1"/>
  <c r="K484" i="17"/>
  <c r="L484" i="17"/>
  <c r="M484" i="17" s="1"/>
  <c r="I485" i="17"/>
  <c r="J485" i="17"/>
  <c r="P485" i="17" s="1"/>
  <c r="K485" i="17"/>
  <c r="L485" i="17"/>
  <c r="M485" i="17" s="1"/>
  <c r="I486" i="17"/>
  <c r="J486" i="17"/>
  <c r="P486" i="17" s="1"/>
  <c r="K486" i="17"/>
  <c r="L486" i="17"/>
  <c r="M486" i="17" s="1"/>
  <c r="I487" i="17"/>
  <c r="J487" i="17"/>
  <c r="P487" i="17" s="1"/>
  <c r="K487" i="17"/>
  <c r="L487" i="17"/>
  <c r="M487" i="17" s="1"/>
  <c r="I488" i="17"/>
  <c r="J488" i="17"/>
  <c r="P488" i="17" s="1"/>
  <c r="K488" i="17"/>
  <c r="L488" i="17"/>
  <c r="M488" i="17" s="1"/>
  <c r="I489" i="17"/>
  <c r="J489" i="17"/>
  <c r="P489" i="17" s="1"/>
  <c r="K489" i="17"/>
  <c r="L489" i="17"/>
  <c r="M489" i="17" s="1"/>
  <c r="I490" i="17"/>
  <c r="J490" i="17"/>
  <c r="P490" i="17" s="1"/>
  <c r="K490" i="17"/>
  <c r="L490" i="17"/>
  <c r="M490" i="17" s="1"/>
  <c r="I491" i="17"/>
  <c r="J491" i="17"/>
  <c r="P491" i="17" s="1"/>
  <c r="K491" i="17"/>
  <c r="L491" i="17"/>
  <c r="M491" i="17" s="1"/>
  <c r="I492" i="17"/>
  <c r="J492" i="17"/>
  <c r="P492" i="17" s="1"/>
  <c r="K492" i="17"/>
  <c r="L492" i="17"/>
  <c r="M492" i="17" s="1"/>
  <c r="I493" i="17"/>
  <c r="J493" i="17"/>
  <c r="P493" i="17" s="1"/>
  <c r="K493" i="17"/>
  <c r="L493" i="17"/>
  <c r="M493" i="17" s="1"/>
  <c r="I494" i="17"/>
  <c r="J494" i="17"/>
  <c r="P494" i="17" s="1"/>
  <c r="K494" i="17"/>
  <c r="L494" i="17"/>
  <c r="M494" i="17" s="1"/>
  <c r="I495" i="17"/>
  <c r="J495" i="17"/>
  <c r="P495" i="17" s="1"/>
  <c r="K495" i="17"/>
  <c r="L495" i="17"/>
  <c r="M495" i="17" s="1"/>
  <c r="I496" i="17"/>
  <c r="J496" i="17"/>
  <c r="P496" i="17" s="1"/>
  <c r="K496" i="17"/>
  <c r="L496" i="17"/>
  <c r="M496" i="17" s="1"/>
  <c r="I497" i="17"/>
  <c r="J497" i="17"/>
  <c r="P497" i="17" s="1"/>
  <c r="K497" i="17"/>
  <c r="L497" i="17"/>
  <c r="M497" i="17" s="1"/>
  <c r="I498" i="17"/>
  <c r="J498" i="17"/>
  <c r="P498" i="17" s="1"/>
  <c r="K498" i="17"/>
  <c r="L498" i="17"/>
  <c r="M498" i="17" s="1"/>
  <c r="I499" i="17"/>
  <c r="J499" i="17"/>
  <c r="P499" i="17" s="1"/>
  <c r="K499" i="17"/>
  <c r="L499" i="17"/>
  <c r="M499" i="17" s="1"/>
  <c r="I500" i="17"/>
  <c r="J500" i="17"/>
  <c r="P500" i="17" s="1"/>
  <c r="K500" i="17"/>
  <c r="L500" i="17"/>
  <c r="M500" i="17" s="1"/>
  <c r="I501" i="17"/>
  <c r="J501" i="17"/>
  <c r="P501" i="17" s="1"/>
  <c r="K501" i="17"/>
  <c r="L501" i="17"/>
  <c r="M501" i="17" s="1"/>
  <c r="I502" i="17"/>
  <c r="J502" i="17"/>
  <c r="P502" i="17" s="1"/>
  <c r="K502" i="17"/>
  <c r="L502" i="17"/>
  <c r="M502" i="17" s="1"/>
  <c r="I503" i="17"/>
  <c r="J503" i="17"/>
  <c r="P503" i="17" s="1"/>
  <c r="K503" i="17"/>
  <c r="L503" i="17"/>
  <c r="M503" i="17" s="1"/>
  <c r="I504" i="17"/>
  <c r="J504" i="17"/>
  <c r="P504" i="17" s="1"/>
  <c r="K504" i="17"/>
  <c r="L504" i="17"/>
  <c r="M504" i="17" s="1"/>
  <c r="I505" i="17"/>
  <c r="J505" i="17"/>
  <c r="P505" i="17" s="1"/>
  <c r="K505" i="17"/>
  <c r="L505" i="17"/>
  <c r="M505" i="17" s="1"/>
  <c r="I506" i="17"/>
  <c r="J506" i="17"/>
  <c r="P506" i="17" s="1"/>
  <c r="K506" i="17"/>
  <c r="L506" i="17"/>
  <c r="M506" i="17" s="1"/>
  <c r="I507" i="17"/>
  <c r="J507" i="17"/>
  <c r="P507" i="17" s="1"/>
  <c r="K507" i="17"/>
  <c r="L507" i="17"/>
  <c r="M507" i="17" s="1"/>
  <c r="I508" i="17"/>
  <c r="J508" i="17"/>
  <c r="P508" i="17" s="1"/>
  <c r="K508" i="17"/>
  <c r="L508" i="17"/>
  <c r="M508" i="17" s="1"/>
  <c r="I509" i="17"/>
  <c r="J509" i="17"/>
  <c r="P509" i="17" s="1"/>
  <c r="K509" i="17"/>
  <c r="L509" i="17"/>
  <c r="M509" i="17" s="1"/>
  <c r="I510" i="17"/>
  <c r="J510" i="17"/>
  <c r="P510" i="17" s="1"/>
  <c r="K510" i="17"/>
  <c r="L510" i="17"/>
  <c r="M510" i="17" s="1"/>
  <c r="I511" i="17"/>
  <c r="J511" i="17"/>
  <c r="P511" i="17" s="1"/>
  <c r="K511" i="17"/>
  <c r="L511" i="17"/>
  <c r="M511" i="17" s="1"/>
  <c r="I512" i="17"/>
  <c r="J512" i="17"/>
  <c r="P512" i="17" s="1"/>
  <c r="K512" i="17"/>
  <c r="L512" i="17"/>
  <c r="M512" i="17" s="1"/>
  <c r="I513" i="17"/>
  <c r="J513" i="17"/>
  <c r="P513" i="17" s="1"/>
  <c r="K513" i="17"/>
  <c r="L513" i="17"/>
  <c r="M513" i="17" s="1"/>
  <c r="I514" i="17"/>
  <c r="J514" i="17"/>
  <c r="P514" i="17" s="1"/>
  <c r="K514" i="17"/>
  <c r="L514" i="17"/>
  <c r="M514" i="17" s="1"/>
  <c r="I515" i="17"/>
  <c r="J515" i="17"/>
  <c r="P515" i="17" s="1"/>
  <c r="K515" i="17"/>
  <c r="L515" i="17"/>
  <c r="M515" i="17" s="1"/>
  <c r="I516" i="17"/>
  <c r="J516" i="17"/>
  <c r="P516" i="17" s="1"/>
  <c r="K516" i="17"/>
  <c r="L516" i="17"/>
  <c r="M516" i="17" s="1"/>
  <c r="I517" i="17"/>
  <c r="J517" i="17"/>
  <c r="P517" i="17" s="1"/>
  <c r="K517" i="17"/>
  <c r="L517" i="17"/>
  <c r="M517" i="17" s="1"/>
  <c r="I518" i="17"/>
  <c r="J518" i="17"/>
  <c r="P518" i="17" s="1"/>
  <c r="K518" i="17"/>
  <c r="L518" i="17"/>
  <c r="M518" i="17" s="1"/>
  <c r="I519" i="17"/>
  <c r="J519" i="17"/>
  <c r="P519" i="17" s="1"/>
  <c r="K519" i="17"/>
  <c r="L519" i="17"/>
  <c r="M519" i="17" s="1"/>
  <c r="I520" i="17"/>
  <c r="J520" i="17"/>
  <c r="P520" i="17" s="1"/>
  <c r="K520" i="17"/>
  <c r="L520" i="17"/>
  <c r="M520" i="17" s="1"/>
  <c r="I521" i="17"/>
  <c r="J521" i="17"/>
  <c r="P521" i="17" s="1"/>
  <c r="K521" i="17"/>
  <c r="L521" i="17"/>
  <c r="M521" i="17" s="1"/>
  <c r="I522" i="17"/>
  <c r="J522" i="17"/>
  <c r="P522" i="17" s="1"/>
  <c r="K522" i="17"/>
  <c r="L522" i="17"/>
  <c r="M522" i="17" s="1"/>
  <c r="I523" i="17"/>
  <c r="J523" i="17"/>
  <c r="P523" i="17" s="1"/>
  <c r="K523" i="17"/>
  <c r="L523" i="17"/>
  <c r="M523" i="17" s="1"/>
  <c r="I524" i="17"/>
  <c r="J524" i="17"/>
  <c r="P524" i="17" s="1"/>
  <c r="K524" i="17"/>
  <c r="L524" i="17"/>
  <c r="M524" i="17" s="1"/>
  <c r="I525" i="17"/>
  <c r="J525" i="17"/>
  <c r="P525" i="17" s="1"/>
  <c r="K525" i="17"/>
  <c r="L525" i="17"/>
  <c r="M525" i="17" s="1"/>
  <c r="I526" i="17"/>
  <c r="J526" i="17"/>
  <c r="P526" i="17" s="1"/>
  <c r="K526" i="17"/>
  <c r="L526" i="17"/>
  <c r="M526" i="17" s="1"/>
  <c r="I527" i="17"/>
  <c r="J527" i="17"/>
  <c r="P527" i="17" s="1"/>
  <c r="K527" i="17"/>
  <c r="L527" i="17"/>
  <c r="M527" i="17" s="1"/>
  <c r="I528" i="17"/>
  <c r="J528" i="17"/>
  <c r="P528" i="17" s="1"/>
  <c r="K528" i="17"/>
  <c r="L528" i="17"/>
  <c r="M528" i="17" s="1"/>
  <c r="I529" i="17"/>
  <c r="J529" i="17"/>
  <c r="P529" i="17" s="1"/>
  <c r="K529" i="17"/>
  <c r="L529" i="17"/>
  <c r="M529" i="17" s="1"/>
  <c r="I530" i="17"/>
  <c r="J530" i="17"/>
  <c r="P530" i="17" s="1"/>
  <c r="K530" i="17"/>
  <c r="L530" i="17"/>
  <c r="M530" i="17" s="1"/>
  <c r="I531" i="17"/>
  <c r="J531" i="17"/>
  <c r="P531" i="17" s="1"/>
  <c r="K531" i="17"/>
  <c r="L531" i="17"/>
  <c r="M531" i="17" s="1"/>
  <c r="I532" i="17"/>
  <c r="J532" i="17"/>
  <c r="P532" i="17" s="1"/>
  <c r="K532" i="17"/>
  <c r="L532" i="17"/>
  <c r="M532" i="17" s="1"/>
  <c r="I533" i="17"/>
  <c r="J533" i="17"/>
  <c r="P533" i="17" s="1"/>
  <c r="K533" i="17"/>
  <c r="L533" i="17"/>
  <c r="M533" i="17" s="1"/>
  <c r="I534" i="17"/>
  <c r="J534" i="17"/>
  <c r="P534" i="17" s="1"/>
  <c r="K534" i="17"/>
  <c r="L534" i="17"/>
  <c r="M534" i="17" s="1"/>
  <c r="I535" i="17"/>
  <c r="J535" i="17"/>
  <c r="P535" i="17" s="1"/>
  <c r="K535" i="17"/>
  <c r="L535" i="17"/>
  <c r="M535" i="17" s="1"/>
  <c r="I536" i="17"/>
  <c r="J536" i="17"/>
  <c r="P536" i="17" s="1"/>
  <c r="K536" i="17"/>
  <c r="L536" i="17"/>
  <c r="M536" i="17" s="1"/>
  <c r="I537" i="17"/>
  <c r="J537" i="17"/>
  <c r="P537" i="17" s="1"/>
  <c r="K537" i="17"/>
  <c r="L537" i="17"/>
  <c r="M537" i="17" s="1"/>
  <c r="I538" i="17"/>
  <c r="J538" i="17"/>
  <c r="P538" i="17" s="1"/>
  <c r="K538" i="17"/>
  <c r="L538" i="17"/>
  <c r="M538" i="17" s="1"/>
  <c r="I539" i="17"/>
  <c r="J539" i="17"/>
  <c r="P539" i="17" s="1"/>
  <c r="K539" i="17"/>
  <c r="L539" i="17"/>
  <c r="M539" i="17" s="1"/>
  <c r="I540" i="17"/>
  <c r="J540" i="17"/>
  <c r="P540" i="17" s="1"/>
  <c r="K540" i="17"/>
  <c r="L540" i="17"/>
  <c r="M540" i="17" s="1"/>
  <c r="I541" i="17"/>
  <c r="J541" i="17"/>
  <c r="P541" i="17" s="1"/>
  <c r="K541" i="17"/>
  <c r="L541" i="17"/>
  <c r="M541" i="17" s="1"/>
  <c r="I542" i="17"/>
  <c r="J542" i="17"/>
  <c r="P542" i="17" s="1"/>
  <c r="K542" i="17"/>
  <c r="L542" i="17"/>
  <c r="M542" i="17" s="1"/>
  <c r="I543" i="17"/>
  <c r="J543" i="17"/>
  <c r="P543" i="17" s="1"/>
  <c r="K543" i="17"/>
  <c r="L543" i="17"/>
  <c r="M543" i="17" s="1"/>
  <c r="I544" i="17"/>
  <c r="J544" i="17"/>
  <c r="P544" i="17" s="1"/>
  <c r="K544" i="17"/>
  <c r="L544" i="17"/>
  <c r="M544" i="17" s="1"/>
  <c r="I545" i="17"/>
  <c r="J545" i="17"/>
  <c r="P545" i="17" s="1"/>
  <c r="K545" i="17"/>
  <c r="L545" i="17"/>
  <c r="M545" i="17" s="1"/>
  <c r="I546" i="17"/>
  <c r="J546" i="17"/>
  <c r="P546" i="17" s="1"/>
  <c r="K546" i="17"/>
  <c r="L546" i="17"/>
  <c r="M546" i="17" s="1"/>
  <c r="I547" i="17"/>
  <c r="J547" i="17"/>
  <c r="P547" i="17" s="1"/>
  <c r="K547" i="17"/>
  <c r="L547" i="17"/>
  <c r="M547" i="17" s="1"/>
  <c r="I548" i="17"/>
  <c r="J548" i="17"/>
  <c r="P548" i="17" s="1"/>
  <c r="K548" i="17"/>
  <c r="L548" i="17"/>
  <c r="M548" i="17" s="1"/>
  <c r="I549" i="17"/>
  <c r="J549" i="17"/>
  <c r="P549" i="17" s="1"/>
  <c r="K549" i="17"/>
  <c r="L549" i="17"/>
  <c r="M549" i="17" s="1"/>
  <c r="I550" i="17"/>
  <c r="J550" i="17"/>
  <c r="P550" i="17" s="1"/>
  <c r="K550" i="17"/>
  <c r="L550" i="17"/>
  <c r="M550" i="17" s="1"/>
  <c r="I551" i="17"/>
  <c r="J551" i="17"/>
  <c r="P551" i="17" s="1"/>
  <c r="K551" i="17"/>
  <c r="L551" i="17"/>
  <c r="M551" i="17" s="1"/>
  <c r="I552" i="17"/>
  <c r="J552" i="17"/>
  <c r="P552" i="17" s="1"/>
  <c r="K552" i="17"/>
  <c r="L552" i="17"/>
  <c r="M552" i="17" s="1"/>
  <c r="I553" i="17"/>
  <c r="J553" i="17"/>
  <c r="P553" i="17" s="1"/>
  <c r="K553" i="17"/>
  <c r="L553" i="17"/>
  <c r="M553" i="17" s="1"/>
  <c r="I554" i="17"/>
  <c r="J554" i="17"/>
  <c r="P554" i="17" s="1"/>
  <c r="K554" i="17"/>
  <c r="L554" i="17"/>
  <c r="M554" i="17" s="1"/>
  <c r="I555" i="17"/>
  <c r="J555" i="17"/>
  <c r="P555" i="17" s="1"/>
  <c r="K555" i="17"/>
  <c r="L555" i="17"/>
  <c r="M555" i="17" s="1"/>
  <c r="I556" i="17"/>
  <c r="J556" i="17"/>
  <c r="P556" i="17" s="1"/>
  <c r="K556" i="17"/>
  <c r="L556" i="17"/>
  <c r="M556" i="17" s="1"/>
  <c r="I557" i="17"/>
  <c r="J557" i="17"/>
  <c r="P557" i="17" s="1"/>
  <c r="K557" i="17"/>
  <c r="L557" i="17"/>
  <c r="M557" i="17" s="1"/>
  <c r="I558" i="17"/>
  <c r="J558" i="17"/>
  <c r="P558" i="17" s="1"/>
  <c r="K558" i="17"/>
  <c r="L558" i="17"/>
  <c r="M558" i="17" s="1"/>
  <c r="I559" i="17"/>
  <c r="J559" i="17"/>
  <c r="P559" i="17" s="1"/>
  <c r="K559" i="17"/>
  <c r="L559" i="17"/>
  <c r="M559" i="17" s="1"/>
  <c r="I560" i="17"/>
  <c r="J560" i="17"/>
  <c r="P560" i="17" s="1"/>
  <c r="K560" i="17"/>
  <c r="L560" i="17"/>
  <c r="M560" i="17" s="1"/>
  <c r="I561" i="17"/>
  <c r="J561" i="17"/>
  <c r="P561" i="17" s="1"/>
  <c r="K561" i="17"/>
  <c r="L561" i="17"/>
  <c r="M561" i="17" s="1"/>
  <c r="I562" i="17"/>
  <c r="J562" i="17"/>
  <c r="P562" i="17" s="1"/>
  <c r="K562" i="17"/>
  <c r="L562" i="17"/>
  <c r="M562" i="17" s="1"/>
  <c r="I563" i="17"/>
  <c r="J563" i="17"/>
  <c r="P563" i="17" s="1"/>
  <c r="K563" i="17"/>
  <c r="L563" i="17"/>
  <c r="M563" i="17" s="1"/>
  <c r="I564" i="17"/>
  <c r="J564" i="17"/>
  <c r="P564" i="17" s="1"/>
  <c r="K564" i="17"/>
  <c r="L564" i="17"/>
  <c r="M564" i="17" s="1"/>
  <c r="I565" i="17"/>
  <c r="J565" i="17"/>
  <c r="P565" i="17" s="1"/>
  <c r="K565" i="17"/>
  <c r="L565" i="17"/>
  <c r="M565" i="17" s="1"/>
  <c r="I566" i="17"/>
  <c r="J566" i="17"/>
  <c r="P566" i="17" s="1"/>
  <c r="K566" i="17"/>
  <c r="L566" i="17"/>
  <c r="M566" i="17" s="1"/>
  <c r="I567" i="17"/>
  <c r="J567" i="17"/>
  <c r="P567" i="17" s="1"/>
  <c r="K567" i="17"/>
  <c r="L567" i="17"/>
  <c r="M567" i="17" s="1"/>
  <c r="I568" i="17"/>
  <c r="J568" i="17"/>
  <c r="P568" i="17" s="1"/>
  <c r="K568" i="17"/>
  <c r="L568" i="17"/>
  <c r="M568" i="17" s="1"/>
  <c r="I569" i="17"/>
  <c r="J569" i="17"/>
  <c r="P569" i="17" s="1"/>
  <c r="K569" i="17"/>
  <c r="L569" i="17"/>
  <c r="M569" i="17" s="1"/>
  <c r="I570" i="17"/>
  <c r="J570" i="17"/>
  <c r="P570" i="17" s="1"/>
  <c r="K570" i="17"/>
  <c r="L570" i="17"/>
  <c r="M570" i="17" s="1"/>
  <c r="I571" i="17"/>
  <c r="J571" i="17"/>
  <c r="P571" i="17" s="1"/>
  <c r="K571" i="17"/>
  <c r="L571" i="17"/>
  <c r="M571" i="17" s="1"/>
  <c r="I572" i="17"/>
  <c r="J572" i="17"/>
  <c r="P572" i="17" s="1"/>
  <c r="K572" i="17"/>
  <c r="L572" i="17"/>
  <c r="M572" i="17" s="1"/>
  <c r="I573" i="17"/>
  <c r="J573" i="17"/>
  <c r="P573" i="17" s="1"/>
  <c r="K573" i="17"/>
  <c r="L573" i="17"/>
  <c r="M573" i="17" s="1"/>
  <c r="I574" i="17"/>
  <c r="J574" i="17"/>
  <c r="P574" i="17" s="1"/>
  <c r="K574" i="17"/>
  <c r="L574" i="17"/>
  <c r="M574" i="17" s="1"/>
  <c r="I575" i="17"/>
  <c r="J575" i="17"/>
  <c r="P575" i="17" s="1"/>
  <c r="K575" i="17"/>
  <c r="L575" i="17"/>
  <c r="M575" i="17" s="1"/>
  <c r="I576" i="17"/>
  <c r="J576" i="17"/>
  <c r="P576" i="17" s="1"/>
  <c r="K576" i="17"/>
  <c r="L576" i="17"/>
  <c r="M576" i="17" s="1"/>
  <c r="I577" i="17"/>
  <c r="J577" i="17"/>
  <c r="P577" i="17" s="1"/>
  <c r="K577" i="17"/>
  <c r="L577" i="17"/>
  <c r="M577" i="17" s="1"/>
  <c r="I578" i="17"/>
  <c r="J578" i="17"/>
  <c r="P578" i="17" s="1"/>
  <c r="K578" i="17"/>
  <c r="L578" i="17"/>
  <c r="M578" i="17" s="1"/>
  <c r="I579" i="17"/>
  <c r="J579" i="17"/>
  <c r="P579" i="17" s="1"/>
  <c r="K579" i="17"/>
  <c r="L579" i="17"/>
  <c r="M579" i="17" s="1"/>
  <c r="I580" i="17"/>
  <c r="J580" i="17"/>
  <c r="P580" i="17" s="1"/>
  <c r="K580" i="17"/>
  <c r="L580" i="17"/>
  <c r="M580" i="17" s="1"/>
  <c r="I581" i="17"/>
  <c r="J581" i="17"/>
  <c r="P581" i="17" s="1"/>
  <c r="K581" i="17"/>
  <c r="L581" i="17"/>
  <c r="M581" i="17" s="1"/>
  <c r="I582" i="17"/>
  <c r="J582" i="17"/>
  <c r="P582" i="17" s="1"/>
  <c r="K582" i="17"/>
  <c r="L582" i="17"/>
  <c r="M582" i="17" s="1"/>
  <c r="I583" i="17"/>
  <c r="J583" i="17"/>
  <c r="P583" i="17" s="1"/>
  <c r="K583" i="17"/>
  <c r="L583" i="17"/>
  <c r="M583" i="17" s="1"/>
  <c r="I584" i="17"/>
  <c r="J584" i="17"/>
  <c r="P584" i="17" s="1"/>
  <c r="K584" i="17"/>
  <c r="L584" i="17"/>
  <c r="M584" i="17" s="1"/>
  <c r="I585" i="17"/>
  <c r="J585" i="17"/>
  <c r="P585" i="17" s="1"/>
  <c r="K585" i="17"/>
  <c r="L585" i="17"/>
  <c r="M585" i="17" s="1"/>
  <c r="I586" i="17"/>
  <c r="J586" i="17"/>
  <c r="P586" i="17" s="1"/>
  <c r="K586" i="17"/>
  <c r="L586" i="17"/>
  <c r="M586" i="17" s="1"/>
  <c r="I587" i="17"/>
  <c r="J587" i="17"/>
  <c r="P587" i="17" s="1"/>
  <c r="K587" i="17"/>
  <c r="L587" i="17"/>
  <c r="M587" i="17" s="1"/>
  <c r="I588" i="17"/>
  <c r="J588" i="17"/>
  <c r="P588" i="17" s="1"/>
  <c r="K588" i="17"/>
  <c r="L588" i="17"/>
  <c r="M588" i="17" s="1"/>
  <c r="I589" i="17"/>
  <c r="J589" i="17"/>
  <c r="P589" i="17" s="1"/>
  <c r="K589" i="17"/>
  <c r="L589" i="17"/>
  <c r="M589" i="17" s="1"/>
  <c r="I590" i="17"/>
  <c r="J590" i="17"/>
  <c r="P590" i="17" s="1"/>
  <c r="K590" i="17"/>
  <c r="L590" i="17"/>
  <c r="M590" i="17" s="1"/>
  <c r="I591" i="17"/>
  <c r="J591" i="17"/>
  <c r="P591" i="17" s="1"/>
  <c r="K591" i="17"/>
  <c r="L591" i="17"/>
  <c r="M591" i="17" s="1"/>
  <c r="I592" i="17"/>
  <c r="J592" i="17"/>
  <c r="P592" i="17" s="1"/>
  <c r="K592" i="17"/>
  <c r="L592" i="17"/>
  <c r="M592" i="17" s="1"/>
  <c r="I593" i="17"/>
  <c r="J593" i="17"/>
  <c r="P593" i="17" s="1"/>
  <c r="K593" i="17"/>
  <c r="L593" i="17"/>
  <c r="M593" i="17" s="1"/>
  <c r="I594" i="17"/>
  <c r="J594" i="17"/>
  <c r="P594" i="17" s="1"/>
  <c r="K594" i="17"/>
  <c r="L594" i="17"/>
  <c r="M594" i="17" s="1"/>
  <c r="I595" i="17"/>
  <c r="J595" i="17"/>
  <c r="P595" i="17" s="1"/>
  <c r="K595" i="17"/>
  <c r="L595" i="17"/>
  <c r="M595" i="17" s="1"/>
  <c r="I596" i="17"/>
  <c r="J596" i="17"/>
  <c r="P596" i="17" s="1"/>
  <c r="K596" i="17"/>
  <c r="L596" i="17"/>
  <c r="M596" i="17" s="1"/>
  <c r="I597" i="17"/>
  <c r="J597" i="17"/>
  <c r="P597" i="17" s="1"/>
  <c r="K597" i="17"/>
  <c r="L597" i="17"/>
  <c r="M597" i="17" s="1"/>
  <c r="I598" i="17"/>
  <c r="J598" i="17"/>
  <c r="P598" i="17" s="1"/>
  <c r="K598" i="17"/>
  <c r="L598" i="17"/>
  <c r="M598" i="17" s="1"/>
  <c r="I599" i="17"/>
  <c r="J599" i="17"/>
  <c r="P599" i="17" s="1"/>
  <c r="K599" i="17"/>
  <c r="L599" i="17"/>
  <c r="M599" i="17" s="1"/>
  <c r="I600" i="17"/>
  <c r="J600" i="17"/>
  <c r="P600" i="17" s="1"/>
  <c r="K600" i="17"/>
  <c r="L600" i="17"/>
  <c r="M600" i="17" s="1"/>
  <c r="I601" i="17"/>
  <c r="J601" i="17"/>
  <c r="P601" i="17" s="1"/>
  <c r="K601" i="17"/>
  <c r="L601" i="17"/>
  <c r="M601" i="17" s="1"/>
  <c r="I602" i="17"/>
  <c r="J602" i="17"/>
  <c r="P602" i="17" s="1"/>
  <c r="K602" i="17"/>
  <c r="L602" i="17"/>
  <c r="M602" i="17" s="1"/>
  <c r="I603" i="17"/>
  <c r="J603" i="17"/>
  <c r="P603" i="17" s="1"/>
  <c r="K603" i="17"/>
  <c r="L603" i="17"/>
  <c r="M603" i="17" s="1"/>
  <c r="I604" i="17"/>
  <c r="J604" i="17"/>
  <c r="P604" i="17" s="1"/>
  <c r="K604" i="17"/>
  <c r="L604" i="17"/>
  <c r="M604" i="17" s="1"/>
  <c r="I605" i="17"/>
  <c r="J605" i="17"/>
  <c r="P605" i="17" s="1"/>
  <c r="K605" i="17"/>
  <c r="L605" i="17"/>
  <c r="M605" i="17" s="1"/>
  <c r="I606" i="17"/>
  <c r="J606" i="17"/>
  <c r="P606" i="17" s="1"/>
  <c r="K606" i="17"/>
  <c r="L606" i="17"/>
  <c r="M606" i="17" s="1"/>
  <c r="I607" i="17"/>
  <c r="J607" i="17"/>
  <c r="P607" i="17" s="1"/>
  <c r="K607" i="17"/>
  <c r="L607" i="17"/>
  <c r="M607" i="17" s="1"/>
  <c r="I608" i="17"/>
  <c r="J608" i="17"/>
  <c r="P608" i="17" s="1"/>
  <c r="K608" i="17"/>
  <c r="L608" i="17"/>
  <c r="M608" i="17" s="1"/>
  <c r="I609" i="17"/>
  <c r="J609" i="17"/>
  <c r="P609" i="17" s="1"/>
  <c r="K609" i="17"/>
  <c r="L609" i="17"/>
  <c r="M609" i="17" s="1"/>
  <c r="I610" i="17"/>
  <c r="J610" i="17"/>
  <c r="P610" i="17" s="1"/>
  <c r="K610" i="17"/>
  <c r="L610" i="17"/>
  <c r="M610" i="17" s="1"/>
  <c r="I611" i="17"/>
  <c r="J611" i="17"/>
  <c r="P611" i="17" s="1"/>
  <c r="K611" i="17"/>
  <c r="L611" i="17"/>
  <c r="M611" i="17" s="1"/>
  <c r="I612" i="17"/>
  <c r="J612" i="17"/>
  <c r="P612" i="17" s="1"/>
  <c r="K612" i="17"/>
  <c r="L612" i="17"/>
  <c r="M612" i="17" s="1"/>
  <c r="I613" i="17"/>
  <c r="J613" i="17"/>
  <c r="P613" i="17" s="1"/>
  <c r="K613" i="17"/>
  <c r="L613" i="17"/>
  <c r="M613" i="17" s="1"/>
  <c r="I614" i="17"/>
  <c r="J614" i="17"/>
  <c r="P614" i="17" s="1"/>
  <c r="K614" i="17"/>
  <c r="L614" i="17"/>
  <c r="M614" i="17" s="1"/>
  <c r="I615" i="17"/>
  <c r="J615" i="17"/>
  <c r="P615" i="17" s="1"/>
  <c r="K615" i="17"/>
  <c r="L615" i="17"/>
  <c r="M615" i="17" s="1"/>
  <c r="I616" i="17"/>
  <c r="J616" i="17"/>
  <c r="P616" i="17" s="1"/>
  <c r="K616" i="17"/>
  <c r="L616" i="17"/>
  <c r="M616" i="17" s="1"/>
  <c r="I617" i="17"/>
  <c r="J617" i="17"/>
  <c r="P617" i="17" s="1"/>
  <c r="K617" i="17"/>
  <c r="L617" i="17"/>
  <c r="M617" i="17" s="1"/>
  <c r="I618" i="17"/>
  <c r="J618" i="17"/>
  <c r="P618" i="17" s="1"/>
  <c r="K618" i="17"/>
  <c r="L618" i="17"/>
  <c r="M618" i="17" s="1"/>
  <c r="I619" i="17"/>
  <c r="J619" i="17"/>
  <c r="P619" i="17" s="1"/>
  <c r="K619" i="17"/>
  <c r="L619" i="17"/>
  <c r="M619" i="17" s="1"/>
  <c r="I620" i="17"/>
  <c r="J620" i="17"/>
  <c r="P620" i="17" s="1"/>
  <c r="K620" i="17"/>
  <c r="L620" i="17"/>
  <c r="M620" i="17" s="1"/>
  <c r="I621" i="17"/>
  <c r="J621" i="17"/>
  <c r="P621" i="17" s="1"/>
  <c r="K621" i="17"/>
  <c r="L621" i="17"/>
  <c r="M621" i="17" s="1"/>
  <c r="I622" i="17"/>
  <c r="J622" i="17"/>
  <c r="P622" i="17" s="1"/>
  <c r="K622" i="17"/>
  <c r="L622" i="17"/>
  <c r="M622" i="17" s="1"/>
  <c r="I623" i="17"/>
  <c r="J623" i="17"/>
  <c r="P623" i="17" s="1"/>
  <c r="K623" i="17"/>
  <c r="L623" i="17"/>
  <c r="M623" i="17" s="1"/>
  <c r="I624" i="17"/>
  <c r="J624" i="17"/>
  <c r="P624" i="17" s="1"/>
  <c r="K624" i="17"/>
  <c r="L624" i="17"/>
  <c r="M624" i="17" s="1"/>
  <c r="I625" i="17"/>
  <c r="J625" i="17"/>
  <c r="P625" i="17" s="1"/>
  <c r="K625" i="17"/>
  <c r="L625" i="17"/>
  <c r="M625" i="17" s="1"/>
  <c r="I626" i="17"/>
  <c r="J626" i="17"/>
  <c r="P626" i="17" s="1"/>
  <c r="K626" i="17"/>
  <c r="L626" i="17"/>
  <c r="M626" i="17" s="1"/>
  <c r="I627" i="17"/>
  <c r="J627" i="17"/>
  <c r="P627" i="17" s="1"/>
  <c r="K627" i="17"/>
  <c r="L627" i="17"/>
  <c r="M627" i="17" s="1"/>
  <c r="I628" i="17"/>
  <c r="J628" i="17"/>
  <c r="P628" i="17" s="1"/>
  <c r="K628" i="17"/>
  <c r="L628" i="17"/>
  <c r="M628" i="17" s="1"/>
  <c r="I629" i="17"/>
  <c r="J629" i="17"/>
  <c r="P629" i="17" s="1"/>
  <c r="K629" i="17"/>
  <c r="L629" i="17"/>
  <c r="M629" i="17" s="1"/>
  <c r="I630" i="17"/>
  <c r="J630" i="17"/>
  <c r="P630" i="17" s="1"/>
  <c r="K630" i="17"/>
  <c r="L630" i="17"/>
  <c r="M630" i="17" s="1"/>
  <c r="I631" i="17"/>
  <c r="J631" i="17"/>
  <c r="P631" i="17" s="1"/>
  <c r="K631" i="17"/>
  <c r="L631" i="17"/>
  <c r="M631" i="17" s="1"/>
  <c r="I632" i="17"/>
  <c r="J632" i="17"/>
  <c r="P632" i="17" s="1"/>
  <c r="K632" i="17"/>
  <c r="L632" i="17"/>
  <c r="M632" i="17" s="1"/>
  <c r="I633" i="17"/>
  <c r="J633" i="17"/>
  <c r="P633" i="17" s="1"/>
  <c r="K633" i="17"/>
  <c r="L633" i="17"/>
  <c r="M633" i="17" s="1"/>
  <c r="I634" i="17"/>
  <c r="J634" i="17"/>
  <c r="P634" i="17" s="1"/>
  <c r="K634" i="17"/>
  <c r="L634" i="17"/>
  <c r="M634" i="17" s="1"/>
  <c r="I635" i="17"/>
  <c r="J635" i="17"/>
  <c r="P635" i="17" s="1"/>
  <c r="K635" i="17"/>
  <c r="L635" i="17"/>
  <c r="M635" i="17" s="1"/>
  <c r="I636" i="17"/>
  <c r="J636" i="17"/>
  <c r="P636" i="17" s="1"/>
  <c r="K636" i="17"/>
  <c r="L636" i="17"/>
  <c r="M636" i="17" s="1"/>
  <c r="I637" i="17"/>
  <c r="J637" i="17"/>
  <c r="P637" i="17" s="1"/>
  <c r="K637" i="17"/>
  <c r="L637" i="17"/>
  <c r="M637" i="17" s="1"/>
  <c r="I638" i="17"/>
  <c r="J638" i="17"/>
  <c r="P638" i="17" s="1"/>
  <c r="K638" i="17"/>
  <c r="L638" i="17"/>
  <c r="M638" i="17" s="1"/>
  <c r="I639" i="17"/>
  <c r="J639" i="17"/>
  <c r="P639" i="17" s="1"/>
  <c r="K639" i="17"/>
  <c r="L639" i="17"/>
  <c r="M639" i="17" s="1"/>
  <c r="I640" i="17"/>
  <c r="J640" i="17"/>
  <c r="P640" i="17" s="1"/>
  <c r="K640" i="17"/>
  <c r="L640" i="17"/>
  <c r="M640" i="17" s="1"/>
  <c r="I641" i="17"/>
  <c r="J641" i="17"/>
  <c r="P641" i="17" s="1"/>
  <c r="K641" i="17"/>
  <c r="L641" i="17"/>
  <c r="M641" i="17" s="1"/>
  <c r="I642" i="17"/>
  <c r="J642" i="17"/>
  <c r="P642" i="17" s="1"/>
  <c r="K642" i="17"/>
  <c r="L642" i="17"/>
  <c r="M642" i="17" s="1"/>
  <c r="I643" i="17"/>
  <c r="J643" i="17"/>
  <c r="P643" i="17" s="1"/>
  <c r="K643" i="17"/>
  <c r="L643" i="17"/>
  <c r="M643" i="17" s="1"/>
  <c r="I644" i="17"/>
  <c r="J644" i="17"/>
  <c r="P644" i="17" s="1"/>
  <c r="K644" i="17"/>
  <c r="L644" i="17"/>
  <c r="M644" i="17" s="1"/>
  <c r="I645" i="17"/>
  <c r="J645" i="17"/>
  <c r="P645" i="17" s="1"/>
  <c r="K645" i="17"/>
  <c r="L645" i="17"/>
  <c r="M645" i="17" s="1"/>
  <c r="I646" i="17"/>
  <c r="J646" i="17"/>
  <c r="P646" i="17" s="1"/>
  <c r="K646" i="17"/>
  <c r="L646" i="17"/>
  <c r="M646" i="17" s="1"/>
  <c r="I647" i="17"/>
  <c r="J647" i="17"/>
  <c r="P647" i="17" s="1"/>
  <c r="K647" i="17"/>
  <c r="L647" i="17"/>
  <c r="M647" i="17" s="1"/>
  <c r="I648" i="17"/>
  <c r="J648" i="17"/>
  <c r="P648" i="17" s="1"/>
  <c r="K648" i="17"/>
  <c r="L648" i="17"/>
  <c r="M648" i="17" s="1"/>
  <c r="I649" i="17"/>
  <c r="J649" i="17"/>
  <c r="P649" i="17" s="1"/>
  <c r="K649" i="17"/>
  <c r="L649" i="17"/>
  <c r="M649" i="17" s="1"/>
  <c r="I650" i="17"/>
  <c r="J650" i="17"/>
  <c r="P650" i="17" s="1"/>
  <c r="K650" i="17"/>
  <c r="L650" i="17"/>
  <c r="M650" i="17" s="1"/>
  <c r="I651" i="17"/>
  <c r="J651" i="17"/>
  <c r="P651" i="17" s="1"/>
  <c r="K651" i="17"/>
  <c r="L651" i="17"/>
  <c r="M651" i="17" s="1"/>
  <c r="I652" i="17"/>
  <c r="J652" i="17"/>
  <c r="P652" i="17" s="1"/>
  <c r="K652" i="17"/>
  <c r="L652" i="17"/>
  <c r="M652" i="17" s="1"/>
  <c r="I653" i="17"/>
  <c r="J653" i="17"/>
  <c r="P653" i="17" s="1"/>
  <c r="K653" i="17"/>
  <c r="L653" i="17"/>
  <c r="M653" i="17" s="1"/>
  <c r="I654" i="17"/>
  <c r="J654" i="17"/>
  <c r="P654" i="17" s="1"/>
  <c r="K654" i="17"/>
  <c r="L654" i="17"/>
  <c r="M654" i="17" s="1"/>
  <c r="I655" i="17"/>
  <c r="J655" i="17"/>
  <c r="P655" i="17" s="1"/>
  <c r="K655" i="17"/>
  <c r="L655" i="17"/>
  <c r="M655" i="17" s="1"/>
  <c r="I656" i="17"/>
  <c r="J656" i="17"/>
  <c r="P656" i="17" s="1"/>
  <c r="K656" i="17"/>
  <c r="L656" i="17"/>
  <c r="M656" i="17" s="1"/>
  <c r="I657" i="17"/>
  <c r="J657" i="17"/>
  <c r="P657" i="17" s="1"/>
  <c r="K657" i="17"/>
  <c r="L657" i="17"/>
  <c r="M657" i="17" s="1"/>
  <c r="I658" i="17"/>
  <c r="J658" i="17"/>
  <c r="P658" i="17" s="1"/>
  <c r="K658" i="17"/>
  <c r="L658" i="17"/>
  <c r="M658" i="17" s="1"/>
  <c r="I659" i="17"/>
  <c r="J659" i="17"/>
  <c r="P659" i="17" s="1"/>
  <c r="K659" i="17"/>
  <c r="L659" i="17"/>
  <c r="M659" i="17" s="1"/>
  <c r="I660" i="17"/>
  <c r="J660" i="17"/>
  <c r="P660" i="17" s="1"/>
  <c r="K660" i="17"/>
  <c r="L660" i="17"/>
  <c r="M660" i="17" s="1"/>
  <c r="I661" i="17"/>
  <c r="J661" i="17"/>
  <c r="P661" i="17" s="1"/>
  <c r="K661" i="17"/>
  <c r="L661" i="17"/>
  <c r="M661" i="17" s="1"/>
  <c r="I662" i="17"/>
  <c r="J662" i="17"/>
  <c r="P662" i="17" s="1"/>
  <c r="K662" i="17"/>
  <c r="L662" i="17"/>
  <c r="M662" i="17" s="1"/>
  <c r="I663" i="17"/>
  <c r="J663" i="17"/>
  <c r="P663" i="17" s="1"/>
  <c r="K663" i="17"/>
  <c r="L663" i="17"/>
  <c r="M663" i="17" s="1"/>
  <c r="I664" i="17"/>
  <c r="J664" i="17"/>
  <c r="P664" i="17" s="1"/>
  <c r="K664" i="17"/>
  <c r="L664" i="17"/>
  <c r="M664" i="17" s="1"/>
  <c r="I665" i="17"/>
  <c r="J665" i="17"/>
  <c r="P665" i="17" s="1"/>
  <c r="K665" i="17"/>
  <c r="L665" i="17"/>
  <c r="M665" i="17" s="1"/>
  <c r="I666" i="17"/>
  <c r="J666" i="17"/>
  <c r="P666" i="17" s="1"/>
  <c r="K666" i="17"/>
  <c r="L666" i="17"/>
  <c r="M666" i="17" s="1"/>
  <c r="I667" i="17"/>
  <c r="J667" i="17"/>
  <c r="P667" i="17" s="1"/>
  <c r="K667" i="17"/>
  <c r="L667" i="17"/>
  <c r="M667" i="17" s="1"/>
  <c r="I668" i="17"/>
  <c r="J668" i="17"/>
  <c r="P668" i="17" s="1"/>
  <c r="K668" i="17"/>
  <c r="L668" i="17"/>
  <c r="M668" i="17" s="1"/>
  <c r="I669" i="17"/>
  <c r="J669" i="17"/>
  <c r="P669" i="17" s="1"/>
  <c r="K669" i="17"/>
  <c r="L669" i="17"/>
  <c r="M669" i="17" s="1"/>
  <c r="I670" i="17"/>
  <c r="J670" i="17"/>
  <c r="P670" i="17" s="1"/>
  <c r="K670" i="17"/>
  <c r="L670" i="17"/>
  <c r="M670" i="17" s="1"/>
  <c r="I671" i="17"/>
  <c r="J671" i="17"/>
  <c r="P671" i="17" s="1"/>
  <c r="K671" i="17"/>
  <c r="L671" i="17"/>
  <c r="M671" i="17" s="1"/>
  <c r="I672" i="17"/>
  <c r="J672" i="17"/>
  <c r="P672" i="17" s="1"/>
  <c r="K672" i="17"/>
  <c r="L672" i="17"/>
  <c r="M672" i="17" s="1"/>
  <c r="I673" i="17"/>
  <c r="J673" i="17"/>
  <c r="P673" i="17" s="1"/>
  <c r="K673" i="17"/>
  <c r="L673" i="17"/>
  <c r="M673" i="17" s="1"/>
  <c r="I674" i="17"/>
  <c r="J674" i="17"/>
  <c r="P674" i="17" s="1"/>
  <c r="K674" i="17"/>
  <c r="L674" i="17"/>
  <c r="M674" i="17" s="1"/>
  <c r="I675" i="17"/>
  <c r="J675" i="17"/>
  <c r="P675" i="17" s="1"/>
  <c r="K675" i="17"/>
  <c r="L675" i="17"/>
  <c r="M675" i="17" s="1"/>
  <c r="I676" i="17"/>
  <c r="J676" i="17"/>
  <c r="P676" i="17" s="1"/>
  <c r="K676" i="17"/>
  <c r="L676" i="17"/>
  <c r="M676" i="17" s="1"/>
  <c r="I677" i="17"/>
  <c r="J677" i="17"/>
  <c r="P677" i="17" s="1"/>
  <c r="K677" i="17"/>
  <c r="L677" i="17"/>
  <c r="M677" i="17" s="1"/>
  <c r="I678" i="17"/>
  <c r="J678" i="17"/>
  <c r="P678" i="17" s="1"/>
  <c r="K678" i="17"/>
  <c r="L678" i="17"/>
  <c r="M678" i="17" s="1"/>
  <c r="I679" i="17"/>
  <c r="J679" i="17"/>
  <c r="P679" i="17" s="1"/>
  <c r="K679" i="17"/>
  <c r="L679" i="17"/>
  <c r="M679" i="17" s="1"/>
  <c r="I680" i="17"/>
  <c r="J680" i="17"/>
  <c r="P680" i="17" s="1"/>
  <c r="K680" i="17"/>
  <c r="L680" i="17"/>
  <c r="M680" i="17" s="1"/>
  <c r="I681" i="17"/>
  <c r="J681" i="17"/>
  <c r="P681" i="17" s="1"/>
  <c r="K681" i="17"/>
  <c r="L681" i="17"/>
  <c r="M681" i="17" s="1"/>
  <c r="I682" i="17"/>
  <c r="J682" i="17"/>
  <c r="P682" i="17" s="1"/>
  <c r="K682" i="17"/>
  <c r="L682" i="17"/>
  <c r="M682" i="17" s="1"/>
  <c r="I683" i="17"/>
  <c r="J683" i="17"/>
  <c r="P683" i="17" s="1"/>
  <c r="K683" i="17"/>
  <c r="L683" i="17"/>
  <c r="M683" i="17" s="1"/>
  <c r="I684" i="17"/>
  <c r="J684" i="17"/>
  <c r="P684" i="17" s="1"/>
  <c r="K684" i="17"/>
  <c r="L684" i="17"/>
  <c r="M684" i="17" s="1"/>
  <c r="I685" i="17"/>
  <c r="J685" i="17"/>
  <c r="P685" i="17" s="1"/>
  <c r="K685" i="17"/>
  <c r="L685" i="17"/>
  <c r="M685" i="17" s="1"/>
  <c r="I686" i="17"/>
  <c r="J686" i="17"/>
  <c r="P686" i="17" s="1"/>
  <c r="K686" i="17"/>
  <c r="L686" i="17"/>
  <c r="M686" i="17" s="1"/>
  <c r="I687" i="17"/>
  <c r="J687" i="17"/>
  <c r="P687" i="17" s="1"/>
  <c r="K687" i="17"/>
  <c r="L687" i="17"/>
  <c r="M687" i="17" s="1"/>
  <c r="I688" i="17"/>
  <c r="J688" i="17"/>
  <c r="P688" i="17" s="1"/>
  <c r="K688" i="17"/>
  <c r="L688" i="17"/>
  <c r="M688" i="17" s="1"/>
  <c r="I689" i="17"/>
  <c r="J689" i="17"/>
  <c r="P689" i="17" s="1"/>
  <c r="K689" i="17"/>
  <c r="L689" i="17"/>
  <c r="M689" i="17" s="1"/>
  <c r="I690" i="17"/>
  <c r="J690" i="17"/>
  <c r="P690" i="17" s="1"/>
  <c r="K690" i="17"/>
  <c r="L690" i="17"/>
  <c r="M690" i="17" s="1"/>
  <c r="I691" i="17"/>
  <c r="J691" i="17"/>
  <c r="P691" i="17" s="1"/>
  <c r="K691" i="17"/>
  <c r="L691" i="17"/>
  <c r="M691" i="17" s="1"/>
  <c r="I692" i="17"/>
  <c r="J692" i="17"/>
  <c r="P692" i="17" s="1"/>
  <c r="K692" i="17"/>
  <c r="L692" i="17"/>
  <c r="M692" i="17" s="1"/>
  <c r="I693" i="17"/>
  <c r="J693" i="17"/>
  <c r="P693" i="17" s="1"/>
  <c r="K693" i="17"/>
  <c r="L693" i="17"/>
  <c r="M693" i="17" s="1"/>
  <c r="I694" i="17"/>
  <c r="J694" i="17"/>
  <c r="P694" i="17" s="1"/>
  <c r="K694" i="17"/>
  <c r="L694" i="17"/>
  <c r="M694" i="17" s="1"/>
  <c r="I695" i="17"/>
  <c r="J695" i="17"/>
  <c r="P695" i="17" s="1"/>
  <c r="K695" i="17"/>
  <c r="L695" i="17"/>
  <c r="M695" i="17" s="1"/>
  <c r="I696" i="17"/>
  <c r="J696" i="17"/>
  <c r="P696" i="17" s="1"/>
  <c r="K696" i="17"/>
  <c r="L696" i="17"/>
  <c r="M696" i="17" s="1"/>
  <c r="I697" i="17"/>
  <c r="J697" i="17"/>
  <c r="P697" i="17" s="1"/>
  <c r="K697" i="17"/>
  <c r="L697" i="17"/>
  <c r="M697" i="17" s="1"/>
  <c r="I698" i="17"/>
  <c r="J698" i="17"/>
  <c r="P698" i="17" s="1"/>
  <c r="K698" i="17"/>
  <c r="L698" i="17"/>
  <c r="M698" i="17" s="1"/>
  <c r="I699" i="17"/>
  <c r="J699" i="17"/>
  <c r="P699" i="17" s="1"/>
  <c r="K699" i="17"/>
  <c r="L699" i="17"/>
  <c r="M699" i="17" s="1"/>
  <c r="I700" i="17"/>
  <c r="J700" i="17"/>
  <c r="P700" i="17" s="1"/>
  <c r="K700" i="17"/>
  <c r="L700" i="17"/>
  <c r="M700" i="17" s="1"/>
  <c r="I701" i="17"/>
  <c r="J701" i="17"/>
  <c r="P701" i="17" s="1"/>
  <c r="K701" i="17"/>
  <c r="L701" i="17"/>
  <c r="M701" i="17" s="1"/>
  <c r="I702" i="17"/>
  <c r="J702" i="17"/>
  <c r="P702" i="17" s="1"/>
  <c r="K702" i="17"/>
  <c r="L702" i="17"/>
  <c r="M702" i="17" s="1"/>
  <c r="I703" i="17"/>
  <c r="J703" i="17"/>
  <c r="P703" i="17" s="1"/>
  <c r="K703" i="17"/>
  <c r="L703" i="17"/>
  <c r="M703" i="17" s="1"/>
  <c r="I704" i="17"/>
  <c r="J704" i="17"/>
  <c r="P704" i="17" s="1"/>
  <c r="K704" i="17"/>
  <c r="L704" i="17"/>
  <c r="M704" i="17" s="1"/>
  <c r="I705" i="17"/>
  <c r="J705" i="17"/>
  <c r="P705" i="17" s="1"/>
  <c r="K705" i="17"/>
  <c r="L705" i="17"/>
  <c r="M705" i="17" s="1"/>
  <c r="I706" i="17"/>
  <c r="J706" i="17"/>
  <c r="P706" i="17" s="1"/>
  <c r="K706" i="17"/>
  <c r="L706" i="17"/>
  <c r="M706" i="17" s="1"/>
  <c r="I707" i="17"/>
  <c r="J707" i="17"/>
  <c r="P707" i="17" s="1"/>
  <c r="K707" i="17"/>
  <c r="L707" i="17"/>
  <c r="M707" i="17" s="1"/>
  <c r="I708" i="17"/>
  <c r="J708" i="17"/>
  <c r="P708" i="17" s="1"/>
  <c r="K708" i="17"/>
  <c r="L708" i="17"/>
  <c r="M708" i="17" s="1"/>
  <c r="I709" i="17"/>
  <c r="J709" i="17"/>
  <c r="P709" i="17" s="1"/>
  <c r="K709" i="17"/>
  <c r="L709" i="17"/>
  <c r="M709" i="17" s="1"/>
  <c r="I710" i="17"/>
  <c r="J710" i="17"/>
  <c r="P710" i="17" s="1"/>
  <c r="K710" i="17"/>
  <c r="L710" i="17"/>
  <c r="M710" i="17" s="1"/>
  <c r="I711" i="17"/>
  <c r="J711" i="17"/>
  <c r="P711" i="17" s="1"/>
  <c r="K711" i="17"/>
  <c r="L711" i="17"/>
  <c r="M711" i="17" s="1"/>
  <c r="I712" i="17"/>
  <c r="J712" i="17"/>
  <c r="P712" i="17" s="1"/>
  <c r="K712" i="17"/>
  <c r="L712" i="17"/>
  <c r="M712" i="17" s="1"/>
  <c r="I713" i="17"/>
  <c r="J713" i="17"/>
  <c r="P713" i="17" s="1"/>
  <c r="K713" i="17"/>
  <c r="L713" i="17"/>
  <c r="M713" i="17" s="1"/>
  <c r="I714" i="17"/>
  <c r="J714" i="17"/>
  <c r="P714" i="17" s="1"/>
  <c r="K714" i="17"/>
  <c r="L714" i="17"/>
  <c r="M714" i="17" s="1"/>
  <c r="I715" i="17"/>
  <c r="J715" i="17"/>
  <c r="P715" i="17" s="1"/>
  <c r="K715" i="17"/>
  <c r="L715" i="17"/>
  <c r="M715" i="17" s="1"/>
  <c r="I716" i="17"/>
  <c r="J716" i="17"/>
  <c r="P716" i="17" s="1"/>
  <c r="K716" i="17"/>
  <c r="L716" i="17"/>
  <c r="M716" i="17" s="1"/>
  <c r="I717" i="17"/>
  <c r="J717" i="17"/>
  <c r="P717" i="17" s="1"/>
  <c r="K717" i="17"/>
  <c r="L717" i="17"/>
  <c r="M717" i="17" s="1"/>
  <c r="I718" i="17"/>
  <c r="J718" i="17"/>
  <c r="P718" i="17" s="1"/>
  <c r="K718" i="17"/>
  <c r="L718" i="17"/>
  <c r="M718" i="17" s="1"/>
  <c r="I719" i="17"/>
  <c r="J719" i="17"/>
  <c r="P719" i="17" s="1"/>
  <c r="K719" i="17"/>
  <c r="L719" i="17"/>
  <c r="M719" i="17" s="1"/>
  <c r="I720" i="17"/>
  <c r="J720" i="17"/>
  <c r="P720" i="17" s="1"/>
  <c r="K720" i="17"/>
  <c r="L720" i="17"/>
  <c r="M720" i="17" s="1"/>
  <c r="I721" i="17"/>
  <c r="J721" i="17"/>
  <c r="P721" i="17" s="1"/>
  <c r="K721" i="17"/>
  <c r="L721" i="17"/>
  <c r="M721" i="17" s="1"/>
  <c r="I722" i="17"/>
  <c r="J722" i="17"/>
  <c r="P722" i="17" s="1"/>
  <c r="K722" i="17"/>
  <c r="L722" i="17"/>
  <c r="M722" i="17" s="1"/>
  <c r="I723" i="17"/>
  <c r="J723" i="17"/>
  <c r="P723" i="17" s="1"/>
  <c r="K723" i="17"/>
  <c r="L723" i="17"/>
  <c r="M723" i="17" s="1"/>
  <c r="I724" i="17"/>
  <c r="J724" i="17"/>
  <c r="P724" i="17" s="1"/>
  <c r="K724" i="17"/>
  <c r="L724" i="17"/>
  <c r="M724" i="17" s="1"/>
  <c r="I725" i="17"/>
  <c r="J725" i="17"/>
  <c r="P725" i="17" s="1"/>
  <c r="K725" i="17"/>
  <c r="L725" i="17"/>
  <c r="M725" i="17" s="1"/>
  <c r="I726" i="17"/>
  <c r="J726" i="17"/>
  <c r="P726" i="17" s="1"/>
  <c r="K726" i="17"/>
  <c r="L726" i="17"/>
  <c r="M726" i="17" s="1"/>
  <c r="I727" i="17"/>
  <c r="J727" i="17"/>
  <c r="P727" i="17" s="1"/>
  <c r="K727" i="17"/>
  <c r="L727" i="17"/>
  <c r="M727" i="17" s="1"/>
  <c r="I728" i="17"/>
  <c r="J728" i="17"/>
  <c r="P728" i="17" s="1"/>
  <c r="K728" i="17"/>
  <c r="L728" i="17"/>
  <c r="M728" i="17" s="1"/>
  <c r="I729" i="17"/>
  <c r="J729" i="17"/>
  <c r="P729" i="17" s="1"/>
  <c r="K729" i="17"/>
  <c r="L729" i="17"/>
  <c r="M729" i="17" s="1"/>
  <c r="I730" i="17"/>
  <c r="J730" i="17"/>
  <c r="P730" i="17" s="1"/>
  <c r="K730" i="17"/>
  <c r="L730" i="17"/>
  <c r="M730" i="17" s="1"/>
  <c r="I731" i="17"/>
  <c r="J731" i="17"/>
  <c r="P731" i="17" s="1"/>
  <c r="K731" i="17"/>
  <c r="L731" i="17"/>
  <c r="M731" i="17" s="1"/>
  <c r="I732" i="17"/>
  <c r="J732" i="17"/>
  <c r="P732" i="17" s="1"/>
  <c r="K732" i="17"/>
  <c r="L732" i="17"/>
  <c r="M732" i="17" s="1"/>
  <c r="I733" i="17"/>
  <c r="J733" i="17"/>
  <c r="P733" i="17" s="1"/>
  <c r="K733" i="17"/>
  <c r="L733" i="17"/>
  <c r="M733" i="17" s="1"/>
  <c r="I734" i="17"/>
  <c r="J734" i="17"/>
  <c r="P734" i="17" s="1"/>
  <c r="K734" i="17"/>
  <c r="L734" i="17"/>
  <c r="M734" i="17" s="1"/>
  <c r="I735" i="17"/>
  <c r="J735" i="17"/>
  <c r="P735" i="17" s="1"/>
  <c r="K735" i="17"/>
  <c r="L735" i="17"/>
  <c r="M735" i="17" s="1"/>
  <c r="I736" i="17"/>
  <c r="J736" i="17"/>
  <c r="P736" i="17" s="1"/>
  <c r="K736" i="17"/>
  <c r="L736" i="17"/>
  <c r="M736" i="17" s="1"/>
  <c r="I737" i="17"/>
  <c r="J737" i="17"/>
  <c r="P737" i="17" s="1"/>
  <c r="K737" i="17"/>
  <c r="L737" i="17"/>
  <c r="M737" i="17" s="1"/>
  <c r="I738" i="17"/>
  <c r="J738" i="17"/>
  <c r="P738" i="17" s="1"/>
  <c r="K738" i="17"/>
  <c r="L738" i="17"/>
  <c r="M738" i="17" s="1"/>
  <c r="I739" i="17"/>
  <c r="J739" i="17"/>
  <c r="P739" i="17" s="1"/>
  <c r="K739" i="17"/>
  <c r="L739" i="17"/>
  <c r="M739" i="17" s="1"/>
  <c r="I740" i="17"/>
  <c r="J740" i="17"/>
  <c r="P740" i="17" s="1"/>
  <c r="K740" i="17"/>
  <c r="L740" i="17"/>
  <c r="M740" i="17" s="1"/>
  <c r="I741" i="17"/>
  <c r="J741" i="17"/>
  <c r="P741" i="17" s="1"/>
  <c r="K741" i="17"/>
  <c r="L741" i="17"/>
  <c r="M741" i="17" s="1"/>
  <c r="I742" i="17"/>
  <c r="J742" i="17"/>
  <c r="P742" i="17" s="1"/>
  <c r="K742" i="17"/>
  <c r="L742" i="17"/>
  <c r="M742" i="17" s="1"/>
  <c r="I743" i="17"/>
  <c r="J743" i="17"/>
  <c r="P743" i="17" s="1"/>
  <c r="K743" i="17"/>
  <c r="L743" i="17"/>
  <c r="M743" i="17" s="1"/>
  <c r="I744" i="17"/>
  <c r="J744" i="17"/>
  <c r="P744" i="17" s="1"/>
  <c r="K744" i="17"/>
  <c r="L744" i="17"/>
  <c r="M744" i="17" s="1"/>
  <c r="I745" i="17"/>
  <c r="J745" i="17"/>
  <c r="P745" i="17" s="1"/>
  <c r="K745" i="17"/>
  <c r="L745" i="17"/>
  <c r="M745" i="17" s="1"/>
  <c r="I746" i="17"/>
  <c r="J746" i="17"/>
  <c r="P746" i="17" s="1"/>
  <c r="K746" i="17"/>
  <c r="L746" i="17"/>
  <c r="M746" i="17" s="1"/>
  <c r="I747" i="17"/>
  <c r="J747" i="17"/>
  <c r="P747" i="17" s="1"/>
  <c r="K747" i="17"/>
  <c r="L747" i="17"/>
  <c r="M747" i="17" s="1"/>
  <c r="I748" i="17"/>
  <c r="J748" i="17"/>
  <c r="P748" i="17" s="1"/>
  <c r="K748" i="17"/>
  <c r="L748" i="17"/>
  <c r="M748" i="17" s="1"/>
  <c r="I749" i="17"/>
  <c r="J749" i="17"/>
  <c r="P749" i="17" s="1"/>
  <c r="K749" i="17"/>
  <c r="L749" i="17"/>
  <c r="M749" i="17" s="1"/>
  <c r="I750" i="17"/>
  <c r="J750" i="17"/>
  <c r="P750" i="17" s="1"/>
  <c r="K750" i="17"/>
  <c r="L750" i="17"/>
  <c r="M750" i="17" s="1"/>
  <c r="I751" i="17"/>
  <c r="J751" i="17"/>
  <c r="P751" i="17" s="1"/>
  <c r="K751" i="17"/>
  <c r="L751" i="17"/>
  <c r="M751" i="17" s="1"/>
  <c r="I752" i="17"/>
  <c r="J752" i="17"/>
  <c r="P752" i="17" s="1"/>
  <c r="K752" i="17"/>
  <c r="L752" i="17"/>
  <c r="M752" i="17" s="1"/>
  <c r="I753" i="17"/>
  <c r="J753" i="17"/>
  <c r="P753" i="17" s="1"/>
  <c r="K753" i="17"/>
  <c r="L753" i="17"/>
  <c r="M753" i="17" s="1"/>
  <c r="I754" i="17"/>
  <c r="J754" i="17"/>
  <c r="P754" i="17" s="1"/>
  <c r="K754" i="17"/>
  <c r="L754" i="17"/>
  <c r="M754" i="17" s="1"/>
  <c r="I755" i="17"/>
  <c r="J755" i="17"/>
  <c r="P755" i="17" s="1"/>
  <c r="K755" i="17"/>
  <c r="L755" i="17"/>
  <c r="M755" i="17" s="1"/>
  <c r="I756" i="17"/>
  <c r="J756" i="17"/>
  <c r="P756" i="17" s="1"/>
  <c r="K756" i="17"/>
  <c r="L756" i="17"/>
  <c r="M756" i="17" s="1"/>
  <c r="I757" i="17"/>
  <c r="J757" i="17"/>
  <c r="P757" i="17" s="1"/>
  <c r="K757" i="17"/>
  <c r="L757" i="17"/>
  <c r="M757" i="17" s="1"/>
  <c r="I758" i="17"/>
  <c r="J758" i="17"/>
  <c r="P758" i="17" s="1"/>
  <c r="K758" i="17"/>
  <c r="L758" i="17"/>
  <c r="M758" i="17" s="1"/>
  <c r="I759" i="17"/>
  <c r="J759" i="17"/>
  <c r="P759" i="17" s="1"/>
  <c r="K759" i="17"/>
  <c r="L759" i="17"/>
  <c r="M759" i="17" s="1"/>
  <c r="I760" i="17"/>
  <c r="J760" i="17"/>
  <c r="P760" i="17" s="1"/>
  <c r="K760" i="17"/>
  <c r="L760" i="17"/>
  <c r="M760" i="17" s="1"/>
  <c r="I761" i="17"/>
  <c r="J761" i="17"/>
  <c r="P761" i="17" s="1"/>
  <c r="K761" i="17"/>
  <c r="L761" i="17"/>
  <c r="M761" i="17" s="1"/>
  <c r="I762" i="17"/>
  <c r="J762" i="17"/>
  <c r="P762" i="17" s="1"/>
  <c r="K762" i="17"/>
  <c r="L762" i="17"/>
  <c r="M762" i="17" s="1"/>
  <c r="I763" i="17"/>
  <c r="J763" i="17"/>
  <c r="P763" i="17" s="1"/>
  <c r="K763" i="17"/>
  <c r="L763" i="17"/>
  <c r="M763" i="17" s="1"/>
  <c r="I764" i="17"/>
  <c r="J764" i="17"/>
  <c r="P764" i="17" s="1"/>
  <c r="K764" i="17"/>
  <c r="L764" i="17"/>
  <c r="M764" i="17" s="1"/>
  <c r="I765" i="17"/>
  <c r="J765" i="17"/>
  <c r="P765" i="17" s="1"/>
  <c r="K765" i="17"/>
  <c r="L765" i="17"/>
  <c r="M765" i="17" s="1"/>
  <c r="I766" i="17"/>
  <c r="J766" i="17"/>
  <c r="P766" i="17" s="1"/>
  <c r="K766" i="17"/>
  <c r="L766" i="17"/>
  <c r="M766" i="17" s="1"/>
  <c r="I767" i="17"/>
  <c r="J767" i="17"/>
  <c r="P767" i="17" s="1"/>
  <c r="K767" i="17"/>
  <c r="L767" i="17"/>
  <c r="M767" i="17" s="1"/>
  <c r="I768" i="17"/>
  <c r="J768" i="17"/>
  <c r="P768" i="17" s="1"/>
  <c r="K768" i="17"/>
  <c r="L768" i="17"/>
  <c r="M768" i="17" s="1"/>
  <c r="I769" i="17"/>
  <c r="J769" i="17"/>
  <c r="P769" i="17" s="1"/>
  <c r="K769" i="17"/>
  <c r="L769" i="17"/>
  <c r="M769" i="17" s="1"/>
  <c r="I770" i="17"/>
  <c r="J770" i="17"/>
  <c r="P770" i="17" s="1"/>
  <c r="K770" i="17"/>
  <c r="L770" i="17"/>
  <c r="M770" i="17" s="1"/>
  <c r="I771" i="17"/>
  <c r="J771" i="17"/>
  <c r="P771" i="17" s="1"/>
  <c r="K771" i="17"/>
  <c r="L771" i="17"/>
  <c r="M771" i="17" s="1"/>
  <c r="I772" i="17"/>
  <c r="J772" i="17"/>
  <c r="P772" i="17" s="1"/>
  <c r="K772" i="17"/>
  <c r="L772" i="17"/>
  <c r="M772" i="17" s="1"/>
  <c r="I773" i="17"/>
  <c r="J773" i="17"/>
  <c r="P773" i="17" s="1"/>
  <c r="K773" i="17"/>
  <c r="L773" i="17"/>
  <c r="M773" i="17" s="1"/>
  <c r="I774" i="17"/>
  <c r="J774" i="17"/>
  <c r="P774" i="17" s="1"/>
  <c r="K774" i="17"/>
  <c r="L774" i="17"/>
  <c r="M774" i="17" s="1"/>
  <c r="I775" i="17"/>
  <c r="J775" i="17"/>
  <c r="P775" i="17" s="1"/>
  <c r="K775" i="17"/>
  <c r="L775" i="17"/>
  <c r="M775" i="17" s="1"/>
  <c r="I776" i="17"/>
  <c r="J776" i="17"/>
  <c r="P776" i="17" s="1"/>
  <c r="K776" i="17"/>
  <c r="L776" i="17"/>
  <c r="M776" i="17" s="1"/>
  <c r="I777" i="17"/>
  <c r="J777" i="17"/>
  <c r="P777" i="17" s="1"/>
  <c r="K777" i="17"/>
  <c r="L777" i="17"/>
  <c r="M777" i="17" s="1"/>
  <c r="I778" i="17"/>
  <c r="J778" i="17"/>
  <c r="P778" i="17" s="1"/>
  <c r="K778" i="17"/>
  <c r="L778" i="17"/>
  <c r="M778" i="17" s="1"/>
  <c r="I779" i="17"/>
  <c r="J779" i="17"/>
  <c r="P779" i="17" s="1"/>
  <c r="K779" i="17"/>
  <c r="L779" i="17"/>
  <c r="M779" i="17" s="1"/>
  <c r="I780" i="17"/>
  <c r="J780" i="17"/>
  <c r="P780" i="17" s="1"/>
  <c r="K780" i="17"/>
  <c r="L780" i="17"/>
  <c r="M780" i="17" s="1"/>
  <c r="I781" i="17"/>
  <c r="J781" i="17"/>
  <c r="P781" i="17" s="1"/>
  <c r="K781" i="17"/>
  <c r="L781" i="17"/>
  <c r="M781" i="17" s="1"/>
  <c r="I782" i="17"/>
  <c r="J782" i="17"/>
  <c r="P782" i="17" s="1"/>
  <c r="K782" i="17"/>
  <c r="L782" i="17"/>
  <c r="M782" i="17" s="1"/>
  <c r="I783" i="17"/>
  <c r="J783" i="17"/>
  <c r="P783" i="17" s="1"/>
  <c r="K783" i="17"/>
  <c r="L783" i="17"/>
  <c r="M783" i="17" s="1"/>
  <c r="I784" i="17"/>
  <c r="J784" i="17"/>
  <c r="P784" i="17" s="1"/>
  <c r="K784" i="17"/>
  <c r="L784" i="17"/>
  <c r="M784" i="17" s="1"/>
  <c r="I785" i="17"/>
  <c r="J785" i="17"/>
  <c r="P785" i="17" s="1"/>
  <c r="K785" i="17"/>
  <c r="L785" i="17"/>
  <c r="M785" i="17" s="1"/>
  <c r="I786" i="17"/>
  <c r="J786" i="17"/>
  <c r="P786" i="17" s="1"/>
  <c r="K786" i="17"/>
  <c r="L786" i="17"/>
  <c r="M786" i="17" s="1"/>
  <c r="I787" i="17"/>
  <c r="J787" i="17"/>
  <c r="P787" i="17" s="1"/>
  <c r="K787" i="17"/>
  <c r="L787" i="17"/>
  <c r="M787" i="17" s="1"/>
  <c r="I788" i="17"/>
  <c r="J788" i="17"/>
  <c r="P788" i="17" s="1"/>
  <c r="K788" i="17"/>
  <c r="L788" i="17"/>
  <c r="M788" i="17" s="1"/>
  <c r="I789" i="17"/>
  <c r="J789" i="17"/>
  <c r="P789" i="17" s="1"/>
  <c r="K789" i="17"/>
  <c r="L789" i="17"/>
  <c r="M789" i="17" s="1"/>
  <c r="I790" i="17"/>
  <c r="J790" i="17"/>
  <c r="P790" i="17" s="1"/>
  <c r="K790" i="17"/>
  <c r="L790" i="17"/>
  <c r="M790" i="17" s="1"/>
  <c r="I791" i="17"/>
  <c r="J791" i="17"/>
  <c r="P791" i="17" s="1"/>
  <c r="K791" i="17"/>
  <c r="L791" i="17"/>
  <c r="M791" i="17" s="1"/>
  <c r="I792" i="17"/>
  <c r="J792" i="17"/>
  <c r="P792" i="17" s="1"/>
  <c r="K792" i="17"/>
  <c r="L792" i="17"/>
  <c r="M792" i="17" s="1"/>
  <c r="I793" i="17"/>
  <c r="J793" i="17"/>
  <c r="P793" i="17" s="1"/>
  <c r="K793" i="17"/>
  <c r="L793" i="17"/>
  <c r="M793" i="17" s="1"/>
  <c r="I794" i="17"/>
  <c r="J794" i="17"/>
  <c r="P794" i="17" s="1"/>
  <c r="K794" i="17"/>
  <c r="L794" i="17"/>
  <c r="M794" i="17" s="1"/>
  <c r="I795" i="17"/>
  <c r="J795" i="17"/>
  <c r="P795" i="17" s="1"/>
  <c r="K795" i="17"/>
  <c r="L795" i="17"/>
  <c r="M795" i="17" s="1"/>
  <c r="I796" i="17"/>
  <c r="J796" i="17"/>
  <c r="P796" i="17" s="1"/>
  <c r="K796" i="17"/>
  <c r="L796" i="17"/>
  <c r="M796" i="17" s="1"/>
  <c r="I797" i="17"/>
  <c r="J797" i="17"/>
  <c r="P797" i="17" s="1"/>
  <c r="K797" i="17"/>
  <c r="L797" i="17"/>
  <c r="M797" i="17" s="1"/>
  <c r="I798" i="17"/>
  <c r="J798" i="17"/>
  <c r="P798" i="17" s="1"/>
  <c r="K798" i="17"/>
  <c r="L798" i="17"/>
  <c r="M798" i="17" s="1"/>
  <c r="I799" i="17"/>
  <c r="J799" i="17"/>
  <c r="P799" i="17" s="1"/>
  <c r="K799" i="17"/>
  <c r="L799" i="17"/>
  <c r="M799" i="17" s="1"/>
  <c r="I800" i="17"/>
  <c r="J800" i="17"/>
  <c r="P800" i="17" s="1"/>
  <c r="K800" i="17"/>
  <c r="L800" i="17"/>
  <c r="M800" i="17" s="1"/>
  <c r="I801" i="17"/>
  <c r="J801" i="17"/>
  <c r="P801" i="17" s="1"/>
  <c r="K801" i="17"/>
  <c r="L801" i="17"/>
  <c r="M801" i="17" s="1"/>
  <c r="I802" i="17"/>
  <c r="J802" i="17"/>
  <c r="P802" i="17" s="1"/>
  <c r="K802" i="17"/>
  <c r="L802" i="17"/>
  <c r="M802" i="17" s="1"/>
  <c r="I803" i="17"/>
  <c r="J803" i="17"/>
  <c r="P803" i="17" s="1"/>
  <c r="K803" i="17"/>
  <c r="L803" i="17"/>
  <c r="M803" i="17" s="1"/>
  <c r="I804" i="17"/>
  <c r="J804" i="17"/>
  <c r="P804" i="17" s="1"/>
  <c r="K804" i="17"/>
  <c r="L804" i="17"/>
  <c r="M804" i="17" s="1"/>
  <c r="I805" i="17"/>
  <c r="J805" i="17"/>
  <c r="P805" i="17" s="1"/>
  <c r="K805" i="17"/>
  <c r="L805" i="17"/>
  <c r="M805" i="17" s="1"/>
  <c r="I806" i="17"/>
  <c r="J806" i="17"/>
  <c r="P806" i="17" s="1"/>
  <c r="K806" i="17"/>
  <c r="L806" i="17"/>
  <c r="M806" i="17" s="1"/>
  <c r="I807" i="17"/>
  <c r="J807" i="17"/>
  <c r="P807" i="17" s="1"/>
  <c r="K807" i="17"/>
  <c r="L807" i="17"/>
  <c r="M807" i="17" s="1"/>
  <c r="I808" i="17"/>
  <c r="J808" i="17"/>
  <c r="P808" i="17" s="1"/>
  <c r="K808" i="17"/>
  <c r="L808" i="17"/>
  <c r="M808" i="17" s="1"/>
  <c r="I809" i="17"/>
  <c r="J809" i="17"/>
  <c r="P809" i="17" s="1"/>
  <c r="K809" i="17"/>
  <c r="L809" i="17"/>
  <c r="M809" i="17" s="1"/>
  <c r="I810" i="17"/>
  <c r="J810" i="17"/>
  <c r="P810" i="17" s="1"/>
  <c r="K810" i="17"/>
  <c r="L810" i="17"/>
  <c r="M810" i="17" s="1"/>
  <c r="I811" i="17"/>
  <c r="J811" i="17"/>
  <c r="P811" i="17" s="1"/>
  <c r="K811" i="17"/>
  <c r="L811" i="17"/>
  <c r="M811" i="17" s="1"/>
  <c r="I812" i="17"/>
  <c r="J812" i="17"/>
  <c r="P812" i="17" s="1"/>
  <c r="K812" i="17"/>
  <c r="L812" i="17"/>
  <c r="M812" i="17" s="1"/>
  <c r="I813" i="17"/>
  <c r="J813" i="17"/>
  <c r="P813" i="17" s="1"/>
  <c r="K813" i="17"/>
  <c r="L813" i="17"/>
  <c r="M813" i="17" s="1"/>
  <c r="I814" i="17"/>
  <c r="J814" i="17"/>
  <c r="P814" i="17" s="1"/>
  <c r="K814" i="17"/>
  <c r="L814" i="17"/>
  <c r="M814" i="17" s="1"/>
  <c r="I815" i="17"/>
  <c r="J815" i="17"/>
  <c r="P815" i="17" s="1"/>
  <c r="K815" i="17"/>
  <c r="L815" i="17"/>
  <c r="M815" i="17" s="1"/>
  <c r="I816" i="17"/>
  <c r="J816" i="17"/>
  <c r="P816" i="17" s="1"/>
  <c r="K816" i="17"/>
  <c r="L816" i="17"/>
  <c r="M816" i="17" s="1"/>
  <c r="I817" i="17"/>
  <c r="J817" i="17"/>
  <c r="P817" i="17" s="1"/>
  <c r="K817" i="17"/>
  <c r="L817" i="17"/>
  <c r="M817" i="17" s="1"/>
  <c r="I818" i="17"/>
  <c r="J818" i="17"/>
  <c r="P818" i="17" s="1"/>
  <c r="K818" i="17"/>
  <c r="L818" i="17"/>
  <c r="M818" i="17" s="1"/>
  <c r="I819" i="17"/>
  <c r="J819" i="17"/>
  <c r="P819" i="17" s="1"/>
  <c r="K819" i="17"/>
  <c r="L819" i="17"/>
  <c r="M819" i="17" s="1"/>
  <c r="I820" i="17"/>
  <c r="J820" i="17"/>
  <c r="P820" i="17" s="1"/>
  <c r="K820" i="17"/>
  <c r="L820" i="17"/>
  <c r="M820" i="17" s="1"/>
  <c r="I821" i="17"/>
  <c r="J821" i="17"/>
  <c r="P821" i="17" s="1"/>
  <c r="K821" i="17"/>
  <c r="L821" i="17"/>
  <c r="M821" i="17" s="1"/>
  <c r="I822" i="17"/>
  <c r="J822" i="17"/>
  <c r="P822" i="17" s="1"/>
  <c r="K822" i="17"/>
  <c r="L822" i="17"/>
  <c r="M822" i="17" s="1"/>
  <c r="I823" i="17"/>
  <c r="J823" i="17"/>
  <c r="P823" i="17" s="1"/>
  <c r="K823" i="17"/>
  <c r="L823" i="17"/>
  <c r="M823" i="17" s="1"/>
  <c r="I824" i="17"/>
  <c r="J824" i="17"/>
  <c r="P824" i="17" s="1"/>
  <c r="K824" i="17"/>
  <c r="L824" i="17"/>
  <c r="M824" i="17" s="1"/>
  <c r="I825" i="17"/>
  <c r="J825" i="17"/>
  <c r="P825" i="17" s="1"/>
  <c r="K825" i="17"/>
  <c r="L825" i="17"/>
  <c r="M825" i="17" s="1"/>
  <c r="I826" i="17"/>
  <c r="J826" i="17"/>
  <c r="P826" i="17" s="1"/>
  <c r="K826" i="17"/>
  <c r="L826" i="17"/>
  <c r="M826" i="17" s="1"/>
  <c r="I827" i="17"/>
  <c r="J827" i="17"/>
  <c r="P827" i="17" s="1"/>
  <c r="K827" i="17"/>
  <c r="L827" i="17"/>
  <c r="M827" i="17" s="1"/>
  <c r="I828" i="17"/>
  <c r="J828" i="17"/>
  <c r="P828" i="17" s="1"/>
  <c r="K828" i="17"/>
  <c r="L828" i="17"/>
  <c r="M828" i="17" s="1"/>
  <c r="I829" i="17"/>
  <c r="J829" i="17"/>
  <c r="P829" i="17" s="1"/>
  <c r="K829" i="17"/>
  <c r="L829" i="17"/>
  <c r="M829" i="17" s="1"/>
  <c r="I830" i="17"/>
  <c r="J830" i="17"/>
  <c r="P830" i="17" s="1"/>
  <c r="K830" i="17"/>
  <c r="L830" i="17"/>
  <c r="M830" i="17" s="1"/>
  <c r="I831" i="17"/>
  <c r="J831" i="17"/>
  <c r="P831" i="17" s="1"/>
  <c r="K831" i="17"/>
  <c r="L831" i="17"/>
  <c r="M831" i="17" s="1"/>
  <c r="I832" i="17"/>
  <c r="J832" i="17"/>
  <c r="P832" i="17" s="1"/>
  <c r="K832" i="17"/>
  <c r="L832" i="17"/>
  <c r="M832" i="17" s="1"/>
  <c r="I833" i="17"/>
  <c r="J833" i="17"/>
  <c r="P833" i="17" s="1"/>
  <c r="K833" i="17"/>
  <c r="L833" i="17"/>
  <c r="M833" i="17" s="1"/>
  <c r="I834" i="17"/>
  <c r="J834" i="17"/>
  <c r="P834" i="17" s="1"/>
  <c r="K834" i="17"/>
  <c r="L834" i="17"/>
  <c r="M834" i="17" s="1"/>
  <c r="I835" i="17"/>
  <c r="J835" i="17"/>
  <c r="P835" i="17" s="1"/>
  <c r="K835" i="17"/>
  <c r="L835" i="17"/>
  <c r="M835" i="17" s="1"/>
  <c r="I836" i="17"/>
  <c r="J836" i="17"/>
  <c r="P836" i="17" s="1"/>
  <c r="K836" i="17"/>
  <c r="L836" i="17"/>
  <c r="M836" i="17" s="1"/>
  <c r="I837" i="17"/>
  <c r="J837" i="17"/>
  <c r="P837" i="17" s="1"/>
  <c r="K837" i="17"/>
  <c r="L837" i="17"/>
  <c r="M837" i="17" s="1"/>
  <c r="I838" i="17"/>
  <c r="J838" i="17"/>
  <c r="P838" i="17" s="1"/>
  <c r="K838" i="17"/>
  <c r="L838" i="17"/>
  <c r="M838" i="17" s="1"/>
  <c r="I839" i="17"/>
  <c r="J839" i="17"/>
  <c r="P839" i="17" s="1"/>
  <c r="K839" i="17"/>
  <c r="L839" i="17"/>
  <c r="M839" i="17" s="1"/>
  <c r="I840" i="17"/>
  <c r="J840" i="17"/>
  <c r="P840" i="17" s="1"/>
  <c r="K840" i="17"/>
  <c r="L840" i="17"/>
  <c r="M840" i="17" s="1"/>
  <c r="I841" i="17"/>
  <c r="J841" i="17"/>
  <c r="P841" i="17" s="1"/>
  <c r="K841" i="17"/>
  <c r="L841" i="17"/>
  <c r="M841" i="17" s="1"/>
  <c r="I842" i="17"/>
  <c r="J842" i="17"/>
  <c r="P842" i="17" s="1"/>
  <c r="K842" i="17"/>
  <c r="L842" i="17"/>
  <c r="M842" i="17" s="1"/>
  <c r="I843" i="17"/>
  <c r="J843" i="17"/>
  <c r="P843" i="17" s="1"/>
  <c r="K843" i="17"/>
  <c r="L843" i="17"/>
  <c r="M843" i="17" s="1"/>
  <c r="I844" i="17"/>
  <c r="J844" i="17"/>
  <c r="P844" i="17" s="1"/>
  <c r="K844" i="17"/>
  <c r="L844" i="17"/>
  <c r="M844" i="17" s="1"/>
  <c r="I845" i="17"/>
  <c r="J845" i="17"/>
  <c r="P845" i="17" s="1"/>
  <c r="K845" i="17"/>
  <c r="L845" i="17"/>
  <c r="M845" i="17" s="1"/>
  <c r="I846" i="17"/>
  <c r="J846" i="17"/>
  <c r="P846" i="17" s="1"/>
  <c r="K846" i="17"/>
  <c r="L846" i="17"/>
  <c r="M846" i="17" s="1"/>
  <c r="I847" i="17"/>
  <c r="J847" i="17"/>
  <c r="P847" i="17" s="1"/>
  <c r="K847" i="17"/>
  <c r="L847" i="17"/>
  <c r="M847" i="17" s="1"/>
  <c r="I848" i="17"/>
  <c r="J848" i="17"/>
  <c r="P848" i="17" s="1"/>
  <c r="K848" i="17"/>
  <c r="L848" i="17"/>
  <c r="M848" i="17" s="1"/>
  <c r="I849" i="17"/>
  <c r="J849" i="17"/>
  <c r="P849" i="17" s="1"/>
  <c r="K849" i="17"/>
  <c r="L849" i="17"/>
  <c r="M849" i="17" s="1"/>
  <c r="I850" i="17"/>
  <c r="J850" i="17"/>
  <c r="P850" i="17" s="1"/>
  <c r="K850" i="17"/>
  <c r="L850" i="17"/>
  <c r="M850" i="17" s="1"/>
  <c r="I851" i="17"/>
  <c r="J851" i="17"/>
  <c r="P851" i="17" s="1"/>
  <c r="K851" i="17"/>
  <c r="L851" i="17"/>
  <c r="M851" i="17" s="1"/>
  <c r="I852" i="17"/>
  <c r="J852" i="17"/>
  <c r="P852" i="17" s="1"/>
  <c r="K852" i="17"/>
  <c r="L852" i="17"/>
  <c r="M852" i="17" s="1"/>
  <c r="I853" i="17"/>
  <c r="J853" i="17"/>
  <c r="P853" i="17" s="1"/>
  <c r="K853" i="17"/>
  <c r="L853" i="17"/>
  <c r="M853" i="17" s="1"/>
  <c r="I854" i="17"/>
  <c r="J854" i="17"/>
  <c r="P854" i="17" s="1"/>
  <c r="K854" i="17"/>
  <c r="L854" i="17"/>
  <c r="M854" i="17" s="1"/>
  <c r="I855" i="17"/>
  <c r="J855" i="17"/>
  <c r="P855" i="17" s="1"/>
  <c r="K855" i="17"/>
  <c r="L855" i="17"/>
  <c r="M855" i="17" s="1"/>
  <c r="I856" i="17"/>
  <c r="J856" i="17"/>
  <c r="P856" i="17" s="1"/>
  <c r="K856" i="17"/>
  <c r="L856" i="17"/>
  <c r="M856" i="17" s="1"/>
  <c r="I857" i="17"/>
  <c r="J857" i="17"/>
  <c r="P857" i="17" s="1"/>
  <c r="K857" i="17"/>
  <c r="L857" i="17"/>
  <c r="M857" i="17" s="1"/>
  <c r="I858" i="17"/>
  <c r="J858" i="17"/>
  <c r="P858" i="17" s="1"/>
  <c r="K858" i="17"/>
  <c r="L858" i="17"/>
  <c r="M858" i="17" s="1"/>
  <c r="I859" i="17"/>
  <c r="J859" i="17"/>
  <c r="P859" i="17" s="1"/>
  <c r="K859" i="17"/>
  <c r="L859" i="17"/>
  <c r="M859" i="17" s="1"/>
  <c r="I860" i="17"/>
  <c r="J860" i="17"/>
  <c r="P860" i="17" s="1"/>
  <c r="K860" i="17"/>
  <c r="L860" i="17"/>
  <c r="M860" i="17" s="1"/>
  <c r="I861" i="17"/>
  <c r="J861" i="17"/>
  <c r="P861" i="17" s="1"/>
  <c r="K861" i="17"/>
  <c r="L861" i="17"/>
  <c r="M861" i="17" s="1"/>
  <c r="I862" i="17"/>
  <c r="J862" i="17"/>
  <c r="P862" i="17" s="1"/>
  <c r="K862" i="17"/>
  <c r="L862" i="17"/>
  <c r="M862" i="17" s="1"/>
  <c r="I863" i="17"/>
  <c r="J863" i="17"/>
  <c r="P863" i="17" s="1"/>
  <c r="K863" i="17"/>
  <c r="L863" i="17"/>
  <c r="M863" i="17" s="1"/>
  <c r="I864" i="17"/>
  <c r="J864" i="17"/>
  <c r="P864" i="17" s="1"/>
  <c r="K864" i="17"/>
  <c r="L864" i="17"/>
  <c r="M864" i="17" s="1"/>
  <c r="I865" i="17"/>
  <c r="J865" i="17"/>
  <c r="P865" i="17" s="1"/>
  <c r="K865" i="17"/>
  <c r="L865" i="17"/>
  <c r="M865" i="17" s="1"/>
  <c r="I866" i="17"/>
  <c r="J866" i="17"/>
  <c r="P866" i="17" s="1"/>
  <c r="K866" i="17"/>
  <c r="L866" i="17"/>
  <c r="M866" i="17" s="1"/>
  <c r="I867" i="17"/>
  <c r="J867" i="17"/>
  <c r="P867" i="17" s="1"/>
  <c r="K867" i="17"/>
  <c r="L867" i="17"/>
  <c r="M867" i="17" s="1"/>
  <c r="I868" i="17"/>
  <c r="J868" i="17"/>
  <c r="P868" i="17" s="1"/>
  <c r="K868" i="17"/>
  <c r="L868" i="17"/>
  <c r="M868" i="17" s="1"/>
  <c r="I869" i="17"/>
  <c r="J869" i="17"/>
  <c r="P869" i="17" s="1"/>
  <c r="K869" i="17"/>
  <c r="L869" i="17"/>
  <c r="M869" i="17" s="1"/>
  <c r="I870" i="17"/>
  <c r="J870" i="17"/>
  <c r="P870" i="17" s="1"/>
  <c r="K870" i="17"/>
  <c r="L870" i="17"/>
  <c r="M870" i="17" s="1"/>
  <c r="I871" i="17"/>
  <c r="J871" i="17"/>
  <c r="P871" i="17" s="1"/>
  <c r="K871" i="17"/>
  <c r="L871" i="17"/>
  <c r="M871" i="17" s="1"/>
  <c r="I872" i="17"/>
  <c r="J872" i="17"/>
  <c r="P872" i="17" s="1"/>
  <c r="K872" i="17"/>
  <c r="L872" i="17"/>
  <c r="M872" i="17" s="1"/>
  <c r="I873" i="17"/>
  <c r="J873" i="17"/>
  <c r="P873" i="17" s="1"/>
  <c r="K873" i="17"/>
  <c r="L873" i="17"/>
  <c r="M873" i="17" s="1"/>
  <c r="I874" i="17"/>
  <c r="J874" i="17"/>
  <c r="P874" i="17" s="1"/>
  <c r="K874" i="17"/>
  <c r="L874" i="17"/>
  <c r="M874" i="17" s="1"/>
  <c r="I875" i="17"/>
  <c r="J875" i="17"/>
  <c r="P875" i="17" s="1"/>
  <c r="K875" i="17"/>
  <c r="L875" i="17"/>
  <c r="M875" i="17" s="1"/>
  <c r="I876" i="17"/>
  <c r="J876" i="17"/>
  <c r="P876" i="17" s="1"/>
  <c r="K876" i="17"/>
  <c r="L876" i="17"/>
  <c r="M876" i="17" s="1"/>
  <c r="I877" i="17"/>
  <c r="J877" i="17"/>
  <c r="P877" i="17" s="1"/>
  <c r="K877" i="17"/>
  <c r="L877" i="17"/>
  <c r="M877" i="17" s="1"/>
  <c r="I878" i="17"/>
  <c r="J878" i="17"/>
  <c r="P878" i="17" s="1"/>
  <c r="K878" i="17"/>
  <c r="L878" i="17"/>
  <c r="M878" i="17" s="1"/>
  <c r="I879" i="17"/>
  <c r="J879" i="17"/>
  <c r="P879" i="17" s="1"/>
  <c r="K879" i="17"/>
  <c r="L879" i="17"/>
  <c r="M879" i="17" s="1"/>
  <c r="I880" i="17"/>
  <c r="J880" i="17"/>
  <c r="P880" i="17" s="1"/>
  <c r="K880" i="17"/>
  <c r="L880" i="17"/>
  <c r="M880" i="17" s="1"/>
  <c r="I881" i="17"/>
  <c r="J881" i="17"/>
  <c r="P881" i="17" s="1"/>
  <c r="K881" i="17"/>
  <c r="L881" i="17"/>
  <c r="M881" i="17" s="1"/>
  <c r="I882" i="17"/>
  <c r="J882" i="17"/>
  <c r="P882" i="17" s="1"/>
  <c r="K882" i="17"/>
  <c r="L882" i="17"/>
  <c r="M882" i="17" s="1"/>
  <c r="I883" i="17"/>
  <c r="J883" i="17"/>
  <c r="P883" i="17" s="1"/>
  <c r="K883" i="17"/>
  <c r="L883" i="17"/>
  <c r="M883" i="17" s="1"/>
  <c r="I884" i="17"/>
  <c r="J884" i="17"/>
  <c r="P884" i="17" s="1"/>
  <c r="K884" i="17"/>
  <c r="L884" i="17"/>
  <c r="M884" i="17" s="1"/>
  <c r="I885" i="17"/>
  <c r="J885" i="17"/>
  <c r="P885" i="17" s="1"/>
  <c r="K885" i="17"/>
  <c r="L885" i="17"/>
  <c r="M885" i="17" s="1"/>
  <c r="I886" i="17"/>
  <c r="J886" i="17"/>
  <c r="P886" i="17" s="1"/>
  <c r="K886" i="17"/>
  <c r="L886" i="17"/>
  <c r="M886" i="17" s="1"/>
  <c r="I887" i="17"/>
  <c r="J887" i="17"/>
  <c r="P887" i="17" s="1"/>
  <c r="K887" i="17"/>
  <c r="L887" i="17"/>
  <c r="M887" i="17" s="1"/>
  <c r="I888" i="17"/>
  <c r="J888" i="17"/>
  <c r="P888" i="17" s="1"/>
  <c r="K888" i="17"/>
  <c r="L888" i="17"/>
  <c r="M888" i="17" s="1"/>
  <c r="I889" i="17"/>
  <c r="J889" i="17"/>
  <c r="P889" i="17" s="1"/>
  <c r="K889" i="17"/>
  <c r="L889" i="17"/>
  <c r="M889" i="17" s="1"/>
  <c r="I890" i="17"/>
  <c r="J890" i="17"/>
  <c r="P890" i="17" s="1"/>
  <c r="K890" i="17"/>
  <c r="L890" i="17"/>
  <c r="M890" i="17" s="1"/>
  <c r="I891" i="17"/>
  <c r="J891" i="17"/>
  <c r="P891" i="17" s="1"/>
  <c r="K891" i="17"/>
  <c r="L891" i="17"/>
  <c r="M891" i="17" s="1"/>
  <c r="I892" i="17"/>
  <c r="J892" i="17"/>
  <c r="P892" i="17" s="1"/>
  <c r="K892" i="17"/>
  <c r="L892" i="17"/>
  <c r="M892" i="17" s="1"/>
  <c r="I893" i="17"/>
  <c r="J893" i="17"/>
  <c r="P893" i="17" s="1"/>
  <c r="K893" i="17"/>
  <c r="L893" i="17"/>
  <c r="M893" i="17" s="1"/>
  <c r="I894" i="17"/>
  <c r="J894" i="17"/>
  <c r="P894" i="17" s="1"/>
  <c r="K894" i="17"/>
  <c r="L894" i="17"/>
  <c r="M894" i="17" s="1"/>
  <c r="I895" i="17"/>
  <c r="J895" i="17"/>
  <c r="P895" i="17" s="1"/>
  <c r="K895" i="17"/>
  <c r="L895" i="17"/>
  <c r="M895" i="17" s="1"/>
  <c r="I896" i="17"/>
  <c r="J896" i="17"/>
  <c r="P896" i="17" s="1"/>
  <c r="K896" i="17"/>
  <c r="L896" i="17"/>
  <c r="M896" i="17" s="1"/>
  <c r="I897" i="17"/>
  <c r="J897" i="17"/>
  <c r="P897" i="17" s="1"/>
  <c r="K897" i="17"/>
  <c r="L897" i="17"/>
  <c r="M897" i="17" s="1"/>
  <c r="I898" i="17"/>
  <c r="J898" i="17"/>
  <c r="P898" i="17" s="1"/>
  <c r="K898" i="17"/>
  <c r="L898" i="17"/>
  <c r="M898" i="17" s="1"/>
  <c r="I899" i="17"/>
  <c r="J899" i="17"/>
  <c r="P899" i="17" s="1"/>
  <c r="K899" i="17"/>
  <c r="L899" i="17"/>
  <c r="M899" i="17" s="1"/>
  <c r="I900" i="17"/>
  <c r="J900" i="17"/>
  <c r="P900" i="17" s="1"/>
  <c r="K900" i="17"/>
  <c r="L900" i="17"/>
  <c r="M900" i="17" s="1"/>
  <c r="I901" i="17"/>
  <c r="J901" i="17"/>
  <c r="P901" i="17" s="1"/>
  <c r="K901" i="17"/>
  <c r="L901" i="17"/>
  <c r="M901" i="17" s="1"/>
  <c r="I902" i="17"/>
  <c r="J902" i="17"/>
  <c r="P902" i="17" s="1"/>
  <c r="K902" i="17"/>
  <c r="L902" i="17"/>
  <c r="M902" i="17" s="1"/>
  <c r="I903" i="17"/>
  <c r="J903" i="17"/>
  <c r="P903" i="17" s="1"/>
  <c r="K903" i="17"/>
  <c r="L903" i="17"/>
  <c r="M903" i="17" s="1"/>
  <c r="I904" i="17"/>
  <c r="J904" i="17"/>
  <c r="P904" i="17" s="1"/>
  <c r="K904" i="17"/>
  <c r="L904" i="17"/>
  <c r="M904" i="17" s="1"/>
  <c r="I905" i="17"/>
  <c r="J905" i="17"/>
  <c r="P905" i="17" s="1"/>
  <c r="K905" i="17"/>
  <c r="L905" i="17"/>
  <c r="M905" i="17" s="1"/>
  <c r="I906" i="17"/>
  <c r="J906" i="17"/>
  <c r="P906" i="17" s="1"/>
  <c r="K906" i="17"/>
  <c r="L906" i="17"/>
  <c r="M906" i="17" s="1"/>
  <c r="I907" i="17"/>
  <c r="J907" i="17"/>
  <c r="P907" i="17" s="1"/>
  <c r="K907" i="17"/>
  <c r="L907" i="17"/>
  <c r="M907" i="17" s="1"/>
  <c r="I908" i="17"/>
  <c r="J908" i="17"/>
  <c r="P908" i="17" s="1"/>
  <c r="K908" i="17"/>
  <c r="L908" i="17"/>
  <c r="M908" i="17" s="1"/>
  <c r="I909" i="17"/>
  <c r="J909" i="17"/>
  <c r="P909" i="17" s="1"/>
  <c r="K909" i="17"/>
  <c r="L909" i="17"/>
  <c r="M909" i="17" s="1"/>
  <c r="I910" i="17"/>
  <c r="J910" i="17"/>
  <c r="P910" i="17" s="1"/>
  <c r="K910" i="17"/>
  <c r="L910" i="17"/>
  <c r="M910" i="17" s="1"/>
  <c r="I911" i="17"/>
  <c r="J911" i="17"/>
  <c r="P911" i="17" s="1"/>
  <c r="K911" i="17"/>
  <c r="L911" i="17"/>
  <c r="M911" i="17" s="1"/>
  <c r="I912" i="17"/>
  <c r="J912" i="17"/>
  <c r="P912" i="17" s="1"/>
  <c r="K912" i="17"/>
  <c r="L912" i="17"/>
  <c r="M912" i="17" s="1"/>
  <c r="I913" i="17"/>
  <c r="J913" i="17"/>
  <c r="P913" i="17" s="1"/>
  <c r="K913" i="17"/>
  <c r="L913" i="17"/>
  <c r="M913" i="17" s="1"/>
  <c r="I914" i="17"/>
  <c r="J914" i="17"/>
  <c r="P914" i="17" s="1"/>
  <c r="K914" i="17"/>
  <c r="L914" i="17"/>
  <c r="M914" i="17" s="1"/>
  <c r="I915" i="17"/>
  <c r="J915" i="17"/>
  <c r="P915" i="17" s="1"/>
  <c r="K915" i="17"/>
  <c r="L915" i="17"/>
  <c r="M915" i="17" s="1"/>
  <c r="I916" i="17"/>
  <c r="J916" i="17"/>
  <c r="P916" i="17" s="1"/>
  <c r="K916" i="17"/>
  <c r="L916" i="17"/>
  <c r="M916" i="17" s="1"/>
  <c r="I917" i="17"/>
  <c r="J917" i="17"/>
  <c r="P917" i="17" s="1"/>
  <c r="K917" i="17"/>
  <c r="L917" i="17"/>
  <c r="M917" i="17" s="1"/>
  <c r="I918" i="17"/>
  <c r="J918" i="17"/>
  <c r="P918" i="17" s="1"/>
  <c r="K918" i="17"/>
  <c r="L918" i="17"/>
  <c r="M918" i="17" s="1"/>
  <c r="I919" i="17"/>
  <c r="J919" i="17"/>
  <c r="P919" i="17" s="1"/>
  <c r="K919" i="17"/>
  <c r="L919" i="17"/>
  <c r="M919" i="17" s="1"/>
  <c r="I920" i="17"/>
  <c r="J920" i="17"/>
  <c r="P920" i="17" s="1"/>
  <c r="K920" i="17"/>
  <c r="L920" i="17"/>
  <c r="M920" i="17" s="1"/>
  <c r="I921" i="17"/>
  <c r="J921" i="17"/>
  <c r="P921" i="17" s="1"/>
  <c r="K921" i="17"/>
  <c r="L921" i="17"/>
  <c r="M921" i="17" s="1"/>
  <c r="I922" i="17"/>
  <c r="J922" i="17"/>
  <c r="P922" i="17" s="1"/>
  <c r="K922" i="17"/>
  <c r="L922" i="17"/>
  <c r="M922" i="17" s="1"/>
  <c r="I923" i="17"/>
  <c r="J923" i="17"/>
  <c r="P923" i="17" s="1"/>
  <c r="K923" i="17"/>
  <c r="L923" i="17"/>
  <c r="M923" i="17" s="1"/>
  <c r="I924" i="17"/>
  <c r="J924" i="17"/>
  <c r="P924" i="17" s="1"/>
  <c r="K924" i="17"/>
  <c r="L924" i="17"/>
  <c r="M924" i="17" s="1"/>
  <c r="I925" i="17"/>
  <c r="J925" i="17"/>
  <c r="P925" i="17" s="1"/>
  <c r="K925" i="17"/>
  <c r="L925" i="17"/>
  <c r="M925" i="17" s="1"/>
  <c r="I926" i="17"/>
  <c r="J926" i="17"/>
  <c r="P926" i="17" s="1"/>
  <c r="K926" i="17"/>
  <c r="L926" i="17"/>
  <c r="M926" i="17" s="1"/>
  <c r="I927" i="17"/>
  <c r="J927" i="17"/>
  <c r="P927" i="17" s="1"/>
  <c r="K927" i="17"/>
  <c r="L927" i="17"/>
  <c r="M927" i="17" s="1"/>
  <c r="I928" i="17"/>
  <c r="J928" i="17"/>
  <c r="P928" i="17" s="1"/>
  <c r="K928" i="17"/>
  <c r="L928" i="17"/>
  <c r="M928" i="17" s="1"/>
  <c r="I929" i="17"/>
  <c r="J929" i="17"/>
  <c r="P929" i="17" s="1"/>
  <c r="K929" i="17"/>
  <c r="L929" i="17"/>
  <c r="M929" i="17" s="1"/>
  <c r="I930" i="17"/>
  <c r="J930" i="17"/>
  <c r="P930" i="17" s="1"/>
  <c r="K930" i="17"/>
  <c r="L930" i="17"/>
  <c r="M930" i="17" s="1"/>
  <c r="I931" i="17"/>
  <c r="J931" i="17"/>
  <c r="P931" i="17" s="1"/>
  <c r="K931" i="17"/>
  <c r="L931" i="17"/>
  <c r="M931" i="17" s="1"/>
  <c r="I932" i="17"/>
  <c r="J932" i="17"/>
  <c r="P932" i="17" s="1"/>
  <c r="K932" i="17"/>
  <c r="L932" i="17"/>
  <c r="M932" i="17" s="1"/>
  <c r="I933" i="17"/>
  <c r="J933" i="17"/>
  <c r="P933" i="17" s="1"/>
  <c r="K933" i="17"/>
  <c r="L933" i="17"/>
  <c r="M933" i="17" s="1"/>
  <c r="I934" i="17"/>
  <c r="J934" i="17"/>
  <c r="P934" i="17" s="1"/>
  <c r="K934" i="17"/>
  <c r="L934" i="17"/>
  <c r="M934" i="17" s="1"/>
  <c r="I935" i="17"/>
  <c r="J935" i="17"/>
  <c r="P935" i="17" s="1"/>
  <c r="K935" i="17"/>
  <c r="L935" i="17"/>
  <c r="M935" i="17" s="1"/>
  <c r="I936" i="17"/>
  <c r="J936" i="17"/>
  <c r="P936" i="17" s="1"/>
  <c r="K936" i="17"/>
  <c r="L936" i="17"/>
  <c r="M936" i="17" s="1"/>
  <c r="I937" i="17"/>
  <c r="J937" i="17"/>
  <c r="P937" i="17" s="1"/>
  <c r="K937" i="17"/>
  <c r="L937" i="17"/>
  <c r="M937" i="17" s="1"/>
  <c r="I938" i="17"/>
  <c r="J938" i="17"/>
  <c r="P938" i="17" s="1"/>
  <c r="K938" i="17"/>
  <c r="L938" i="17"/>
  <c r="M938" i="17" s="1"/>
  <c r="I939" i="17"/>
  <c r="J939" i="17"/>
  <c r="P939" i="17" s="1"/>
  <c r="K939" i="17"/>
  <c r="L939" i="17"/>
  <c r="M939" i="17" s="1"/>
  <c r="I940" i="17"/>
  <c r="J940" i="17"/>
  <c r="P940" i="17" s="1"/>
  <c r="K940" i="17"/>
  <c r="L940" i="17"/>
  <c r="M940" i="17" s="1"/>
  <c r="I941" i="17"/>
  <c r="J941" i="17"/>
  <c r="P941" i="17" s="1"/>
  <c r="K941" i="17"/>
  <c r="L941" i="17"/>
  <c r="M941" i="17" s="1"/>
  <c r="I942" i="17"/>
  <c r="J942" i="17"/>
  <c r="P942" i="17" s="1"/>
  <c r="K942" i="17"/>
  <c r="L942" i="17"/>
  <c r="M942" i="17" s="1"/>
  <c r="I943" i="17"/>
  <c r="J943" i="17"/>
  <c r="P943" i="17" s="1"/>
  <c r="K943" i="17"/>
  <c r="L943" i="17"/>
  <c r="M943" i="17" s="1"/>
  <c r="I944" i="17"/>
  <c r="J944" i="17"/>
  <c r="P944" i="17" s="1"/>
  <c r="K944" i="17"/>
  <c r="L944" i="17"/>
  <c r="M944" i="17" s="1"/>
  <c r="I945" i="17"/>
  <c r="J945" i="17"/>
  <c r="P945" i="17" s="1"/>
  <c r="K945" i="17"/>
  <c r="L945" i="17"/>
  <c r="M945" i="17" s="1"/>
  <c r="I946" i="17"/>
  <c r="J946" i="17"/>
  <c r="P946" i="17" s="1"/>
  <c r="K946" i="17"/>
  <c r="L946" i="17"/>
  <c r="M946" i="17" s="1"/>
  <c r="I947" i="17"/>
  <c r="J947" i="17"/>
  <c r="P947" i="17" s="1"/>
  <c r="K947" i="17"/>
  <c r="L947" i="17"/>
  <c r="M947" i="17" s="1"/>
  <c r="I948" i="17"/>
  <c r="J948" i="17"/>
  <c r="P948" i="17" s="1"/>
  <c r="K948" i="17"/>
  <c r="L948" i="17"/>
  <c r="M948" i="17" s="1"/>
  <c r="I949" i="17"/>
  <c r="J949" i="17"/>
  <c r="P949" i="17" s="1"/>
  <c r="K949" i="17"/>
  <c r="L949" i="17"/>
  <c r="M949" i="17" s="1"/>
  <c r="I950" i="17"/>
  <c r="J950" i="17"/>
  <c r="P950" i="17" s="1"/>
  <c r="K950" i="17"/>
  <c r="L950" i="17"/>
  <c r="M950" i="17" s="1"/>
  <c r="I951" i="17"/>
  <c r="J951" i="17"/>
  <c r="P951" i="17" s="1"/>
  <c r="K951" i="17"/>
  <c r="L951" i="17"/>
  <c r="M951" i="17" s="1"/>
  <c r="I952" i="17"/>
  <c r="J952" i="17"/>
  <c r="P952" i="17" s="1"/>
  <c r="K952" i="17"/>
  <c r="L952" i="17"/>
  <c r="M952" i="17" s="1"/>
  <c r="I953" i="17"/>
  <c r="J953" i="17"/>
  <c r="P953" i="17" s="1"/>
  <c r="K953" i="17"/>
  <c r="L953" i="17"/>
  <c r="M953" i="17" s="1"/>
  <c r="I954" i="17"/>
  <c r="J954" i="17"/>
  <c r="P954" i="17" s="1"/>
  <c r="K954" i="17"/>
  <c r="L954" i="17"/>
  <c r="M954" i="17" s="1"/>
  <c r="I955" i="17"/>
  <c r="J955" i="17"/>
  <c r="P955" i="17" s="1"/>
  <c r="K955" i="17"/>
  <c r="L955" i="17"/>
  <c r="M955" i="17" s="1"/>
  <c r="I956" i="17"/>
  <c r="J956" i="17"/>
  <c r="P956" i="17" s="1"/>
  <c r="K956" i="17"/>
  <c r="L956" i="17"/>
  <c r="M956" i="17" s="1"/>
  <c r="I957" i="17"/>
  <c r="J957" i="17"/>
  <c r="P957" i="17" s="1"/>
  <c r="K957" i="17"/>
  <c r="L957" i="17"/>
  <c r="M957" i="17" s="1"/>
  <c r="I958" i="17"/>
  <c r="J958" i="17"/>
  <c r="P958" i="17" s="1"/>
  <c r="K958" i="17"/>
  <c r="L958" i="17"/>
  <c r="M958" i="17" s="1"/>
  <c r="I959" i="17"/>
  <c r="J959" i="17"/>
  <c r="P959" i="17" s="1"/>
  <c r="K959" i="17"/>
  <c r="L959" i="17"/>
  <c r="M959" i="17" s="1"/>
  <c r="I960" i="17"/>
  <c r="J960" i="17"/>
  <c r="P960" i="17" s="1"/>
  <c r="K960" i="17"/>
  <c r="L960" i="17"/>
  <c r="M960" i="17" s="1"/>
  <c r="I961" i="17"/>
  <c r="J961" i="17"/>
  <c r="P961" i="17" s="1"/>
  <c r="K961" i="17"/>
  <c r="L961" i="17"/>
  <c r="M961" i="17" s="1"/>
  <c r="I962" i="17"/>
  <c r="J962" i="17"/>
  <c r="P962" i="17" s="1"/>
  <c r="K962" i="17"/>
  <c r="L962" i="17"/>
  <c r="M962" i="17" s="1"/>
  <c r="I963" i="17"/>
  <c r="J963" i="17"/>
  <c r="P963" i="17" s="1"/>
  <c r="K963" i="17"/>
  <c r="L963" i="17"/>
  <c r="M963" i="17" s="1"/>
  <c r="I964" i="17"/>
  <c r="J964" i="17"/>
  <c r="P964" i="17" s="1"/>
  <c r="K964" i="17"/>
  <c r="L964" i="17"/>
  <c r="M964" i="17" s="1"/>
  <c r="I965" i="17"/>
  <c r="J965" i="17"/>
  <c r="P965" i="17" s="1"/>
  <c r="K965" i="17"/>
  <c r="L965" i="17"/>
  <c r="M965" i="17" s="1"/>
  <c r="I966" i="17"/>
  <c r="J966" i="17"/>
  <c r="P966" i="17" s="1"/>
  <c r="K966" i="17"/>
  <c r="L966" i="17"/>
  <c r="M966" i="17" s="1"/>
  <c r="I967" i="17"/>
  <c r="J967" i="17"/>
  <c r="P967" i="17" s="1"/>
  <c r="K967" i="17"/>
  <c r="L967" i="17"/>
  <c r="M967" i="17" s="1"/>
  <c r="I968" i="17"/>
  <c r="J968" i="17"/>
  <c r="P968" i="17" s="1"/>
  <c r="K968" i="17"/>
  <c r="L968" i="17"/>
  <c r="M968" i="17" s="1"/>
  <c r="I969" i="17"/>
  <c r="J969" i="17"/>
  <c r="P969" i="17" s="1"/>
  <c r="K969" i="17"/>
  <c r="L969" i="17"/>
  <c r="M969" i="17" s="1"/>
  <c r="I970" i="17"/>
  <c r="J970" i="17"/>
  <c r="P970" i="17" s="1"/>
  <c r="K970" i="17"/>
  <c r="L970" i="17"/>
  <c r="M970" i="17" s="1"/>
  <c r="I971" i="17"/>
  <c r="J971" i="17"/>
  <c r="P971" i="17" s="1"/>
  <c r="K971" i="17"/>
  <c r="L971" i="17"/>
  <c r="M971" i="17" s="1"/>
  <c r="I972" i="17"/>
  <c r="J972" i="17"/>
  <c r="P972" i="17" s="1"/>
  <c r="K972" i="17"/>
  <c r="L972" i="17"/>
  <c r="M972" i="17" s="1"/>
  <c r="I973" i="17"/>
  <c r="J973" i="17"/>
  <c r="P973" i="17" s="1"/>
  <c r="K973" i="17"/>
  <c r="L973" i="17"/>
  <c r="M973" i="17" s="1"/>
  <c r="I974" i="17"/>
  <c r="J974" i="17"/>
  <c r="P974" i="17" s="1"/>
  <c r="K974" i="17"/>
  <c r="L974" i="17"/>
  <c r="M974" i="17" s="1"/>
  <c r="I975" i="17"/>
  <c r="J975" i="17"/>
  <c r="P975" i="17" s="1"/>
  <c r="K975" i="17"/>
  <c r="L975" i="17"/>
  <c r="M975" i="17" s="1"/>
  <c r="I976" i="17"/>
  <c r="J976" i="17"/>
  <c r="P976" i="17" s="1"/>
  <c r="K976" i="17"/>
  <c r="L976" i="17"/>
  <c r="M976" i="17" s="1"/>
  <c r="I977" i="17"/>
  <c r="J977" i="17"/>
  <c r="P977" i="17" s="1"/>
  <c r="K977" i="17"/>
  <c r="L977" i="17"/>
  <c r="M977" i="17" s="1"/>
  <c r="I978" i="17"/>
  <c r="J978" i="17"/>
  <c r="P978" i="17" s="1"/>
  <c r="K978" i="17"/>
  <c r="L978" i="17"/>
  <c r="M978" i="17" s="1"/>
  <c r="I979" i="17"/>
  <c r="J979" i="17"/>
  <c r="P979" i="17" s="1"/>
  <c r="K979" i="17"/>
  <c r="L979" i="17"/>
  <c r="M979" i="17" s="1"/>
  <c r="I980" i="17"/>
  <c r="J980" i="17"/>
  <c r="P980" i="17" s="1"/>
  <c r="K980" i="17"/>
  <c r="L980" i="17"/>
  <c r="M980" i="17" s="1"/>
  <c r="I981" i="17"/>
  <c r="J981" i="17"/>
  <c r="P981" i="17" s="1"/>
  <c r="K981" i="17"/>
  <c r="L981" i="17"/>
  <c r="M981" i="17" s="1"/>
  <c r="I982" i="17"/>
  <c r="J982" i="17"/>
  <c r="P982" i="17" s="1"/>
  <c r="K982" i="17"/>
  <c r="L982" i="17"/>
  <c r="M982" i="17" s="1"/>
  <c r="I983" i="17"/>
  <c r="J983" i="17"/>
  <c r="P983" i="17" s="1"/>
  <c r="K983" i="17"/>
  <c r="L983" i="17"/>
  <c r="M983" i="17" s="1"/>
  <c r="I984" i="17"/>
  <c r="J984" i="17"/>
  <c r="P984" i="17" s="1"/>
  <c r="K984" i="17"/>
  <c r="L984" i="17"/>
  <c r="M984" i="17" s="1"/>
  <c r="I985" i="17"/>
  <c r="J985" i="17"/>
  <c r="P985" i="17" s="1"/>
  <c r="K985" i="17"/>
  <c r="L985" i="17"/>
  <c r="M985" i="17" s="1"/>
  <c r="I986" i="17"/>
  <c r="J986" i="17"/>
  <c r="P986" i="17" s="1"/>
  <c r="K986" i="17"/>
  <c r="L986" i="17"/>
  <c r="M986" i="17" s="1"/>
  <c r="I987" i="17"/>
  <c r="J987" i="17"/>
  <c r="P987" i="17" s="1"/>
  <c r="K987" i="17"/>
  <c r="L987" i="17"/>
  <c r="M987" i="17" s="1"/>
  <c r="I988" i="17"/>
  <c r="J988" i="17"/>
  <c r="P988" i="17" s="1"/>
  <c r="K988" i="17"/>
  <c r="L988" i="17"/>
  <c r="M988" i="17" s="1"/>
  <c r="I989" i="17"/>
  <c r="J989" i="17"/>
  <c r="P989" i="17" s="1"/>
  <c r="K989" i="17"/>
  <c r="L989" i="17"/>
  <c r="M989" i="17" s="1"/>
  <c r="I990" i="17"/>
  <c r="J990" i="17"/>
  <c r="P990" i="17" s="1"/>
  <c r="K990" i="17"/>
  <c r="L990" i="17"/>
  <c r="M990" i="17" s="1"/>
  <c r="I991" i="17"/>
  <c r="J991" i="17"/>
  <c r="P991" i="17" s="1"/>
  <c r="K991" i="17"/>
  <c r="L991" i="17"/>
  <c r="M991" i="17" s="1"/>
  <c r="I992" i="17"/>
  <c r="J992" i="17"/>
  <c r="P992" i="17" s="1"/>
  <c r="K992" i="17"/>
  <c r="L992" i="17"/>
  <c r="M992" i="17" s="1"/>
  <c r="I993" i="17"/>
  <c r="J993" i="17"/>
  <c r="P993" i="17" s="1"/>
  <c r="K993" i="17"/>
  <c r="L993" i="17"/>
  <c r="M993" i="17" s="1"/>
  <c r="I994" i="17"/>
  <c r="J994" i="17"/>
  <c r="P994" i="17" s="1"/>
  <c r="K994" i="17"/>
  <c r="L994" i="17"/>
  <c r="M994" i="17" s="1"/>
  <c r="I995" i="17"/>
  <c r="J995" i="17"/>
  <c r="P995" i="17" s="1"/>
  <c r="K995" i="17"/>
  <c r="L995" i="17"/>
  <c r="M995" i="17" s="1"/>
  <c r="I996" i="17"/>
  <c r="J996" i="17"/>
  <c r="P996" i="17" s="1"/>
  <c r="K996" i="17"/>
  <c r="L996" i="17"/>
  <c r="M996" i="17" s="1"/>
  <c r="I997" i="17"/>
  <c r="J997" i="17"/>
  <c r="P997" i="17" s="1"/>
  <c r="K997" i="17"/>
  <c r="L997" i="17"/>
  <c r="M997" i="17" s="1"/>
  <c r="I998" i="17"/>
  <c r="J998" i="17"/>
  <c r="P998" i="17" s="1"/>
  <c r="K998" i="17"/>
  <c r="L998" i="17"/>
  <c r="M998" i="17" s="1"/>
  <c r="I999" i="17"/>
  <c r="J999" i="17"/>
  <c r="P999" i="17" s="1"/>
  <c r="K999" i="17"/>
  <c r="L999" i="17"/>
  <c r="M999" i="17" s="1"/>
  <c r="I1000" i="17"/>
  <c r="J1000" i="17"/>
  <c r="P1000" i="17" s="1"/>
  <c r="K1000" i="17"/>
  <c r="L1000" i="17"/>
  <c r="M1000" i="17" s="1"/>
  <c r="I1001" i="17"/>
  <c r="J1001" i="17"/>
  <c r="P1001" i="17" s="1"/>
  <c r="K1001" i="17"/>
  <c r="L1001" i="17"/>
  <c r="M1001" i="17" s="1"/>
  <c r="J2" i="17"/>
  <c r="P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<sst xmlns="http://schemas.openxmlformats.org/spreadsheetml/2006/main" count="11128" uniqueCount="6221">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</sst>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sz val="12"/>
        <name val="Calibri"/>
        <family val="2"/>
        <scheme val="minor"/>
      </font>
    </dxf>
    <dxf>
      <font>
        <b val="0"/>
        <i val="0"/>
        <sz val="10"/>
        <name val="Calibri"/>
        <family val="2"/>
        <scheme val="minor"/>
      </font>
      <fill>
        <patternFill>
          <bgColor rgb="FF7BCFED"/>
        </patternFill>
      </fill>
    </dxf>
    <dxf>
      <font>
        <b/>
        <i val="0"/>
        <sz val="11"/>
        <color theme="1"/>
        <name val="Calibri"/>
        <family val="2"/>
        <scheme val="minor"/>
      </font>
    </dxf>
    <dxf>
      <font>
        <b val="0"/>
        <i val="0"/>
        <sz val="11"/>
        <color theme="1"/>
        <name val="Calibri"/>
        <family val="2"/>
        <scheme val="minor"/>
      </font>
      <fill>
        <patternFill patternType="solid">
          <fgColor theme="0"/>
          <bgColor rgb="FF7BCFED"/>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D89D22EE-4744-4B16-91F8-93FDD0EE0B50}">
      <tableStyleElement type="wholeTable" dxfId="1"/>
      <tableStyleElement type="headerRow" dxfId="0"/>
    </tableStyle>
    <tableStyle name="Timeline Style 1" pivot="0" table="0" count="8" xr9:uid="{56B70D2A-C750-4245-8D56-74471BF9AF41}">
      <tableStyleElement type="wholeTable" dxfId="3"/>
      <tableStyleElement type="headerRow" dxfId="2"/>
    </tableStyle>
  </tableStyles>
  <colors>
    <mruColors>
      <color rgb="FF96B0DE"/>
      <color rgb="FFB9CAE9"/>
      <color rgb="FF7C9CD6"/>
      <color rgb="FFFFFFFF"/>
      <color rgb="FF7BCFED"/>
      <color rgb="FFBCE7F6"/>
      <color rgb="FFA2E9F0"/>
      <color rgb="FFE583DE"/>
      <color rgb="FF1BCED7"/>
      <color rgb="FFA9EFF1"/>
    </mruColors>
  </colors>
  <extLst>
    <ext xmlns:x14="http://schemas.microsoft.com/office/spreadsheetml/2009/9/main" uri="{46F421CA-312F-682f-3DD2-61675219B42D}">
      <x14:dxfs count="4">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color theme="2"/>
            <name val="Calibri"/>
            <family val="2"/>
            <scheme val="minor"/>
          </font>
        </dxf>
        <dxf>
          <font>
            <b val="0"/>
            <i val="0"/>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1BCED7"/>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a:t>Total</a:t>
            </a:r>
            <a:r>
              <a:rPr lang="en-US" baseline="0"/>
              <a:t> </a:t>
            </a: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583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E583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E583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65D-4B66-97E3-624423EFA754}"/>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65D-4B66-97E3-624423EFA754}"/>
            </c:ext>
          </c:extLst>
        </c:ser>
        <c:ser>
          <c:idx val="2"/>
          <c:order val="2"/>
          <c:tx>
            <c:strRef>
              <c:f>'Total Sales'!$E$3:$E$4</c:f>
              <c:strCache>
                <c:ptCount val="1"/>
                <c:pt idx="0">
                  <c:v>Liberica</c:v>
                </c:pt>
              </c:strCache>
            </c:strRef>
          </c:tx>
          <c:spPr>
            <a:ln w="28575" cap="rnd">
              <a:solidFill>
                <a:srgbClr val="E583D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65D-4B66-97E3-624423EFA754}"/>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65D-4B66-97E3-624423EFA754}"/>
            </c:ext>
          </c:extLst>
        </c:ser>
        <c:dLbls>
          <c:showLegendKey val="0"/>
          <c:showVal val="0"/>
          <c:showCatName val="0"/>
          <c:showSerName val="0"/>
          <c:showPercent val="0"/>
          <c:showBubbleSize val="0"/>
        </c:dLbls>
        <c:smooth val="0"/>
        <c:axId val="309599440"/>
        <c:axId val="228526480"/>
      </c:lineChart>
      <c:catAx>
        <c:axId val="3095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228526480"/>
        <c:crosses val="autoZero"/>
        <c:auto val="1"/>
        <c:lblAlgn val="ctr"/>
        <c:lblOffset val="100"/>
        <c:noMultiLvlLbl val="0"/>
      </c:catAx>
      <c:valAx>
        <c:axId val="2285264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309599440"/>
        <c:crosses val="autoZero"/>
        <c:crossBetween val="between"/>
      </c:valAx>
      <c:spPr>
        <a:solidFill>
          <a:srgbClr val="BCE7F6"/>
        </a:solidFill>
        <a:ln w="1905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E7F6"/>
    </a:solidFill>
    <a:ln w="9525" cap="flat" cmpd="sng" algn="ctr">
      <a:noFill/>
      <a:round/>
    </a:ln>
    <a:effectLst/>
  </c:spPr>
  <c:txPr>
    <a:bodyPr/>
    <a:lstStyle/>
    <a:p>
      <a:pPr>
        <a:defRPr b="1">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1"/>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C9CD6"/>
          </a:solidFill>
          <a:ln>
            <a:noFill/>
          </a:ln>
          <a:effectLst/>
        </c:spPr>
      </c:pivotFmt>
      <c:pivotFmt>
        <c:idx val="2"/>
        <c:spPr>
          <a:solidFill>
            <a:srgbClr val="96B0DE"/>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6B0DE"/>
          </a:solidFill>
          <a:ln>
            <a:noFill/>
          </a:ln>
          <a:effectLst/>
        </c:spPr>
      </c:pivotFmt>
      <c:pivotFmt>
        <c:idx val="5"/>
        <c:spPr>
          <a:solidFill>
            <a:srgbClr val="7C9CD6"/>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6B0DE"/>
          </a:solidFill>
          <a:ln>
            <a:noFill/>
          </a:ln>
          <a:effectLst/>
        </c:spPr>
      </c:pivotFmt>
      <c:pivotFmt>
        <c:idx val="8"/>
        <c:spPr>
          <a:solidFill>
            <a:srgbClr val="7C9CD6"/>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96B0DE"/>
              </a:solidFill>
              <a:ln>
                <a:noFill/>
              </a:ln>
              <a:effectLst/>
            </c:spPr>
            <c:extLst>
              <c:ext xmlns:c16="http://schemas.microsoft.com/office/drawing/2014/chart" uri="{C3380CC4-5D6E-409C-BE32-E72D297353CC}">
                <c16:uniqueId val="{00000001-BE51-4C65-B1EC-66F7971D0521}"/>
              </c:ext>
            </c:extLst>
          </c:dPt>
          <c:dPt>
            <c:idx val="1"/>
            <c:invertIfNegative val="0"/>
            <c:bubble3D val="0"/>
            <c:spPr>
              <a:solidFill>
                <a:srgbClr val="7C9CD6"/>
              </a:solidFill>
              <a:ln>
                <a:noFill/>
              </a:ln>
              <a:effectLst/>
            </c:spPr>
            <c:extLst>
              <c:ext xmlns:c16="http://schemas.microsoft.com/office/drawing/2014/chart" uri="{C3380CC4-5D6E-409C-BE32-E72D297353CC}">
                <c16:uniqueId val="{00000003-BE51-4C65-B1EC-66F7971D0521}"/>
              </c:ext>
            </c:extLst>
          </c:dPt>
          <c:dLbls>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E51-4C65-B1EC-66F7971D0521}"/>
            </c:ext>
          </c:extLst>
        </c:ser>
        <c:dLbls>
          <c:dLblPos val="outEnd"/>
          <c:showLegendKey val="0"/>
          <c:showVal val="1"/>
          <c:showCatName val="0"/>
          <c:showSerName val="0"/>
          <c:showPercent val="0"/>
          <c:showBubbleSize val="0"/>
        </c:dLbls>
        <c:gapWidth val="182"/>
        <c:axId val="414510288"/>
        <c:axId val="414496848"/>
      </c:barChart>
      <c:catAx>
        <c:axId val="414510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414496848"/>
        <c:crosses val="autoZero"/>
        <c:auto val="1"/>
        <c:lblAlgn val="ctr"/>
        <c:lblOffset val="100"/>
        <c:noMultiLvlLbl val="0"/>
      </c:catAx>
      <c:valAx>
        <c:axId val="414496848"/>
        <c:scaling>
          <c:orientation val="minMax"/>
        </c:scaling>
        <c:delete val="0"/>
        <c:axPos val="b"/>
        <c:majorGridlines>
          <c:spPr>
            <a:ln w="9525" cap="flat" cmpd="sng" algn="ctr">
              <a:solidFill>
                <a:schemeClr val="tx1">
                  <a:lumMod val="75000"/>
                  <a:lumOff val="2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41451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E7F6"/>
    </a:solidFill>
    <a:ln w="25400" cap="flat" cmpd="sng" algn="ctr">
      <a:solidFill>
        <a:srgbClr val="FFFFFF"/>
      </a:solidFill>
      <a:round/>
    </a:ln>
    <a:effectLst/>
  </c:spPr>
  <c:txPr>
    <a:bodyPr/>
    <a:lstStyle/>
    <a:p>
      <a:pPr>
        <a:defRPr b="1" i="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C9CD6"/>
          </a:solidFill>
          <a:ln>
            <a:noFill/>
          </a:ln>
          <a:effectLst/>
        </c:spPr>
      </c:pivotFmt>
      <c:pivotFmt>
        <c:idx val="2"/>
        <c:spPr>
          <a:solidFill>
            <a:srgbClr val="96B0DE"/>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6B0DE"/>
          </a:solidFill>
          <a:ln>
            <a:noFill/>
          </a:ln>
          <a:effectLst/>
        </c:spPr>
      </c:pivotFmt>
      <c:pivotFmt>
        <c:idx val="5"/>
        <c:spPr>
          <a:solidFill>
            <a:srgbClr val="7C9CD6"/>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1DE2-47C3-B196-2C078C3D614A}"/>
              </c:ext>
            </c:extLst>
          </c:dPt>
          <c:dPt>
            <c:idx val="1"/>
            <c:invertIfNegative val="0"/>
            <c:bubble3D val="0"/>
            <c:extLst>
              <c:ext xmlns:c16="http://schemas.microsoft.com/office/drawing/2014/chart" uri="{C3380CC4-5D6E-409C-BE32-E72D297353CC}">
                <c16:uniqueId val="{00000001-1DE2-47C3-B196-2C078C3D614A}"/>
              </c:ext>
            </c:extLst>
          </c:dPt>
          <c:dLbls>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DE2-47C3-B196-2C078C3D614A}"/>
            </c:ext>
          </c:extLst>
        </c:ser>
        <c:dLbls>
          <c:dLblPos val="outEnd"/>
          <c:showLegendKey val="0"/>
          <c:showVal val="1"/>
          <c:showCatName val="0"/>
          <c:showSerName val="0"/>
          <c:showPercent val="0"/>
          <c:showBubbleSize val="0"/>
        </c:dLbls>
        <c:gapWidth val="182"/>
        <c:axId val="414510288"/>
        <c:axId val="414496848"/>
      </c:barChart>
      <c:catAx>
        <c:axId val="414510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414496848"/>
        <c:crosses val="autoZero"/>
        <c:auto val="1"/>
        <c:lblAlgn val="ctr"/>
        <c:lblOffset val="100"/>
        <c:noMultiLvlLbl val="0"/>
      </c:catAx>
      <c:valAx>
        <c:axId val="414496848"/>
        <c:scaling>
          <c:orientation val="minMax"/>
        </c:scaling>
        <c:delete val="0"/>
        <c:axPos val="b"/>
        <c:majorGridlines>
          <c:spPr>
            <a:ln w="9525" cap="flat" cmpd="sng" algn="ctr">
              <a:solidFill>
                <a:schemeClr val="tx1">
                  <a:lumMod val="75000"/>
                  <a:lumOff val="2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41451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E7F6"/>
    </a:solidFill>
    <a:ln w="25400" cap="flat" cmpd="sng" algn="ctr">
      <a:solidFill>
        <a:srgbClr val="FFFFFF"/>
      </a:solidFill>
      <a:round/>
    </a:ln>
    <a:effectLst/>
  </c:spPr>
  <c:txPr>
    <a:bodyPr/>
    <a:lstStyle/>
    <a:p>
      <a:pPr>
        <a:defRPr b="1" i="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26</xdr:col>
      <xdr:colOff>0</xdr:colOff>
      <xdr:row>5</xdr:row>
      <xdr:rowOff>180975</xdr:rowOff>
    </xdr:to>
    <xdr:sp macro="" textlink="">
      <xdr:nvSpPr>
        <xdr:cNvPr id="4" name="Rectangle 3">
          <a:extLst>
            <a:ext uri="{FF2B5EF4-FFF2-40B4-BE49-F238E27FC236}">
              <a16:creationId xmlns:a16="http://schemas.microsoft.com/office/drawing/2014/main" id="{4C34A1A1-3B8E-8A3B-EADF-5E9AF7846ADA}"/>
            </a:ext>
          </a:extLst>
        </xdr:cNvPr>
        <xdr:cNvSpPr/>
      </xdr:nvSpPr>
      <xdr:spPr>
        <a:xfrm>
          <a:off x="123825" y="66675"/>
          <a:ext cx="15230475" cy="933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i="1" kern="1200"/>
            <a:t>Coffee Sales</a:t>
          </a:r>
          <a:r>
            <a:rPr lang="en-US" sz="4400" b="1" i="1" kern="1200" baseline="0"/>
            <a:t> DashBoard</a:t>
          </a:r>
          <a:endParaRPr lang="en-US" sz="4400" b="1" i="1" kern="1200"/>
        </a:p>
      </xdr:txBody>
    </xdr:sp>
    <xdr:clientData/>
  </xdr:twoCellAnchor>
  <xdr:twoCellAnchor>
    <xdr:from>
      <xdr:col>1</xdr:col>
      <xdr:colOff>0</xdr:colOff>
      <xdr:row>17</xdr:row>
      <xdr:rowOff>0</xdr:rowOff>
    </xdr:from>
    <xdr:to>
      <xdr:col>15</xdr:col>
      <xdr:colOff>0</xdr:colOff>
      <xdr:row>45</xdr:row>
      <xdr:rowOff>0</xdr:rowOff>
    </xdr:to>
    <xdr:graphicFrame macro="">
      <xdr:nvGraphicFramePr>
        <xdr:cNvPr id="16" name="Chart 15">
          <a:extLst>
            <a:ext uri="{FF2B5EF4-FFF2-40B4-BE49-F238E27FC236}">
              <a16:creationId xmlns:a16="http://schemas.microsoft.com/office/drawing/2014/main" id="{89FEC910-F284-4BA8-8777-BC1674913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57149</xdr:rowOff>
    </xdr:from>
    <xdr:to>
      <xdr:col>18</xdr:col>
      <xdr:colOff>0</xdr:colOff>
      <xdr:row>15</xdr:row>
      <xdr:rowOff>180974</xdr:rowOff>
    </xdr:to>
    <mc:AlternateContent xmlns:mc="http://schemas.openxmlformats.org/markup-compatibility/2006">
      <mc:Choice xmlns:tsle="http://schemas.microsoft.com/office/drawing/2012/timeslicer" Requires="tsle">
        <xdr:graphicFrame macro="">
          <xdr:nvGraphicFramePr>
            <xdr:cNvPr id="17" name="Order Date">
              <a:extLst>
                <a:ext uri="{FF2B5EF4-FFF2-40B4-BE49-F238E27FC236}">
                  <a16:creationId xmlns:a16="http://schemas.microsoft.com/office/drawing/2014/main" id="{7B2E353E-14AC-445D-974B-0743F134F6C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1066799"/>
              <a:ext cx="9867900" cy="1704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19051</xdr:rowOff>
    </xdr:from>
    <xdr:to>
      <xdr:col>22</xdr:col>
      <xdr:colOff>523875</xdr:colOff>
      <xdr:row>16</xdr:row>
      <xdr:rowOff>0</xdr:rowOff>
    </xdr:to>
    <mc:AlternateContent xmlns:mc="http://schemas.openxmlformats.org/markup-compatibility/2006">
      <mc:Choice xmlns:a14="http://schemas.microsoft.com/office/drawing/2010/main" Requires="a14">
        <xdr:graphicFrame macro="">
          <xdr:nvGraphicFramePr>
            <xdr:cNvPr id="18" name="Size">
              <a:extLst>
                <a:ext uri="{FF2B5EF4-FFF2-40B4-BE49-F238E27FC236}">
                  <a16:creationId xmlns:a16="http://schemas.microsoft.com/office/drawing/2014/main" id="{9678B24C-121A-4A24-A33E-B8536E2EB99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6500" y="1847851"/>
              <a:ext cx="235267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7</xdr:row>
      <xdr:rowOff>0</xdr:rowOff>
    </xdr:from>
    <xdr:to>
      <xdr:col>26</xdr:col>
      <xdr:colOff>19050</xdr:colOff>
      <xdr:row>10</xdr:row>
      <xdr:rowOff>114299</xdr:rowOff>
    </xdr:to>
    <mc:AlternateContent xmlns:mc="http://schemas.openxmlformats.org/markup-compatibility/2006">
      <mc:Choice xmlns:a14="http://schemas.microsoft.com/office/drawing/2010/main" Requires="a14">
        <xdr:graphicFrame macro="">
          <xdr:nvGraphicFramePr>
            <xdr:cNvPr id="19" name="Roast Type Name">
              <a:extLst>
                <a:ext uri="{FF2B5EF4-FFF2-40B4-BE49-F238E27FC236}">
                  <a16:creationId xmlns:a16="http://schemas.microsoft.com/office/drawing/2014/main" id="{EB895BB9-9598-44EB-A9AB-32F74E65AB0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1066800"/>
              <a:ext cx="428625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19050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20" name="Loyalty Card">
              <a:extLst>
                <a:ext uri="{FF2B5EF4-FFF2-40B4-BE49-F238E27FC236}">
                  <a16:creationId xmlns:a16="http://schemas.microsoft.com/office/drawing/2014/main" id="{13A23181-1C92-4216-831B-9D7F291CECC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34900" y="184785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609599</xdr:colOff>
      <xdr:row>16</xdr:row>
      <xdr:rowOff>57149</xdr:rowOff>
    </xdr:from>
    <xdr:to>
      <xdr:col>26</xdr:col>
      <xdr:colOff>0</xdr:colOff>
      <xdr:row>27</xdr:row>
      <xdr:rowOff>133350</xdr:rowOff>
    </xdr:to>
    <xdr:graphicFrame macro="">
      <xdr:nvGraphicFramePr>
        <xdr:cNvPr id="21" name="Chart 20">
          <a:extLst>
            <a:ext uri="{FF2B5EF4-FFF2-40B4-BE49-F238E27FC236}">
              <a16:creationId xmlns:a16="http://schemas.microsoft.com/office/drawing/2014/main" id="{93B8E2AD-BD43-4BA9-832B-AC5A10857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45</xdr:row>
      <xdr:rowOff>9525</xdr:rowOff>
    </xdr:to>
    <xdr:graphicFrame macro="">
      <xdr:nvGraphicFramePr>
        <xdr:cNvPr id="22" name="Chart 21">
          <a:extLst>
            <a:ext uri="{FF2B5EF4-FFF2-40B4-BE49-F238E27FC236}">
              <a16:creationId xmlns:a16="http://schemas.microsoft.com/office/drawing/2014/main" id="{0554AFC3-689D-4D51-B6BB-FAA4CDF08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5677.79952951389" createdVersion="8" refreshedVersion="8" minRefreshableVersion="3" recordCount="1000" xr:uid="{C956C248-1315-4075-820A-0586AF99106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167">
      <sharedItems count="2">
        <s v="Yes"/>
        <s v="No"/>
      </sharedItems>
    </cacheField>
    <cacheField name="Coffee Type Name" numFmtId="167">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97597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0"/>
    <x v="1"/>
    <x v="0"/>
  </r>
  <r>
    <s v="FAA-43335-268"/>
    <x v="1"/>
    <s v="21125-22134-PX"/>
    <s v="A-L-1"/>
    <n v="1"/>
    <x v="1"/>
    <s v="jredholes2@tmall.com"/>
    <x v="0"/>
    <x v="2"/>
    <s v="L"/>
    <x v="0"/>
    <n v="12.95"/>
    <n v="12.95"/>
    <x v="0"/>
    <x v="2"/>
    <x v="1"/>
  </r>
  <r>
    <s v="KAC-83089-793"/>
    <x v="2"/>
    <s v="23806-46781-OU"/>
    <s v="E-M-1"/>
    <n v="2"/>
    <x v="2"/>
    <s v=""/>
    <x v="1"/>
    <x v="1"/>
    <s v="M"/>
    <x v="0"/>
    <n v="13.75"/>
    <n v="27.5"/>
    <x v="1"/>
    <x v="1"/>
    <x v="0"/>
  </r>
  <r>
    <s v="KAC-83089-793"/>
    <x v="2"/>
    <s v="23806-46781-OU"/>
    <s v="R-L-2.5"/>
    <n v="2"/>
    <x v="2"/>
    <s v=""/>
    <x v="1"/>
    <x v="0"/>
    <s v="L"/>
    <x v="2"/>
    <n v="27.484999999999996"/>
    <n v="54.969999999999992"/>
    <x v="1"/>
    <x v="0"/>
    <x v="1"/>
  </r>
  <r>
    <s v="CVP-18956-553"/>
    <x v="3"/>
    <s v="86561-91660-RB"/>
    <s v="L-D-1"/>
    <n v="3"/>
    <x v="3"/>
    <s v=""/>
    <x v="0"/>
    <x v="3"/>
    <s v="D"/>
    <x v="0"/>
    <n v="12.95"/>
    <n v="38.849999999999994"/>
    <x v="1"/>
    <x v="3"/>
    <x v="2"/>
  </r>
  <r>
    <s v="IPP-31994-879"/>
    <x v="4"/>
    <s v="65223-29612-CB"/>
    <s v="E-D-0.5"/>
    <n v="3"/>
    <x v="4"/>
    <s v="slobe6@nifty.com"/>
    <x v="0"/>
    <x v="1"/>
    <s v="D"/>
    <x v="1"/>
    <n v="7.29"/>
    <n v="21.87"/>
    <x v="0"/>
    <x v="1"/>
    <x v="2"/>
  </r>
  <r>
    <s v="SNZ-65340-705"/>
    <x v="5"/>
    <s v="21134-81676-FR"/>
    <s v="L-L-0.2"/>
    <n v="1"/>
    <x v="5"/>
    <s v=""/>
    <x v="1"/>
    <x v="3"/>
    <s v="L"/>
    <x v="3"/>
    <n v="4.7549999999999999"/>
    <n v="4.7549999999999999"/>
    <x v="0"/>
    <x v="3"/>
    <x v="1"/>
  </r>
  <r>
    <s v="EZT-46571-659"/>
    <x v="6"/>
    <s v="03396-68805-ZC"/>
    <s v="R-M-0.5"/>
    <n v="3"/>
    <x v="6"/>
    <s v="gpetracci8@livejournal.com"/>
    <x v="0"/>
    <x v="0"/>
    <s v="M"/>
    <x v="1"/>
    <n v="5.97"/>
    <n v="17.91"/>
    <x v="1"/>
    <x v="0"/>
    <x v="0"/>
  </r>
  <r>
    <s v="NWQ-70061-912"/>
    <x v="0"/>
    <s v="61021-27840-ZN"/>
    <s v="R-M-0.5"/>
    <n v="1"/>
    <x v="7"/>
    <s v="rraven9@ed.gov"/>
    <x v="0"/>
    <x v="0"/>
    <s v="M"/>
    <x v="1"/>
    <n v="5.97"/>
    <n v="5.97"/>
    <x v="1"/>
    <x v="0"/>
    <x v="0"/>
  </r>
  <r>
    <s v="BKK-47233-845"/>
    <x v="7"/>
    <s v="76239-90137-UQ"/>
    <s v="A-D-1"/>
    <n v="4"/>
    <x v="8"/>
    <s v="fferbera@businesswire.com"/>
    <x v="0"/>
    <x v="2"/>
    <s v="D"/>
    <x v="0"/>
    <n v="9.9499999999999993"/>
    <n v="39.799999999999997"/>
    <x v="1"/>
    <x v="2"/>
    <x v="2"/>
  </r>
  <r>
    <s v="VQR-01002-970"/>
    <x v="8"/>
    <s v="49315-21985-BB"/>
    <s v="E-L-2.5"/>
    <n v="5"/>
    <x v="9"/>
    <s v="dphizackerlyb@utexas.edu"/>
    <x v="0"/>
    <x v="1"/>
    <s v="L"/>
    <x v="2"/>
    <n v="34.154999999999994"/>
    <n v="170.77499999999998"/>
    <x v="0"/>
    <x v="1"/>
    <x v="1"/>
  </r>
  <r>
    <s v="SZW-48378-399"/>
    <x v="9"/>
    <s v="34136-36674-OM"/>
    <s v="R-M-1"/>
    <n v="5"/>
    <x v="10"/>
    <s v="rscholarc@nyu.edu"/>
    <x v="0"/>
    <x v="0"/>
    <s v="M"/>
    <x v="0"/>
    <n v="9.9499999999999993"/>
    <n v="49.75"/>
    <x v="1"/>
    <x v="0"/>
    <x v="0"/>
  </r>
  <r>
    <s v="ITA-87418-783"/>
    <x v="10"/>
    <s v="39396-12890-PE"/>
    <s v="R-D-2.5"/>
    <n v="2"/>
    <x v="11"/>
    <s v="tvanyutind@wix.com"/>
    <x v="0"/>
    <x v="0"/>
    <s v="D"/>
    <x v="2"/>
    <n v="20.584999999999997"/>
    <n v="41.169999999999995"/>
    <x v="1"/>
    <x v="0"/>
    <x v="2"/>
  </r>
  <r>
    <s v="GNZ-46006-527"/>
    <x v="11"/>
    <s v="95875-73336-RG"/>
    <s v="L-D-0.2"/>
    <n v="3"/>
    <x v="12"/>
    <s v="ptrobee@wunderground.com"/>
    <x v="0"/>
    <x v="3"/>
    <s v="D"/>
    <x v="3"/>
    <n v="3.8849999999999998"/>
    <n v="11.654999999999999"/>
    <x v="0"/>
    <x v="3"/>
    <x v="2"/>
  </r>
  <r>
    <s v="FYQ-78248-319"/>
    <x v="12"/>
    <s v="25473-43727-BY"/>
    <s v="R-M-2.5"/>
    <n v="5"/>
    <x v="13"/>
    <s v="loscroftf@ebay.co.uk"/>
    <x v="0"/>
    <x v="0"/>
    <s v="M"/>
    <x v="2"/>
    <n v="22.884999999999998"/>
    <n v="114.42499999999998"/>
    <x v="1"/>
    <x v="0"/>
    <x v="0"/>
  </r>
  <r>
    <s v="VAU-44387-624"/>
    <x v="13"/>
    <s v="99643-51048-IQ"/>
    <s v="A-M-0.2"/>
    <n v="6"/>
    <x v="14"/>
    <s v="malabasterg@hexun.com"/>
    <x v="0"/>
    <x v="2"/>
    <s v="M"/>
    <x v="3"/>
    <n v="3.375"/>
    <n v="20.25"/>
    <x v="1"/>
    <x v="2"/>
    <x v="0"/>
  </r>
  <r>
    <s v="RDW-33155-159"/>
    <x v="14"/>
    <s v="62173-15287-CU"/>
    <s v="A-L-1"/>
    <n v="6"/>
    <x v="15"/>
    <s v="rbroxuph@jimdo.com"/>
    <x v="0"/>
    <x v="2"/>
    <s v="L"/>
    <x v="0"/>
    <n v="12.95"/>
    <n v="77.699999999999989"/>
    <x v="1"/>
    <x v="2"/>
    <x v="1"/>
  </r>
  <r>
    <s v="TDZ-59011-211"/>
    <x v="15"/>
    <s v="57611-05522-ST"/>
    <s v="R-D-2.5"/>
    <n v="4"/>
    <x v="16"/>
    <s v="predfordi@ow.ly"/>
    <x v="1"/>
    <x v="0"/>
    <s v="D"/>
    <x v="2"/>
    <n v="20.584999999999997"/>
    <n v="82.339999999999989"/>
    <x v="0"/>
    <x v="0"/>
    <x v="2"/>
  </r>
  <r>
    <s v="IDU-25793-399"/>
    <x v="16"/>
    <s v="76664-37050-DT"/>
    <s v="A-M-0.2"/>
    <n v="5"/>
    <x v="17"/>
    <s v="acorradinoj@harvard.edu"/>
    <x v="0"/>
    <x v="2"/>
    <s v="M"/>
    <x v="3"/>
    <n v="3.375"/>
    <n v="16.875"/>
    <x v="0"/>
    <x v="2"/>
    <x v="0"/>
  </r>
  <r>
    <s v="IDU-25793-399"/>
    <x v="16"/>
    <s v="76664-37050-DT"/>
    <s v="E-D-0.2"/>
    <n v="4"/>
    <x v="17"/>
    <s v="acorradinoj@harvard.edu"/>
    <x v="0"/>
    <x v="1"/>
    <s v="D"/>
    <x v="3"/>
    <n v="3.645"/>
    <n v="14.58"/>
    <x v="0"/>
    <x v="1"/>
    <x v="2"/>
  </r>
  <r>
    <s v="NUO-20013-488"/>
    <x v="16"/>
    <s v="03090-88267-BQ"/>
    <s v="A-D-0.2"/>
    <n v="6"/>
    <x v="18"/>
    <s v="adavidowskyl@netvibes.com"/>
    <x v="0"/>
    <x v="2"/>
    <s v="D"/>
    <x v="3"/>
    <n v="2.9849999999999999"/>
    <n v="17.91"/>
    <x v="1"/>
    <x v="2"/>
    <x v="2"/>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0"/>
    <x v="2"/>
    <x v="2"/>
  </r>
  <r>
    <s v="TKY-71558-096"/>
    <x v="19"/>
    <s v="24010-66714-HW"/>
    <s v="A-M-1"/>
    <n v="1"/>
    <x v="21"/>
    <s v="cblofeldo@amazon.co.uk"/>
    <x v="0"/>
    <x v="2"/>
    <s v="M"/>
    <x v="0"/>
    <n v="11.25"/>
    <n v="11.25"/>
    <x v="1"/>
    <x v="2"/>
    <x v="0"/>
  </r>
  <r>
    <s v="OXY-65322-253"/>
    <x v="20"/>
    <s v="07591-92789-UA"/>
    <s v="E-M-0.2"/>
    <n v="3"/>
    <x v="22"/>
    <s v=""/>
    <x v="0"/>
    <x v="1"/>
    <s v="M"/>
    <x v="3"/>
    <n v="4.125"/>
    <n v="12.375"/>
    <x v="0"/>
    <x v="1"/>
    <x v="0"/>
  </r>
  <r>
    <s v="EVP-43500-491"/>
    <x v="21"/>
    <s v="49231-44455-IC"/>
    <s v="A-M-0.5"/>
    <n v="4"/>
    <x v="23"/>
    <s v="sshalesq@umich.edu"/>
    <x v="0"/>
    <x v="2"/>
    <s v="M"/>
    <x v="1"/>
    <n v="6.75"/>
    <n v="27"/>
    <x v="0"/>
    <x v="2"/>
    <x v="0"/>
  </r>
  <r>
    <s v="WAG-26945-689"/>
    <x v="22"/>
    <s v="50124-88608-EO"/>
    <s v="A-M-0.2"/>
    <n v="5"/>
    <x v="24"/>
    <s v="vdanneilr@mtv.com"/>
    <x v="1"/>
    <x v="2"/>
    <s v="M"/>
    <x v="3"/>
    <n v="3.375"/>
    <n v="16.875"/>
    <x v="1"/>
    <x v="2"/>
    <x v="0"/>
  </r>
  <r>
    <s v="CHE-78995-767"/>
    <x v="23"/>
    <s v="00888-74814-UZ"/>
    <s v="A-D-0.5"/>
    <n v="3"/>
    <x v="25"/>
    <s v="tnewburys@usda.gov"/>
    <x v="1"/>
    <x v="2"/>
    <s v="D"/>
    <x v="1"/>
    <n v="5.97"/>
    <n v="17.91"/>
    <x v="1"/>
    <x v="2"/>
    <x v="2"/>
  </r>
  <r>
    <s v="RYZ-14633-602"/>
    <x v="21"/>
    <s v="14158-30713-OB"/>
    <s v="A-D-1"/>
    <n v="4"/>
    <x v="26"/>
    <s v="mcalcuttt@baidu.com"/>
    <x v="1"/>
    <x v="2"/>
    <s v="D"/>
    <x v="0"/>
    <n v="9.9499999999999993"/>
    <n v="39.799999999999997"/>
    <x v="0"/>
    <x v="2"/>
    <x v="2"/>
  </r>
  <r>
    <s v="WOQ-36015-429"/>
    <x v="24"/>
    <s v="51427-89175-QJ"/>
    <s v="L-M-0.2"/>
    <n v="5"/>
    <x v="27"/>
    <s v=""/>
    <x v="0"/>
    <x v="3"/>
    <s v="M"/>
    <x v="3"/>
    <n v="4.3650000000000002"/>
    <n v="21.825000000000003"/>
    <x v="1"/>
    <x v="3"/>
    <x v="0"/>
  </r>
  <r>
    <s v="WOQ-36015-429"/>
    <x v="24"/>
    <s v="51427-89175-QJ"/>
    <s v="A-D-0.5"/>
    <n v="6"/>
    <x v="27"/>
    <s v=""/>
    <x v="0"/>
    <x v="2"/>
    <s v="D"/>
    <x v="1"/>
    <n v="5.97"/>
    <n v="35.82"/>
    <x v="1"/>
    <x v="2"/>
    <x v="2"/>
  </r>
  <r>
    <s v="WOQ-36015-429"/>
    <x v="24"/>
    <s v="51427-89175-QJ"/>
    <s v="L-M-0.5"/>
    <n v="6"/>
    <x v="27"/>
    <e v="#N/A"/>
    <x v="0"/>
    <x v="3"/>
    <s v="M"/>
    <x v="1"/>
    <n v="8.73"/>
    <n v="52.38"/>
    <x v="1"/>
    <x v="3"/>
    <x v="0"/>
  </r>
  <r>
    <s v="SCT-60553-454"/>
    <x v="25"/>
    <s v="39123-12846-YJ"/>
    <s v="L-L-0.2"/>
    <n v="5"/>
    <x v="28"/>
    <s v="ggatheralx@123-reg.co.uk"/>
    <x v="0"/>
    <x v="3"/>
    <s v="L"/>
    <x v="3"/>
    <n v="4.7549999999999999"/>
    <n v="23.774999999999999"/>
    <x v="1"/>
    <x v="3"/>
    <x v="1"/>
  </r>
  <r>
    <s v="GFK-52063-244"/>
    <x v="26"/>
    <s v="44981-99666-XB"/>
    <s v="L-L-0.5"/>
    <n v="6"/>
    <x v="29"/>
    <s v="uwelberryy@ebay.co.uk"/>
    <x v="2"/>
    <x v="3"/>
    <s v="L"/>
    <x v="1"/>
    <n v="9.51"/>
    <n v="57.06"/>
    <x v="0"/>
    <x v="3"/>
    <x v="1"/>
  </r>
  <r>
    <s v="AMM-79521-378"/>
    <x v="27"/>
    <s v="24825-51803-CQ"/>
    <s v="A-D-0.5"/>
    <n v="6"/>
    <x v="30"/>
    <s v="feilhartz@who.int"/>
    <x v="0"/>
    <x v="2"/>
    <s v="D"/>
    <x v="1"/>
    <n v="5.97"/>
    <n v="35.82"/>
    <x v="1"/>
    <x v="2"/>
    <x v="2"/>
  </r>
  <r>
    <s v="QUQ-90580-772"/>
    <x v="28"/>
    <s v="77634-13918-GJ"/>
    <s v="L-M-0.2"/>
    <n v="2"/>
    <x v="31"/>
    <s v="zponting10@altervista.org"/>
    <x v="0"/>
    <x v="3"/>
    <s v="M"/>
    <x v="3"/>
    <n v="4.3650000000000002"/>
    <n v="8.73"/>
    <x v="1"/>
    <x v="3"/>
    <x v="0"/>
  </r>
  <r>
    <s v="LGD-24408-274"/>
    <x v="29"/>
    <s v="13694-25001-LX"/>
    <s v="L-L-0.5"/>
    <n v="3"/>
    <x v="32"/>
    <s v="sstrase11@booking.com"/>
    <x v="0"/>
    <x v="3"/>
    <s v="L"/>
    <x v="1"/>
    <n v="9.51"/>
    <n v="28.53"/>
    <x v="1"/>
    <x v="3"/>
    <x v="1"/>
  </r>
  <r>
    <s v="HCT-95608-959"/>
    <x v="30"/>
    <s v="08523-01791-TI"/>
    <s v="R-M-2.5"/>
    <n v="5"/>
    <x v="33"/>
    <s v="dde12@unesco.org"/>
    <x v="0"/>
    <x v="0"/>
    <s v="M"/>
    <x v="2"/>
    <n v="22.884999999999998"/>
    <n v="114.42499999999998"/>
    <x v="1"/>
    <x v="0"/>
    <x v="0"/>
  </r>
  <r>
    <s v="OFX-99147-470"/>
    <x v="31"/>
    <s v="49860-68865-AB"/>
    <s v="R-M-1"/>
    <n v="6"/>
    <x v="34"/>
    <s v=""/>
    <x v="0"/>
    <x v="0"/>
    <s v="M"/>
    <x v="0"/>
    <n v="9.9499999999999993"/>
    <n v="59.699999999999996"/>
    <x v="0"/>
    <x v="0"/>
    <x v="0"/>
  </r>
  <r>
    <s v="LUO-37559-016"/>
    <x v="32"/>
    <s v="21240-83132-SP"/>
    <s v="L-M-1"/>
    <n v="3"/>
    <x v="35"/>
    <s v=""/>
    <x v="0"/>
    <x v="3"/>
    <s v="M"/>
    <x v="0"/>
    <n v="14.55"/>
    <n v="43.650000000000006"/>
    <x v="1"/>
    <x v="3"/>
    <x v="0"/>
  </r>
  <r>
    <s v="XWC-20610-167"/>
    <x v="33"/>
    <s v="08350-81623-TF"/>
    <s v="E-D-0.2"/>
    <n v="2"/>
    <x v="36"/>
    <s v="lyeoland15@pbs.org"/>
    <x v="0"/>
    <x v="1"/>
    <s v="D"/>
    <x v="3"/>
    <n v="3.645"/>
    <n v="7.29"/>
    <x v="0"/>
    <x v="1"/>
    <x v="2"/>
  </r>
  <r>
    <s v="GPU-79113-136"/>
    <x v="34"/>
    <s v="73284-01385-SJ"/>
    <s v="R-D-0.2"/>
    <n v="3"/>
    <x v="37"/>
    <s v="atolworthy16@toplist.cz"/>
    <x v="0"/>
    <x v="0"/>
    <s v="D"/>
    <x v="3"/>
    <n v="2.6849999999999996"/>
    <n v="8.0549999999999997"/>
    <x v="0"/>
    <x v="0"/>
    <x v="2"/>
  </r>
  <r>
    <s v="ULR-52653-960"/>
    <x v="35"/>
    <s v="04152-34436-IE"/>
    <s v="L-L-2.5"/>
    <n v="2"/>
    <x v="38"/>
    <s v=""/>
    <x v="0"/>
    <x v="3"/>
    <s v="L"/>
    <x v="2"/>
    <n v="36.454999999999998"/>
    <n v="72.91"/>
    <x v="1"/>
    <x v="3"/>
    <x v="1"/>
  </r>
  <r>
    <s v="HPI-42308-142"/>
    <x v="36"/>
    <s v="06631-86965-XP"/>
    <s v="E-M-0.5"/>
    <n v="2"/>
    <x v="39"/>
    <s v="obaudassi18@seesaa.net"/>
    <x v="0"/>
    <x v="1"/>
    <s v="M"/>
    <x v="1"/>
    <n v="8.25"/>
    <n v="16.5"/>
    <x v="0"/>
    <x v="1"/>
    <x v="0"/>
  </r>
  <r>
    <s v="XHI-30227-581"/>
    <x v="37"/>
    <s v="54619-08558-ZU"/>
    <s v="L-D-2.5"/>
    <n v="6"/>
    <x v="40"/>
    <s v="pkingsbury19@comcast.net"/>
    <x v="0"/>
    <x v="3"/>
    <s v="D"/>
    <x v="2"/>
    <n v="29.784999999999997"/>
    <n v="178.70999999999998"/>
    <x v="1"/>
    <x v="3"/>
    <x v="2"/>
  </r>
  <r>
    <s v="DJH-05202-380"/>
    <x v="38"/>
    <s v="85589-17020-CX"/>
    <s v="E-M-2.5"/>
    <n v="2"/>
    <x v="41"/>
    <s v=""/>
    <x v="0"/>
    <x v="1"/>
    <s v="M"/>
    <x v="2"/>
    <n v="31.624999999999996"/>
    <n v="63.249999999999993"/>
    <x v="0"/>
    <x v="1"/>
    <x v="0"/>
  </r>
  <r>
    <s v="VMW-26889-781"/>
    <x v="39"/>
    <s v="36078-91009-WU"/>
    <s v="A-L-0.2"/>
    <n v="2"/>
    <x v="42"/>
    <s v="acurley1b@hao123.com"/>
    <x v="0"/>
    <x v="2"/>
    <s v="L"/>
    <x v="3"/>
    <n v="3.8849999999999998"/>
    <n v="7.77"/>
    <x v="0"/>
    <x v="2"/>
    <x v="1"/>
  </r>
  <r>
    <s v="DBU-81099-586"/>
    <x v="40"/>
    <s v="15770-27099-GX"/>
    <s v="A-D-2.5"/>
    <n v="4"/>
    <x v="43"/>
    <s v="rmcgilvary1c@tamu.edu"/>
    <x v="0"/>
    <x v="2"/>
    <s v="D"/>
    <x v="2"/>
    <n v="22.884999999999998"/>
    <n v="91.539999999999992"/>
    <x v="1"/>
    <x v="2"/>
    <x v="2"/>
  </r>
  <r>
    <s v="PQA-54820-810"/>
    <x v="41"/>
    <s v="91460-04823-BX"/>
    <s v="A-L-1"/>
    <n v="3"/>
    <x v="44"/>
    <s v="ipikett1d@xinhuanet.com"/>
    <x v="0"/>
    <x v="2"/>
    <s v="L"/>
    <x v="0"/>
    <n v="12.95"/>
    <n v="38.849999999999994"/>
    <x v="1"/>
    <x v="2"/>
    <x v="1"/>
  </r>
  <r>
    <s v="XKB-41924-202"/>
    <x v="42"/>
    <s v="45089-52817-WN"/>
    <s v="L-D-0.5"/>
    <n v="2"/>
    <x v="45"/>
    <s v="ibouldon1e@gizmodo.com"/>
    <x v="0"/>
    <x v="3"/>
    <s v="D"/>
    <x v="1"/>
    <n v="7.77"/>
    <n v="15.54"/>
    <x v="1"/>
    <x v="3"/>
    <x v="2"/>
  </r>
  <r>
    <s v="DWZ-69106-473"/>
    <x v="43"/>
    <s v="76447-50326-IC"/>
    <s v="L-L-2.5"/>
    <n v="4"/>
    <x v="46"/>
    <s v="kflanders1f@over-blog.com"/>
    <x v="1"/>
    <x v="3"/>
    <s v="L"/>
    <x v="2"/>
    <n v="36.454999999999998"/>
    <n v="145.82"/>
    <x v="0"/>
    <x v="3"/>
    <x v="1"/>
  </r>
  <r>
    <s v="YHV-68700-050"/>
    <x v="44"/>
    <s v="26333-67911-OL"/>
    <s v="R-M-0.5"/>
    <n v="5"/>
    <x v="47"/>
    <s v="hmattioli1g@webmd.com"/>
    <x v="2"/>
    <x v="0"/>
    <s v="M"/>
    <x v="1"/>
    <n v="5.97"/>
    <n v="29.849999999999998"/>
    <x v="1"/>
    <x v="0"/>
    <x v="0"/>
  </r>
  <r>
    <s v="YHV-68700-050"/>
    <x v="44"/>
    <s v="26333-67911-OL"/>
    <s v="L-L-2.5"/>
    <n v="2"/>
    <x v="47"/>
    <s v="hmattioli1g@webmd.com"/>
    <x v="2"/>
    <x v="3"/>
    <s v="L"/>
    <x v="2"/>
    <n v="36.454999999999998"/>
    <n v="72.91"/>
    <x v="1"/>
    <x v="3"/>
    <x v="1"/>
  </r>
  <r>
    <s v="KRB-88066-642"/>
    <x v="45"/>
    <s v="22107-86640-SB"/>
    <s v="L-M-1"/>
    <n v="5"/>
    <x v="48"/>
    <s v="agillard1i@issuu.com"/>
    <x v="0"/>
    <x v="3"/>
    <s v="M"/>
    <x v="0"/>
    <n v="14.55"/>
    <n v="72.75"/>
    <x v="1"/>
    <x v="3"/>
    <x v="0"/>
  </r>
  <r>
    <s v="LQU-08404-173"/>
    <x v="46"/>
    <s v="09960-34242-LZ"/>
    <s v="L-L-1"/>
    <n v="3"/>
    <x v="49"/>
    <s v=""/>
    <x v="0"/>
    <x v="3"/>
    <s v="L"/>
    <x v="0"/>
    <n v="15.85"/>
    <n v="47.55"/>
    <x v="1"/>
    <x v="3"/>
    <x v="1"/>
  </r>
  <r>
    <s v="CWK-60159-881"/>
    <x v="47"/>
    <s v="04671-85591-RT"/>
    <s v="E-D-0.2"/>
    <n v="3"/>
    <x v="50"/>
    <s v="tgrizard1k@odnoklassniki.ru"/>
    <x v="0"/>
    <x v="1"/>
    <s v="D"/>
    <x v="3"/>
    <n v="3.645"/>
    <n v="10.935"/>
    <x v="0"/>
    <x v="1"/>
    <x v="2"/>
  </r>
  <r>
    <s v="EEG-74197-843"/>
    <x v="48"/>
    <s v="25729-68859-UA"/>
    <s v="E-L-1"/>
    <n v="4"/>
    <x v="51"/>
    <s v="rrelton1l@stanford.edu"/>
    <x v="0"/>
    <x v="1"/>
    <s v="L"/>
    <x v="0"/>
    <n v="14.85"/>
    <n v="59.4"/>
    <x v="1"/>
    <x v="1"/>
    <x v="1"/>
  </r>
  <r>
    <s v="UCZ-59708-525"/>
    <x v="49"/>
    <s v="05501-86351-NX"/>
    <s v="L-D-2.5"/>
    <n v="3"/>
    <x v="52"/>
    <s v=""/>
    <x v="0"/>
    <x v="3"/>
    <s v="D"/>
    <x v="2"/>
    <n v="29.784999999999997"/>
    <n v="89.35499999999999"/>
    <x v="0"/>
    <x v="3"/>
    <x v="2"/>
  </r>
  <r>
    <s v="HUB-47311-849"/>
    <x v="50"/>
    <s v="04521-04300-OK"/>
    <s v="L-M-0.5"/>
    <n v="3"/>
    <x v="53"/>
    <s v="sgilroy1n@eepurl.com"/>
    <x v="0"/>
    <x v="3"/>
    <s v="M"/>
    <x v="1"/>
    <n v="8.73"/>
    <n v="26.19"/>
    <x v="0"/>
    <x v="3"/>
    <x v="0"/>
  </r>
  <r>
    <s v="WYM-17686-694"/>
    <x v="51"/>
    <s v="58689-55264-VK"/>
    <s v="A-D-2.5"/>
    <n v="5"/>
    <x v="54"/>
    <s v="ccottingham1o@wikipedia.org"/>
    <x v="0"/>
    <x v="2"/>
    <s v="D"/>
    <x v="2"/>
    <n v="22.884999999999998"/>
    <n v="114.42499999999998"/>
    <x v="1"/>
    <x v="2"/>
    <x v="2"/>
  </r>
  <r>
    <s v="ZYQ-15797-695"/>
    <x v="52"/>
    <s v="79436-73011-MM"/>
    <s v="R-D-0.5"/>
    <n v="5"/>
    <x v="55"/>
    <s v=""/>
    <x v="2"/>
    <x v="0"/>
    <s v="D"/>
    <x v="1"/>
    <n v="5.3699999999999992"/>
    <n v="26.849999999999994"/>
    <x v="0"/>
    <x v="0"/>
    <x v="2"/>
  </r>
  <r>
    <s v="EEJ-16185-108"/>
    <x v="53"/>
    <s v="65552-60476-KY"/>
    <s v="L-L-0.2"/>
    <n v="5"/>
    <x v="56"/>
    <s v=""/>
    <x v="0"/>
    <x v="3"/>
    <s v="L"/>
    <x v="3"/>
    <n v="4.7549999999999999"/>
    <n v="23.774999999999999"/>
    <x v="0"/>
    <x v="3"/>
    <x v="1"/>
  </r>
  <r>
    <s v="RWR-77888-800"/>
    <x v="54"/>
    <s v="69904-02729-YS"/>
    <s v="A-M-0.5"/>
    <n v="1"/>
    <x v="57"/>
    <s v="adykes1r@eventbrite.com"/>
    <x v="0"/>
    <x v="2"/>
    <s v="M"/>
    <x v="1"/>
    <n v="6.75"/>
    <n v="6.75"/>
    <x v="1"/>
    <x v="2"/>
    <x v="0"/>
  </r>
  <r>
    <s v="LHN-75209-742"/>
    <x v="55"/>
    <s v="01433-04270-AX"/>
    <s v="R-M-0.5"/>
    <n v="6"/>
    <x v="58"/>
    <s v=""/>
    <x v="0"/>
    <x v="0"/>
    <s v="M"/>
    <x v="1"/>
    <n v="5.97"/>
    <n v="35.82"/>
    <x v="0"/>
    <x v="0"/>
    <x v="0"/>
  </r>
  <r>
    <s v="TIR-71396-998"/>
    <x v="56"/>
    <s v="14204-14186-LA"/>
    <s v="R-D-2.5"/>
    <n v="4"/>
    <x v="59"/>
    <s v="acockrem1t@engadget.com"/>
    <x v="0"/>
    <x v="0"/>
    <s v="D"/>
    <x v="2"/>
    <n v="20.584999999999997"/>
    <n v="82.339999999999989"/>
    <x v="0"/>
    <x v="0"/>
    <x v="2"/>
  </r>
  <r>
    <s v="RXF-37618-213"/>
    <x v="57"/>
    <s v="32948-34398-HC"/>
    <s v="R-L-0.5"/>
    <n v="1"/>
    <x v="60"/>
    <s v="bumpleby1u@soundcloud.com"/>
    <x v="0"/>
    <x v="0"/>
    <s v="L"/>
    <x v="1"/>
    <n v="7.169999999999999"/>
    <n v="7.169999999999999"/>
    <x v="0"/>
    <x v="0"/>
    <x v="1"/>
  </r>
  <r>
    <s v="ANM-16388-634"/>
    <x v="58"/>
    <s v="77343-52608-FF"/>
    <s v="L-L-0.2"/>
    <n v="2"/>
    <x v="61"/>
    <s v="nsaleway1v@dedecms.com"/>
    <x v="0"/>
    <x v="3"/>
    <s v="L"/>
    <x v="3"/>
    <n v="4.7549999999999999"/>
    <n v="9.51"/>
    <x v="1"/>
    <x v="3"/>
    <x v="1"/>
  </r>
  <r>
    <s v="WYL-29300-070"/>
    <x v="59"/>
    <s v="42770-36274-QA"/>
    <s v="R-M-0.2"/>
    <n v="1"/>
    <x v="62"/>
    <s v="hgoulter1w@abc.net.au"/>
    <x v="0"/>
    <x v="0"/>
    <s v="M"/>
    <x v="3"/>
    <n v="2.9849999999999999"/>
    <n v="2.9849999999999999"/>
    <x v="1"/>
    <x v="0"/>
    <x v="0"/>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1"/>
    <x v="3"/>
    <x v="1"/>
  </r>
  <r>
    <s v="RPJ-37787-335"/>
    <x v="63"/>
    <s v="76005-95461-CI"/>
    <s v="A-M-2.5"/>
    <n v="3"/>
    <x v="66"/>
    <s v=""/>
    <x v="0"/>
    <x v="2"/>
    <s v="M"/>
    <x v="2"/>
    <n v="25.874999999999996"/>
    <n v="77.624999999999986"/>
    <x v="1"/>
    <x v="2"/>
    <x v="0"/>
  </r>
  <r>
    <s v="LEF-83057-763"/>
    <x v="64"/>
    <s v="15395-90855-VB"/>
    <s v="L-M-0.2"/>
    <n v="5"/>
    <x v="67"/>
    <s v=""/>
    <x v="0"/>
    <x v="3"/>
    <s v="M"/>
    <x v="3"/>
    <n v="4.3650000000000002"/>
    <n v="21.825000000000003"/>
    <x v="0"/>
    <x v="3"/>
    <x v="0"/>
  </r>
  <r>
    <s v="RPW-36123-215"/>
    <x v="65"/>
    <s v="80640-45811-LB"/>
    <s v="E-L-0.5"/>
    <n v="2"/>
    <x v="68"/>
    <s v="jrangall22@newsvine.com"/>
    <x v="0"/>
    <x v="1"/>
    <s v="L"/>
    <x v="1"/>
    <n v="8.91"/>
    <n v="17.82"/>
    <x v="0"/>
    <x v="1"/>
    <x v="1"/>
  </r>
  <r>
    <s v="WLL-59044-117"/>
    <x v="66"/>
    <s v="28476-04082-GR"/>
    <s v="R-D-1"/>
    <n v="6"/>
    <x v="69"/>
    <s v="kboorn23@ezinearticles.com"/>
    <x v="1"/>
    <x v="0"/>
    <s v="D"/>
    <x v="0"/>
    <n v="8.9499999999999993"/>
    <n v="53.699999999999996"/>
    <x v="0"/>
    <x v="0"/>
    <x v="2"/>
  </r>
  <r>
    <s v="AWT-22827-563"/>
    <x v="67"/>
    <s v="12018-75670-EU"/>
    <s v="R-L-0.2"/>
    <n v="1"/>
    <x v="70"/>
    <s v=""/>
    <x v="1"/>
    <x v="0"/>
    <s v="L"/>
    <x v="3"/>
    <n v="3.5849999999999995"/>
    <n v="3.5849999999999995"/>
    <x v="0"/>
    <x v="0"/>
    <x v="1"/>
  </r>
  <r>
    <s v="QLM-07145-668"/>
    <x v="68"/>
    <s v="86437-17399-FK"/>
    <s v="E-D-0.2"/>
    <n v="2"/>
    <x v="71"/>
    <s v="celgey25@webs.com"/>
    <x v="0"/>
    <x v="1"/>
    <s v="D"/>
    <x v="3"/>
    <n v="3.645"/>
    <n v="7.29"/>
    <x v="1"/>
    <x v="1"/>
    <x v="2"/>
  </r>
  <r>
    <s v="HVQ-64398-930"/>
    <x v="69"/>
    <s v="62979-53167-ML"/>
    <s v="A-M-0.5"/>
    <n v="6"/>
    <x v="72"/>
    <s v="lmizzi26@rakuten.co.jp"/>
    <x v="0"/>
    <x v="2"/>
    <s v="M"/>
    <x v="1"/>
    <n v="6.75"/>
    <n v="40.5"/>
    <x v="0"/>
    <x v="2"/>
    <x v="0"/>
  </r>
  <r>
    <s v="WRT-40778-247"/>
    <x v="70"/>
    <s v="54810-81899-HL"/>
    <s v="R-L-1"/>
    <n v="4"/>
    <x v="73"/>
    <s v="cgiacomazzo27@jigsy.com"/>
    <x v="0"/>
    <x v="0"/>
    <s v="L"/>
    <x v="0"/>
    <n v="11.95"/>
    <n v="47.8"/>
    <x v="1"/>
    <x v="0"/>
    <x v="1"/>
  </r>
  <r>
    <s v="SUB-13006-125"/>
    <x v="71"/>
    <s v="26103-41504-IB"/>
    <s v="A-L-0.5"/>
    <n v="5"/>
    <x v="74"/>
    <s v="aarnow28@arizona.edu"/>
    <x v="0"/>
    <x v="2"/>
    <s v="L"/>
    <x v="1"/>
    <n v="7.77"/>
    <n v="38.849999999999994"/>
    <x v="0"/>
    <x v="2"/>
    <x v="1"/>
  </r>
  <r>
    <s v="CQM-49696-263"/>
    <x v="72"/>
    <s v="76534-45229-SG"/>
    <s v="L-L-2.5"/>
    <n v="3"/>
    <x v="75"/>
    <s v="syann29@senate.gov"/>
    <x v="0"/>
    <x v="3"/>
    <s v="L"/>
    <x v="2"/>
    <n v="36.454999999999998"/>
    <n v="109.36499999999999"/>
    <x v="0"/>
    <x v="3"/>
    <x v="1"/>
  </r>
  <r>
    <s v="KXN-85094-246"/>
    <x v="73"/>
    <s v="81744-27332-RR"/>
    <s v="L-M-2.5"/>
    <n v="3"/>
    <x v="76"/>
    <s v="bnaulls2a@tiny.cc"/>
    <x v="1"/>
    <x v="3"/>
    <s v="M"/>
    <x v="2"/>
    <n v="33.464999999999996"/>
    <n v="100.39499999999998"/>
    <x v="0"/>
    <x v="3"/>
    <x v="0"/>
  </r>
  <r>
    <s v="XOQ-12405-419"/>
    <x v="74"/>
    <s v="91513-75657-PH"/>
    <s v="R-D-2.5"/>
    <n v="4"/>
    <x v="77"/>
    <s v=""/>
    <x v="0"/>
    <x v="0"/>
    <s v="D"/>
    <x v="2"/>
    <n v="20.584999999999997"/>
    <n v="82.339999999999989"/>
    <x v="0"/>
    <x v="0"/>
    <x v="2"/>
  </r>
  <r>
    <s v="HYF-10254-369"/>
    <x v="75"/>
    <s v="30373-66619-CB"/>
    <s v="L-L-0.5"/>
    <n v="1"/>
    <x v="78"/>
    <s v="zsherewood2c@apache.org"/>
    <x v="0"/>
    <x v="3"/>
    <s v="L"/>
    <x v="1"/>
    <n v="9.51"/>
    <n v="9.51"/>
    <x v="1"/>
    <x v="3"/>
    <x v="1"/>
  </r>
  <r>
    <s v="XXJ-47000-307"/>
    <x v="76"/>
    <s v="31582-23562-FM"/>
    <s v="A-L-2.5"/>
    <n v="3"/>
    <x v="79"/>
    <s v="jdufaire2d@fc2.com"/>
    <x v="0"/>
    <x v="2"/>
    <s v="L"/>
    <x v="2"/>
    <n v="29.784999999999997"/>
    <n v="89.35499999999999"/>
    <x v="1"/>
    <x v="2"/>
    <x v="1"/>
  </r>
  <r>
    <s v="XXJ-47000-307"/>
    <x v="76"/>
    <s v="31582-23562-FM"/>
    <s v="A-D-0.2"/>
    <n v="4"/>
    <x v="79"/>
    <s v="jdufaire2d@fc2.com"/>
    <x v="0"/>
    <x v="2"/>
    <s v="D"/>
    <x v="3"/>
    <n v="2.9849999999999999"/>
    <n v="11.94"/>
    <x v="1"/>
    <x v="2"/>
    <x v="2"/>
  </r>
  <r>
    <s v="ZDK-82166-357"/>
    <x v="77"/>
    <s v="81431-12577-VD"/>
    <s v="A-M-1"/>
    <n v="3"/>
    <x v="80"/>
    <s v="bkeaveney2f@netlog.com"/>
    <x v="0"/>
    <x v="2"/>
    <s v="M"/>
    <x v="0"/>
    <n v="11.25"/>
    <n v="33.75"/>
    <x v="1"/>
    <x v="2"/>
    <x v="0"/>
  </r>
  <r>
    <s v="IHN-19982-362"/>
    <x v="78"/>
    <s v="68894-91205-MP"/>
    <s v="R-L-1"/>
    <n v="3"/>
    <x v="81"/>
    <s v="egrise2g@cargocollective.com"/>
    <x v="0"/>
    <x v="0"/>
    <s v="L"/>
    <x v="0"/>
    <n v="11.95"/>
    <n v="35.849999999999994"/>
    <x v="1"/>
    <x v="0"/>
    <x v="1"/>
  </r>
  <r>
    <s v="VMT-10030-889"/>
    <x v="79"/>
    <s v="87602-55754-VN"/>
    <s v="A-L-1"/>
    <n v="6"/>
    <x v="82"/>
    <s v="tgottelier2h@vistaprint.com"/>
    <x v="0"/>
    <x v="2"/>
    <s v="L"/>
    <x v="0"/>
    <n v="12.95"/>
    <n v="77.699999999999989"/>
    <x v="1"/>
    <x v="2"/>
    <x v="1"/>
  </r>
  <r>
    <s v="NHL-11063-100"/>
    <x v="80"/>
    <s v="39181-35745-WH"/>
    <s v="A-L-1"/>
    <n v="4"/>
    <x v="83"/>
    <s v=""/>
    <x v="1"/>
    <x v="2"/>
    <s v="L"/>
    <x v="0"/>
    <n v="12.95"/>
    <n v="51.8"/>
    <x v="0"/>
    <x v="2"/>
    <x v="1"/>
  </r>
  <r>
    <s v="ROV-87448-086"/>
    <x v="81"/>
    <s v="30381-64762-NG"/>
    <s v="A-M-2.5"/>
    <n v="4"/>
    <x v="84"/>
    <s v="agreenhead2j@dailymail.co.uk"/>
    <x v="0"/>
    <x v="2"/>
    <s v="M"/>
    <x v="2"/>
    <n v="25.874999999999996"/>
    <n v="103.49999999999999"/>
    <x v="1"/>
    <x v="2"/>
    <x v="0"/>
  </r>
  <r>
    <s v="DGY-35773-612"/>
    <x v="82"/>
    <s v="17503-27693-ZH"/>
    <s v="E-L-1"/>
    <n v="3"/>
    <x v="85"/>
    <s v=""/>
    <x v="0"/>
    <x v="1"/>
    <s v="L"/>
    <x v="0"/>
    <n v="14.85"/>
    <n v="44.55"/>
    <x v="0"/>
    <x v="1"/>
    <x v="1"/>
  </r>
  <r>
    <s v="YWH-50638-556"/>
    <x v="83"/>
    <s v="89442-35633-HJ"/>
    <s v="E-L-0.5"/>
    <n v="4"/>
    <x v="86"/>
    <s v="elangcaster2l@spotify.com"/>
    <x v="2"/>
    <x v="1"/>
    <s v="L"/>
    <x v="1"/>
    <n v="8.91"/>
    <n v="35.64"/>
    <x v="0"/>
    <x v="1"/>
    <x v="1"/>
  </r>
  <r>
    <s v="ISL-11200-600"/>
    <x v="84"/>
    <s v="13654-85265-IL"/>
    <s v="A-D-0.2"/>
    <n v="6"/>
    <x v="87"/>
    <s v=""/>
    <x v="1"/>
    <x v="2"/>
    <s v="D"/>
    <x v="3"/>
    <n v="2.9849999999999999"/>
    <n v="17.91"/>
    <x v="0"/>
    <x v="2"/>
    <x v="2"/>
  </r>
  <r>
    <s v="LBZ-75997-047"/>
    <x v="85"/>
    <s v="40946-22090-FP"/>
    <s v="A-M-2.5"/>
    <n v="6"/>
    <x v="88"/>
    <s v="nmagauran2n@51.la"/>
    <x v="0"/>
    <x v="2"/>
    <s v="M"/>
    <x v="2"/>
    <n v="25.874999999999996"/>
    <n v="155.24999999999997"/>
    <x v="1"/>
    <x v="2"/>
    <x v="0"/>
  </r>
  <r>
    <s v="EUH-08089-954"/>
    <x v="86"/>
    <s v="29050-93691-TS"/>
    <s v="A-D-0.2"/>
    <n v="2"/>
    <x v="89"/>
    <s v="vkirdsch2o@google.fr"/>
    <x v="0"/>
    <x v="2"/>
    <s v="D"/>
    <x v="3"/>
    <n v="2.9849999999999999"/>
    <n v="5.97"/>
    <x v="1"/>
    <x v="2"/>
    <x v="2"/>
  </r>
  <r>
    <s v="BLD-12227-251"/>
    <x v="87"/>
    <s v="64395-74865-WF"/>
    <s v="A-M-0.5"/>
    <n v="2"/>
    <x v="90"/>
    <s v="iwhapple2p@com.com"/>
    <x v="0"/>
    <x v="2"/>
    <s v="M"/>
    <x v="1"/>
    <n v="6.75"/>
    <n v="13.5"/>
    <x v="1"/>
    <x v="2"/>
    <x v="0"/>
  </r>
  <r>
    <s v="OPY-30711-853"/>
    <x v="25"/>
    <s v="81861-66046-SU"/>
    <s v="A-D-0.2"/>
    <n v="1"/>
    <x v="91"/>
    <s v=""/>
    <x v="1"/>
    <x v="2"/>
    <s v="D"/>
    <x v="3"/>
    <n v="2.9849999999999999"/>
    <n v="2.9849999999999999"/>
    <x v="1"/>
    <x v="2"/>
    <x v="2"/>
  </r>
  <r>
    <s v="DBC-44122-300"/>
    <x v="88"/>
    <s v="13366-78506-KP"/>
    <s v="L-M-0.2"/>
    <n v="3"/>
    <x v="92"/>
    <s v=""/>
    <x v="0"/>
    <x v="3"/>
    <s v="M"/>
    <x v="3"/>
    <n v="4.3650000000000002"/>
    <n v="13.095000000000001"/>
    <x v="0"/>
    <x v="3"/>
    <x v="0"/>
  </r>
  <r>
    <s v="FJQ-60035-234"/>
    <x v="89"/>
    <s v="08847-29858-HN"/>
    <s v="A-L-0.2"/>
    <n v="2"/>
    <x v="93"/>
    <s v=""/>
    <x v="0"/>
    <x v="2"/>
    <s v="L"/>
    <x v="3"/>
    <n v="3.8849999999999998"/>
    <n v="7.77"/>
    <x v="0"/>
    <x v="2"/>
    <x v="1"/>
  </r>
  <r>
    <s v="HSF-66926-425"/>
    <x v="90"/>
    <s v="00539-42510-RY"/>
    <s v="L-D-2.5"/>
    <n v="5"/>
    <x v="94"/>
    <s v="nyoules2t@reference.com"/>
    <x v="1"/>
    <x v="3"/>
    <s v="D"/>
    <x v="2"/>
    <n v="29.784999999999997"/>
    <n v="148.92499999999998"/>
    <x v="0"/>
    <x v="3"/>
    <x v="2"/>
  </r>
  <r>
    <s v="LQG-41416-375"/>
    <x v="91"/>
    <s v="45190-08727-NV"/>
    <s v="L-D-1"/>
    <n v="3"/>
    <x v="95"/>
    <s v="daizikovitz2u@answers.com"/>
    <x v="1"/>
    <x v="3"/>
    <s v="D"/>
    <x v="0"/>
    <n v="12.95"/>
    <n v="38.849999999999994"/>
    <x v="0"/>
    <x v="3"/>
    <x v="2"/>
  </r>
  <r>
    <s v="VZO-97265-841"/>
    <x v="92"/>
    <s v="87049-37901-FU"/>
    <s v="R-M-0.2"/>
    <n v="4"/>
    <x v="96"/>
    <s v="brevel2v@fastcompany.com"/>
    <x v="0"/>
    <x v="0"/>
    <s v="M"/>
    <x v="3"/>
    <n v="2.9849999999999999"/>
    <n v="11.94"/>
    <x v="1"/>
    <x v="0"/>
    <x v="0"/>
  </r>
  <r>
    <s v="MOR-12987-399"/>
    <x v="93"/>
    <s v="34015-31593-JC"/>
    <s v="L-M-1"/>
    <n v="6"/>
    <x v="97"/>
    <s v="epriddis2w@nationalgeographic.com"/>
    <x v="0"/>
    <x v="3"/>
    <s v="M"/>
    <x v="0"/>
    <n v="14.55"/>
    <n v="87.300000000000011"/>
    <x v="1"/>
    <x v="3"/>
    <x v="0"/>
  </r>
  <r>
    <s v="UOA-23786-489"/>
    <x v="94"/>
    <s v="90305-50099-SV"/>
    <s v="A-M-0.5"/>
    <n v="6"/>
    <x v="98"/>
    <s v="qveel2x@jugem.jp"/>
    <x v="0"/>
    <x v="2"/>
    <s v="M"/>
    <x v="1"/>
    <n v="6.75"/>
    <n v="40.5"/>
    <x v="0"/>
    <x v="2"/>
    <x v="0"/>
  </r>
  <r>
    <s v="AJL-52941-018"/>
    <x v="95"/>
    <s v="55871-61935-MF"/>
    <s v="E-D-1"/>
    <n v="2"/>
    <x v="99"/>
    <s v="lconyers2y@twitter.com"/>
    <x v="0"/>
    <x v="1"/>
    <s v="D"/>
    <x v="0"/>
    <n v="12.15"/>
    <n v="24.3"/>
    <x v="1"/>
    <x v="1"/>
    <x v="2"/>
  </r>
  <r>
    <s v="XSZ-84273-421"/>
    <x v="96"/>
    <s v="15405-60469-TM"/>
    <s v="R-M-0.5"/>
    <n v="3"/>
    <x v="100"/>
    <s v="pwye2z@dagondesign.com"/>
    <x v="0"/>
    <x v="0"/>
    <s v="M"/>
    <x v="1"/>
    <n v="5.97"/>
    <n v="17.91"/>
    <x v="0"/>
    <x v="0"/>
    <x v="0"/>
  </r>
  <r>
    <s v="NUN-48214-216"/>
    <x v="97"/>
    <s v="06953-94794-FB"/>
    <s v="A-M-0.5"/>
    <n v="4"/>
    <x v="101"/>
    <s v=""/>
    <x v="0"/>
    <x v="2"/>
    <s v="M"/>
    <x v="1"/>
    <n v="6.75"/>
    <n v="27"/>
    <x v="1"/>
    <x v="2"/>
    <x v="0"/>
  </r>
  <r>
    <s v="AKV-93064-769"/>
    <x v="98"/>
    <s v="22305-40299-CY"/>
    <s v="L-D-0.5"/>
    <n v="1"/>
    <x v="102"/>
    <s v="tsheryn31@mtv.com"/>
    <x v="0"/>
    <x v="3"/>
    <s v="D"/>
    <x v="1"/>
    <n v="7.77"/>
    <n v="7.77"/>
    <x v="0"/>
    <x v="3"/>
    <x v="2"/>
  </r>
  <r>
    <s v="BRB-40903-533"/>
    <x v="99"/>
    <s v="09020-56774-GU"/>
    <s v="E-L-0.2"/>
    <n v="3"/>
    <x v="103"/>
    <s v="mredgrave32@cargocollective.com"/>
    <x v="0"/>
    <x v="1"/>
    <s v="L"/>
    <x v="3"/>
    <n v="4.4550000000000001"/>
    <n v="13.365"/>
    <x v="0"/>
    <x v="1"/>
    <x v="1"/>
  </r>
  <r>
    <s v="GPR-19973-483"/>
    <x v="100"/>
    <s v="92926-08470-YS"/>
    <s v="R-D-0.5"/>
    <n v="5"/>
    <x v="104"/>
    <s v="bfominov33@yale.edu"/>
    <x v="0"/>
    <x v="0"/>
    <s v="D"/>
    <x v="1"/>
    <n v="5.3699999999999992"/>
    <n v="26.849999999999994"/>
    <x v="1"/>
    <x v="0"/>
    <x v="2"/>
  </r>
  <r>
    <s v="XIY-43041-882"/>
    <x v="101"/>
    <s v="07250-63194-JO"/>
    <s v="A-M-1"/>
    <n v="1"/>
    <x v="105"/>
    <s v="scritchlow34@un.org"/>
    <x v="0"/>
    <x v="2"/>
    <s v="M"/>
    <x v="0"/>
    <n v="11.25"/>
    <n v="11.25"/>
    <x v="1"/>
    <x v="2"/>
    <x v="0"/>
  </r>
  <r>
    <s v="YGY-98425-969"/>
    <x v="102"/>
    <s v="63787-96257-TQ"/>
    <s v="L-M-1"/>
    <n v="1"/>
    <x v="106"/>
    <s v="msteptow35@earthlink.net"/>
    <x v="1"/>
    <x v="3"/>
    <s v="M"/>
    <x v="0"/>
    <n v="14.55"/>
    <n v="14.55"/>
    <x v="1"/>
    <x v="3"/>
    <x v="0"/>
  </r>
  <r>
    <s v="MSB-08397-648"/>
    <x v="103"/>
    <s v="49530-25460-RW"/>
    <s v="R-L-0.2"/>
    <n v="4"/>
    <x v="107"/>
    <s v=""/>
    <x v="0"/>
    <x v="0"/>
    <s v="L"/>
    <x v="3"/>
    <n v="3.5849999999999995"/>
    <n v="14.339999999999998"/>
    <x v="1"/>
    <x v="0"/>
    <x v="1"/>
  </r>
  <r>
    <s v="WDR-06028-345"/>
    <x v="104"/>
    <s v="66508-21373-OQ"/>
    <s v="L-L-1"/>
    <n v="1"/>
    <x v="108"/>
    <s v="imulliner37@pinterest.com"/>
    <x v="2"/>
    <x v="3"/>
    <s v="L"/>
    <x v="0"/>
    <n v="15.85"/>
    <n v="15.85"/>
    <x v="1"/>
    <x v="3"/>
    <x v="1"/>
  </r>
  <r>
    <s v="MXM-42948-061"/>
    <x v="105"/>
    <s v="20203-03950-FY"/>
    <s v="L-L-0.2"/>
    <n v="4"/>
    <x v="109"/>
    <s v="gstandley38@dion.ne.jp"/>
    <x v="1"/>
    <x v="3"/>
    <s v="L"/>
    <x v="3"/>
    <n v="4.7549999999999999"/>
    <n v="19.02"/>
    <x v="0"/>
    <x v="3"/>
    <x v="1"/>
  </r>
  <r>
    <s v="MGQ-98961-173"/>
    <x v="11"/>
    <s v="83895-90735-XH"/>
    <s v="L-L-0.5"/>
    <n v="4"/>
    <x v="110"/>
    <s v="bdrage39@youku.com"/>
    <x v="0"/>
    <x v="3"/>
    <s v="L"/>
    <x v="1"/>
    <n v="9.51"/>
    <n v="38.04"/>
    <x v="1"/>
    <x v="3"/>
    <x v="1"/>
  </r>
  <r>
    <s v="RFH-64349-897"/>
    <x v="106"/>
    <s v="61954-61462-RJ"/>
    <s v="E-D-0.5"/>
    <n v="3"/>
    <x v="111"/>
    <s v="myallop3a@fema.gov"/>
    <x v="0"/>
    <x v="1"/>
    <s v="D"/>
    <x v="1"/>
    <n v="7.29"/>
    <n v="21.87"/>
    <x v="0"/>
    <x v="1"/>
    <x v="2"/>
  </r>
  <r>
    <s v="TKL-20738-660"/>
    <x v="107"/>
    <s v="47939-53158-LS"/>
    <s v="E-M-0.2"/>
    <n v="1"/>
    <x v="112"/>
    <s v="cswitsur3b@chronoengine.com"/>
    <x v="0"/>
    <x v="1"/>
    <s v="M"/>
    <x v="3"/>
    <n v="4.125"/>
    <n v="4.125"/>
    <x v="1"/>
    <x v="1"/>
    <x v="0"/>
  </r>
  <r>
    <s v="TKL-20738-660"/>
    <x v="107"/>
    <s v="47939-53158-LS"/>
    <s v="A-L-0.2"/>
    <n v="1"/>
    <x v="112"/>
    <s v="cswitsur3b@chronoengine.com"/>
    <x v="0"/>
    <x v="2"/>
    <s v="L"/>
    <x v="3"/>
    <n v="3.8849999999999998"/>
    <n v="3.8849999999999998"/>
    <x v="1"/>
    <x v="2"/>
    <x v="1"/>
  </r>
  <r>
    <s v="TKL-20738-660"/>
    <x v="107"/>
    <s v="47939-53158-LS"/>
    <s v="E-M-1"/>
    <n v="5"/>
    <x v="112"/>
    <e v="#N/A"/>
    <x v="0"/>
    <x v="1"/>
    <s v="M"/>
    <x v="0"/>
    <n v="13.75"/>
    <n v="68.75"/>
    <x v="1"/>
    <x v="1"/>
    <x v="0"/>
  </r>
  <r>
    <s v="GOW-03198-575"/>
    <x v="108"/>
    <s v="61513-27752-FA"/>
    <s v="A-D-0.5"/>
    <n v="4"/>
    <x v="113"/>
    <s v="mludwell3e@blogger.com"/>
    <x v="0"/>
    <x v="2"/>
    <s v="D"/>
    <x v="1"/>
    <n v="5.97"/>
    <n v="23.88"/>
    <x v="0"/>
    <x v="2"/>
    <x v="2"/>
  </r>
  <r>
    <s v="QJB-90477-635"/>
    <x v="109"/>
    <s v="89714-19856-WX"/>
    <s v="L-L-2.5"/>
    <n v="4"/>
    <x v="114"/>
    <s v="dbeauchamp3f@usda.gov"/>
    <x v="0"/>
    <x v="3"/>
    <s v="L"/>
    <x v="2"/>
    <n v="36.454999999999998"/>
    <n v="145.82"/>
    <x v="1"/>
    <x v="3"/>
    <x v="1"/>
  </r>
  <r>
    <s v="MWP-46239-785"/>
    <x v="110"/>
    <s v="87979-56781-YV"/>
    <s v="L-M-0.2"/>
    <n v="5"/>
    <x v="115"/>
    <s v="srodliff3g@ted.com"/>
    <x v="0"/>
    <x v="3"/>
    <s v="M"/>
    <x v="3"/>
    <n v="4.3650000000000002"/>
    <n v="21.825000000000003"/>
    <x v="0"/>
    <x v="3"/>
    <x v="0"/>
  </r>
  <r>
    <s v="QDV-03406-248"/>
    <x v="111"/>
    <s v="74126-88836-KA"/>
    <s v="L-M-0.5"/>
    <n v="3"/>
    <x v="116"/>
    <s v="swoodham3h@businesswire.com"/>
    <x v="1"/>
    <x v="3"/>
    <s v="M"/>
    <x v="1"/>
    <n v="8.73"/>
    <n v="26.19"/>
    <x v="0"/>
    <x v="3"/>
    <x v="0"/>
  </r>
  <r>
    <s v="GPH-40635-105"/>
    <x v="112"/>
    <s v="37397-05992-VO"/>
    <s v="A-M-1"/>
    <n v="1"/>
    <x v="117"/>
    <s v="hsynnot3i@about.com"/>
    <x v="0"/>
    <x v="2"/>
    <s v="M"/>
    <x v="0"/>
    <n v="11.25"/>
    <n v="11.25"/>
    <x v="1"/>
    <x v="2"/>
    <x v="0"/>
  </r>
  <r>
    <s v="JOM-80930-071"/>
    <x v="113"/>
    <s v="54904-18397-UD"/>
    <s v="L-D-1"/>
    <n v="6"/>
    <x v="118"/>
    <s v="rlepere3j@shop-pro.jp"/>
    <x v="1"/>
    <x v="3"/>
    <s v="D"/>
    <x v="0"/>
    <n v="12.95"/>
    <n v="77.699999999999989"/>
    <x v="1"/>
    <x v="3"/>
    <x v="2"/>
  </r>
  <r>
    <s v="OIL-26493-755"/>
    <x v="114"/>
    <s v="19017-95853-EK"/>
    <s v="A-M-0.5"/>
    <n v="1"/>
    <x v="119"/>
    <s v="twoofinden3k@businesswire.com"/>
    <x v="0"/>
    <x v="2"/>
    <s v="M"/>
    <x v="1"/>
    <n v="6.75"/>
    <n v="6.75"/>
    <x v="1"/>
    <x v="2"/>
    <x v="0"/>
  </r>
  <r>
    <s v="CYV-13426-645"/>
    <x v="115"/>
    <s v="88593-59934-VU"/>
    <s v="E-D-1"/>
    <n v="1"/>
    <x v="120"/>
    <s v="edacca3l@google.pl"/>
    <x v="0"/>
    <x v="1"/>
    <s v="D"/>
    <x v="0"/>
    <n v="12.15"/>
    <n v="12.15"/>
    <x v="0"/>
    <x v="1"/>
    <x v="2"/>
  </r>
  <r>
    <s v="WRP-39846-614"/>
    <x v="49"/>
    <s v="47493-68564-YM"/>
    <s v="A-L-2.5"/>
    <n v="5"/>
    <x v="121"/>
    <s v=""/>
    <x v="1"/>
    <x v="2"/>
    <s v="L"/>
    <x v="2"/>
    <n v="29.784999999999997"/>
    <n v="148.92499999999998"/>
    <x v="0"/>
    <x v="2"/>
    <x v="1"/>
  </r>
  <r>
    <s v="VDZ-76673-968"/>
    <x v="116"/>
    <s v="82246-82543-DW"/>
    <s v="E-D-0.5"/>
    <n v="2"/>
    <x v="122"/>
    <s v="bhindsberg3n@blogs.com"/>
    <x v="0"/>
    <x v="1"/>
    <s v="D"/>
    <x v="1"/>
    <n v="7.29"/>
    <n v="14.58"/>
    <x v="0"/>
    <x v="1"/>
    <x v="2"/>
  </r>
  <r>
    <s v="VTV-03546-175"/>
    <x v="117"/>
    <s v="03384-62101-IY"/>
    <s v="A-L-2.5"/>
    <n v="5"/>
    <x v="123"/>
    <s v="orobins3o@salon.com"/>
    <x v="0"/>
    <x v="2"/>
    <s v="L"/>
    <x v="2"/>
    <n v="29.784999999999997"/>
    <n v="148.92499999999998"/>
    <x v="0"/>
    <x v="2"/>
    <x v="1"/>
  </r>
  <r>
    <s v="GHR-72274-715"/>
    <x v="118"/>
    <s v="86881-41559-OR"/>
    <s v="L-D-1"/>
    <n v="1"/>
    <x v="124"/>
    <s v="osyseland3p@independent.co.uk"/>
    <x v="0"/>
    <x v="3"/>
    <s v="D"/>
    <x v="0"/>
    <n v="12.95"/>
    <n v="12.95"/>
    <x v="1"/>
    <x v="3"/>
    <x v="2"/>
  </r>
  <r>
    <s v="ZGK-97262-313"/>
    <x v="119"/>
    <s v="02536-18494-AQ"/>
    <s v="E-M-2.5"/>
    <n v="3"/>
    <x v="125"/>
    <s v=""/>
    <x v="0"/>
    <x v="1"/>
    <s v="M"/>
    <x v="2"/>
    <n v="31.624999999999996"/>
    <n v="94.874999999999986"/>
    <x v="0"/>
    <x v="1"/>
    <x v="0"/>
  </r>
  <r>
    <s v="ZFS-30776-804"/>
    <x v="120"/>
    <s v="58638-01029-CB"/>
    <s v="A-L-0.5"/>
    <n v="5"/>
    <x v="126"/>
    <e v="#N/A"/>
    <x v="0"/>
    <x v="2"/>
    <s v="L"/>
    <x v="1"/>
    <n v="7.77"/>
    <n v="38.849999999999994"/>
    <x v="0"/>
    <x v="2"/>
    <x v="1"/>
  </r>
  <r>
    <s v="QUU-91729-492"/>
    <x v="121"/>
    <s v="90312-11148-LA"/>
    <s v="A-D-0.2"/>
    <n v="4"/>
    <x v="127"/>
    <s v="lkeenleyside3s@topsy.com"/>
    <x v="0"/>
    <x v="2"/>
    <s v="D"/>
    <x v="3"/>
    <n v="2.9849999999999999"/>
    <n v="11.94"/>
    <x v="1"/>
    <x v="2"/>
    <x v="2"/>
  </r>
  <r>
    <s v="PVI-72795-960"/>
    <x v="122"/>
    <s v="68239-74809-TF"/>
    <s v="E-L-2.5"/>
    <n v="3"/>
    <x v="128"/>
    <s v=""/>
    <x v="1"/>
    <x v="1"/>
    <s v="L"/>
    <x v="2"/>
    <n v="34.154999999999994"/>
    <n v="102.46499999999997"/>
    <x v="1"/>
    <x v="1"/>
    <x v="1"/>
  </r>
  <r>
    <s v="PPP-78935-365"/>
    <x v="123"/>
    <s v="91074-60023-IP"/>
    <s v="E-D-1"/>
    <n v="4"/>
    <x v="129"/>
    <s v=""/>
    <x v="0"/>
    <x v="1"/>
    <s v="D"/>
    <x v="0"/>
    <n v="12.15"/>
    <n v="48.6"/>
    <x v="1"/>
    <x v="1"/>
    <x v="2"/>
  </r>
  <r>
    <s v="JUO-34131-517"/>
    <x v="124"/>
    <s v="07972-83748-JI"/>
    <s v="L-D-1"/>
    <n v="6"/>
    <x v="130"/>
    <s v=""/>
    <x v="0"/>
    <x v="3"/>
    <s v="D"/>
    <x v="0"/>
    <n v="12.95"/>
    <n v="77.699999999999989"/>
    <x v="0"/>
    <x v="3"/>
    <x v="2"/>
  </r>
  <r>
    <s v="ZJE-89333-489"/>
    <x v="125"/>
    <s v="08694-57330-XR"/>
    <s v="L-D-2.5"/>
    <n v="1"/>
    <x v="131"/>
    <s v="vkundt3w@bigcartel.com"/>
    <x v="1"/>
    <x v="3"/>
    <s v="D"/>
    <x v="2"/>
    <n v="29.784999999999997"/>
    <n v="29.784999999999997"/>
    <x v="0"/>
    <x v="3"/>
    <x v="2"/>
  </r>
  <r>
    <s v="LOO-35324-159"/>
    <x v="126"/>
    <s v="68412-11126-YJ"/>
    <s v="A-L-0.2"/>
    <n v="4"/>
    <x v="132"/>
    <s v="bbett3x@google.de"/>
    <x v="0"/>
    <x v="2"/>
    <s v="L"/>
    <x v="3"/>
    <n v="3.8849999999999998"/>
    <n v="15.54"/>
    <x v="0"/>
    <x v="2"/>
    <x v="1"/>
  </r>
  <r>
    <s v="JBQ-93412-846"/>
    <x v="127"/>
    <s v="69037-66822-DW"/>
    <s v="E-L-2.5"/>
    <n v="4"/>
    <x v="133"/>
    <s v=""/>
    <x v="1"/>
    <x v="1"/>
    <s v="L"/>
    <x v="2"/>
    <n v="34.154999999999994"/>
    <n v="136.61999999999998"/>
    <x v="0"/>
    <x v="1"/>
    <x v="1"/>
  </r>
  <r>
    <s v="EHX-66333-637"/>
    <x v="128"/>
    <s v="01297-94364-XH"/>
    <s v="L-M-0.5"/>
    <n v="2"/>
    <x v="134"/>
    <s v="dstaite3z@scientificamerican.com"/>
    <x v="0"/>
    <x v="3"/>
    <s v="M"/>
    <x v="1"/>
    <n v="8.73"/>
    <n v="17.46"/>
    <x v="1"/>
    <x v="3"/>
    <x v="0"/>
  </r>
  <r>
    <s v="WXG-25759-236"/>
    <x v="103"/>
    <s v="39919-06540-ZI"/>
    <s v="E-L-2.5"/>
    <n v="2"/>
    <x v="135"/>
    <s v="wkeyse40@apple.com"/>
    <x v="0"/>
    <x v="1"/>
    <s v="L"/>
    <x v="2"/>
    <n v="34.154999999999994"/>
    <n v="68.309999999999988"/>
    <x v="0"/>
    <x v="1"/>
    <x v="1"/>
  </r>
  <r>
    <s v="QNA-31113-984"/>
    <x v="129"/>
    <s v="60512-78550-WS"/>
    <s v="L-M-0.2"/>
    <n v="4"/>
    <x v="136"/>
    <s v="oclausenthue41@marriott.com"/>
    <x v="0"/>
    <x v="3"/>
    <s v="M"/>
    <x v="3"/>
    <n v="4.3650000000000002"/>
    <n v="17.46"/>
    <x v="1"/>
    <x v="3"/>
    <x v="0"/>
  </r>
  <r>
    <s v="ZWI-52029-159"/>
    <x v="130"/>
    <s v="40172-12000-AU"/>
    <s v="L-M-1"/>
    <n v="3"/>
    <x v="137"/>
    <s v="lfrancisco42@fema.gov"/>
    <x v="0"/>
    <x v="3"/>
    <s v="M"/>
    <x v="0"/>
    <n v="14.55"/>
    <n v="43.650000000000006"/>
    <x v="1"/>
    <x v="3"/>
    <x v="0"/>
  </r>
  <r>
    <s v="ZWI-52029-159"/>
    <x v="130"/>
    <s v="40172-12000-AU"/>
    <s v="E-M-1"/>
    <n v="2"/>
    <x v="137"/>
    <s v="lfrancisco42@fema.gov"/>
    <x v="0"/>
    <x v="1"/>
    <s v="M"/>
    <x v="0"/>
    <n v="13.75"/>
    <n v="27.5"/>
    <x v="1"/>
    <x v="1"/>
    <x v="0"/>
  </r>
  <r>
    <s v="DFS-49954-707"/>
    <x v="131"/>
    <s v="39019-13649-CL"/>
    <s v="E-D-0.2"/>
    <n v="5"/>
    <x v="138"/>
    <s v="gskingle44@clickbank.net"/>
    <x v="0"/>
    <x v="1"/>
    <s v="D"/>
    <x v="3"/>
    <n v="3.645"/>
    <n v="18.225000000000001"/>
    <x v="0"/>
    <x v="1"/>
    <x v="2"/>
  </r>
  <r>
    <s v="VYP-89830-878"/>
    <x v="132"/>
    <s v="12715-05198-QU"/>
    <s v="A-M-2.5"/>
    <n v="2"/>
    <x v="139"/>
    <s v=""/>
    <x v="0"/>
    <x v="2"/>
    <s v="M"/>
    <x v="2"/>
    <n v="25.874999999999996"/>
    <n v="51.749999999999993"/>
    <x v="0"/>
    <x v="2"/>
    <x v="0"/>
  </r>
  <r>
    <s v="AMT-40418-362"/>
    <x v="133"/>
    <s v="04513-76520-QO"/>
    <s v="L-D-1"/>
    <n v="1"/>
    <x v="140"/>
    <s v="jbalsillie46@princeton.edu"/>
    <x v="0"/>
    <x v="3"/>
    <s v="D"/>
    <x v="0"/>
    <n v="12.95"/>
    <n v="12.95"/>
    <x v="0"/>
    <x v="3"/>
    <x v="2"/>
  </r>
  <r>
    <s v="NFQ-23241-793"/>
    <x v="134"/>
    <s v="88446-59251-SQ"/>
    <s v="A-M-1"/>
    <n v="3"/>
    <x v="141"/>
    <s v=""/>
    <x v="0"/>
    <x v="2"/>
    <s v="M"/>
    <x v="0"/>
    <n v="11.25"/>
    <n v="33.75"/>
    <x v="0"/>
    <x v="2"/>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1"/>
    <x v="0"/>
    <x v="2"/>
  </r>
  <r>
    <s v="NKW-24945-846"/>
    <x v="35"/>
    <s v="75977-30364-AY"/>
    <s v="A-D-2.5"/>
    <n v="5"/>
    <x v="144"/>
    <s v="jpray4a@youtube.com"/>
    <x v="0"/>
    <x v="2"/>
    <s v="D"/>
    <x v="2"/>
    <n v="22.884999999999998"/>
    <n v="114.42499999999998"/>
    <x v="1"/>
    <x v="2"/>
    <x v="2"/>
  </r>
  <r>
    <s v="VKA-82720-513"/>
    <x v="136"/>
    <s v="12299-30914-NG"/>
    <s v="A-M-2.5"/>
    <n v="6"/>
    <x v="145"/>
    <s v="gholborn4b@ow.ly"/>
    <x v="0"/>
    <x v="2"/>
    <s v="M"/>
    <x v="2"/>
    <n v="25.874999999999996"/>
    <n v="155.24999999999997"/>
    <x v="0"/>
    <x v="2"/>
    <x v="0"/>
  </r>
  <r>
    <s v="THA-60599-417"/>
    <x v="137"/>
    <s v="59971-35626-YJ"/>
    <s v="A-M-2.5"/>
    <n v="3"/>
    <x v="146"/>
    <s v="fkeinrat4c@dailymail.co.uk"/>
    <x v="0"/>
    <x v="2"/>
    <s v="M"/>
    <x v="2"/>
    <n v="25.874999999999996"/>
    <n v="77.624999999999986"/>
    <x v="0"/>
    <x v="2"/>
    <x v="0"/>
  </r>
  <r>
    <s v="MEK-39769-035"/>
    <x v="138"/>
    <s v="15380-76513-PS"/>
    <s v="R-D-2.5"/>
    <n v="3"/>
    <x v="147"/>
    <s v="pyea4d@aol.com"/>
    <x v="1"/>
    <x v="0"/>
    <s v="D"/>
    <x v="2"/>
    <n v="20.584999999999997"/>
    <n v="61.754999999999995"/>
    <x v="1"/>
    <x v="0"/>
    <x v="2"/>
  </r>
  <r>
    <s v="JAF-18294-750"/>
    <x v="139"/>
    <s v="73564-98204-EY"/>
    <s v="R-D-2.5"/>
    <n v="6"/>
    <x v="148"/>
    <s v=""/>
    <x v="0"/>
    <x v="0"/>
    <s v="D"/>
    <x v="2"/>
    <n v="20.584999999999997"/>
    <n v="123.50999999999999"/>
    <x v="0"/>
    <x v="0"/>
    <x v="2"/>
  </r>
  <r>
    <s v="TME-59627-221"/>
    <x v="140"/>
    <s v="72282-40594-RX"/>
    <s v="L-L-2.5"/>
    <n v="6"/>
    <x v="149"/>
    <s v=""/>
    <x v="0"/>
    <x v="3"/>
    <s v="L"/>
    <x v="2"/>
    <n v="36.454999999999998"/>
    <n v="218.73"/>
    <x v="1"/>
    <x v="3"/>
    <x v="1"/>
  </r>
  <r>
    <s v="UDG-65353-824"/>
    <x v="141"/>
    <s v="17514-94165-RJ"/>
    <s v="E-M-0.5"/>
    <n v="4"/>
    <x v="150"/>
    <s v="kswede4g@addthis.com"/>
    <x v="0"/>
    <x v="1"/>
    <s v="M"/>
    <x v="1"/>
    <n v="8.25"/>
    <n v="33"/>
    <x v="1"/>
    <x v="1"/>
    <x v="0"/>
  </r>
  <r>
    <s v="ENQ-42923-176"/>
    <x v="142"/>
    <s v="56248-75861-JX"/>
    <s v="A-L-0.5"/>
    <n v="3"/>
    <x v="151"/>
    <s v="lrubrow4h@microsoft.com"/>
    <x v="0"/>
    <x v="2"/>
    <s v="L"/>
    <x v="1"/>
    <n v="7.77"/>
    <n v="23.31"/>
    <x v="1"/>
    <x v="2"/>
    <x v="1"/>
  </r>
  <r>
    <s v="CBT-55781-720"/>
    <x v="143"/>
    <s v="97855-54761-IS"/>
    <s v="E-D-0.5"/>
    <n v="3"/>
    <x v="152"/>
    <s v="dtift4i@netvibes.com"/>
    <x v="0"/>
    <x v="1"/>
    <s v="D"/>
    <x v="1"/>
    <n v="7.29"/>
    <n v="21.87"/>
    <x v="0"/>
    <x v="1"/>
    <x v="2"/>
  </r>
  <r>
    <s v="NEU-86533-016"/>
    <x v="144"/>
    <s v="96544-91644-IT"/>
    <s v="R-D-0.2"/>
    <n v="6"/>
    <x v="153"/>
    <s v="gschonfeld4j@oracle.com"/>
    <x v="0"/>
    <x v="0"/>
    <s v="D"/>
    <x v="3"/>
    <n v="2.6849999999999996"/>
    <n v="16.11"/>
    <x v="1"/>
    <x v="0"/>
    <x v="2"/>
  </r>
  <r>
    <s v="BYU-58154-603"/>
    <x v="145"/>
    <s v="51971-70393-QM"/>
    <s v="E-D-0.5"/>
    <n v="4"/>
    <x v="154"/>
    <s v="cfeye4k@google.co.jp"/>
    <x v="1"/>
    <x v="1"/>
    <s v="D"/>
    <x v="1"/>
    <n v="7.29"/>
    <n v="29.16"/>
    <x v="1"/>
    <x v="1"/>
    <x v="2"/>
  </r>
  <r>
    <s v="EHJ-05910-257"/>
    <x v="146"/>
    <s v="06812-11924-IK"/>
    <s v="R-D-1"/>
    <n v="6"/>
    <x v="155"/>
    <s v=""/>
    <x v="0"/>
    <x v="0"/>
    <s v="D"/>
    <x v="0"/>
    <n v="8.9499999999999993"/>
    <n v="53.699999999999996"/>
    <x v="0"/>
    <x v="0"/>
    <x v="2"/>
  </r>
  <r>
    <s v="EIL-44855-309"/>
    <x v="147"/>
    <s v="59741-90220-OW"/>
    <s v="R-D-0.5"/>
    <n v="5"/>
    <x v="156"/>
    <s v=""/>
    <x v="0"/>
    <x v="0"/>
    <s v="D"/>
    <x v="1"/>
    <n v="5.3699999999999992"/>
    <n v="26.849999999999994"/>
    <x v="0"/>
    <x v="0"/>
    <x v="2"/>
  </r>
  <r>
    <s v="HCA-87224-420"/>
    <x v="148"/>
    <s v="62682-27930-PD"/>
    <s v="E-M-0.5"/>
    <n v="5"/>
    <x v="157"/>
    <s v="tfero4n@comsenz.com"/>
    <x v="0"/>
    <x v="1"/>
    <s v="M"/>
    <x v="1"/>
    <n v="8.25"/>
    <n v="41.25"/>
    <x v="0"/>
    <x v="1"/>
    <x v="0"/>
  </r>
  <r>
    <s v="ABO-29054-365"/>
    <x v="149"/>
    <s v="00256-19905-YG"/>
    <s v="A-M-0.5"/>
    <n v="6"/>
    <x v="158"/>
    <s v=""/>
    <x v="1"/>
    <x v="2"/>
    <s v="M"/>
    <x v="1"/>
    <n v="6.75"/>
    <n v="40.5"/>
    <x v="1"/>
    <x v="2"/>
    <x v="0"/>
  </r>
  <r>
    <s v="TKN-58485-031"/>
    <x v="150"/>
    <s v="38890-22576-UI"/>
    <s v="R-D-1"/>
    <n v="2"/>
    <x v="159"/>
    <s v="fdauney4p@sphinn.com"/>
    <x v="1"/>
    <x v="0"/>
    <s v="D"/>
    <x v="0"/>
    <n v="8.9499999999999993"/>
    <n v="17.899999999999999"/>
    <x v="1"/>
    <x v="0"/>
    <x v="2"/>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0"/>
    <x v="1"/>
    <x v="0"/>
  </r>
  <r>
    <s v="VEA-31961-977"/>
    <x v="79"/>
    <s v="51432-27169-KN"/>
    <s v="E-D-0.5"/>
    <n v="3"/>
    <x v="162"/>
    <s v="bflaherty4s@moonfruit.com"/>
    <x v="1"/>
    <x v="1"/>
    <s v="D"/>
    <x v="1"/>
    <n v="7.29"/>
    <n v="21.87"/>
    <x v="1"/>
    <x v="1"/>
    <x v="2"/>
  </r>
  <r>
    <s v="BAF-42286-205"/>
    <x v="152"/>
    <s v="43074-00987-PB"/>
    <s v="R-M-2.5"/>
    <n v="4"/>
    <x v="163"/>
    <s v="ocolbeck4t@sina.com.cn"/>
    <x v="0"/>
    <x v="0"/>
    <s v="M"/>
    <x v="2"/>
    <n v="22.884999999999998"/>
    <n v="91.539999999999992"/>
    <x v="1"/>
    <x v="0"/>
    <x v="0"/>
  </r>
  <r>
    <s v="WOR-52762-511"/>
    <x v="153"/>
    <s v="04739-85772-QT"/>
    <s v="E-L-2.5"/>
    <n v="6"/>
    <x v="164"/>
    <s v=""/>
    <x v="0"/>
    <x v="1"/>
    <s v="L"/>
    <x v="2"/>
    <n v="34.154999999999994"/>
    <n v="204.92999999999995"/>
    <x v="0"/>
    <x v="1"/>
    <x v="1"/>
  </r>
  <r>
    <s v="ZWK-03995-815"/>
    <x v="154"/>
    <s v="28279-78469-YW"/>
    <s v="E-M-2.5"/>
    <n v="2"/>
    <x v="165"/>
    <s v="ehobbing4v@nsw.gov.au"/>
    <x v="0"/>
    <x v="1"/>
    <s v="M"/>
    <x v="2"/>
    <n v="31.624999999999996"/>
    <n v="63.249999999999993"/>
    <x v="0"/>
    <x v="1"/>
    <x v="0"/>
  </r>
  <r>
    <s v="CKF-43291-846"/>
    <x v="155"/>
    <s v="91829-99544-DS"/>
    <s v="E-L-2.5"/>
    <n v="1"/>
    <x v="166"/>
    <s v="othynne4w@auda.org.au"/>
    <x v="0"/>
    <x v="1"/>
    <s v="L"/>
    <x v="2"/>
    <n v="34.154999999999994"/>
    <n v="34.154999999999994"/>
    <x v="0"/>
    <x v="1"/>
    <x v="1"/>
  </r>
  <r>
    <s v="RMW-74160-339"/>
    <x v="156"/>
    <s v="38978-59582-JP"/>
    <s v="R-L-2.5"/>
    <n v="4"/>
    <x v="167"/>
    <s v="eheining4x@flickr.com"/>
    <x v="0"/>
    <x v="0"/>
    <s v="L"/>
    <x v="2"/>
    <n v="27.484999999999996"/>
    <n v="109.93999999999998"/>
    <x v="0"/>
    <x v="0"/>
    <x v="1"/>
  </r>
  <r>
    <s v="FMT-94584-786"/>
    <x v="22"/>
    <s v="86504-96610-BH"/>
    <s v="A-L-1"/>
    <n v="2"/>
    <x v="168"/>
    <s v="kmelloi4y@imdb.com"/>
    <x v="0"/>
    <x v="2"/>
    <s v="L"/>
    <x v="0"/>
    <n v="12.95"/>
    <n v="25.9"/>
    <x v="1"/>
    <x v="2"/>
    <x v="1"/>
  </r>
  <r>
    <s v="NWT-78222-575"/>
    <x v="157"/>
    <s v="75986-98864-EZ"/>
    <s v="A-D-0.2"/>
    <n v="1"/>
    <x v="169"/>
    <s v=""/>
    <x v="1"/>
    <x v="2"/>
    <s v="D"/>
    <x v="3"/>
    <n v="2.9849999999999999"/>
    <n v="2.9849999999999999"/>
    <x v="1"/>
    <x v="2"/>
    <x v="2"/>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1"/>
    <x v="2"/>
    <x v="2"/>
  </r>
  <r>
    <s v="UCT-03935-589"/>
    <x v="78"/>
    <s v="85851-78384-DM"/>
    <s v="R-D-0.5"/>
    <n v="6"/>
    <x v="171"/>
    <s v="amundford52@nbcnews.com"/>
    <x v="0"/>
    <x v="0"/>
    <s v="D"/>
    <x v="1"/>
    <n v="5.3699999999999992"/>
    <n v="32.22"/>
    <x v="1"/>
    <x v="0"/>
    <x v="2"/>
  </r>
  <r>
    <s v="SBI-60013-494"/>
    <x v="159"/>
    <s v="55232-81621-BX"/>
    <s v="E-M-0.2"/>
    <n v="2"/>
    <x v="172"/>
    <s v="twalas53@google.ca"/>
    <x v="0"/>
    <x v="1"/>
    <s v="M"/>
    <x v="3"/>
    <n v="4.125"/>
    <n v="8.25"/>
    <x v="1"/>
    <x v="1"/>
    <x v="0"/>
  </r>
  <r>
    <s v="QRA-73277-814"/>
    <x v="160"/>
    <s v="80310-92912-JA"/>
    <s v="A-L-0.5"/>
    <n v="4"/>
    <x v="173"/>
    <s v="iblazewicz54@thetimes.co.uk"/>
    <x v="0"/>
    <x v="2"/>
    <s v="L"/>
    <x v="1"/>
    <n v="7.77"/>
    <n v="31.08"/>
    <x v="1"/>
    <x v="2"/>
    <x v="1"/>
  </r>
  <r>
    <s v="EQE-31648-909"/>
    <x v="161"/>
    <s v="19821-05175-WZ"/>
    <s v="E-D-0.5"/>
    <n v="5"/>
    <x v="174"/>
    <s v="arizzetti55@naver.com"/>
    <x v="0"/>
    <x v="1"/>
    <s v="D"/>
    <x v="1"/>
    <n v="7.29"/>
    <n v="36.450000000000003"/>
    <x v="0"/>
    <x v="1"/>
    <x v="2"/>
  </r>
  <r>
    <s v="QOO-24615-950"/>
    <x v="162"/>
    <s v="01338-83217-GV"/>
    <s v="R-M-2.5"/>
    <n v="3"/>
    <x v="175"/>
    <s v="mmeriet56@noaa.gov"/>
    <x v="0"/>
    <x v="0"/>
    <s v="M"/>
    <x v="2"/>
    <n v="22.884999999999998"/>
    <n v="68.655000000000001"/>
    <x v="1"/>
    <x v="0"/>
    <x v="0"/>
  </r>
  <r>
    <s v="WDV-73864-037"/>
    <x v="70"/>
    <s v="66044-25298-TA"/>
    <s v="L-M-0.5"/>
    <n v="5"/>
    <x v="176"/>
    <s v="lpratt57@netvibes.com"/>
    <x v="0"/>
    <x v="3"/>
    <s v="M"/>
    <x v="1"/>
    <n v="8.73"/>
    <n v="43.650000000000006"/>
    <x v="0"/>
    <x v="3"/>
    <x v="0"/>
  </r>
  <r>
    <s v="PKR-88575-066"/>
    <x v="163"/>
    <s v="28728-47861-TZ"/>
    <s v="E-L-0.2"/>
    <n v="1"/>
    <x v="177"/>
    <s v="akitchingham58@com.com"/>
    <x v="0"/>
    <x v="1"/>
    <s v="L"/>
    <x v="3"/>
    <n v="4.4550000000000001"/>
    <n v="4.4550000000000001"/>
    <x v="0"/>
    <x v="1"/>
    <x v="1"/>
  </r>
  <r>
    <s v="BWR-85735-955"/>
    <x v="153"/>
    <s v="32638-38620-AX"/>
    <s v="L-M-1"/>
    <n v="3"/>
    <x v="178"/>
    <s v="bbartholin59@xinhuanet.com"/>
    <x v="0"/>
    <x v="3"/>
    <s v="M"/>
    <x v="0"/>
    <n v="14.55"/>
    <n v="43.650000000000006"/>
    <x v="0"/>
    <x v="3"/>
    <x v="0"/>
  </r>
  <r>
    <s v="YFX-64795-136"/>
    <x v="164"/>
    <s v="83163-65741-IH"/>
    <s v="L-M-2.5"/>
    <n v="1"/>
    <x v="179"/>
    <s v="mprinn5a@usa.gov"/>
    <x v="0"/>
    <x v="3"/>
    <s v="M"/>
    <x v="2"/>
    <n v="33.464999999999996"/>
    <n v="33.464999999999996"/>
    <x v="0"/>
    <x v="3"/>
    <x v="0"/>
  </r>
  <r>
    <s v="DDO-71442-967"/>
    <x v="165"/>
    <s v="89422-58281-FD"/>
    <s v="L-D-0.2"/>
    <n v="5"/>
    <x v="180"/>
    <s v="abaudino5b@netvibes.com"/>
    <x v="0"/>
    <x v="3"/>
    <s v="D"/>
    <x v="3"/>
    <n v="3.8849999999999998"/>
    <n v="19.424999999999997"/>
    <x v="0"/>
    <x v="3"/>
    <x v="2"/>
  </r>
  <r>
    <s v="ILQ-11027-588"/>
    <x v="166"/>
    <s v="76293-30918-DQ"/>
    <s v="E-D-1"/>
    <n v="6"/>
    <x v="181"/>
    <s v="ppetrushanko5c@blinklist.com"/>
    <x v="1"/>
    <x v="1"/>
    <s v="D"/>
    <x v="0"/>
    <n v="12.15"/>
    <n v="72.900000000000006"/>
    <x v="0"/>
    <x v="1"/>
    <x v="2"/>
  </r>
  <r>
    <s v="KRZ-13868-122"/>
    <x v="167"/>
    <s v="86779-84838-EJ"/>
    <s v="E-L-1"/>
    <n v="3"/>
    <x v="182"/>
    <s v=""/>
    <x v="0"/>
    <x v="1"/>
    <s v="L"/>
    <x v="0"/>
    <n v="14.85"/>
    <n v="44.55"/>
    <x v="1"/>
    <x v="1"/>
    <x v="1"/>
  </r>
  <r>
    <s v="VRM-93594-914"/>
    <x v="168"/>
    <s v="66806-41795-MX"/>
    <s v="E-D-0.5"/>
    <n v="5"/>
    <x v="183"/>
    <s v="elaird5e@bing.com"/>
    <x v="0"/>
    <x v="1"/>
    <s v="D"/>
    <x v="1"/>
    <n v="7.29"/>
    <n v="36.450000000000003"/>
    <x v="1"/>
    <x v="1"/>
    <x v="2"/>
  </r>
  <r>
    <s v="HXL-22497-359"/>
    <x v="169"/>
    <s v="64875-71224-UI"/>
    <s v="A-L-1"/>
    <n v="3"/>
    <x v="184"/>
    <s v="mhowsden5f@infoseek.co.jp"/>
    <x v="0"/>
    <x v="2"/>
    <s v="L"/>
    <x v="0"/>
    <n v="12.95"/>
    <n v="38.849999999999994"/>
    <x v="1"/>
    <x v="2"/>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1"/>
    <x v="3"/>
    <x v="2"/>
  </r>
  <r>
    <s v="NOP-21394-646"/>
    <x v="170"/>
    <s v="16982-35708-BZ"/>
    <s v="L-D-2.5"/>
    <n v="3"/>
    <x v="185"/>
    <e v="#N/A"/>
    <x v="0"/>
    <x v="3"/>
    <s v="D"/>
    <x v="2"/>
    <n v="29.784999999999997"/>
    <n v="89.35499999999999"/>
    <x v="1"/>
    <x v="3"/>
    <x v="2"/>
  </r>
  <r>
    <s v="NOP-21394-646"/>
    <x v="170"/>
    <s v="16982-35708-BZ"/>
    <s v="L-L-0.5"/>
    <n v="4"/>
    <x v="185"/>
    <e v="#N/A"/>
    <x v="0"/>
    <x v="3"/>
    <s v="L"/>
    <x v="1"/>
    <n v="9.51"/>
    <n v="38.04"/>
    <x v="1"/>
    <x v="3"/>
    <x v="1"/>
  </r>
  <r>
    <s v="NOP-21394-646"/>
    <x v="170"/>
    <s v="16982-35708-BZ"/>
    <s v="E-M-1"/>
    <n v="3"/>
    <x v="185"/>
    <e v="#N/A"/>
    <x v="0"/>
    <x v="1"/>
    <s v="M"/>
    <x v="0"/>
    <n v="13.75"/>
    <n v="41.25"/>
    <x v="1"/>
    <x v="1"/>
    <x v="0"/>
  </r>
  <r>
    <s v="FTV-77095-168"/>
    <x v="171"/>
    <s v="66708-26678-QK"/>
    <s v="L-L-0.5"/>
    <n v="6"/>
    <x v="186"/>
    <s v=""/>
    <x v="0"/>
    <x v="3"/>
    <s v="L"/>
    <x v="1"/>
    <n v="9.51"/>
    <n v="57.06"/>
    <x v="1"/>
    <x v="3"/>
    <x v="1"/>
  </r>
  <r>
    <s v="BOR-02906-411"/>
    <x v="172"/>
    <s v="08743-09057-OO"/>
    <s v="L-D-2.5"/>
    <n v="6"/>
    <x v="187"/>
    <s v="tfelip5m@typepad.com"/>
    <x v="0"/>
    <x v="3"/>
    <s v="D"/>
    <x v="2"/>
    <n v="29.784999999999997"/>
    <n v="178.70999999999998"/>
    <x v="0"/>
    <x v="3"/>
    <x v="2"/>
  </r>
  <r>
    <s v="WMP-68847-770"/>
    <x v="173"/>
    <s v="37490-01572-JW"/>
    <s v="L-L-0.2"/>
    <n v="1"/>
    <x v="188"/>
    <s v="vle5n@disqus.com"/>
    <x v="0"/>
    <x v="3"/>
    <s v="L"/>
    <x v="3"/>
    <n v="4.7549999999999999"/>
    <n v="4.7549999999999999"/>
    <x v="1"/>
    <x v="3"/>
    <x v="1"/>
  </r>
  <r>
    <s v="TMO-22785-872"/>
    <x v="174"/>
    <s v="01811-60350-CU"/>
    <s v="E-M-1"/>
    <n v="6"/>
    <x v="189"/>
    <s v=""/>
    <x v="0"/>
    <x v="1"/>
    <s v="M"/>
    <x v="0"/>
    <n v="13.75"/>
    <n v="82.5"/>
    <x v="1"/>
    <x v="1"/>
    <x v="0"/>
  </r>
  <r>
    <s v="TJG-73587-353"/>
    <x v="175"/>
    <s v="24766-58139-GT"/>
    <s v="R-D-0.2"/>
    <n v="3"/>
    <x v="190"/>
    <s v=""/>
    <x v="0"/>
    <x v="0"/>
    <s v="D"/>
    <x v="3"/>
    <n v="2.6849999999999996"/>
    <n v="8.0549999999999997"/>
    <x v="0"/>
    <x v="0"/>
    <x v="2"/>
  </r>
  <r>
    <s v="OOU-61343-455"/>
    <x v="176"/>
    <s v="90123-70970-NY"/>
    <s v="A-M-1"/>
    <n v="2"/>
    <x v="191"/>
    <s v="npoolman5q@howstuffworks.com"/>
    <x v="0"/>
    <x v="2"/>
    <s v="M"/>
    <x v="0"/>
    <n v="11.25"/>
    <n v="22.5"/>
    <x v="1"/>
    <x v="2"/>
    <x v="0"/>
  </r>
  <r>
    <s v="RMA-08327-369"/>
    <x v="142"/>
    <s v="93809-05424-MG"/>
    <s v="A-M-0.5"/>
    <n v="6"/>
    <x v="192"/>
    <s v="oduny5r@constantcontact.com"/>
    <x v="0"/>
    <x v="2"/>
    <s v="M"/>
    <x v="1"/>
    <n v="6.75"/>
    <n v="40.5"/>
    <x v="0"/>
    <x v="2"/>
    <x v="0"/>
  </r>
  <r>
    <s v="SFB-97929-779"/>
    <x v="177"/>
    <s v="85425-33494-HQ"/>
    <s v="E-D-0.5"/>
    <n v="4"/>
    <x v="193"/>
    <s v="chalfhide5s@google.ru"/>
    <x v="1"/>
    <x v="1"/>
    <s v="D"/>
    <x v="1"/>
    <n v="7.29"/>
    <n v="29.16"/>
    <x v="0"/>
    <x v="1"/>
    <x v="2"/>
  </r>
  <r>
    <s v="AUP-10128-606"/>
    <x v="178"/>
    <s v="54387-64897-XC"/>
    <s v="A-M-0.5"/>
    <n v="1"/>
    <x v="194"/>
    <s v="fmalecky5t@list-manage.com"/>
    <x v="2"/>
    <x v="2"/>
    <s v="M"/>
    <x v="1"/>
    <n v="6.75"/>
    <n v="6.75"/>
    <x v="1"/>
    <x v="2"/>
    <x v="0"/>
  </r>
  <r>
    <s v="YTW-40242-005"/>
    <x v="179"/>
    <s v="01035-70465-UO"/>
    <s v="L-D-1"/>
    <n v="4"/>
    <x v="195"/>
    <s v="aattwater5u@wikia.com"/>
    <x v="0"/>
    <x v="3"/>
    <s v="D"/>
    <x v="0"/>
    <n v="12.95"/>
    <n v="51.8"/>
    <x v="0"/>
    <x v="3"/>
    <x v="2"/>
  </r>
  <r>
    <s v="PRP-53390-819"/>
    <x v="180"/>
    <s v="84260-39432-ML"/>
    <s v="E-L-0.5"/>
    <n v="6"/>
    <x v="196"/>
    <s v="mwhellans5v@mapquest.com"/>
    <x v="0"/>
    <x v="1"/>
    <s v="L"/>
    <x v="1"/>
    <n v="8.91"/>
    <n v="53.46"/>
    <x v="1"/>
    <x v="1"/>
    <x v="1"/>
  </r>
  <r>
    <s v="GSJ-01065-125"/>
    <x v="181"/>
    <s v="69779-40609-RS"/>
    <s v="E-D-0.2"/>
    <n v="4"/>
    <x v="197"/>
    <s v="dcamilletti5w@businesswire.com"/>
    <x v="0"/>
    <x v="1"/>
    <s v="D"/>
    <x v="3"/>
    <n v="3.645"/>
    <n v="14.58"/>
    <x v="0"/>
    <x v="1"/>
    <x v="2"/>
  </r>
  <r>
    <s v="YQU-65147-580"/>
    <x v="182"/>
    <s v="80247-70000-HT"/>
    <s v="R-D-2.5"/>
    <n v="1"/>
    <x v="198"/>
    <s v="egalgey5x@wufoo.com"/>
    <x v="0"/>
    <x v="0"/>
    <s v="D"/>
    <x v="2"/>
    <n v="20.584999999999997"/>
    <n v="20.584999999999997"/>
    <x v="1"/>
    <x v="0"/>
    <x v="2"/>
  </r>
  <r>
    <s v="QPM-95832-683"/>
    <x v="183"/>
    <s v="35058-04550-VC"/>
    <s v="L-L-1"/>
    <n v="2"/>
    <x v="199"/>
    <s v="mhame5y@newsvine.com"/>
    <x v="1"/>
    <x v="3"/>
    <s v="L"/>
    <x v="0"/>
    <n v="15.85"/>
    <n v="31.7"/>
    <x v="1"/>
    <x v="3"/>
    <x v="1"/>
  </r>
  <r>
    <s v="BNQ-88920-567"/>
    <x v="184"/>
    <s v="27226-53717-SY"/>
    <s v="L-D-0.2"/>
    <n v="6"/>
    <x v="200"/>
    <s v="igurnee5z@usnews.com"/>
    <x v="0"/>
    <x v="3"/>
    <s v="D"/>
    <x v="3"/>
    <n v="3.8849999999999998"/>
    <n v="23.31"/>
    <x v="1"/>
    <x v="3"/>
    <x v="2"/>
  </r>
  <r>
    <s v="PUX-47906-110"/>
    <x v="185"/>
    <s v="02002-98725-CH"/>
    <s v="L-M-1"/>
    <n v="4"/>
    <x v="201"/>
    <s v="asnowding60@comsenz.com"/>
    <x v="0"/>
    <x v="3"/>
    <s v="M"/>
    <x v="0"/>
    <n v="14.55"/>
    <n v="58.2"/>
    <x v="0"/>
    <x v="3"/>
    <x v="0"/>
  </r>
  <r>
    <s v="COL-72079-610"/>
    <x v="186"/>
    <s v="38487-01549-MV"/>
    <s v="E-L-0.5"/>
    <n v="4"/>
    <x v="202"/>
    <s v="gpoinsett61@berkeley.edu"/>
    <x v="0"/>
    <x v="1"/>
    <s v="L"/>
    <x v="1"/>
    <n v="8.91"/>
    <n v="35.64"/>
    <x v="1"/>
    <x v="1"/>
    <x v="1"/>
  </r>
  <r>
    <s v="LBC-45686-819"/>
    <x v="187"/>
    <s v="98573-41811-EQ"/>
    <s v="A-M-1"/>
    <n v="5"/>
    <x v="203"/>
    <s v="rfurman62@t.co"/>
    <x v="1"/>
    <x v="2"/>
    <s v="M"/>
    <x v="0"/>
    <n v="11.25"/>
    <n v="56.25"/>
    <x v="0"/>
    <x v="2"/>
    <x v="0"/>
  </r>
  <r>
    <s v="BLQ-03709-265"/>
    <x v="148"/>
    <s v="72463-75685-MV"/>
    <s v="R-L-0.2"/>
    <n v="3"/>
    <x v="204"/>
    <s v="ccrosier63@xrea.com"/>
    <x v="0"/>
    <x v="0"/>
    <s v="L"/>
    <x v="3"/>
    <n v="3.5849999999999995"/>
    <n v="10.754999999999999"/>
    <x v="1"/>
    <x v="0"/>
    <x v="1"/>
  </r>
  <r>
    <s v="BLQ-03709-265"/>
    <x v="148"/>
    <s v="72463-75685-MV"/>
    <s v="R-M-0.2"/>
    <n v="5"/>
    <x v="204"/>
    <s v="ccrosier63@xrea.com"/>
    <x v="0"/>
    <x v="0"/>
    <s v="M"/>
    <x v="3"/>
    <n v="2.9849999999999999"/>
    <n v="14.924999999999999"/>
    <x v="1"/>
    <x v="0"/>
    <x v="0"/>
  </r>
  <r>
    <s v="VFZ-91673-181"/>
    <x v="188"/>
    <s v="10225-91535-AI"/>
    <s v="A-L-1"/>
    <n v="6"/>
    <x v="205"/>
    <s v="lrushmer65@europa.eu"/>
    <x v="0"/>
    <x v="2"/>
    <s v="L"/>
    <x v="0"/>
    <n v="12.95"/>
    <n v="77.699999999999989"/>
    <x v="0"/>
    <x v="2"/>
    <x v="1"/>
  </r>
  <r>
    <s v="WKD-81956-870"/>
    <x v="189"/>
    <s v="48090-06534-HI"/>
    <s v="L-D-0.5"/>
    <n v="3"/>
    <x v="206"/>
    <s v="wedinborough66@github.io"/>
    <x v="0"/>
    <x v="3"/>
    <s v="D"/>
    <x v="1"/>
    <n v="7.77"/>
    <n v="23.31"/>
    <x v="1"/>
    <x v="3"/>
    <x v="2"/>
  </r>
  <r>
    <s v="TNI-91067-006"/>
    <x v="190"/>
    <s v="80444-58185-FX"/>
    <s v="E-L-1"/>
    <n v="4"/>
    <x v="207"/>
    <s v=""/>
    <x v="0"/>
    <x v="1"/>
    <s v="L"/>
    <x v="0"/>
    <n v="14.85"/>
    <n v="59.4"/>
    <x v="0"/>
    <x v="1"/>
    <x v="1"/>
  </r>
  <r>
    <s v="IZA-61469-812"/>
    <x v="191"/>
    <s v="13561-92774-WP"/>
    <s v="L-D-2.5"/>
    <n v="4"/>
    <x v="208"/>
    <s v="kbromehead68@un.org"/>
    <x v="0"/>
    <x v="3"/>
    <s v="D"/>
    <x v="2"/>
    <n v="29.784999999999997"/>
    <n v="119.13999999999999"/>
    <x v="0"/>
    <x v="3"/>
    <x v="2"/>
  </r>
  <r>
    <s v="PSS-22466-862"/>
    <x v="192"/>
    <s v="11550-78378-GE"/>
    <s v="R-L-0.2"/>
    <n v="4"/>
    <x v="209"/>
    <s v="ewesterman69@si.edu"/>
    <x v="1"/>
    <x v="0"/>
    <s v="L"/>
    <x v="3"/>
    <n v="3.5849999999999995"/>
    <n v="14.339999999999998"/>
    <x v="1"/>
    <x v="0"/>
    <x v="1"/>
  </r>
  <r>
    <s v="REH-56504-397"/>
    <x v="193"/>
    <s v="90961-35603-RP"/>
    <s v="A-M-2.5"/>
    <n v="5"/>
    <x v="210"/>
    <s v="ahutchens6a@amazonaws.com"/>
    <x v="0"/>
    <x v="2"/>
    <s v="M"/>
    <x v="2"/>
    <n v="25.874999999999996"/>
    <n v="129.37499999999997"/>
    <x v="1"/>
    <x v="2"/>
    <x v="0"/>
  </r>
  <r>
    <s v="ALA-62598-016"/>
    <x v="194"/>
    <s v="57145-03803-ZL"/>
    <s v="R-D-0.2"/>
    <n v="6"/>
    <x v="211"/>
    <s v="nwyvill6b@naver.com"/>
    <x v="2"/>
    <x v="0"/>
    <s v="D"/>
    <x v="3"/>
    <n v="2.6849999999999996"/>
    <n v="16.11"/>
    <x v="0"/>
    <x v="0"/>
    <x v="2"/>
  </r>
  <r>
    <s v="EYE-70374-835"/>
    <x v="195"/>
    <s v="89115-11966-VF"/>
    <s v="R-L-0.2"/>
    <n v="5"/>
    <x v="212"/>
    <s v="bmathon6c@barnesandnoble.com"/>
    <x v="0"/>
    <x v="0"/>
    <s v="L"/>
    <x v="3"/>
    <n v="3.5849999999999995"/>
    <n v="17.924999999999997"/>
    <x v="1"/>
    <x v="0"/>
    <x v="1"/>
  </r>
  <r>
    <s v="CCZ-19589-212"/>
    <x v="196"/>
    <s v="05754-41702-FG"/>
    <s v="L-M-0.2"/>
    <n v="2"/>
    <x v="213"/>
    <s v="kstreight6d@about.com"/>
    <x v="0"/>
    <x v="3"/>
    <s v="M"/>
    <x v="3"/>
    <n v="4.3650000000000002"/>
    <n v="8.73"/>
    <x v="1"/>
    <x v="3"/>
    <x v="0"/>
  </r>
  <r>
    <s v="BPT-83989-157"/>
    <x v="197"/>
    <s v="84269-49816-ML"/>
    <s v="A-M-2.5"/>
    <n v="2"/>
    <x v="214"/>
    <s v="pcutchie6e@globo.com"/>
    <x v="0"/>
    <x v="2"/>
    <s v="M"/>
    <x v="2"/>
    <n v="25.874999999999996"/>
    <n v="51.749999999999993"/>
    <x v="1"/>
    <x v="2"/>
    <x v="0"/>
  </r>
  <r>
    <s v="YFH-87456-208"/>
    <x v="198"/>
    <s v="23600-98432-ME"/>
    <s v="L-M-0.2"/>
    <n v="2"/>
    <x v="215"/>
    <s v=""/>
    <x v="0"/>
    <x v="3"/>
    <s v="M"/>
    <x v="3"/>
    <n v="4.3650000000000002"/>
    <n v="8.73"/>
    <x v="0"/>
    <x v="3"/>
    <x v="0"/>
  </r>
  <r>
    <s v="JLN-14700-924"/>
    <x v="199"/>
    <s v="79058-02767-CP"/>
    <s v="L-L-0.2"/>
    <n v="5"/>
    <x v="216"/>
    <s v="cgheraldi6g@opera.com"/>
    <x v="2"/>
    <x v="3"/>
    <s v="L"/>
    <x v="3"/>
    <n v="4.7549999999999999"/>
    <n v="23.774999999999999"/>
    <x v="1"/>
    <x v="3"/>
    <x v="1"/>
  </r>
  <r>
    <s v="JVW-22582-137"/>
    <x v="200"/>
    <s v="89208-74646-UK"/>
    <s v="E-M-0.2"/>
    <n v="5"/>
    <x v="217"/>
    <s v="bkenwell6h@over-blog.com"/>
    <x v="0"/>
    <x v="1"/>
    <s v="M"/>
    <x v="3"/>
    <n v="4.125"/>
    <n v="20.625"/>
    <x v="1"/>
    <x v="1"/>
    <x v="0"/>
  </r>
  <r>
    <s v="LAA-41879-001"/>
    <x v="201"/>
    <s v="11408-81032-UR"/>
    <s v="L-L-2.5"/>
    <n v="1"/>
    <x v="218"/>
    <s v="tsutty6i@google.es"/>
    <x v="0"/>
    <x v="3"/>
    <s v="L"/>
    <x v="2"/>
    <n v="36.454999999999998"/>
    <n v="36.454999999999998"/>
    <x v="1"/>
    <x v="3"/>
    <x v="1"/>
  </r>
  <r>
    <s v="BRV-64870-915"/>
    <x v="202"/>
    <s v="32070-55528-UG"/>
    <s v="L-L-2.5"/>
    <n v="5"/>
    <x v="219"/>
    <s v=""/>
    <x v="1"/>
    <x v="3"/>
    <s v="L"/>
    <x v="2"/>
    <n v="36.454999999999998"/>
    <n v="182.27499999999998"/>
    <x v="1"/>
    <x v="3"/>
    <x v="1"/>
  </r>
  <r>
    <s v="RGJ-12544-083"/>
    <x v="203"/>
    <s v="48873-84433-PN"/>
    <s v="L-D-2.5"/>
    <n v="3"/>
    <x v="220"/>
    <s v="charce6k@cafepress.com"/>
    <x v="1"/>
    <x v="3"/>
    <s v="D"/>
    <x v="2"/>
    <n v="29.784999999999997"/>
    <n v="89.35499999999999"/>
    <x v="1"/>
    <x v="3"/>
    <x v="2"/>
  </r>
  <r>
    <s v="JJX-83339-346"/>
    <x v="204"/>
    <s v="32928-18158-OW"/>
    <s v="R-L-0.2"/>
    <n v="1"/>
    <x v="221"/>
    <s v=""/>
    <x v="0"/>
    <x v="0"/>
    <s v="L"/>
    <x v="3"/>
    <n v="3.5849999999999995"/>
    <n v="3.5849999999999995"/>
    <x v="0"/>
    <x v="0"/>
    <x v="1"/>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0"/>
    <x v="2"/>
    <x v="0"/>
  </r>
  <r>
    <s v="AHV-66988-037"/>
    <x v="208"/>
    <s v="12743-00952-KO"/>
    <s v="R-M-2.5"/>
    <n v="2"/>
    <x v="225"/>
    <s v=""/>
    <x v="0"/>
    <x v="0"/>
    <s v="M"/>
    <x v="2"/>
    <n v="22.884999999999998"/>
    <n v="45.769999999999996"/>
    <x v="1"/>
    <x v="0"/>
    <x v="0"/>
  </r>
  <r>
    <s v="ISK-42066-094"/>
    <x v="209"/>
    <s v="41505-42181-EF"/>
    <s v="E-D-1"/>
    <n v="3"/>
    <x v="226"/>
    <s v="srushbrooke6q@youku.com"/>
    <x v="0"/>
    <x v="1"/>
    <s v="D"/>
    <x v="0"/>
    <n v="12.15"/>
    <n v="36.450000000000003"/>
    <x v="0"/>
    <x v="1"/>
    <x v="2"/>
  </r>
  <r>
    <s v="FTC-35822-530"/>
    <x v="210"/>
    <s v="14307-87663-KB"/>
    <s v="E-D-0.5"/>
    <n v="4"/>
    <x v="227"/>
    <s v="tdrynan6r@deviantart.com"/>
    <x v="0"/>
    <x v="1"/>
    <s v="D"/>
    <x v="1"/>
    <n v="7.29"/>
    <n v="29.16"/>
    <x v="0"/>
    <x v="1"/>
    <x v="2"/>
  </r>
  <r>
    <s v="VSS-56247-688"/>
    <x v="211"/>
    <s v="08360-19442-GB"/>
    <s v="L-M-2.5"/>
    <n v="4"/>
    <x v="228"/>
    <s v="eyurkov6s@hud.gov"/>
    <x v="0"/>
    <x v="3"/>
    <s v="M"/>
    <x v="2"/>
    <n v="33.464999999999996"/>
    <n v="133.85999999999999"/>
    <x v="1"/>
    <x v="3"/>
    <x v="0"/>
  </r>
  <r>
    <s v="HVW-25584-144"/>
    <x v="212"/>
    <s v="93405-51204-UW"/>
    <s v="L-L-0.2"/>
    <n v="5"/>
    <x v="229"/>
    <s v="lmallan6t@state.gov"/>
    <x v="0"/>
    <x v="3"/>
    <s v="L"/>
    <x v="3"/>
    <n v="4.7549999999999999"/>
    <n v="23.774999999999999"/>
    <x v="0"/>
    <x v="3"/>
    <x v="1"/>
  </r>
  <r>
    <s v="MUY-15309-209"/>
    <x v="213"/>
    <s v="97152-03355-IW"/>
    <s v="L-D-1"/>
    <n v="3"/>
    <x v="230"/>
    <s v="gbentjens6u@netlog.com"/>
    <x v="2"/>
    <x v="3"/>
    <s v="D"/>
    <x v="0"/>
    <n v="12.95"/>
    <n v="38.849999999999994"/>
    <x v="1"/>
    <x v="3"/>
    <x v="2"/>
  </r>
  <r>
    <s v="VAJ-44572-469"/>
    <x v="63"/>
    <s v="79216-73157-TE"/>
    <s v="R-L-0.2"/>
    <n v="6"/>
    <x v="231"/>
    <s v=""/>
    <x v="1"/>
    <x v="0"/>
    <s v="L"/>
    <x v="3"/>
    <n v="3.5849999999999995"/>
    <n v="21.509999999999998"/>
    <x v="0"/>
    <x v="0"/>
    <x v="1"/>
  </r>
  <r>
    <s v="YJU-84377-606"/>
    <x v="214"/>
    <s v="20259-47723-AC"/>
    <s v="A-D-1"/>
    <n v="1"/>
    <x v="232"/>
    <s v="lentwistle6w@omniture.com"/>
    <x v="0"/>
    <x v="2"/>
    <s v="D"/>
    <x v="0"/>
    <n v="9.9499999999999993"/>
    <n v="9.9499999999999993"/>
    <x v="0"/>
    <x v="2"/>
    <x v="2"/>
  </r>
  <r>
    <s v="VNC-93921-469"/>
    <x v="215"/>
    <s v="04666-71569-RI"/>
    <s v="L-L-1"/>
    <n v="1"/>
    <x v="233"/>
    <s v="zkiffe74@cyberchimps.com"/>
    <x v="0"/>
    <x v="3"/>
    <s v="L"/>
    <x v="0"/>
    <n v="15.85"/>
    <n v="15.85"/>
    <x v="0"/>
    <x v="3"/>
    <x v="1"/>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0"/>
    <x v="1"/>
    <x v="0"/>
  </r>
  <r>
    <s v="IOM-51636-823"/>
    <x v="218"/>
    <s v="04609-95151-XH"/>
    <s v="A-D-1"/>
    <n v="3"/>
    <x v="236"/>
    <s v=""/>
    <x v="0"/>
    <x v="2"/>
    <s v="D"/>
    <x v="0"/>
    <n v="9.9499999999999993"/>
    <n v="29.849999999999998"/>
    <x v="1"/>
    <x v="2"/>
    <x v="2"/>
  </r>
  <r>
    <s v="GGD-38107-641"/>
    <x v="219"/>
    <s v="99562-88650-YF"/>
    <s v="L-M-1"/>
    <n v="4"/>
    <x v="237"/>
    <s v="lkernan71@wsj.com"/>
    <x v="0"/>
    <x v="3"/>
    <s v="M"/>
    <x v="0"/>
    <n v="14.55"/>
    <n v="58.2"/>
    <x v="1"/>
    <x v="3"/>
    <x v="0"/>
  </r>
  <r>
    <s v="LTO-95975-728"/>
    <x v="220"/>
    <s v="46560-73885-PJ"/>
    <s v="R-L-0.5"/>
    <n v="4"/>
    <x v="238"/>
    <s v="rmclae72@dailymotion.com"/>
    <x v="2"/>
    <x v="0"/>
    <s v="L"/>
    <x v="1"/>
    <n v="7.169999999999999"/>
    <n v="28.679999999999996"/>
    <x v="1"/>
    <x v="0"/>
    <x v="1"/>
  </r>
  <r>
    <s v="IGM-84664-265"/>
    <x v="114"/>
    <s v="80179-44620-WN"/>
    <s v="R-L-0.5"/>
    <n v="3"/>
    <x v="239"/>
    <s v="cblowfelde73@ustream.tv"/>
    <x v="0"/>
    <x v="0"/>
    <s v="L"/>
    <x v="1"/>
    <n v="7.169999999999999"/>
    <n v="21.509999999999998"/>
    <x v="1"/>
    <x v="0"/>
    <x v="1"/>
  </r>
  <r>
    <s v="SKO-45740-621"/>
    <x v="221"/>
    <s v="04666-71569-RI"/>
    <s v="L-M-0.5"/>
    <n v="2"/>
    <x v="233"/>
    <s v="zkiffe74@cyberchimps.com"/>
    <x v="0"/>
    <x v="3"/>
    <s v="M"/>
    <x v="1"/>
    <n v="8.73"/>
    <n v="17.46"/>
    <x v="0"/>
    <x v="3"/>
    <x v="0"/>
  </r>
  <r>
    <s v="FOJ-02234-063"/>
    <x v="222"/>
    <s v="59081-87231-VP"/>
    <s v="E-D-2.5"/>
    <n v="1"/>
    <x v="240"/>
    <s v="docalleran75@ucla.edu"/>
    <x v="0"/>
    <x v="1"/>
    <s v="D"/>
    <x v="2"/>
    <n v="27.945"/>
    <n v="27.945"/>
    <x v="0"/>
    <x v="1"/>
    <x v="2"/>
  </r>
  <r>
    <s v="MSJ-11909-468"/>
    <x v="188"/>
    <s v="07878-45872-CC"/>
    <s v="E-D-2.5"/>
    <n v="5"/>
    <x v="241"/>
    <s v="ccromwell76@desdev.cn"/>
    <x v="0"/>
    <x v="1"/>
    <s v="D"/>
    <x v="2"/>
    <n v="27.945"/>
    <n v="139.72499999999999"/>
    <x v="1"/>
    <x v="1"/>
    <x v="2"/>
  </r>
  <r>
    <s v="DKB-78053-329"/>
    <x v="223"/>
    <s v="12444-05174-OO"/>
    <s v="R-M-0.2"/>
    <n v="2"/>
    <x v="242"/>
    <s v="ihay77@lulu.com"/>
    <x v="2"/>
    <x v="0"/>
    <s v="M"/>
    <x v="3"/>
    <n v="2.9849999999999999"/>
    <n v="5.97"/>
    <x v="1"/>
    <x v="0"/>
    <x v="0"/>
  </r>
  <r>
    <s v="DFZ-45083-941"/>
    <x v="224"/>
    <s v="34665-62561-AU"/>
    <s v="R-L-2.5"/>
    <n v="1"/>
    <x v="243"/>
    <s v="ttaffarello78@sciencedaily.com"/>
    <x v="0"/>
    <x v="0"/>
    <s v="L"/>
    <x v="2"/>
    <n v="27.484999999999996"/>
    <n v="27.484999999999996"/>
    <x v="0"/>
    <x v="0"/>
    <x v="1"/>
  </r>
  <r>
    <s v="OTA-40969-710"/>
    <x v="83"/>
    <s v="77877-11993-QH"/>
    <s v="R-L-1"/>
    <n v="5"/>
    <x v="244"/>
    <s v="mcanty79@jigsy.com"/>
    <x v="0"/>
    <x v="0"/>
    <s v="L"/>
    <x v="0"/>
    <n v="11.95"/>
    <n v="59.75"/>
    <x v="0"/>
    <x v="0"/>
    <x v="1"/>
  </r>
  <r>
    <s v="GRH-45571-667"/>
    <x v="104"/>
    <s v="32291-18308-YZ"/>
    <s v="E-M-1"/>
    <n v="3"/>
    <x v="245"/>
    <s v="jkopke7a@auda.org.au"/>
    <x v="0"/>
    <x v="1"/>
    <s v="M"/>
    <x v="0"/>
    <n v="13.75"/>
    <n v="41.25"/>
    <x v="1"/>
    <x v="1"/>
    <x v="0"/>
  </r>
  <r>
    <s v="NXV-05302-067"/>
    <x v="225"/>
    <s v="25754-33191-ZI"/>
    <s v="L-M-2.5"/>
    <n v="4"/>
    <x v="246"/>
    <s v=""/>
    <x v="0"/>
    <x v="3"/>
    <s v="M"/>
    <x v="2"/>
    <n v="33.464999999999996"/>
    <n v="133.85999999999999"/>
    <x v="1"/>
    <x v="3"/>
    <x v="0"/>
  </r>
  <r>
    <s v="VZH-86274-142"/>
    <x v="226"/>
    <s v="53120-45532-KL"/>
    <s v="R-L-1"/>
    <n v="5"/>
    <x v="247"/>
    <s v=""/>
    <x v="1"/>
    <x v="0"/>
    <s v="L"/>
    <x v="0"/>
    <n v="11.95"/>
    <n v="59.75"/>
    <x v="0"/>
    <x v="0"/>
    <x v="1"/>
  </r>
  <r>
    <s v="KIX-93248-135"/>
    <x v="227"/>
    <s v="36605-83052-WB"/>
    <s v="A-D-0.5"/>
    <n v="1"/>
    <x v="248"/>
    <s v="vhellmore7d@bbc.co.uk"/>
    <x v="0"/>
    <x v="2"/>
    <s v="D"/>
    <x v="1"/>
    <n v="5.97"/>
    <n v="5.97"/>
    <x v="0"/>
    <x v="2"/>
    <x v="2"/>
  </r>
  <r>
    <s v="AXR-10962-010"/>
    <x v="180"/>
    <s v="53683-35977-KI"/>
    <s v="E-D-1"/>
    <n v="2"/>
    <x v="249"/>
    <s v="mseawright7e@nbcnews.com"/>
    <x v="2"/>
    <x v="1"/>
    <s v="D"/>
    <x v="0"/>
    <n v="12.15"/>
    <n v="24.3"/>
    <x v="1"/>
    <x v="1"/>
    <x v="2"/>
  </r>
  <r>
    <s v="IHS-71573-008"/>
    <x v="228"/>
    <s v="07972-83134-NM"/>
    <s v="E-D-0.2"/>
    <n v="6"/>
    <x v="250"/>
    <s v="snortheast7f@mashable.com"/>
    <x v="0"/>
    <x v="1"/>
    <s v="D"/>
    <x v="3"/>
    <n v="3.645"/>
    <n v="21.87"/>
    <x v="0"/>
    <x v="1"/>
    <x v="2"/>
  </r>
  <r>
    <s v="QTR-19001-114"/>
    <x v="229"/>
    <s v="01035-70465-UO"/>
    <s v="A-D-1"/>
    <n v="2"/>
    <x v="195"/>
    <e v="#N/A"/>
    <x v="0"/>
    <x v="2"/>
    <s v="D"/>
    <x v="0"/>
    <n v="9.9499999999999993"/>
    <n v="19.899999999999999"/>
    <x v="0"/>
    <x v="2"/>
    <x v="2"/>
  </r>
  <r>
    <s v="WBK-62297-910"/>
    <x v="230"/>
    <s v="25514-23938-IQ"/>
    <s v="A-D-0.2"/>
    <n v="2"/>
    <x v="251"/>
    <s v="mfearon7h@reverbnation.com"/>
    <x v="0"/>
    <x v="2"/>
    <s v="D"/>
    <x v="3"/>
    <n v="2.9849999999999999"/>
    <n v="5.97"/>
    <x v="1"/>
    <x v="2"/>
    <x v="2"/>
  </r>
  <r>
    <s v="OGY-19377-175"/>
    <x v="231"/>
    <s v="49084-44492-OJ"/>
    <s v="E-D-0.5"/>
    <n v="1"/>
    <x v="252"/>
    <s v=""/>
    <x v="1"/>
    <x v="1"/>
    <s v="D"/>
    <x v="1"/>
    <n v="7.29"/>
    <n v="7.29"/>
    <x v="0"/>
    <x v="1"/>
    <x v="2"/>
  </r>
  <r>
    <s v="ESR-66651-814"/>
    <x v="80"/>
    <s v="76624-72205-CK"/>
    <s v="A-D-0.2"/>
    <n v="4"/>
    <x v="253"/>
    <s v="jsisneros7j@a8.net"/>
    <x v="0"/>
    <x v="2"/>
    <s v="D"/>
    <x v="3"/>
    <n v="2.9849999999999999"/>
    <n v="11.94"/>
    <x v="0"/>
    <x v="2"/>
    <x v="2"/>
  </r>
  <r>
    <s v="CPX-46916-770"/>
    <x v="232"/>
    <s v="12729-50170-JE"/>
    <s v="R-L-1"/>
    <n v="6"/>
    <x v="254"/>
    <s v="zcarlson7k@bigcartel.com"/>
    <x v="1"/>
    <x v="0"/>
    <s v="L"/>
    <x v="0"/>
    <n v="11.95"/>
    <n v="71.699999999999989"/>
    <x v="0"/>
    <x v="0"/>
    <x v="1"/>
  </r>
  <r>
    <s v="MDC-03318-645"/>
    <x v="233"/>
    <s v="43974-44760-QI"/>
    <s v="A-L-0.2"/>
    <n v="2"/>
    <x v="255"/>
    <s v="wmaddox7l@timesonline.co.uk"/>
    <x v="0"/>
    <x v="2"/>
    <s v="L"/>
    <x v="3"/>
    <n v="3.8849999999999998"/>
    <n v="7.77"/>
    <x v="1"/>
    <x v="2"/>
    <x v="1"/>
  </r>
  <r>
    <s v="SFF-86059-407"/>
    <x v="234"/>
    <s v="30585-48726-BK"/>
    <s v="A-M-2.5"/>
    <n v="1"/>
    <x v="256"/>
    <s v="dhedlestone7m@craigslist.org"/>
    <x v="0"/>
    <x v="2"/>
    <s v="M"/>
    <x v="2"/>
    <n v="25.874999999999996"/>
    <n v="25.874999999999996"/>
    <x v="1"/>
    <x v="2"/>
    <x v="0"/>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0"/>
    <x v="1"/>
  </r>
  <r>
    <s v="XUS-73326-418"/>
    <x v="237"/>
    <s v="37078-56703-AF"/>
    <s v="E-L-1"/>
    <n v="6"/>
    <x v="259"/>
    <s v="gbroadbear7p@omniture.com"/>
    <x v="0"/>
    <x v="1"/>
    <s v="L"/>
    <x v="0"/>
    <n v="14.85"/>
    <n v="89.1"/>
    <x v="1"/>
    <x v="1"/>
    <x v="1"/>
  </r>
  <r>
    <s v="XWD-18933-006"/>
    <x v="238"/>
    <s v="79420-11075-MY"/>
    <s v="A-L-0.2"/>
    <n v="2"/>
    <x v="260"/>
    <s v="epalfrey7q@devhub.com"/>
    <x v="0"/>
    <x v="2"/>
    <s v="L"/>
    <x v="3"/>
    <n v="3.8849999999999998"/>
    <n v="7.77"/>
    <x v="0"/>
    <x v="2"/>
    <x v="1"/>
  </r>
  <r>
    <s v="HPD-65272-772"/>
    <x v="52"/>
    <s v="57504-13456-UO"/>
    <s v="L-M-2.5"/>
    <n v="1"/>
    <x v="261"/>
    <s v="pmetrick7r@rakuten.co.jp"/>
    <x v="0"/>
    <x v="3"/>
    <s v="M"/>
    <x v="2"/>
    <n v="33.464999999999996"/>
    <n v="33.464999999999996"/>
    <x v="0"/>
    <x v="3"/>
    <x v="0"/>
  </r>
  <r>
    <s v="JEG-93140-224"/>
    <x v="146"/>
    <s v="53751-57560-CN"/>
    <s v="E-M-0.5"/>
    <n v="5"/>
    <x v="262"/>
    <s v=""/>
    <x v="0"/>
    <x v="1"/>
    <s v="M"/>
    <x v="1"/>
    <n v="8.25"/>
    <n v="41.25"/>
    <x v="0"/>
    <x v="1"/>
    <x v="0"/>
  </r>
  <r>
    <s v="NNH-62058-950"/>
    <x v="239"/>
    <s v="96112-42558-EA"/>
    <s v="E-L-1"/>
    <n v="4"/>
    <x v="263"/>
    <s v="kkarby7t@sbwire.com"/>
    <x v="0"/>
    <x v="1"/>
    <s v="L"/>
    <x v="0"/>
    <n v="14.85"/>
    <n v="59.4"/>
    <x v="0"/>
    <x v="1"/>
    <x v="1"/>
  </r>
  <r>
    <s v="LTD-71429-845"/>
    <x v="240"/>
    <s v="03157-23165-UB"/>
    <s v="A-L-0.5"/>
    <n v="1"/>
    <x v="264"/>
    <s v="fcrumpe7u@ftc.gov"/>
    <x v="2"/>
    <x v="2"/>
    <s v="L"/>
    <x v="1"/>
    <n v="7.77"/>
    <n v="7.77"/>
    <x v="1"/>
    <x v="2"/>
    <x v="1"/>
  </r>
  <r>
    <s v="MPV-26985-215"/>
    <x v="241"/>
    <s v="51466-52850-AG"/>
    <s v="R-D-0.5"/>
    <n v="1"/>
    <x v="265"/>
    <s v="achatto7v@sakura.ne.jp"/>
    <x v="2"/>
    <x v="0"/>
    <s v="D"/>
    <x v="1"/>
    <n v="5.3699999999999992"/>
    <n v="5.3699999999999992"/>
    <x v="0"/>
    <x v="0"/>
    <x v="2"/>
  </r>
  <r>
    <s v="IYO-10245-081"/>
    <x v="242"/>
    <s v="57145-31023-FK"/>
    <s v="E-M-2.5"/>
    <n v="3"/>
    <x v="266"/>
    <s v=""/>
    <x v="0"/>
    <x v="1"/>
    <s v="M"/>
    <x v="2"/>
    <n v="31.624999999999996"/>
    <n v="94.874999999999986"/>
    <x v="1"/>
    <x v="1"/>
    <x v="0"/>
  </r>
  <r>
    <s v="BYZ-39669-954"/>
    <x v="243"/>
    <s v="66408-53777-VE"/>
    <s v="L-L-2.5"/>
    <n v="1"/>
    <x v="267"/>
    <s v=""/>
    <x v="0"/>
    <x v="3"/>
    <s v="L"/>
    <x v="2"/>
    <n v="36.454999999999998"/>
    <n v="36.454999999999998"/>
    <x v="1"/>
    <x v="3"/>
    <x v="1"/>
  </r>
  <r>
    <s v="EFB-72860-209"/>
    <x v="244"/>
    <s v="53035-99701-WG"/>
    <s v="A-M-0.2"/>
    <n v="4"/>
    <x v="268"/>
    <s v="bmergue7y@umn.edu"/>
    <x v="0"/>
    <x v="2"/>
    <s v="M"/>
    <x v="3"/>
    <n v="3.375"/>
    <n v="13.5"/>
    <x v="0"/>
    <x v="2"/>
    <x v="0"/>
  </r>
  <r>
    <s v="GMM-72397-378"/>
    <x v="245"/>
    <s v="45899-92796-EI"/>
    <s v="R-L-0.2"/>
    <n v="4"/>
    <x v="269"/>
    <s v="kpatise7z@jigsy.com"/>
    <x v="0"/>
    <x v="0"/>
    <s v="L"/>
    <x v="3"/>
    <n v="3.5849999999999995"/>
    <n v="14.339999999999998"/>
    <x v="1"/>
    <x v="0"/>
    <x v="1"/>
  </r>
  <r>
    <s v="LYP-52345-883"/>
    <x v="246"/>
    <s v="17649-28133-PY"/>
    <s v="E-M-0.5"/>
    <n v="1"/>
    <x v="270"/>
    <s v=""/>
    <x v="1"/>
    <x v="1"/>
    <s v="M"/>
    <x v="1"/>
    <n v="8.25"/>
    <n v="8.25"/>
    <x v="0"/>
    <x v="1"/>
    <x v="0"/>
  </r>
  <r>
    <s v="DFK-35846-692"/>
    <x v="247"/>
    <s v="49612-33852-CN"/>
    <s v="R-D-0.2"/>
    <n v="5"/>
    <x v="271"/>
    <s v=""/>
    <x v="0"/>
    <x v="0"/>
    <s v="D"/>
    <x v="3"/>
    <n v="2.6849999999999996"/>
    <n v="13.424999999999997"/>
    <x v="0"/>
    <x v="0"/>
    <x v="2"/>
  </r>
  <r>
    <s v="XAH-93337-609"/>
    <x v="248"/>
    <s v="66976-43829-YG"/>
    <s v="A-D-1"/>
    <n v="5"/>
    <x v="272"/>
    <s v="dduke82@vkontakte.ru"/>
    <x v="0"/>
    <x v="2"/>
    <s v="D"/>
    <x v="0"/>
    <n v="9.9499999999999993"/>
    <n v="49.75"/>
    <x v="1"/>
    <x v="2"/>
    <x v="2"/>
  </r>
  <r>
    <s v="QKA-72582-644"/>
    <x v="249"/>
    <s v="64852-04619-XZ"/>
    <s v="E-M-0.5"/>
    <n v="2"/>
    <x v="273"/>
    <s v=""/>
    <x v="1"/>
    <x v="1"/>
    <s v="M"/>
    <x v="1"/>
    <n v="8.25"/>
    <n v="16.5"/>
    <x v="1"/>
    <x v="1"/>
    <x v="0"/>
  </r>
  <r>
    <s v="ZDK-84567-102"/>
    <x v="250"/>
    <s v="58690-31815-VY"/>
    <s v="A-D-0.5"/>
    <n v="3"/>
    <x v="274"/>
    <s v="ihussey84@mapy.cz"/>
    <x v="0"/>
    <x v="2"/>
    <s v="D"/>
    <x v="1"/>
    <n v="5.97"/>
    <n v="17.91"/>
    <x v="1"/>
    <x v="2"/>
    <x v="2"/>
  </r>
  <r>
    <s v="WAV-38301-984"/>
    <x v="251"/>
    <s v="62863-81239-DT"/>
    <s v="A-D-0.5"/>
    <n v="5"/>
    <x v="275"/>
    <s v="cpinkerton85@upenn.edu"/>
    <x v="0"/>
    <x v="2"/>
    <s v="D"/>
    <x v="1"/>
    <n v="5.97"/>
    <n v="29.849999999999998"/>
    <x v="1"/>
    <x v="2"/>
    <x v="2"/>
  </r>
  <r>
    <s v="KZR-33023-209"/>
    <x v="177"/>
    <s v="21177-40725-CF"/>
    <s v="E-L-1"/>
    <n v="3"/>
    <x v="276"/>
    <s v=""/>
    <x v="0"/>
    <x v="1"/>
    <s v="L"/>
    <x v="0"/>
    <n v="14.85"/>
    <n v="44.55"/>
    <x v="1"/>
    <x v="1"/>
    <x v="1"/>
  </r>
  <r>
    <s v="ULM-49433-003"/>
    <x v="252"/>
    <s v="99421-80253-UI"/>
    <s v="E-M-1"/>
    <n v="2"/>
    <x v="277"/>
    <s v=""/>
    <x v="0"/>
    <x v="1"/>
    <s v="M"/>
    <x v="0"/>
    <n v="13.75"/>
    <n v="27.5"/>
    <x v="1"/>
    <x v="1"/>
    <x v="0"/>
  </r>
  <r>
    <s v="SIB-83254-136"/>
    <x v="253"/>
    <s v="45315-50206-DK"/>
    <s v="R-M-0.5"/>
    <n v="6"/>
    <x v="278"/>
    <s v="dvizor88@furl.net"/>
    <x v="0"/>
    <x v="0"/>
    <s v="M"/>
    <x v="1"/>
    <n v="5.97"/>
    <n v="35.82"/>
    <x v="0"/>
    <x v="0"/>
    <x v="0"/>
  </r>
  <r>
    <s v="NOK-50349-551"/>
    <x v="254"/>
    <s v="09595-95726-OV"/>
    <s v="R-D-0.5"/>
    <n v="3"/>
    <x v="279"/>
    <s v="esedgebeer89@oaic.gov.au"/>
    <x v="0"/>
    <x v="0"/>
    <s v="D"/>
    <x v="1"/>
    <n v="5.3699999999999992"/>
    <n v="16.11"/>
    <x v="0"/>
    <x v="0"/>
    <x v="2"/>
  </r>
  <r>
    <s v="YIS-96268-844"/>
    <x v="227"/>
    <s v="60221-67036-TD"/>
    <s v="E-L-0.2"/>
    <n v="6"/>
    <x v="280"/>
    <s v="klestrange8a@lulu.com"/>
    <x v="0"/>
    <x v="1"/>
    <s v="L"/>
    <x v="3"/>
    <n v="4.4550000000000001"/>
    <n v="26.73"/>
    <x v="0"/>
    <x v="1"/>
    <x v="1"/>
  </r>
  <r>
    <s v="CXI-04933-855"/>
    <x v="110"/>
    <s v="62923-29397-KX"/>
    <s v="E-L-2.5"/>
    <n v="6"/>
    <x v="281"/>
    <s v="ltanti8b@techcrunch.com"/>
    <x v="0"/>
    <x v="1"/>
    <s v="L"/>
    <x v="2"/>
    <n v="34.154999999999994"/>
    <n v="204.92999999999995"/>
    <x v="0"/>
    <x v="1"/>
    <x v="1"/>
  </r>
  <r>
    <s v="IZU-90429-382"/>
    <x v="182"/>
    <s v="33011-52383-BA"/>
    <s v="A-L-1"/>
    <n v="3"/>
    <x v="282"/>
    <s v="ade8c@1und1.de"/>
    <x v="0"/>
    <x v="2"/>
    <s v="L"/>
    <x v="0"/>
    <n v="12.95"/>
    <n v="38.849999999999994"/>
    <x v="0"/>
    <x v="2"/>
    <x v="1"/>
  </r>
  <r>
    <s v="WIT-40912-783"/>
    <x v="255"/>
    <s v="86768-91598-FA"/>
    <s v="L-D-0.2"/>
    <n v="4"/>
    <x v="283"/>
    <s v="tjedrachowicz8d@acquirethisname.com"/>
    <x v="0"/>
    <x v="3"/>
    <s v="D"/>
    <x v="3"/>
    <n v="3.8849999999999998"/>
    <n v="15.54"/>
    <x v="0"/>
    <x v="3"/>
    <x v="2"/>
  </r>
  <r>
    <s v="PSD-57291-590"/>
    <x v="256"/>
    <s v="37191-12203-MX"/>
    <s v="A-M-0.5"/>
    <n v="1"/>
    <x v="284"/>
    <s v="pstonner8e@moonfruit.com"/>
    <x v="0"/>
    <x v="2"/>
    <s v="M"/>
    <x v="1"/>
    <n v="6.75"/>
    <n v="6.75"/>
    <x v="1"/>
    <x v="2"/>
    <x v="0"/>
  </r>
  <r>
    <s v="GOI-41472-677"/>
    <x v="3"/>
    <s v="16545-76328-JY"/>
    <s v="E-D-2.5"/>
    <n v="4"/>
    <x v="285"/>
    <s v="dtingly8f@goo.ne.jp"/>
    <x v="0"/>
    <x v="1"/>
    <s v="D"/>
    <x v="2"/>
    <n v="27.945"/>
    <n v="111.78"/>
    <x v="0"/>
    <x v="1"/>
    <x v="2"/>
  </r>
  <r>
    <s v="KTX-17944-494"/>
    <x v="257"/>
    <s v="74330-29286-RO"/>
    <s v="A-L-0.2"/>
    <n v="1"/>
    <x v="286"/>
    <s v="crushe8n@about.me"/>
    <x v="0"/>
    <x v="2"/>
    <s v="L"/>
    <x v="3"/>
    <n v="3.8849999999999998"/>
    <n v="3.8849999999999998"/>
    <x v="0"/>
    <x v="2"/>
    <x v="1"/>
  </r>
  <r>
    <s v="RDM-99811-230"/>
    <x v="258"/>
    <s v="22349-47389-GY"/>
    <s v="L-M-0.2"/>
    <n v="5"/>
    <x v="287"/>
    <s v="bchecci8h@usa.gov"/>
    <x v="2"/>
    <x v="3"/>
    <s v="M"/>
    <x v="3"/>
    <n v="4.3650000000000002"/>
    <n v="21.825000000000003"/>
    <x v="1"/>
    <x v="3"/>
    <x v="0"/>
  </r>
  <r>
    <s v="JTU-55897-581"/>
    <x v="259"/>
    <s v="70290-38099-GB"/>
    <s v="R-M-0.2"/>
    <n v="5"/>
    <x v="288"/>
    <s v="jbagot8i@mac.com"/>
    <x v="0"/>
    <x v="0"/>
    <s v="M"/>
    <x v="3"/>
    <n v="2.9849999999999999"/>
    <n v="14.924999999999999"/>
    <x v="1"/>
    <x v="0"/>
    <x v="0"/>
  </r>
  <r>
    <s v="CRK-07584-240"/>
    <x v="260"/>
    <s v="18741-72071-PP"/>
    <s v="A-M-1"/>
    <n v="3"/>
    <x v="289"/>
    <s v="ebeeble8j@soundcloud.com"/>
    <x v="0"/>
    <x v="2"/>
    <s v="M"/>
    <x v="0"/>
    <n v="11.25"/>
    <n v="33.75"/>
    <x v="0"/>
    <x v="2"/>
    <x v="0"/>
  </r>
  <r>
    <s v="MKE-75518-399"/>
    <x v="261"/>
    <s v="62588-82624-II"/>
    <s v="A-M-1"/>
    <n v="3"/>
    <x v="290"/>
    <s v="cfluin8k@flickr.com"/>
    <x v="2"/>
    <x v="2"/>
    <s v="M"/>
    <x v="0"/>
    <n v="11.25"/>
    <n v="33.75"/>
    <x v="1"/>
    <x v="2"/>
    <x v="0"/>
  </r>
  <r>
    <s v="AEL-51169-725"/>
    <x v="262"/>
    <s v="37430-29579-HD"/>
    <s v="L-M-0.2"/>
    <n v="6"/>
    <x v="291"/>
    <s v="ebletsor8l@vinaora.com"/>
    <x v="0"/>
    <x v="3"/>
    <s v="M"/>
    <x v="3"/>
    <n v="4.3650000000000002"/>
    <n v="26.19"/>
    <x v="0"/>
    <x v="3"/>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0"/>
    <x v="1"/>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1"/>
    <x v="0"/>
    <x v="2"/>
  </r>
  <r>
    <s v="ZGD-94763-868"/>
    <x v="265"/>
    <s v="53086-67334-KT"/>
    <s v="E-L-2.5"/>
    <n v="1"/>
    <x v="296"/>
    <s v="mbrockway8r@ibm.com"/>
    <x v="0"/>
    <x v="1"/>
    <s v="L"/>
    <x v="2"/>
    <n v="34.154999999999994"/>
    <n v="34.154999999999994"/>
    <x v="0"/>
    <x v="1"/>
    <x v="1"/>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1"/>
    <x v="2"/>
  </r>
  <r>
    <s v="ELB-07929-407"/>
    <x v="204"/>
    <s v="54004-04664-AA"/>
    <s v="A-M-2.5"/>
    <n v="2"/>
    <x v="299"/>
    <s v="tbennison8u@google.cn"/>
    <x v="0"/>
    <x v="2"/>
    <s v="M"/>
    <x v="2"/>
    <n v="25.874999999999996"/>
    <n v="51.749999999999993"/>
    <x v="0"/>
    <x v="2"/>
    <x v="0"/>
  </r>
  <r>
    <s v="UJQ-54441-340"/>
    <x v="268"/>
    <s v="26822-19510-SD"/>
    <s v="E-M-0.2"/>
    <n v="2"/>
    <x v="300"/>
    <s v="gtweed8v@yolasite.com"/>
    <x v="0"/>
    <x v="1"/>
    <s v="M"/>
    <x v="3"/>
    <n v="4.125"/>
    <n v="8.25"/>
    <x v="0"/>
    <x v="1"/>
    <x v="0"/>
  </r>
  <r>
    <s v="UJQ-54441-340"/>
    <x v="268"/>
    <s v="26822-19510-SD"/>
    <s v="A-L-0.2"/>
    <n v="5"/>
    <x v="300"/>
    <s v="gtweed8v@yolasite.com"/>
    <x v="0"/>
    <x v="2"/>
    <s v="L"/>
    <x v="3"/>
    <n v="3.8849999999999998"/>
    <n v="19.424999999999997"/>
    <x v="0"/>
    <x v="2"/>
    <x v="1"/>
  </r>
  <r>
    <s v="OWY-43108-475"/>
    <x v="269"/>
    <s v="06432-73165-ML"/>
    <s v="A-M-0.2"/>
    <n v="6"/>
    <x v="301"/>
    <s v="ggoggin8x@wix.com"/>
    <x v="1"/>
    <x v="2"/>
    <s v="M"/>
    <x v="3"/>
    <n v="3.375"/>
    <n v="20.25"/>
    <x v="0"/>
    <x v="2"/>
    <x v="0"/>
  </r>
  <r>
    <s v="GNO-91911-159"/>
    <x v="145"/>
    <s v="96503-31833-CW"/>
    <s v="L-D-0.5"/>
    <n v="3"/>
    <x v="302"/>
    <s v="sjeyness8y@biglobe.ne.jp"/>
    <x v="1"/>
    <x v="3"/>
    <s v="D"/>
    <x v="1"/>
    <n v="7.77"/>
    <n v="23.31"/>
    <x v="1"/>
    <x v="3"/>
    <x v="2"/>
  </r>
  <r>
    <s v="CNY-06284-066"/>
    <x v="270"/>
    <s v="63985-64148-MG"/>
    <s v="E-D-0.2"/>
    <n v="5"/>
    <x v="303"/>
    <s v="dbonhome8z@shinystat.com"/>
    <x v="0"/>
    <x v="1"/>
    <s v="D"/>
    <x v="3"/>
    <n v="3.645"/>
    <n v="18.225000000000001"/>
    <x v="0"/>
    <x v="1"/>
    <x v="2"/>
  </r>
  <r>
    <s v="OQS-46321-904"/>
    <x v="271"/>
    <s v="19597-91185-CM"/>
    <s v="E-M-1"/>
    <n v="1"/>
    <x v="304"/>
    <s v=""/>
    <x v="0"/>
    <x v="1"/>
    <s v="M"/>
    <x v="0"/>
    <n v="13.75"/>
    <n v="13.75"/>
    <x v="1"/>
    <x v="1"/>
    <x v="0"/>
  </r>
  <r>
    <s v="IBW-87442-480"/>
    <x v="272"/>
    <s v="79814-23626-JR"/>
    <s v="A-L-2.5"/>
    <n v="1"/>
    <x v="305"/>
    <s v="tle91@epa.gov"/>
    <x v="0"/>
    <x v="2"/>
    <s v="L"/>
    <x v="2"/>
    <n v="29.784999999999997"/>
    <n v="29.784999999999997"/>
    <x v="0"/>
    <x v="2"/>
    <x v="1"/>
  </r>
  <r>
    <s v="DGZ-82537-477"/>
    <x v="252"/>
    <s v="43439-94003-DW"/>
    <s v="R-D-1"/>
    <n v="5"/>
    <x v="306"/>
    <s v=""/>
    <x v="0"/>
    <x v="0"/>
    <s v="D"/>
    <x v="0"/>
    <n v="8.9499999999999993"/>
    <n v="44.75"/>
    <x v="1"/>
    <x v="0"/>
    <x v="2"/>
  </r>
  <r>
    <s v="LPS-39089-432"/>
    <x v="273"/>
    <s v="97655-45555-LI"/>
    <s v="R-D-1"/>
    <n v="5"/>
    <x v="307"/>
    <s v="balldridge93@yandex.ru"/>
    <x v="0"/>
    <x v="0"/>
    <s v="D"/>
    <x v="0"/>
    <n v="8.9499999999999993"/>
    <n v="44.75"/>
    <x v="0"/>
    <x v="0"/>
    <x v="2"/>
  </r>
  <r>
    <s v="MQU-86100-929"/>
    <x v="274"/>
    <s v="64418-01720-VW"/>
    <s v="L-L-0.5"/>
    <n v="4"/>
    <x v="308"/>
    <s v=""/>
    <x v="0"/>
    <x v="3"/>
    <s v="L"/>
    <x v="1"/>
    <n v="9.51"/>
    <n v="38.04"/>
    <x v="0"/>
    <x v="3"/>
    <x v="1"/>
  </r>
  <r>
    <s v="XUR-14132-391"/>
    <x v="275"/>
    <s v="96836-09258-RI"/>
    <s v="R-D-0.5"/>
    <n v="4"/>
    <x v="309"/>
    <s v="lgoodger95@guardian.co.uk"/>
    <x v="0"/>
    <x v="0"/>
    <s v="D"/>
    <x v="1"/>
    <n v="5.3699999999999992"/>
    <n v="21.479999999999997"/>
    <x v="0"/>
    <x v="0"/>
    <x v="2"/>
  </r>
  <r>
    <s v="OVI-27064-381"/>
    <x v="276"/>
    <s v="37274-08534-FM"/>
    <s v="R-D-0.5"/>
    <n v="3"/>
    <x v="298"/>
    <e v="#N/A"/>
    <x v="0"/>
    <x v="0"/>
    <s v="D"/>
    <x v="1"/>
    <n v="5.3699999999999992"/>
    <n v="16.11"/>
    <x v="1"/>
    <x v="0"/>
    <x v="2"/>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0"/>
    <x v="2"/>
    <x v="2"/>
  </r>
  <r>
    <s v="WXT-85291-143"/>
    <x v="279"/>
    <s v="81414-81273-DK"/>
    <s v="R-M-0.5"/>
    <n v="4"/>
    <x v="312"/>
    <s v="vceely99@auda.org.au"/>
    <x v="0"/>
    <x v="0"/>
    <s v="M"/>
    <x v="1"/>
    <n v="5.97"/>
    <n v="23.88"/>
    <x v="0"/>
    <x v="0"/>
    <x v="0"/>
  </r>
  <r>
    <s v="QNP-18893-547"/>
    <x v="280"/>
    <s v="76930-61689-CH"/>
    <s v="R-L-1"/>
    <n v="5"/>
    <x v="313"/>
    <s v=""/>
    <x v="0"/>
    <x v="0"/>
    <s v="L"/>
    <x v="0"/>
    <n v="11.95"/>
    <n v="59.75"/>
    <x v="1"/>
    <x v="0"/>
    <x v="1"/>
  </r>
  <r>
    <s v="DOH-92927-530"/>
    <x v="281"/>
    <s v="12839-56537-TQ"/>
    <s v="L-L-0.2"/>
    <n v="6"/>
    <x v="314"/>
    <s v="cvasiliev9b@discuz.net"/>
    <x v="0"/>
    <x v="3"/>
    <s v="L"/>
    <x v="3"/>
    <n v="4.7549999999999999"/>
    <n v="28.53"/>
    <x v="0"/>
    <x v="3"/>
    <x v="1"/>
  </r>
  <r>
    <s v="HGJ-82768-173"/>
    <x v="282"/>
    <s v="62741-01322-HU"/>
    <s v="A-M-1"/>
    <n v="4"/>
    <x v="315"/>
    <s v="tomoylan9c@liveinternet.ru"/>
    <x v="2"/>
    <x v="2"/>
    <s v="M"/>
    <x v="0"/>
    <n v="11.25"/>
    <n v="45"/>
    <x v="1"/>
    <x v="2"/>
    <x v="0"/>
  </r>
  <r>
    <s v="YPT-95383-088"/>
    <x v="283"/>
    <s v="43439-94003-DW"/>
    <s v="E-D-2.5"/>
    <n v="2"/>
    <x v="306"/>
    <e v="#N/A"/>
    <x v="0"/>
    <x v="1"/>
    <s v="D"/>
    <x v="2"/>
    <n v="27.945"/>
    <n v="55.89"/>
    <x v="1"/>
    <x v="1"/>
    <x v="2"/>
  </r>
  <r>
    <s v="OYH-16533-767"/>
    <x v="284"/>
    <s v="44932-34838-RM"/>
    <s v="E-L-1"/>
    <n v="4"/>
    <x v="316"/>
    <s v="wfetherston9e@constantcontact.com"/>
    <x v="0"/>
    <x v="1"/>
    <s v="L"/>
    <x v="0"/>
    <n v="14.85"/>
    <n v="59.4"/>
    <x v="1"/>
    <x v="1"/>
    <x v="1"/>
  </r>
  <r>
    <s v="DWW-28642-549"/>
    <x v="285"/>
    <s v="91181-19412-RQ"/>
    <s v="E-D-0.2"/>
    <n v="2"/>
    <x v="317"/>
    <s v="erasmus9f@techcrunch.com"/>
    <x v="0"/>
    <x v="1"/>
    <s v="D"/>
    <x v="3"/>
    <n v="3.645"/>
    <n v="7.29"/>
    <x v="0"/>
    <x v="1"/>
    <x v="2"/>
  </r>
  <r>
    <s v="CGO-79583-871"/>
    <x v="286"/>
    <s v="37182-54930-XC"/>
    <s v="E-D-0.5"/>
    <n v="1"/>
    <x v="318"/>
    <s v="wgiorgioni9g@wikipedia.org"/>
    <x v="0"/>
    <x v="1"/>
    <s v="D"/>
    <x v="1"/>
    <n v="7.29"/>
    <n v="7.29"/>
    <x v="0"/>
    <x v="1"/>
    <x v="2"/>
  </r>
  <r>
    <s v="TFY-52090-386"/>
    <x v="287"/>
    <s v="08613-17327-XT"/>
    <s v="E-L-0.5"/>
    <n v="2"/>
    <x v="319"/>
    <s v="lscargle9h@myspace.com"/>
    <x v="0"/>
    <x v="1"/>
    <s v="L"/>
    <x v="1"/>
    <n v="8.91"/>
    <n v="17.82"/>
    <x v="1"/>
    <x v="1"/>
    <x v="1"/>
  </r>
  <r>
    <s v="TFY-52090-386"/>
    <x v="287"/>
    <s v="08613-17327-XT"/>
    <s v="L-D-0.5"/>
    <n v="5"/>
    <x v="319"/>
    <s v="lscargle9h@myspace.com"/>
    <x v="0"/>
    <x v="3"/>
    <s v="D"/>
    <x v="1"/>
    <n v="7.77"/>
    <n v="38.849999999999994"/>
    <x v="1"/>
    <x v="3"/>
    <x v="2"/>
  </r>
  <r>
    <s v="NYY-73968-094"/>
    <x v="288"/>
    <s v="70451-38048-AH"/>
    <s v="R-D-0.5"/>
    <n v="6"/>
    <x v="320"/>
    <s v="nclimance9j@europa.eu"/>
    <x v="0"/>
    <x v="0"/>
    <s v="D"/>
    <x v="1"/>
    <n v="5.3699999999999992"/>
    <n v="32.22"/>
    <x v="1"/>
    <x v="0"/>
    <x v="2"/>
  </r>
  <r>
    <s v="QEY-71761-460"/>
    <x v="250"/>
    <s v="35442-75769-PL"/>
    <s v="R-M-1"/>
    <n v="2"/>
    <x v="321"/>
    <s v=""/>
    <x v="1"/>
    <x v="0"/>
    <s v="M"/>
    <x v="0"/>
    <n v="9.9499999999999993"/>
    <n v="19.899999999999999"/>
    <x v="0"/>
    <x v="0"/>
    <x v="0"/>
  </r>
  <r>
    <s v="GKQ-82603-910"/>
    <x v="289"/>
    <s v="83737-56117-JE"/>
    <s v="R-L-1"/>
    <n v="5"/>
    <x v="322"/>
    <s v="asnazle9l@oracle.com"/>
    <x v="0"/>
    <x v="0"/>
    <s v="L"/>
    <x v="0"/>
    <n v="11.95"/>
    <n v="59.75"/>
    <x v="1"/>
    <x v="0"/>
    <x v="1"/>
  </r>
  <r>
    <s v="IOB-32673-745"/>
    <x v="290"/>
    <s v="07095-81281-NJ"/>
    <s v="A-L-0.5"/>
    <n v="3"/>
    <x v="323"/>
    <s v="rworg9m@arstechnica.com"/>
    <x v="0"/>
    <x v="2"/>
    <s v="L"/>
    <x v="1"/>
    <n v="7.77"/>
    <n v="23.31"/>
    <x v="0"/>
    <x v="2"/>
    <x v="1"/>
  </r>
  <r>
    <s v="YAU-98893-150"/>
    <x v="291"/>
    <s v="77043-48851-HG"/>
    <s v="L-M-1"/>
    <n v="3"/>
    <x v="324"/>
    <s v="ldanes9n@umn.edu"/>
    <x v="0"/>
    <x v="3"/>
    <s v="M"/>
    <x v="0"/>
    <n v="14.55"/>
    <n v="43.650000000000006"/>
    <x v="1"/>
    <x v="3"/>
    <x v="0"/>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1"/>
    <x v="0"/>
    <x v="1"/>
  </r>
  <r>
    <s v="MOU-74341-266"/>
    <x v="294"/>
    <s v="99358-65399-TC"/>
    <s v="A-D-0.5"/>
    <n v="4"/>
    <x v="327"/>
    <s v="jawdry9q@utexas.edu"/>
    <x v="0"/>
    <x v="2"/>
    <s v="D"/>
    <x v="1"/>
    <n v="5.97"/>
    <n v="23.88"/>
    <x v="1"/>
    <x v="2"/>
    <x v="2"/>
  </r>
  <r>
    <s v="DHJ-87461-571"/>
    <x v="295"/>
    <s v="94525-76037-JP"/>
    <s v="A-M-1"/>
    <n v="2"/>
    <x v="328"/>
    <s v="eryles9r@fastcompany.com"/>
    <x v="0"/>
    <x v="2"/>
    <s v="M"/>
    <x v="0"/>
    <n v="11.25"/>
    <n v="22.5"/>
    <x v="1"/>
    <x v="2"/>
    <x v="0"/>
  </r>
  <r>
    <s v="DKM-97676-850"/>
    <x v="296"/>
    <s v="43439-94003-DW"/>
    <s v="E-D-0.5"/>
    <n v="5"/>
    <x v="306"/>
    <e v="#N/A"/>
    <x v="0"/>
    <x v="1"/>
    <s v="D"/>
    <x v="1"/>
    <n v="7.29"/>
    <n v="36.450000000000003"/>
    <x v="1"/>
    <x v="1"/>
    <x v="2"/>
  </r>
  <r>
    <s v="UEB-09112-118"/>
    <x v="297"/>
    <s v="82718-93677-XO"/>
    <s v="A-M-0.5"/>
    <n v="4"/>
    <x v="329"/>
    <s v=""/>
    <x v="0"/>
    <x v="2"/>
    <s v="M"/>
    <x v="1"/>
    <n v="6.75"/>
    <n v="27"/>
    <x v="0"/>
    <x v="2"/>
    <x v="0"/>
  </r>
  <r>
    <s v="ORZ-67699-748"/>
    <x v="298"/>
    <s v="44708-78241-DF"/>
    <s v="A-M-2.5"/>
    <n v="6"/>
    <x v="330"/>
    <s v="jcaldicott9u@usda.gov"/>
    <x v="0"/>
    <x v="2"/>
    <s v="M"/>
    <x v="2"/>
    <n v="25.874999999999996"/>
    <n v="155.24999999999997"/>
    <x v="1"/>
    <x v="2"/>
    <x v="0"/>
  </r>
  <r>
    <s v="JXP-28398-485"/>
    <x v="299"/>
    <s v="23039-93032-FN"/>
    <s v="A-D-2.5"/>
    <n v="5"/>
    <x v="331"/>
    <s v="mvedmore9v@a8.net"/>
    <x v="0"/>
    <x v="2"/>
    <s v="D"/>
    <x v="2"/>
    <n v="22.884999999999998"/>
    <n v="114.42499999999998"/>
    <x v="0"/>
    <x v="2"/>
    <x v="2"/>
  </r>
  <r>
    <s v="WWH-92259-198"/>
    <x v="300"/>
    <s v="35256-12529-FT"/>
    <s v="L-D-1"/>
    <n v="4"/>
    <x v="332"/>
    <s v="wromao9w@chronoengine.com"/>
    <x v="0"/>
    <x v="3"/>
    <s v="D"/>
    <x v="0"/>
    <n v="12.95"/>
    <n v="51.8"/>
    <x v="0"/>
    <x v="3"/>
    <x v="2"/>
  </r>
  <r>
    <s v="FLR-82914-153"/>
    <x v="301"/>
    <s v="86100-33488-WP"/>
    <s v="A-M-2.5"/>
    <n v="6"/>
    <x v="333"/>
    <s v=""/>
    <x v="0"/>
    <x v="2"/>
    <s v="M"/>
    <x v="2"/>
    <n v="25.874999999999996"/>
    <n v="155.24999999999997"/>
    <x v="1"/>
    <x v="2"/>
    <x v="0"/>
  </r>
  <r>
    <s v="AMB-93600-000"/>
    <x v="302"/>
    <s v="64435-53100-WM"/>
    <s v="A-L-2.5"/>
    <n v="1"/>
    <x v="334"/>
    <s v="tcotmore9y@amazonaws.com"/>
    <x v="0"/>
    <x v="2"/>
    <s v="L"/>
    <x v="2"/>
    <n v="29.784999999999997"/>
    <n v="29.784999999999997"/>
    <x v="1"/>
    <x v="2"/>
    <x v="1"/>
  </r>
  <r>
    <s v="FEP-36895-658"/>
    <x v="303"/>
    <s v="44699-43836-UH"/>
    <s v="R-L-0.2"/>
    <n v="6"/>
    <x v="335"/>
    <s v="yskipsey9z@spotify.com"/>
    <x v="2"/>
    <x v="0"/>
    <s v="L"/>
    <x v="3"/>
    <n v="3.5849999999999995"/>
    <n v="21.509999999999998"/>
    <x v="1"/>
    <x v="0"/>
    <x v="1"/>
  </r>
  <r>
    <s v="RXW-91413-276"/>
    <x v="304"/>
    <s v="29588-35679-RG"/>
    <s v="R-D-2.5"/>
    <n v="2"/>
    <x v="336"/>
    <s v="ncorpsa0@gmpg.org"/>
    <x v="0"/>
    <x v="0"/>
    <s v="D"/>
    <x v="2"/>
    <n v="20.584999999999997"/>
    <n v="41.169999999999995"/>
    <x v="1"/>
    <x v="0"/>
    <x v="2"/>
  </r>
  <r>
    <s v="RXW-91413-276"/>
    <x v="304"/>
    <s v="29588-35679-RG"/>
    <s v="R-M-0.5"/>
    <n v="1"/>
    <x v="336"/>
    <s v="ncorpsa0@gmpg.org"/>
    <x v="0"/>
    <x v="0"/>
    <s v="M"/>
    <x v="1"/>
    <n v="5.97"/>
    <n v="5.97"/>
    <x v="1"/>
    <x v="0"/>
    <x v="0"/>
  </r>
  <r>
    <s v="SDB-77492-188"/>
    <x v="305"/>
    <s v="64815-54078-HH"/>
    <s v="E-L-1"/>
    <n v="5"/>
    <x v="337"/>
    <s v="fbabbera2@stanford.edu"/>
    <x v="0"/>
    <x v="1"/>
    <s v="L"/>
    <x v="0"/>
    <n v="14.85"/>
    <n v="74.25"/>
    <x v="0"/>
    <x v="1"/>
    <x v="1"/>
  </r>
  <r>
    <s v="RZN-65182-395"/>
    <x v="196"/>
    <s v="59572-41990-XY"/>
    <s v="L-M-1"/>
    <n v="6"/>
    <x v="338"/>
    <s v="kloxtona3@opensource.org"/>
    <x v="0"/>
    <x v="3"/>
    <s v="M"/>
    <x v="0"/>
    <n v="14.55"/>
    <n v="87.300000000000011"/>
    <x v="1"/>
    <x v="3"/>
    <x v="0"/>
  </r>
  <r>
    <s v="HDQ-86094-507"/>
    <x v="110"/>
    <s v="32481-61533-ZJ"/>
    <s v="E-D-1"/>
    <n v="6"/>
    <x v="339"/>
    <s v="ptoffula4@posterous.com"/>
    <x v="0"/>
    <x v="1"/>
    <s v="D"/>
    <x v="0"/>
    <n v="12.15"/>
    <n v="72.900000000000006"/>
    <x v="0"/>
    <x v="1"/>
    <x v="2"/>
  </r>
  <r>
    <s v="YXO-79631-417"/>
    <x v="24"/>
    <s v="31587-92570-HL"/>
    <s v="L-D-0.5"/>
    <n v="1"/>
    <x v="340"/>
    <s v="cgwinnetta5@behance.net"/>
    <x v="0"/>
    <x v="3"/>
    <s v="D"/>
    <x v="1"/>
    <n v="7.77"/>
    <n v="7.77"/>
    <x v="1"/>
    <x v="3"/>
    <x v="2"/>
  </r>
  <r>
    <s v="SNF-57032-096"/>
    <x v="306"/>
    <s v="93832-04799-ID"/>
    <s v="E-D-0.5"/>
    <n v="6"/>
    <x v="341"/>
    <s v=""/>
    <x v="0"/>
    <x v="1"/>
    <s v="D"/>
    <x v="1"/>
    <n v="7.29"/>
    <n v="43.74"/>
    <x v="1"/>
    <x v="1"/>
    <x v="2"/>
  </r>
  <r>
    <s v="DGL-29648-995"/>
    <x v="307"/>
    <s v="59367-30821-ZQ"/>
    <s v="L-M-0.2"/>
    <n v="2"/>
    <x v="342"/>
    <s v=""/>
    <x v="0"/>
    <x v="3"/>
    <s v="M"/>
    <x v="3"/>
    <n v="4.3650000000000002"/>
    <n v="8.73"/>
    <x v="0"/>
    <x v="3"/>
    <x v="0"/>
  </r>
  <r>
    <s v="GPU-65651-504"/>
    <x v="308"/>
    <s v="83947-45528-ET"/>
    <s v="E-M-2.5"/>
    <n v="2"/>
    <x v="343"/>
    <s v="lflaoniera8@wordpress.org"/>
    <x v="0"/>
    <x v="1"/>
    <s v="M"/>
    <x v="2"/>
    <n v="31.624999999999996"/>
    <n v="63.249999999999993"/>
    <x v="1"/>
    <x v="1"/>
    <x v="0"/>
  </r>
  <r>
    <s v="OJU-34452-896"/>
    <x v="309"/>
    <s v="60799-92593-CX"/>
    <s v="E-L-0.5"/>
    <n v="1"/>
    <x v="344"/>
    <s v=""/>
    <x v="0"/>
    <x v="1"/>
    <s v="L"/>
    <x v="1"/>
    <n v="8.91"/>
    <n v="8.91"/>
    <x v="0"/>
    <x v="1"/>
    <x v="1"/>
  </r>
  <r>
    <s v="GZS-50547-887"/>
    <x v="310"/>
    <s v="61600-55136-UM"/>
    <s v="E-D-1"/>
    <n v="2"/>
    <x v="345"/>
    <s v="ccatchesideaa@macromedia.com"/>
    <x v="0"/>
    <x v="1"/>
    <s v="D"/>
    <x v="0"/>
    <n v="12.15"/>
    <n v="24.3"/>
    <x v="0"/>
    <x v="1"/>
    <x v="2"/>
  </r>
  <r>
    <s v="ESR-54041-053"/>
    <x v="311"/>
    <s v="59771-90302-OF"/>
    <s v="A-L-0.5"/>
    <n v="6"/>
    <x v="346"/>
    <s v="cgibbonsonab@accuweather.com"/>
    <x v="0"/>
    <x v="2"/>
    <s v="L"/>
    <x v="1"/>
    <n v="7.77"/>
    <n v="46.62"/>
    <x v="0"/>
    <x v="2"/>
    <x v="1"/>
  </r>
  <r>
    <s v="OGD-10781-526"/>
    <x v="132"/>
    <s v="16880-78077-FB"/>
    <s v="R-L-0.5"/>
    <n v="6"/>
    <x v="347"/>
    <s v="tfarraac@behance.net"/>
    <x v="0"/>
    <x v="0"/>
    <s v="L"/>
    <x v="1"/>
    <n v="7.169999999999999"/>
    <n v="43.019999999999996"/>
    <x v="1"/>
    <x v="0"/>
    <x v="1"/>
  </r>
  <r>
    <s v="FVH-29271-315"/>
    <x v="312"/>
    <s v="74415-50873-FC"/>
    <s v="A-D-0.5"/>
    <n v="3"/>
    <x v="348"/>
    <s v=""/>
    <x v="1"/>
    <x v="2"/>
    <s v="D"/>
    <x v="1"/>
    <n v="5.97"/>
    <n v="17.91"/>
    <x v="0"/>
    <x v="2"/>
    <x v="2"/>
  </r>
  <r>
    <s v="BNZ-20544-633"/>
    <x v="313"/>
    <s v="31798-95707-NR"/>
    <s v="L-L-0.5"/>
    <n v="4"/>
    <x v="349"/>
    <s v="gbamfieldae@yellowpages.com"/>
    <x v="0"/>
    <x v="3"/>
    <s v="L"/>
    <x v="1"/>
    <n v="9.51"/>
    <n v="38.04"/>
    <x v="0"/>
    <x v="3"/>
    <x v="1"/>
  </r>
  <r>
    <s v="FUX-85791-078"/>
    <x v="156"/>
    <s v="59122-08794-WT"/>
    <s v="A-M-0.2"/>
    <n v="2"/>
    <x v="350"/>
    <s v="whollingdaleaf@about.me"/>
    <x v="0"/>
    <x v="2"/>
    <s v="M"/>
    <x v="3"/>
    <n v="3.375"/>
    <n v="6.75"/>
    <x v="0"/>
    <x v="2"/>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1"/>
    <x v="0"/>
    <x v="2"/>
  </r>
  <r>
    <s v="JEH-37276-048"/>
    <x v="316"/>
    <s v="80896-38819-DW"/>
    <s v="A-L-0.5"/>
    <n v="3"/>
    <x v="353"/>
    <s v="jrudeforthai@wunderground.com"/>
    <x v="1"/>
    <x v="2"/>
    <s v="L"/>
    <x v="1"/>
    <n v="7.77"/>
    <n v="23.31"/>
    <x v="0"/>
    <x v="2"/>
    <x v="1"/>
  </r>
  <r>
    <s v="VYD-28555-589"/>
    <x v="317"/>
    <s v="29814-01459-RC"/>
    <s v="R-L-0.5"/>
    <n v="6"/>
    <x v="354"/>
    <s v="atomaszewskiaj@answers.com"/>
    <x v="2"/>
    <x v="0"/>
    <s v="L"/>
    <x v="1"/>
    <n v="7.169999999999999"/>
    <n v="43.019999999999996"/>
    <x v="0"/>
    <x v="0"/>
    <x v="1"/>
  </r>
  <r>
    <s v="WUG-76466-650"/>
    <x v="318"/>
    <s v="43439-94003-DW"/>
    <s v="L-D-0.5"/>
    <n v="3"/>
    <x v="306"/>
    <e v="#N/A"/>
    <x v="0"/>
    <x v="3"/>
    <s v="D"/>
    <x v="1"/>
    <n v="7.77"/>
    <n v="23.31"/>
    <x v="1"/>
    <x v="3"/>
    <x v="2"/>
  </r>
  <r>
    <s v="RJV-08261-583"/>
    <x v="182"/>
    <s v="48497-29281-FE"/>
    <s v="A-D-0.2"/>
    <n v="5"/>
    <x v="355"/>
    <s v="pbessal@qq.com"/>
    <x v="0"/>
    <x v="2"/>
    <s v="D"/>
    <x v="3"/>
    <n v="2.9849999999999999"/>
    <n v="14.924999999999999"/>
    <x v="0"/>
    <x v="2"/>
    <x v="2"/>
  </r>
  <r>
    <s v="PMR-56062-609"/>
    <x v="319"/>
    <s v="43605-12616-YH"/>
    <s v="E-D-0.5"/>
    <n v="3"/>
    <x v="356"/>
    <s v="ewindressam@marketwatch.com"/>
    <x v="0"/>
    <x v="1"/>
    <s v="D"/>
    <x v="1"/>
    <n v="7.29"/>
    <n v="21.87"/>
    <x v="1"/>
    <x v="1"/>
    <x v="2"/>
  </r>
  <r>
    <s v="XLD-12920-505"/>
    <x v="320"/>
    <s v="21907-75962-VB"/>
    <s v="E-L-0.5"/>
    <n v="6"/>
    <x v="357"/>
    <s v=""/>
    <x v="0"/>
    <x v="1"/>
    <s v="L"/>
    <x v="1"/>
    <n v="8.91"/>
    <n v="53.46"/>
    <x v="0"/>
    <x v="1"/>
    <x v="1"/>
  </r>
  <r>
    <s v="UBW-50312-037"/>
    <x v="321"/>
    <s v="69503-12127-YD"/>
    <s v="A-L-2.5"/>
    <n v="4"/>
    <x v="358"/>
    <s v=""/>
    <x v="0"/>
    <x v="2"/>
    <s v="L"/>
    <x v="2"/>
    <n v="29.784999999999997"/>
    <n v="119.13999999999999"/>
    <x v="1"/>
    <x v="2"/>
    <x v="1"/>
  </r>
  <r>
    <s v="QAW-05889-019"/>
    <x v="322"/>
    <s v="68810-07329-EU"/>
    <s v="L-M-0.5"/>
    <n v="5"/>
    <x v="359"/>
    <s v="vbaumadierap@google.cn"/>
    <x v="0"/>
    <x v="3"/>
    <s v="M"/>
    <x v="1"/>
    <n v="8.73"/>
    <n v="43.650000000000006"/>
    <x v="0"/>
    <x v="3"/>
    <x v="0"/>
  </r>
  <r>
    <s v="EPT-12715-397"/>
    <x v="128"/>
    <s v="08478-75251-OG"/>
    <s v="A-D-0.2"/>
    <n v="6"/>
    <x v="360"/>
    <s v=""/>
    <x v="0"/>
    <x v="2"/>
    <s v="D"/>
    <x v="3"/>
    <n v="2.9849999999999999"/>
    <n v="17.91"/>
    <x v="0"/>
    <x v="2"/>
    <x v="2"/>
  </r>
  <r>
    <s v="DHT-93810-053"/>
    <x v="323"/>
    <s v="17005-82030-EA"/>
    <s v="E-L-1"/>
    <n v="5"/>
    <x v="361"/>
    <s v="sweldsar@wired.com"/>
    <x v="0"/>
    <x v="1"/>
    <s v="L"/>
    <x v="0"/>
    <n v="14.85"/>
    <n v="74.25"/>
    <x v="0"/>
    <x v="1"/>
    <x v="1"/>
  </r>
  <r>
    <s v="DMY-96037-963"/>
    <x v="324"/>
    <s v="42179-95059-DO"/>
    <s v="L-D-0.2"/>
    <n v="3"/>
    <x v="362"/>
    <s v="msarvaras@artisteer.com"/>
    <x v="0"/>
    <x v="3"/>
    <s v="D"/>
    <x v="3"/>
    <n v="3.8849999999999998"/>
    <n v="11.654999999999999"/>
    <x v="0"/>
    <x v="3"/>
    <x v="2"/>
  </r>
  <r>
    <s v="MBM-55936-917"/>
    <x v="325"/>
    <s v="55989-39849-WO"/>
    <s v="L-D-0.5"/>
    <n v="3"/>
    <x v="363"/>
    <s v="ahavickat@nsw.gov.au"/>
    <x v="0"/>
    <x v="3"/>
    <s v="D"/>
    <x v="1"/>
    <n v="7.77"/>
    <n v="23.31"/>
    <x v="0"/>
    <x v="3"/>
    <x v="2"/>
  </r>
  <r>
    <s v="TPA-93614-840"/>
    <x v="326"/>
    <s v="28932-49296-TM"/>
    <s v="E-D-0.5"/>
    <n v="2"/>
    <x v="364"/>
    <s v="sdivinyau@ask.com"/>
    <x v="0"/>
    <x v="1"/>
    <s v="D"/>
    <x v="1"/>
    <n v="7.29"/>
    <n v="14.58"/>
    <x v="0"/>
    <x v="1"/>
    <x v="2"/>
  </r>
  <r>
    <s v="WDM-77521-710"/>
    <x v="327"/>
    <s v="86144-10144-CB"/>
    <s v="A-M-0.5"/>
    <n v="2"/>
    <x v="365"/>
    <s v="inorquoyav@businessweek.com"/>
    <x v="0"/>
    <x v="2"/>
    <s v="M"/>
    <x v="1"/>
    <n v="6.75"/>
    <n v="13.5"/>
    <x v="1"/>
    <x v="2"/>
    <x v="0"/>
  </r>
  <r>
    <s v="EIP-19142-462"/>
    <x v="328"/>
    <s v="60973-72562-DQ"/>
    <s v="E-L-1"/>
    <n v="6"/>
    <x v="366"/>
    <s v="aiddisonaw@usa.gov"/>
    <x v="0"/>
    <x v="1"/>
    <s v="L"/>
    <x v="0"/>
    <n v="14.85"/>
    <n v="89.1"/>
    <x v="1"/>
    <x v="1"/>
    <x v="1"/>
  </r>
  <r>
    <s v="EIP-19142-462"/>
    <x v="328"/>
    <s v="60973-72562-DQ"/>
    <s v="A-L-0.2"/>
    <n v="1"/>
    <x v="366"/>
    <s v="aiddisonaw@usa.gov"/>
    <x v="0"/>
    <x v="2"/>
    <s v="L"/>
    <x v="3"/>
    <n v="3.8849999999999998"/>
    <n v="3.8849999999999998"/>
    <x v="1"/>
    <x v="2"/>
    <x v="1"/>
  </r>
  <r>
    <s v="ZZL-76364-387"/>
    <x v="128"/>
    <s v="11263-86515-VU"/>
    <s v="R-L-2.5"/>
    <n v="4"/>
    <x v="367"/>
    <s v="rlongfielday@bluehost.com"/>
    <x v="0"/>
    <x v="0"/>
    <s v="L"/>
    <x v="2"/>
    <n v="27.484999999999996"/>
    <n v="109.93999999999998"/>
    <x v="1"/>
    <x v="0"/>
    <x v="1"/>
  </r>
  <r>
    <s v="GMF-18638-786"/>
    <x v="329"/>
    <s v="60004-62976-NI"/>
    <s v="L-D-0.5"/>
    <n v="6"/>
    <x v="368"/>
    <s v="gkislingburyaz@samsung.com"/>
    <x v="0"/>
    <x v="3"/>
    <s v="D"/>
    <x v="1"/>
    <n v="7.77"/>
    <n v="46.62"/>
    <x v="0"/>
    <x v="3"/>
    <x v="2"/>
  </r>
  <r>
    <s v="TDJ-20844-787"/>
    <x v="330"/>
    <s v="77876-28498-HI"/>
    <s v="A-L-0.5"/>
    <n v="5"/>
    <x v="369"/>
    <s v="xgibbonsb0@artisteer.com"/>
    <x v="0"/>
    <x v="2"/>
    <s v="L"/>
    <x v="1"/>
    <n v="7.77"/>
    <n v="38.849999999999994"/>
    <x v="1"/>
    <x v="2"/>
    <x v="1"/>
  </r>
  <r>
    <s v="BWK-39400-446"/>
    <x v="331"/>
    <s v="61302-06948-EH"/>
    <s v="L-D-0.5"/>
    <n v="4"/>
    <x v="370"/>
    <s v="fparresb1@imageshack.us"/>
    <x v="0"/>
    <x v="3"/>
    <s v="D"/>
    <x v="1"/>
    <n v="7.77"/>
    <n v="31.08"/>
    <x v="0"/>
    <x v="3"/>
    <x v="2"/>
  </r>
  <r>
    <s v="LCB-02099-995"/>
    <x v="332"/>
    <s v="06757-96251-UH"/>
    <s v="A-D-0.2"/>
    <n v="6"/>
    <x v="371"/>
    <s v="gsibrayb2@wsj.com"/>
    <x v="0"/>
    <x v="2"/>
    <s v="D"/>
    <x v="3"/>
    <n v="2.9849999999999999"/>
    <n v="17.91"/>
    <x v="0"/>
    <x v="2"/>
    <x v="2"/>
  </r>
  <r>
    <s v="UBA-43678-174"/>
    <x v="333"/>
    <s v="44530-75983-OD"/>
    <s v="E-D-2.5"/>
    <n v="6"/>
    <x v="372"/>
    <s v="ihotchkinb3@mit.edu"/>
    <x v="2"/>
    <x v="1"/>
    <s v="D"/>
    <x v="2"/>
    <n v="27.945"/>
    <n v="167.67000000000002"/>
    <x v="1"/>
    <x v="1"/>
    <x v="2"/>
  </r>
  <r>
    <s v="UDH-24280-432"/>
    <x v="334"/>
    <s v="44865-58249-RY"/>
    <s v="L-L-1"/>
    <n v="4"/>
    <x v="373"/>
    <s v="nbroadberrieb4@gnu.org"/>
    <x v="0"/>
    <x v="3"/>
    <s v="L"/>
    <x v="0"/>
    <n v="15.85"/>
    <n v="63.4"/>
    <x v="1"/>
    <x v="3"/>
    <x v="1"/>
  </r>
  <r>
    <s v="IDQ-20193-502"/>
    <x v="335"/>
    <s v="36021-61205-DF"/>
    <s v="L-M-0.2"/>
    <n v="2"/>
    <x v="374"/>
    <s v="rpithcockb5@yellowbook.com"/>
    <x v="0"/>
    <x v="3"/>
    <s v="M"/>
    <x v="3"/>
    <n v="4.3650000000000002"/>
    <n v="8.73"/>
    <x v="0"/>
    <x v="3"/>
    <x v="0"/>
  </r>
  <r>
    <s v="DJG-14442-608"/>
    <x v="336"/>
    <s v="75716-12782-SS"/>
    <s v="R-D-1"/>
    <n v="3"/>
    <x v="375"/>
    <s v="gcroysdaleb6@nih.gov"/>
    <x v="0"/>
    <x v="0"/>
    <s v="D"/>
    <x v="0"/>
    <n v="8.9499999999999993"/>
    <n v="26.849999999999998"/>
    <x v="0"/>
    <x v="0"/>
    <x v="2"/>
  </r>
  <r>
    <s v="DWB-61381-370"/>
    <x v="337"/>
    <s v="11812-00461-KH"/>
    <s v="L-L-0.2"/>
    <n v="2"/>
    <x v="376"/>
    <s v="bgozzettb7@github.com"/>
    <x v="0"/>
    <x v="3"/>
    <s v="L"/>
    <x v="3"/>
    <n v="4.7549999999999999"/>
    <n v="9.51"/>
    <x v="1"/>
    <x v="3"/>
    <x v="1"/>
  </r>
  <r>
    <s v="FRD-17347-990"/>
    <x v="80"/>
    <s v="46681-78850-ZW"/>
    <s v="A-D-1"/>
    <n v="4"/>
    <x v="377"/>
    <s v="tcraggsb8@house.gov"/>
    <x v="1"/>
    <x v="2"/>
    <s v="D"/>
    <x v="0"/>
    <n v="9.9499999999999993"/>
    <n v="39.799999999999997"/>
    <x v="1"/>
    <x v="2"/>
    <x v="2"/>
  </r>
  <r>
    <s v="YPP-27450-525"/>
    <x v="338"/>
    <s v="01932-87052-KO"/>
    <s v="E-M-0.5"/>
    <n v="3"/>
    <x v="378"/>
    <s v="lcullrfordb9@xing.com"/>
    <x v="0"/>
    <x v="1"/>
    <s v="M"/>
    <x v="1"/>
    <n v="8.25"/>
    <n v="24.75"/>
    <x v="0"/>
    <x v="1"/>
    <x v="0"/>
  </r>
  <r>
    <s v="EFC-39577-424"/>
    <x v="339"/>
    <s v="16046-34805-ZF"/>
    <s v="E-M-1"/>
    <n v="5"/>
    <x v="379"/>
    <s v="arizonba@xing.com"/>
    <x v="0"/>
    <x v="1"/>
    <s v="M"/>
    <x v="0"/>
    <n v="13.75"/>
    <n v="68.75"/>
    <x v="0"/>
    <x v="1"/>
    <x v="0"/>
  </r>
  <r>
    <s v="LAW-80062-016"/>
    <x v="340"/>
    <s v="34546-70516-LR"/>
    <s v="E-M-0.5"/>
    <n v="6"/>
    <x v="380"/>
    <s v=""/>
    <x v="1"/>
    <x v="1"/>
    <s v="M"/>
    <x v="1"/>
    <n v="8.25"/>
    <n v="49.5"/>
    <x v="1"/>
    <x v="1"/>
    <x v="0"/>
  </r>
  <r>
    <s v="WKL-27981-758"/>
    <x v="177"/>
    <s v="73699-93557-FZ"/>
    <s v="A-M-2.5"/>
    <n v="2"/>
    <x v="381"/>
    <s v="fmiellbc@spiegel.de"/>
    <x v="0"/>
    <x v="2"/>
    <s v="M"/>
    <x v="2"/>
    <n v="25.874999999999996"/>
    <n v="51.749999999999993"/>
    <x v="0"/>
    <x v="2"/>
    <x v="0"/>
  </r>
  <r>
    <s v="VRT-39834-265"/>
    <x v="341"/>
    <s v="86686-37462-CK"/>
    <s v="L-L-1"/>
    <n v="3"/>
    <x v="382"/>
    <s v=""/>
    <x v="1"/>
    <x v="3"/>
    <s v="L"/>
    <x v="0"/>
    <n v="15.85"/>
    <n v="47.55"/>
    <x v="0"/>
    <x v="3"/>
    <x v="1"/>
  </r>
  <r>
    <s v="QTC-71005-730"/>
    <x v="342"/>
    <s v="14298-02150-KH"/>
    <s v="A-L-0.2"/>
    <n v="4"/>
    <x v="383"/>
    <s v=""/>
    <x v="0"/>
    <x v="2"/>
    <s v="L"/>
    <x v="3"/>
    <n v="3.8849999999999998"/>
    <n v="15.54"/>
    <x v="1"/>
    <x v="2"/>
    <x v="1"/>
  </r>
  <r>
    <s v="TNX-09857-717"/>
    <x v="343"/>
    <s v="48675-07824-HJ"/>
    <s v="L-M-1"/>
    <n v="6"/>
    <x v="384"/>
    <s v=""/>
    <x v="0"/>
    <x v="3"/>
    <s v="M"/>
    <x v="0"/>
    <n v="14.55"/>
    <n v="87.300000000000011"/>
    <x v="0"/>
    <x v="3"/>
    <x v="0"/>
  </r>
  <r>
    <s v="JZV-43874-185"/>
    <x v="344"/>
    <s v="18551-80943-YQ"/>
    <s v="A-M-1"/>
    <n v="5"/>
    <x v="385"/>
    <s v=""/>
    <x v="0"/>
    <x v="2"/>
    <s v="M"/>
    <x v="0"/>
    <n v="11.25"/>
    <n v="56.25"/>
    <x v="0"/>
    <x v="2"/>
    <x v="0"/>
  </r>
  <r>
    <s v="ICF-17486-106"/>
    <x v="47"/>
    <s v="19196-09748-DB"/>
    <s v="L-L-2.5"/>
    <n v="1"/>
    <x v="386"/>
    <s v="wspringallbh@jugem.jp"/>
    <x v="0"/>
    <x v="3"/>
    <s v="L"/>
    <x v="2"/>
    <n v="36.454999999999998"/>
    <n v="36.454999999999998"/>
    <x v="0"/>
    <x v="3"/>
    <x v="1"/>
  </r>
  <r>
    <s v="BMK-49520-383"/>
    <x v="345"/>
    <s v="72233-08665-IP"/>
    <s v="R-L-0.2"/>
    <n v="3"/>
    <x v="387"/>
    <s v=""/>
    <x v="0"/>
    <x v="0"/>
    <s v="L"/>
    <x v="3"/>
    <n v="3.5849999999999995"/>
    <n v="10.754999999999999"/>
    <x v="0"/>
    <x v="0"/>
    <x v="1"/>
  </r>
  <r>
    <s v="HTS-15020-632"/>
    <x v="169"/>
    <s v="53817-13148-RK"/>
    <s v="R-M-0.2"/>
    <n v="3"/>
    <x v="388"/>
    <s v="ghawkyensbj@census.gov"/>
    <x v="0"/>
    <x v="0"/>
    <s v="M"/>
    <x v="3"/>
    <n v="2.9849999999999999"/>
    <n v="8.9550000000000001"/>
    <x v="1"/>
    <x v="0"/>
    <x v="0"/>
  </r>
  <r>
    <s v="YLE-18247-749"/>
    <x v="346"/>
    <s v="92227-49331-QR"/>
    <s v="A-L-0.5"/>
    <n v="3"/>
    <x v="389"/>
    <s v=""/>
    <x v="0"/>
    <x v="2"/>
    <s v="L"/>
    <x v="1"/>
    <n v="7.77"/>
    <n v="23.31"/>
    <x v="0"/>
    <x v="2"/>
    <x v="1"/>
  </r>
  <r>
    <s v="KJJ-12573-591"/>
    <x v="347"/>
    <s v="12997-41076-FQ"/>
    <s v="A-L-2.5"/>
    <n v="1"/>
    <x v="390"/>
    <s v=""/>
    <x v="0"/>
    <x v="2"/>
    <s v="L"/>
    <x v="2"/>
    <n v="29.784999999999997"/>
    <n v="29.784999999999997"/>
    <x v="0"/>
    <x v="2"/>
    <x v="1"/>
  </r>
  <r>
    <s v="RGU-43561-950"/>
    <x v="348"/>
    <s v="44220-00348-MB"/>
    <s v="A-L-2.5"/>
    <n v="5"/>
    <x v="391"/>
    <s v="bmcgilvrabm@so-net.ne.jp"/>
    <x v="0"/>
    <x v="2"/>
    <s v="L"/>
    <x v="2"/>
    <n v="29.784999999999997"/>
    <n v="148.92499999999998"/>
    <x v="0"/>
    <x v="2"/>
    <x v="1"/>
  </r>
  <r>
    <s v="JSN-73975-443"/>
    <x v="349"/>
    <s v="93047-98331-DD"/>
    <s v="L-M-0.5"/>
    <n v="1"/>
    <x v="392"/>
    <s v="adanzeybn@github.com"/>
    <x v="0"/>
    <x v="3"/>
    <s v="M"/>
    <x v="1"/>
    <n v="8.73"/>
    <n v="8.73"/>
    <x v="0"/>
    <x v="3"/>
    <x v="0"/>
  </r>
  <r>
    <s v="WNR-71736-993"/>
    <x v="350"/>
    <s v="16880-78077-FB"/>
    <s v="L-D-0.5"/>
    <n v="4"/>
    <x v="347"/>
    <e v="#N/A"/>
    <x v="0"/>
    <x v="3"/>
    <s v="D"/>
    <x v="1"/>
    <n v="7.77"/>
    <n v="31.08"/>
    <x v="1"/>
    <x v="3"/>
    <x v="2"/>
  </r>
  <r>
    <s v="WNR-71736-993"/>
    <x v="350"/>
    <s v="16880-78077-FB"/>
    <s v="A-D-2.5"/>
    <n v="6"/>
    <x v="347"/>
    <e v="#N/A"/>
    <x v="0"/>
    <x v="2"/>
    <s v="D"/>
    <x v="2"/>
    <n v="22.884999999999998"/>
    <n v="137.31"/>
    <x v="1"/>
    <x v="2"/>
    <x v="2"/>
  </r>
  <r>
    <s v="HNI-91338-546"/>
    <x v="54"/>
    <s v="67285-75317-XI"/>
    <s v="A-D-0.5"/>
    <n v="5"/>
    <x v="393"/>
    <s v=""/>
    <x v="0"/>
    <x v="2"/>
    <s v="D"/>
    <x v="1"/>
    <n v="5.97"/>
    <n v="29.849999999999998"/>
    <x v="1"/>
    <x v="2"/>
    <x v="2"/>
  </r>
  <r>
    <s v="CYH-53243-218"/>
    <x v="237"/>
    <s v="88167-57964-PH"/>
    <s v="R-M-0.5"/>
    <n v="3"/>
    <x v="394"/>
    <s v=""/>
    <x v="0"/>
    <x v="0"/>
    <s v="M"/>
    <x v="1"/>
    <n v="5.97"/>
    <n v="17.91"/>
    <x v="1"/>
    <x v="0"/>
    <x v="0"/>
  </r>
  <r>
    <s v="SVD-75407-177"/>
    <x v="351"/>
    <s v="16106-36039-QS"/>
    <s v="E-L-0.5"/>
    <n v="3"/>
    <x v="395"/>
    <s v="ydombrellbs@dedecms.com"/>
    <x v="0"/>
    <x v="1"/>
    <s v="L"/>
    <x v="1"/>
    <n v="8.91"/>
    <n v="26.73"/>
    <x v="0"/>
    <x v="1"/>
    <x v="1"/>
  </r>
  <r>
    <s v="NVN-66443-451"/>
    <x v="352"/>
    <s v="98921-82417-GN"/>
    <s v="R-D-1"/>
    <n v="2"/>
    <x v="396"/>
    <s v="adarthbt@t.co"/>
    <x v="0"/>
    <x v="0"/>
    <s v="D"/>
    <x v="0"/>
    <n v="8.9499999999999993"/>
    <n v="17.899999999999999"/>
    <x v="1"/>
    <x v="0"/>
    <x v="2"/>
  </r>
  <r>
    <s v="JUA-13580-095"/>
    <x v="102"/>
    <s v="55265-75151-AK"/>
    <s v="R-L-0.2"/>
    <n v="4"/>
    <x v="397"/>
    <s v="mdarrigoebu@hud.gov"/>
    <x v="1"/>
    <x v="0"/>
    <s v="L"/>
    <x v="3"/>
    <n v="3.5849999999999995"/>
    <n v="14.339999999999998"/>
    <x v="0"/>
    <x v="0"/>
    <x v="1"/>
  </r>
  <r>
    <s v="ACY-56225-839"/>
    <x v="353"/>
    <s v="47386-50743-FG"/>
    <s v="A-M-2.5"/>
    <n v="3"/>
    <x v="398"/>
    <s v=""/>
    <x v="0"/>
    <x v="2"/>
    <s v="M"/>
    <x v="2"/>
    <n v="25.874999999999996"/>
    <n v="77.624999999999986"/>
    <x v="0"/>
    <x v="2"/>
    <x v="0"/>
  </r>
  <r>
    <s v="QBB-07903-622"/>
    <x v="354"/>
    <s v="32622-54551-UC"/>
    <s v="R-L-1"/>
    <n v="5"/>
    <x v="399"/>
    <s v="mackrillbw@bandcamp.com"/>
    <x v="0"/>
    <x v="0"/>
    <s v="L"/>
    <x v="0"/>
    <n v="11.95"/>
    <n v="59.75"/>
    <x v="1"/>
    <x v="0"/>
    <x v="1"/>
  </r>
  <r>
    <s v="JLJ-81802-619"/>
    <x v="135"/>
    <s v="16880-78077-FB"/>
    <s v="A-L-1"/>
    <n v="6"/>
    <x v="347"/>
    <e v="#N/A"/>
    <x v="0"/>
    <x v="2"/>
    <s v="L"/>
    <x v="0"/>
    <n v="12.95"/>
    <n v="77.699999999999989"/>
    <x v="1"/>
    <x v="2"/>
    <x v="1"/>
  </r>
  <r>
    <s v="HFT-77191-168"/>
    <x v="343"/>
    <s v="48419-02347-XP"/>
    <s v="R-D-0.2"/>
    <n v="2"/>
    <x v="400"/>
    <s v="mkippenby@dion.ne.jp"/>
    <x v="0"/>
    <x v="0"/>
    <s v="D"/>
    <x v="3"/>
    <n v="2.6849999999999996"/>
    <n v="5.3699999999999992"/>
    <x v="0"/>
    <x v="0"/>
    <x v="2"/>
  </r>
  <r>
    <s v="SZR-35951-530"/>
    <x v="89"/>
    <s v="14121-20527-OJ"/>
    <s v="E-D-2.5"/>
    <n v="3"/>
    <x v="401"/>
    <s v="wransonbz@ted.com"/>
    <x v="1"/>
    <x v="1"/>
    <s v="D"/>
    <x v="2"/>
    <n v="27.945"/>
    <n v="83.835000000000008"/>
    <x v="0"/>
    <x v="1"/>
    <x v="2"/>
  </r>
  <r>
    <s v="IKL-95976-565"/>
    <x v="355"/>
    <s v="53486-73919-BQ"/>
    <s v="A-M-1"/>
    <n v="2"/>
    <x v="402"/>
    <s v=""/>
    <x v="0"/>
    <x v="2"/>
    <s v="M"/>
    <x v="0"/>
    <n v="11.25"/>
    <n v="22.5"/>
    <x v="1"/>
    <x v="2"/>
    <x v="0"/>
  </r>
  <r>
    <s v="XEY-48929-474"/>
    <x v="204"/>
    <s v="21889-94615-WT"/>
    <s v="L-M-2.5"/>
    <n v="6"/>
    <x v="403"/>
    <s v="lrignoldc1@miibeian.gov.cn"/>
    <x v="0"/>
    <x v="3"/>
    <s v="M"/>
    <x v="2"/>
    <n v="33.464999999999996"/>
    <n v="200.78999999999996"/>
    <x v="0"/>
    <x v="3"/>
    <x v="0"/>
  </r>
  <r>
    <s v="SQT-07286-736"/>
    <x v="356"/>
    <s v="87726-16941-QW"/>
    <s v="A-M-1"/>
    <n v="6"/>
    <x v="404"/>
    <s v=""/>
    <x v="0"/>
    <x v="2"/>
    <s v="M"/>
    <x v="0"/>
    <n v="11.25"/>
    <n v="67.5"/>
    <x v="1"/>
    <x v="2"/>
    <x v="0"/>
  </r>
  <r>
    <s v="QDU-45390-361"/>
    <x v="357"/>
    <s v="03677-09134-BC"/>
    <s v="E-M-0.5"/>
    <n v="1"/>
    <x v="405"/>
    <s v="crowthornc3@msn.com"/>
    <x v="0"/>
    <x v="1"/>
    <s v="M"/>
    <x v="1"/>
    <n v="8.25"/>
    <n v="8.25"/>
    <x v="1"/>
    <x v="1"/>
    <x v="0"/>
  </r>
  <r>
    <s v="RUJ-30649-712"/>
    <x v="300"/>
    <s v="93224-71517-WV"/>
    <s v="L-L-0.2"/>
    <n v="2"/>
    <x v="406"/>
    <s v="orylandc4@deviantart.com"/>
    <x v="0"/>
    <x v="3"/>
    <s v="L"/>
    <x v="3"/>
    <n v="4.7549999999999999"/>
    <n v="9.51"/>
    <x v="0"/>
    <x v="3"/>
    <x v="1"/>
  </r>
  <r>
    <s v="WSV-49732-075"/>
    <x v="358"/>
    <s v="76263-95145-GJ"/>
    <s v="L-D-2.5"/>
    <n v="1"/>
    <x v="407"/>
    <s v=""/>
    <x v="0"/>
    <x v="3"/>
    <s v="D"/>
    <x v="2"/>
    <n v="29.784999999999997"/>
    <n v="29.784999999999997"/>
    <x v="1"/>
    <x v="3"/>
    <x v="2"/>
  </r>
  <r>
    <s v="VJF-46305-323"/>
    <x v="161"/>
    <s v="68555-89840-GZ"/>
    <s v="L-D-0.5"/>
    <n v="2"/>
    <x v="408"/>
    <s v="msesonck@census.gov"/>
    <x v="0"/>
    <x v="3"/>
    <s v="D"/>
    <x v="1"/>
    <n v="7.77"/>
    <n v="15.54"/>
    <x v="1"/>
    <x v="3"/>
    <x v="2"/>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0"/>
    <x v="2"/>
    <x v="0"/>
  </r>
  <r>
    <s v="RRP-51647-420"/>
    <x v="360"/>
    <s v="89292-52335-YZ"/>
    <s v="E-D-1"/>
    <n v="3"/>
    <x v="411"/>
    <s v="llathleiffc9@nationalgeographic.com"/>
    <x v="1"/>
    <x v="1"/>
    <s v="D"/>
    <x v="0"/>
    <n v="12.15"/>
    <n v="36.450000000000003"/>
    <x v="0"/>
    <x v="1"/>
    <x v="2"/>
  </r>
  <r>
    <s v="PKJ-99134-523"/>
    <x v="361"/>
    <s v="77284-34297-YY"/>
    <s v="R-L-0.5"/>
    <n v="5"/>
    <x v="412"/>
    <s v="kheadsca@jalbum.net"/>
    <x v="0"/>
    <x v="0"/>
    <s v="L"/>
    <x v="1"/>
    <n v="7.169999999999999"/>
    <n v="35.849999999999994"/>
    <x v="1"/>
    <x v="0"/>
    <x v="1"/>
  </r>
  <r>
    <s v="FZQ-29439-457"/>
    <x v="362"/>
    <s v="50449-80974-BZ"/>
    <s v="E-L-0.2"/>
    <n v="5"/>
    <x v="413"/>
    <s v="tbownecb@unicef.org"/>
    <x v="1"/>
    <x v="1"/>
    <s v="L"/>
    <x v="3"/>
    <n v="4.4550000000000001"/>
    <n v="22.274999999999999"/>
    <x v="0"/>
    <x v="1"/>
    <x v="1"/>
  </r>
  <r>
    <s v="USN-68115-161"/>
    <x v="363"/>
    <s v="08120-16183-AW"/>
    <s v="E-M-0.2"/>
    <n v="6"/>
    <x v="414"/>
    <s v="rjacquemardcc@acquirethisname.com"/>
    <x v="1"/>
    <x v="1"/>
    <s v="M"/>
    <x v="3"/>
    <n v="4.125"/>
    <n v="24.75"/>
    <x v="1"/>
    <x v="1"/>
    <x v="0"/>
  </r>
  <r>
    <s v="IXU-20263-532"/>
    <x v="364"/>
    <s v="68044-89277-ML"/>
    <s v="L-M-2.5"/>
    <n v="2"/>
    <x v="415"/>
    <s v="kwarmancd@printfriendly.com"/>
    <x v="1"/>
    <x v="3"/>
    <s v="M"/>
    <x v="2"/>
    <n v="33.464999999999996"/>
    <n v="66.929999999999993"/>
    <x v="0"/>
    <x v="3"/>
    <x v="0"/>
  </r>
  <r>
    <s v="CBT-15092-420"/>
    <x v="85"/>
    <s v="71364-35210-HS"/>
    <s v="L-M-0.5"/>
    <n v="1"/>
    <x v="416"/>
    <s v="wcholomince@about.com"/>
    <x v="2"/>
    <x v="3"/>
    <s v="M"/>
    <x v="1"/>
    <n v="8.73"/>
    <n v="8.73"/>
    <x v="0"/>
    <x v="3"/>
    <x v="0"/>
  </r>
  <r>
    <s v="PKQ-46841-696"/>
    <x v="365"/>
    <s v="37177-68797-ON"/>
    <s v="R-M-0.5"/>
    <n v="3"/>
    <x v="417"/>
    <s v="abraidmancf@census.gov"/>
    <x v="0"/>
    <x v="0"/>
    <s v="M"/>
    <x v="1"/>
    <n v="5.97"/>
    <n v="17.91"/>
    <x v="1"/>
    <x v="0"/>
    <x v="0"/>
  </r>
  <r>
    <s v="XDU-05471-219"/>
    <x v="366"/>
    <s v="60308-06944-GS"/>
    <s v="R-L-0.5"/>
    <n v="1"/>
    <x v="418"/>
    <s v="pdurbancg@symantec.com"/>
    <x v="1"/>
    <x v="0"/>
    <s v="L"/>
    <x v="1"/>
    <n v="7.169999999999999"/>
    <n v="7.169999999999999"/>
    <x v="1"/>
    <x v="0"/>
    <x v="1"/>
  </r>
  <r>
    <s v="NID-20149-329"/>
    <x v="367"/>
    <s v="49888-39458-PF"/>
    <s v="R-D-0.2"/>
    <n v="2"/>
    <x v="419"/>
    <s v="aharroldch@miibeian.gov.cn"/>
    <x v="0"/>
    <x v="0"/>
    <s v="D"/>
    <x v="3"/>
    <n v="2.6849999999999996"/>
    <n v="5.3699999999999992"/>
    <x v="1"/>
    <x v="0"/>
    <x v="2"/>
  </r>
  <r>
    <s v="SVU-27222-213"/>
    <x v="142"/>
    <s v="60748-46813-DZ"/>
    <s v="L-L-0.2"/>
    <n v="5"/>
    <x v="420"/>
    <s v="spamphilonci@mlb.com"/>
    <x v="1"/>
    <x v="3"/>
    <s v="L"/>
    <x v="3"/>
    <n v="4.7549999999999999"/>
    <n v="23.774999999999999"/>
    <x v="1"/>
    <x v="3"/>
    <x v="1"/>
  </r>
  <r>
    <s v="RWI-84131-848"/>
    <x v="368"/>
    <s v="16385-11286-NX"/>
    <s v="R-D-2.5"/>
    <n v="2"/>
    <x v="421"/>
    <s v="mspurdencj@exblog.jp"/>
    <x v="0"/>
    <x v="0"/>
    <s v="D"/>
    <x v="2"/>
    <n v="20.584999999999997"/>
    <n v="41.169999999999995"/>
    <x v="0"/>
    <x v="0"/>
    <x v="2"/>
  </r>
  <r>
    <s v="GUU-40666-525"/>
    <x v="31"/>
    <s v="68555-89840-GZ"/>
    <s v="A-L-0.2"/>
    <n v="3"/>
    <x v="408"/>
    <s v="msesonck@census.gov"/>
    <x v="0"/>
    <x v="2"/>
    <s v="L"/>
    <x v="3"/>
    <n v="3.8849999999999998"/>
    <n v="11.654999999999999"/>
    <x v="1"/>
    <x v="2"/>
    <x v="1"/>
  </r>
  <r>
    <s v="SCN-51395-066"/>
    <x v="369"/>
    <s v="72164-90254-EJ"/>
    <s v="L-L-0.5"/>
    <n v="4"/>
    <x v="422"/>
    <s v="npirronecl@weibo.com"/>
    <x v="0"/>
    <x v="3"/>
    <s v="L"/>
    <x v="1"/>
    <n v="9.51"/>
    <n v="38.04"/>
    <x v="1"/>
    <x v="3"/>
    <x v="1"/>
  </r>
  <r>
    <s v="ULA-24644-321"/>
    <x v="370"/>
    <s v="67010-92988-CT"/>
    <s v="R-D-2.5"/>
    <n v="4"/>
    <x v="423"/>
    <s v="rcawleycm@yellowbook.com"/>
    <x v="1"/>
    <x v="0"/>
    <s v="D"/>
    <x v="2"/>
    <n v="20.584999999999997"/>
    <n v="82.339999999999989"/>
    <x v="0"/>
    <x v="0"/>
    <x v="2"/>
  </r>
  <r>
    <s v="EOL-92666-762"/>
    <x v="371"/>
    <s v="15776-91507-GT"/>
    <s v="L-L-0.2"/>
    <n v="2"/>
    <x v="424"/>
    <s v="sbarribalcn@microsoft.com"/>
    <x v="1"/>
    <x v="3"/>
    <s v="L"/>
    <x v="3"/>
    <n v="4.7549999999999999"/>
    <n v="9.51"/>
    <x v="0"/>
    <x v="3"/>
    <x v="1"/>
  </r>
  <r>
    <s v="AJV-18231-334"/>
    <x v="372"/>
    <s v="23473-41001-CD"/>
    <s v="R-D-2.5"/>
    <n v="2"/>
    <x v="425"/>
    <s v="aadamidesco@bizjournals.com"/>
    <x v="2"/>
    <x v="0"/>
    <s v="D"/>
    <x v="2"/>
    <n v="20.584999999999997"/>
    <n v="41.169999999999995"/>
    <x v="1"/>
    <x v="0"/>
    <x v="2"/>
  </r>
  <r>
    <s v="ZQI-47236-301"/>
    <x v="373"/>
    <s v="23446-47798-ID"/>
    <s v="L-L-0.5"/>
    <n v="5"/>
    <x v="426"/>
    <s v="cthowescp@craigslist.org"/>
    <x v="0"/>
    <x v="3"/>
    <s v="L"/>
    <x v="1"/>
    <n v="9.51"/>
    <n v="47.55"/>
    <x v="1"/>
    <x v="3"/>
    <x v="1"/>
  </r>
  <r>
    <s v="ZCR-15721-658"/>
    <x v="374"/>
    <s v="28327-84469-ND"/>
    <s v="A-M-1"/>
    <n v="4"/>
    <x v="427"/>
    <s v="rwillowaycq@admin.ch"/>
    <x v="0"/>
    <x v="2"/>
    <s v="M"/>
    <x v="0"/>
    <n v="11.25"/>
    <n v="45"/>
    <x v="1"/>
    <x v="2"/>
    <x v="0"/>
  </r>
  <r>
    <s v="QEW-47945-682"/>
    <x v="319"/>
    <s v="42466-87067-DT"/>
    <s v="L-L-0.2"/>
    <n v="5"/>
    <x v="428"/>
    <s v="aelwincr@privacy.gov.au"/>
    <x v="0"/>
    <x v="3"/>
    <s v="L"/>
    <x v="3"/>
    <n v="4.7549999999999999"/>
    <n v="23.774999999999999"/>
    <x v="1"/>
    <x v="3"/>
    <x v="1"/>
  </r>
  <r>
    <s v="PSY-45485-542"/>
    <x v="375"/>
    <s v="62246-99443-HF"/>
    <s v="R-D-0.5"/>
    <n v="3"/>
    <x v="429"/>
    <s v="abilbrookcs@booking.com"/>
    <x v="1"/>
    <x v="0"/>
    <s v="D"/>
    <x v="1"/>
    <n v="5.3699999999999992"/>
    <n v="16.11"/>
    <x v="0"/>
    <x v="0"/>
    <x v="2"/>
  </r>
  <r>
    <s v="BAQ-74241-156"/>
    <x v="376"/>
    <s v="99869-55718-UU"/>
    <s v="R-D-0.2"/>
    <n v="4"/>
    <x v="430"/>
    <s v="rmckallct@sakura.ne.jp"/>
    <x v="2"/>
    <x v="0"/>
    <s v="D"/>
    <x v="3"/>
    <n v="2.6849999999999996"/>
    <n v="10.739999999999998"/>
    <x v="0"/>
    <x v="0"/>
    <x v="2"/>
  </r>
  <r>
    <s v="BVU-77367-451"/>
    <x v="377"/>
    <s v="77421-46059-RY"/>
    <s v="A-D-1"/>
    <n v="5"/>
    <x v="431"/>
    <s v="bdailecu@vistaprint.com"/>
    <x v="0"/>
    <x v="2"/>
    <s v="D"/>
    <x v="0"/>
    <n v="9.9499999999999993"/>
    <n v="49.75"/>
    <x v="0"/>
    <x v="2"/>
    <x v="2"/>
  </r>
  <r>
    <s v="TJE-91516-344"/>
    <x v="378"/>
    <s v="49894-06550-OQ"/>
    <s v="E-M-1"/>
    <n v="2"/>
    <x v="432"/>
    <s v="atrehernecv@state.tx.us"/>
    <x v="1"/>
    <x v="1"/>
    <s v="M"/>
    <x v="0"/>
    <n v="13.75"/>
    <n v="27.5"/>
    <x v="1"/>
    <x v="1"/>
    <x v="0"/>
  </r>
  <r>
    <s v="LIS-96202-702"/>
    <x v="277"/>
    <s v="72028-63343-SU"/>
    <s v="L-D-2.5"/>
    <n v="4"/>
    <x v="433"/>
    <s v="abrentnallcw@biglobe.ne.jp"/>
    <x v="2"/>
    <x v="3"/>
    <s v="D"/>
    <x v="2"/>
    <n v="29.784999999999997"/>
    <n v="119.13999999999999"/>
    <x v="1"/>
    <x v="3"/>
    <x v="2"/>
  </r>
  <r>
    <s v="VIO-27668-766"/>
    <x v="379"/>
    <s v="10074-20104-NN"/>
    <s v="R-D-2.5"/>
    <n v="1"/>
    <x v="434"/>
    <s v="ddrinkallcx@psu.edu"/>
    <x v="0"/>
    <x v="0"/>
    <s v="D"/>
    <x v="2"/>
    <n v="20.584999999999997"/>
    <n v="20.584999999999997"/>
    <x v="0"/>
    <x v="0"/>
    <x v="2"/>
  </r>
  <r>
    <s v="ZVG-20473-043"/>
    <x v="86"/>
    <s v="71769-10219-IM"/>
    <s v="A-D-0.2"/>
    <n v="3"/>
    <x v="435"/>
    <s v="dkornelcy@cyberchimps.com"/>
    <x v="0"/>
    <x v="2"/>
    <s v="D"/>
    <x v="3"/>
    <n v="2.9849999999999999"/>
    <n v="8.9550000000000001"/>
    <x v="0"/>
    <x v="2"/>
    <x v="2"/>
  </r>
  <r>
    <s v="KGZ-56395-231"/>
    <x v="380"/>
    <s v="22221-71106-JD"/>
    <s v="A-D-0.5"/>
    <n v="1"/>
    <x v="436"/>
    <s v="rlequeuxcz@newyorker.com"/>
    <x v="0"/>
    <x v="2"/>
    <s v="D"/>
    <x v="1"/>
    <n v="5.97"/>
    <n v="5.97"/>
    <x v="1"/>
    <x v="2"/>
    <x v="2"/>
  </r>
  <r>
    <s v="CUU-92244-729"/>
    <x v="381"/>
    <s v="99735-44927-OL"/>
    <s v="E-M-1"/>
    <n v="3"/>
    <x v="437"/>
    <s v="jmccaulld0@parallels.com"/>
    <x v="0"/>
    <x v="1"/>
    <s v="M"/>
    <x v="0"/>
    <n v="13.75"/>
    <n v="41.25"/>
    <x v="0"/>
    <x v="1"/>
    <x v="0"/>
  </r>
  <r>
    <s v="EHE-94714-312"/>
    <x v="382"/>
    <s v="27132-68907-RC"/>
    <s v="E-L-0.2"/>
    <n v="5"/>
    <x v="438"/>
    <s v="abrashda@plala.or.jp"/>
    <x v="0"/>
    <x v="1"/>
    <s v="L"/>
    <x v="3"/>
    <n v="4.4550000000000001"/>
    <n v="22.274999999999999"/>
    <x v="0"/>
    <x v="1"/>
    <x v="1"/>
  </r>
  <r>
    <s v="RTL-16205-161"/>
    <x v="11"/>
    <s v="90440-62727-HI"/>
    <s v="A-M-0.5"/>
    <n v="1"/>
    <x v="439"/>
    <s v="ahutchinsond2@imgur.com"/>
    <x v="0"/>
    <x v="2"/>
    <s v="M"/>
    <x v="1"/>
    <n v="6.75"/>
    <n v="6.75"/>
    <x v="0"/>
    <x v="2"/>
    <x v="0"/>
  </r>
  <r>
    <s v="GTS-22482-014"/>
    <x v="167"/>
    <s v="36769-16558-SX"/>
    <s v="L-M-2.5"/>
    <n v="4"/>
    <x v="440"/>
    <s v=""/>
    <x v="0"/>
    <x v="3"/>
    <s v="M"/>
    <x v="2"/>
    <n v="33.464999999999996"/>
    <n v="133.85999999999999"/>
    <x v="0"/>
    <x v="3"/>
    <x v="0"/>
  </r>
  <r>
    <s v="DYG-25473-881"/>
    <x v="383"/>
    <s v="10138-31681-SD"/>
    <s v="A-D-0.2"/>
    <n v="2"/>
    <x v="441"/>
    <s v="rdriversd4@hexun.com"/>
    <x v="0"/>
    <x v="2"/>
    <s v="D"/>
    <x v="3"/>
    <n v="2.9849999999999999"/>
    <n v="5.97"/>
    <x v="1"/>
    <x v="2"/>
    <x v="2"/>
  </r>
  <r>
    <s v="HTR-21838-286"/>
    <x v="18"/>
    <s v="24669-76297-SF"/>
    <s v="A-L-1"/>
    <n v="2"/>
    <x v="442"/>
    <s v="hzeald5@google.de"/>
    <x v="0"/>
    <x v="2"/>
    <s v="L"/>
    <x v="0"/>
    <n v="12.95"/>
    <n v="25.9"/>
    <x v="1"/>
    <x v="2"/>
    <x v="1"/>
  </r>
  <r>
    <s v="KYG-28296-920"/>
    <x v="84"/>
    <s v="78050-20355-DI"/>
    <s v="E-M-2.5"/>
    <n v="1"/>
    <x v="443"/>
    <s v="gsmallcombed6@ucla.edu"/>
    <x v="1"/>
    <x v="1"/>
    <s v="M"/>
    <x v="2"/>
    <n v="31.624999999999996"/>
    <n v="31.624999999999996"/>
    <x v="0"/>
    <x v="1"/>
    <x v="0"/>
  </r>
  <r>
    <s v="NNB-20459-430"/>
    <x v="384"/>
    <s v="79825-17822-UH"/>
    <s v="L-M-0.2"/>
    <n v="2"/>
    <x v="444"/>
    <s v="ddibleyd7@feedburner.com"/>
    <x v="0"/>
    <x v="3"/>
    <s v="M"/>
    <x v="3"/>
    <n v="4.3650000000000002"/>
    <n v="8.73"/>
    <x v="1"/>
    <x v="3"/>
    <x v="0"/>
  </r>
  <r>
    <s v="FEK-14025-351"/>
    <x v="385"/>
    <s v="03990-21586-MQ"/>
    <s v="E-L-0.2"/>
    <n v="6"/>
    <x v="445"/>
    <s v="gdimitrioud8@chronoengine.com"/>
    <x v="0"/>
    <x v="1"/>
    <s v="L"/>
    <x v="3"/>
    <n v="4.4550000000000001"/>
    <n v="26.73"/>
    <x v="0"/>
    <x v="1"/>
    <x v="1"/>
  </r>
  <r>
    <s v="AWH-16980-469"/>
    <x v="386"/>
    <s v="27493-46921-TZ"/>
    <s v="L-M-0.2"/>
    <n v="6"/>
    <x v="446"/>
    <s v="fflanagand9@woothemes.com"/>
    <x v="0"/>
    <x v="3"/>
    <s v="M"/>
    <x v="3"/>
    <n v="4.3650000000000002"/>
    <n v="26.19"/>
    <x v="1"/>
    <x v="3"/>
    <x v="0"/>
  </r>
  <r>
    <s v="ZPW-31329-741"/>
    <x v="387"/>
    <s v="27132-68907-RC"/>
    <s v="R-D-1"/>
    <n v="6"/>
    <x v="438"/>
    <s v="abrashda@plala.or.jp"/>
    <x v="0"/>
    <x v="0"/>
    <s v="D"/>
    <x v="0"/>
    <n v="8.9499999999999993"/>
    <n v="53.699999999999996"/>
    <x v="0"/>
    <x v="0"/>
    <x v="2"/>
  </r>
  <r>
    <s v="ZPW-31329-741"/>
    <x v="387"/>
    <s v="27132-68907-RC"/>
    <s v="E-M-2.5"/>
    <n v="4"/>
    <x v="438"/>
    <s v="abrashda@plala.or.jp"/>
    <x v="0"/>
    <x v="1"/>
    <s v="M"/>
    <x v="2"/>
    <n v="31.624999999999996"/>
    <n v="126.49999999999999"/>
    <x v="0"/>
    <x v="1"/>
    <x v="0"/>
  </r>
  <r>
    <s v="ZPW-31329-741"/>
    <x v="387"/>
    <s v="27132-68907-RC"/>
    <s v="E-M-0.2"/>
    <n v="1"/>
    <x v="438"/>
    <e v="#N/A"/>
    <x v="0"/>
    <x v="1"/>
    <s v="M"/>
    <x v="3"/>
    <n v="4.125"/>
    <n v="4.125"/>
    <x v="0"/>
    <x v="1"/>
    <x v="0"/>
  </r>
  <r>
    <s v="UBI-83843-396"/>
    <x v="388"/>
    <s v="58816-74064-TF"/>
    <s v="R-L-1"/>
    <n v="2"/>
    <x v="447"/>
    <s v="nizhakovdd@aol.com"/>
    <x v="2"/>
    <x v="0"/>
    <s v="L"/>
    <x v="0"/>
    <n v="11.95"/>
    <n v="23.9"/>
    <x v="1"/>
    <x v="0"/>
    <x v="1"/>
  </r>
  <r>
    <s v="VID-40587-569"/>
    <x v="389"/>
    <s v="09818-59895-EH"/>
    <s v="E-D-2.5"/>
    <n v="5"/>
    <x v="448"/>
    <s v="skeetsde@answers.com"/>
    <x v="0"/>
    <x v="1"/>
    <s v="D"/>
    <x v="2"/>
    <n v="27.945"/>
    <n v="139.72499999999999"/>
    <x v="0"/>
    <x v="1"/>
    <x v="2"/>
  </r>
  <r>
    <s v="KBB-52530-416"/>
    <x v="229"/>
    <s v="06488-46303-IZ"/>
    <s v="L-D-2.5"/>
    <n v="2"/>
    <x v="449"/>
    <s v=""/>
    <x v="0"/>
    <x v="3"/>
    <s v="D"/>
    <x v="2"/>
    <n v="29.784999999999997"/>
    <n v="59.569999999999993"/>
    <x v="0"/>
    <x v="3"/>
    <x v="2"/>
  </r>
  <r>
    <s v="ISJ-48676-420"/>
    <x v="390"/>
    <s v="93046-67561-AY"/>
    <s v="L-L-0.5"/>
    <n v="6"/>
    <x v="450"/>
    <s v="kcakedg@huffingtonpost.com"/>
    <x v="0"/>
    <x v="3"/>
    <s v="L"/>
    <x v="1"/>
    <n v="9.51"/>
    <n v="57.06"/>
    <x v="1"/>
    <x v="3"/>
    <x v="1"/>
  </r>
  <r>
    <s v="MIF-17920-768"/>
    <x v="391"/>
    <s v="68946-40750-LK"/>
    <s v="R-L-0.2"/>
    <n v="6"/>
    <x v="451"/>
    <s v="mhanseddh@instagram.com"/>
    <x v="1"/>
    <x v="0"/>
    <s v="L"/>
    <x v="3"/>
    <n v="3.5849999999999995"/>
    <n v="21.509999999999998"/>
    <x v="0"/>
    <x v="0"/>
    <x v="1"/>
  </r>
  <r>
    <s v="CPX-19312-088"/>
    <x v="117"/>
    <s v="38387-64959-WW"/>
    <s v="L-M-0.5"/>
    <n v="6"/>
    <x v="452"/>
    <s v="fkienleindi@trellian.com"/>
    <x v="1"/>
    <x v="3"/>
    <s v="M"/>
    <x v="1"/>
    <n v="8.73"/>
    <n v="52.38"/>
    <x v="0"/>
    <x v="3"/>
    <x v="0"/>
  </r>
  <r>
    <s v="RXI-67978-260"/>
    <x v="392"/>
    <s v="48418-60841-CC"/>
    <s v="E-D-1"/>
    <n v="6"/>
    <x v="453"/>
    <s v="kegglestonedj@sphinn.com"/>
    <x v="1"/>
    <x v="1"/>
    <s v="D"/>
    <x v="0"/>
    <n v="12.15"/>
    <n v="72.900000000000006"/>
    <x v="1"/>
    <x v="1"/>
    <x v="2"/>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1"/>
    <x v="3"/>
    <x v="1"/>
  </r>
  <r>
    <s v="IGK-51227-573"/>
    <x v="137"/>
    <s v="46959-60474-LT"/>
    <s v="L-D-0.5"/>
    <n v="2"/>
    <x v="456"/>
    <s v="bgiannazzidm@apple.com"/>
    <x v="0"/>
    <x v="3"/>
    <s v="D"/>
    <x v="1"/>
    <n v="7.77"/>
    <n v="15.54"/>
    <x v="1"/>
    <x v="3"/>
    <x v="2"/>
  </r>
  <r>
    <s v="ZAY-43009-775"/>
    <x v="395"/>
    <s v="73431-39823-UP"/>
    <s v="L-D-0.2"/>
    <n v="6"/>
    <x v="457"/>
    <s v=""/>
    <x v="0"/>
    <x v="3"/>
    <s v="D"/>
    <x v="3"/>
    <n v="3.8849999999999998"/>
    <n v="23.31"/>
    <x v="1"/>
    <x v="3"/>
    <x v="2"/>
  </r>
  <r>
    <s v="EMA-63190-618"/>
    <x v="396"/>
    <s v="90993-98984-JK"/>
    <s v="E-M-0.2"/>
    <n v="1"/>
    <x v="458"/>
    <s v="ulethbrigdo@hc360.com"/>
    <x v="0"/>
    <x v="1"/>
    <s v="M"/>
    <x v="3"/>
    <n v="4.125"/>
    <n v="4.125"/>
    <x v="0"/>
    <x v="1"/>
    <x v="0"/>
  </r>
  <r>
    <s v="FBI-35855-418"/>
    <x v="189"/>
    <s v="06552-04430-AG"/>
    <s v="R-M-0.5"/>
    <n v="6"/>
    <x v="459"/>
    <s v="sfarnishdp@dmoz.org"/>
    <x v="2"/>
    <x v="0"/>
    <s v="M"/>
    <x v="1"/>
    <n v="5.97"/>
    <n v="35.82"/>
    <x v="1"/>
    <x v="0"/>
    <x v="0"/>
  </r>
  <r>
    <s v="TXB-80533-417"/>
    <x v="8"/>
    <s v="54597-57004-QM"/>
    <s v="L-L-1"/>
    <n v="2"/>
    <x v="460"/>
    <s v="fjecockdq@unicef.org"/>
    <x v="0"/>
    <x v="3"/>
    <s v="L"/>
    <x v="0"/>
    <n v="15.85"/>
    <n v="31.7"/>
    <x v="1"/>
    <x v="3"/>
    <x v="1"/>
  </r>
  <r>
    <s v="MBM-00112-248"/>
    <x v="397"/>
    <s v="50238-24377-ZS"/>
    <s v="L-L-1"/>
    <n v="5"/>
    <x v="461"/>
    <s v=""/>
    <x v="0"/>
    <x v="3"/>
    <s v="L"/>
    <x v="0"/>
    <n v="15.85"/>
    <n v="79.25"/>
    <x v="0"/>
    <x v="3"/>
    <x v="1"/>
  </r>
  <r>
    <s v="EUO-69145-988"/>
    <x v="398"/>
    <s v="60370-41934-IF"/>
    <s v="E-D-0.2"/>
    <n v="3"/>
    <x v="462"/>
    <s v="hpallisterds@ning.com"/>
    <x v="0"/>
    <x v="1"/>
    <s v="D"/>
    <x v="3"/>
    <n v="3.645"/>
    <n v="10.935"/>
    <x v="1"/>
    <x v="1"/>
    <x v="2"/>
  </r>
  <r>
    <s v="GYA-80327-368"/>
    <x v="399"/>
    <s v="06899-54551-EH"/>
    <s v="A-D-1"/>
    <n v="4"/>
    <x v="463"/>
    <s v="cmershdt@drupal.org"/>
    <x v="1"/>
    <x v="2"/>
    <s v="D"/>
    <x v="0"/>
    <n v="9.9499999999999993"/>
    <n v="39.799999999999997"/>
    <x v="1"/>
    <x v="2"/>
    <x v="2"/>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0"/>
    <x v="2"/>
  </r>
  <r>
    <s v="JIG-27636-870"/>
    <x v="402"/>
    <s v="67204-04870-LG"/>
    <s v="R-L-1"/>
    <n v="4"/>
    <x v="466"/>
    <s v=""/>
    <x v="0"/>
    <x v="0"/>
    <s v="L"/>
    <x v="0"/>
    <n v="11.95"/>
    <n v="47.8"/>
    <x v="1"/>
    <x v="0"/>
    <x v="1"/>
  </r>
  <r>
    <s v="CTE-31437-326"/>
    <x v="6"/>
    <s v="22721-63196-UJ"/>
    <s v="R-M-0.2"/>
    <n v="4"/>
    <x v="467"/>
    <s v="gduckerdx@patch.com"/>
    <x v="2"/>
    <x v="0"/>
    <s v="M"/>
    <x v="3"/>
    <n v="2.9849999999999999"/>
    <n v="11.94"/>
    <x v="1"/>
    <x v="0"/>
    <x v="0"/>
  </r>
  <r>
    <s v="CTE-31437-326"/>
    <x v="6"/>
    <s v="22721-63196-UJ"/>
    <s v="E-M-0.2"/>
    <n v="4"/>
    <x v="467"/>
    <s v="gduckerdx@patch.com"/>
    <x v="2"/>
    <x v="1"/>
    <s v="M"/>
    <x v="3"/>
    <n v="4.125"/>
    <n v="16.5"/>
    <x v="1"/>
    <x v="1"/>
    <x v="0"/>
  </r>
  <r>
    <s v="CTE-31437-326"/>
    <x v="6"/>
    <s v="22721-63196-UJ"/>
    <s v="L-D-1"/>
    <n v="4"/>
    <x v="467"/>
    <e v="#N/A"/>
    <x v="2"/>
    <x v="3"/>
    <s v="D"/>
    <x v="0"/>
    <n v="12.95"/>
    <n v="51.8"/>
    <x v="1"/>
    <x v="3"/>
    <x v="2"/>
  </r>
  <r>
    <s v="CTE-31437-326"/>
    <x v="6"/>
    <s v="22721-63196-UJ"/>
    <s v="L-L-0.2"/>
    <n v="3"/>
    <x v="467"/>
    <e v="#N/A"/>
    <x v="2"/>
    <x v="3"/>
    <s v="L"/>
    <x v="3"/>
    <n v="4.7549999999999999"/>
    <n v="14.265000000000001"/>
    <x v="1"/>
    <x v="3"/>
    <x v="1"/>
  </r>
  <r>
    <s v="SLD-63003-334"/>
    <x v="403"/>
    <s v="55515-37571-RS"/>
    <s v="L-M-0.2"/>
    <n v="6"/>
    <x v="468"/>
    <s v="wstearleye1@census.gov"/>
    <x v="0"/>
    <x v="3"/>
    <s v="M"/>
    <x v="3"/>
    <n v="4.3650000000000002"/>
    <n v="26.19"/>
    <x v="1"/>
    <x v="3"/>
    <x v="0"/>
  </r>
  <r>
    <s v="BXN-64230-789"/>
    <x v="404"/>
    <s v="25598-77476-CB"/>
    <s v="A-L-1"/>
    <n v="2"/>
    <x v="469"/>
    <s v="dwincere2@marriott.com"/>
    <x v="0"/>
    <x v="2"/>
    <s v="L"/>
    <x v="0"/>
    <n v="12.95"/>
    <n v="25.9"/>
    <x v="0"/>
    <x v="2"/>
    <x v="1"/>
  </r>
  <r>
    <s v="XEE-37895-169"/>
    <x v="21"/>
    <s v="14888-85625-TM"/>
    <s v="A-L-2.5"/>
    <n v="3"/>
    <x v="470"/>
    <s v="plyfielde3@baidu.com"/>
    <x v="0"/>
    <x v="2"/>
    <s v="L"/>
    <x v="2"/>
    <n v="29.784999999999997"/>
    <n v="89.35499999999999"/>
    <x v="0"/>
    <x v="2"/>
    <x v="1"/>
  </r>
  <r>
    <s v="ZTX-80764-911"/>
    <x v="239"/>
    <s v="92793-68332-NR"/>
    <s v="L-D-0.5"/>
    <n v="6"/>
    <x v="471"/>
    <s v="hperrise4@studiopress.com"/>
    <x v="1"/>
    <x v="3"/>
    <s v="D"/>
    <x v="1"/>
    <n v="7.77"/>
    <n v="46.62"/>
    <x v="1"/>
    <x v="3"/>
    <x v="2"/>
  </r>
  <r>
    <s v="WVT-88135-549"/>
    <x v="405"/>
    <s v="66458-91190-YC"/>
    <s v="A-D-1"/>
    <n v="3"/>
    <x v="464"/>
    <s v="murione5@alexa.com"/>
    <x v="1"/>
    <x v="2"/>
    <s v="D"/>
    <x v="0"/>
    <n v="9.9499999999999993"/>
    <n v="29.849999999999998"/>
    <x v="0"/>
    <x v="2"/>
    <x v="2"/>
  </r>
  <r>
    <s v="IPA-94170-889"/>
    <x v="292"/>
    <s v="64439-27325-LG"/>
    <s v="R-L-0.2"/>
    <n v="3"/>
    <x v="472"/>
    <s v="ckide6@narod.ru"/>
    <x v="1"/>
    <x v="0"/>
    <s v="L"/>
    <x v="3"/>
    <n v="3.5849999999999995"/>
    <n v="10.754999999999999"/>
    <x v="0"/>
    <x v="0"/>
    <x v="1"/>
  </r>
  <r>
    <s v="YQL-63755-365"/>
    <x v="117"/>
    <s v="78570-76770-LB"/>
    <s v="A-M-0.2"/>
    <n v="4"/>
    <x v="473"/>
    <s v="cbeinee7@xinhuanet.com"/>
    <x v="0"/>
    <x v="2"/>
    <s v="M"/>
    <x v="3"/>
    <n v="3.375"/>
    <n v="13.5"/>
    <x v="0"/>
    <x v="2"/>
    <x v="0"/>
  </r>
  <r>
    <s v="RKW-81145-984"/>
    <x v="406"/>
    <s v="98661-69719-VI"/>
    <s v="L-L-1"/>
    <n v="3"/>
    <x v="474"/>
    <s v="cbakeupe8@globo.com"/>
    <x v="0"/>
    <x v="3"/>
    <s v="L"/>
    <x v="0"/>
    <n v="15.85"/>
    <n v="47.55"/>
    <x v="1"/>
    <x v="3"/>
    <x v="1"/>
  </r>
  <r>
    <s v="MBT-23379-866"/>
    <x v="407"/>
    <s v="82990-92703-IX"/>
    <s v="L-L-1"/>
    <n v="5"/>
    <x v="475"/>
    <s v="nhelkine9@example.com"/>
    <x v="0"/>
    <x v="3"/>
    <s v="L"/>
    <x v="0"/>
    <n v="15.85"/>
    <n v="79.25"/>
    <x v="1"/>
    <x v="3"/>
    <x v="1"/>
  </r>
  <r>
    <s v="GEJ-39834-935"/>
    <x v="408"/>
    <s v="49412-86877-VY"/>
    <s v="L-M-0.2"/>
    <n v="6"/>
    <x v="476"/>
    <s v="pwitheringtonea@networkadvertising.org"/>
    <x v="0"/>
    <x v="3"/>
    <s v="M"/>
    <x v="3"/>
    <n v="4.3650000000000002"/>
    <n v="26.19"/>
    <x v="0"/>
    <x v="3"/>
    <x v="0"/>
  </r>
  <r>
    <s v="KRW-91640-596"/>
    <x v="409"/>
    <s v="70879-00984-FJ"/>
    <s v="R-L-0.5"/>
    <n v="3"/>
    <x v="477"/>
    <s v="ttilzeyeb@hostgator.com"/>
    <x v="0"/>
    <x v="0"/>
    <s v="L"/>
    <x v="1"/>
    <n v="7.169999999999999"/>
    <n v="21.509999999999998"/>
    <x v="1"/>
    <x v="0"/>
    <x v="1"/>
  </r>
  <r>
    <s v="AOT-70449-651"/>
    <x v="410"/>
    <s v="53414-73391-CR"/>
    <s v="R-D-2.5"/>
    <n v="5"/>
    <x v="478"/>
    <s v=""/>
    <x v="0"/>
    <x v="0"/>
    <s v="D"/>
    <x v="2"/>
    <n v="20.584999999999997"/>
    <n v="102.92499999999998"/>
    <x v="0"/>
    <x v="0"/>
    <x v="2"/>
  </r>
  <r>
    <s v="DGC-21813-731"/>
    <x v="127"/>
    <s v="43606-83072-OA"/>
    <s v="L-D-0.2"/>
    <n v="2"/>
    <x v="479"/>
    <s v=""/>
    <x v="0"/>
    <x v="3"/>
    <s v="D"/>
    <x v="3"/>
    <n v="3.8849999999999998"/>
    <n v="7.77"/>
    <x v="1"/>
    <x v="3"/>
    <x v="2"/>
  </r>
  <r>
    <s v="JBE-92943-643"/>
    <x v="411"/>
    <s v="84466-22864-CE"/>
    <s v="E-D-2.5"/>
    <n v="5"/>
    <x v="480"/>
    <s v="kimortsee@alexa.com"/>
    <x v="0"/>
    <x v="1"/>
    <s v="D"/>
    <x v="2"/>
    <n v="27.945"/>
    <n v="139.72499999999999"/>
    <x v="1"/>
    <x v="1"/>
    <x v="2"/>
  </r>
  <r>
    <s v="ZIL-34948-499"/>
    <x v="112"/>
    <s v="66458-91190-YC"/>
    <s v="A-D-0.5"/>
    <n v="2"/>
    <x v="464"/>
    <e v="#N/A"/>
    <x v="1"/>
    <x v="2"/>
    <s v="D"/>
    <x v="1"/>
    <n v="5.97"/>
    <n v="11.94"/>
    <x v="0"/>
    <x v="2"/>
    <x v="2"/>
  </r>
  <r>
    <s v="JSU-23781-256"/>
    <x v="412"/>
    <s v="76499-89100-JQ"/>
    <s v="L-D-0.2"/>
    <n v="1"/>
    <x v="481"/>
    <s v="marmisteadeg@blogtalkradio.com"/>
    <x v="0"/>
    <x v="3"/>
    <s v="D"/>
    <x v="3"/>
    <n v="3.8849999999999998"/>
    <n v="3.8849999999999998"/>
    <x v="1"/>
    <x v="3"/>
    <x v="2"/>
  </r>
  <r>
    <s v="JSU-23781-256"/>
    <x v="412"/>
    <s v="76499-89100-JQ"/>
    <s v="R-M-1"/>
    <n v="4"/>
    <x v="481"/>
    <s v="marmisteadeg@blogtalkradio.com"/>
    <x v="0"/>
    <x v="0"/>
    <s v="M"/>
    <x v="0"/>
    <n v="9.9499999999999993"/>
    <n v="39.799999999999997"/>
    <x v="1"/>
    <x v="0"/>
    <x v="0"/>
  </r>
  <r>
    <s v="VPX-44956-367"/>
    <x v="413"/>
    <s v="39582-35773-ZJ"/>
    <s v="R-M-0.5"/>
    <n v="5"/>
    <x v="482"/>
    <s v="vupstoneei@google.pl"/>
    <x v="0"/>
    <x v="0"/>
    <s v="M"/>
    <x v="1"/>
    <n v="5.97"/>
    <n v="29.849999999999998"/>
    <x v="1"/>
    <x v="0"/>
    <x v="0"/>
  </r>
  <r>
    <s v="VTB-46451-959"/>
    <x v="414"/>
    <s v="66240-46962-IO"/>
    <s v="L-D-2.5"/>
    <n v="1"/>
    <x v="483"/>
    <s v="bbeelbyej@rediff.com"/>
    <x v="1"/>
    <x v="3"/>
    <s v="D"/>
    <x v="2"/>
    <n v="29.784999999999997"/>
    <n v="29.784999999999997"/>
    <x v="1"/>
    <x v="3"/>
    <x v="2"/>
  </r>
  <r>
    <s v="DNZ-11665-950"/>
    <x v="415"/>
    <s v="10637-45522-ID"/>
    <s v="L-L-2.5"/>
    <n v="2"/>
    <x v="484"/>
    <s v=""/>
    <x v="0"/>
    <x v="3"/>
    <s v="L"/>
    <x v="2"/>
    <n v="36.454999999999998"/>
    <n v="72.91"/>
    <x v="1"/>
    <x v="3"/>
    <x v="1"/>
  </r>
  <r>
    <s v="ITR-54735-364"/>
    <x v="416"/>
    <s v="92599-58687-CS"/>
    <s v="R-D-0.2"/>
    <n v="5"/>
    <x v="485"/>
    <s v=""/>
    <x v="0"/>
    <x v="0"/>
    <s v="D"/>
    <x v="3"/>
    <n v="2.6849999999999996"/>
    <n v="13.424999999999997"/>
    <x v="0"/>
    <x v="0"/>
    <x v="2"/>
  </r>
  <r>
    <s v="YDS-02797-307"/>
    <x v="417"/>
    <s v="06058-48844-PI"/>
    <s v="E-M-2.5"/>
    <n v="4"/>
    <x v="486"/>
    <s v="wspeechlyem@amazon.com"/>
    <x v="0"/>
    <x v="1"/>
    <s v="M"/>
    <x v="2"/>
    <n v="31.624999999999996"/>
    <n v="126.49999999999999"/>
    <x v="0"/>
    <x v="1"/>
    <x v="0"/>
  </r>
  <r>
    <s v="BPG-68988-842"/>
    <x v="418"/>
    <s v="53631-24432-SY"/>
    <s v="E-M-0.5"/>
    <n v="5"/>
    <x v="487"/>
    <s v="iphillpoten@buzzfeed.com"/>
    <x v="2"/>
    <x v="1"/>
    <s v="M"/>
    <x v="1"/>
    <n v="8.25"/>
    <n v="41.25"/>
    <x v="1"/>
    <x v="1"/>
    <x v="0"/>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1"/>
    <x v="0"/>
    <x v="0"/>
  </r>
  <r>
    <s v="FQK-28730-361"/>
    <x v="421"/>
    <s v="22725-79522-GP"/>
    <s v="R-M-1"/>
    <n v="6"/>
    <x v="490"/>
    <s v="dfrieseq@cargocollective.com"/>
    <x v="0"/>
    <x v="0"/>
    <s v="M"/>
    <x v="0"/>
    <n v="9.9499999999999993"/>
    <n v="59.699999999999996"/>
    <x v="1"/>
    <x v="0"/>
    <x v="0"/>
  </r>
  <r>
    <s v="BGB-67996-089"/>
    <x v="422"/>
    <s v="06279-72603-JE"/>
    <s v="R-D-1"/>
    <n v="5"/>
    <x v="491"/>
    <s v="rsharerer@flavors.me"/>
    <x v="0"/>
    <x v="0"/>
    <s v="D"/>
    <x v="0"/>
    <n v="8.9499999999999993"/>
    <n v="44.75"/>
    <x v="1"/>
    <x v="0"/>
    <x v="2"/>
  </r>
  <r>
    <s v="XMC-20620-809"/>
    <x v="423"/>
    <s v="83543-79246-ON"/>
    <s v="E-M-0.5"/>
    <n v="2"/>
    <x v="492"/>
    <s v="nnasebyes@umich.edu"/>
    <x v="0"/>
    <x v="1"/>
    <s v="M"/>
    <x v="1"/>
    <n v="8.25"/>
    <n v="16.5"/>
    <x v="0"/>
    <x v="1"/>
    <x v="0"/>
  </r>
  <r>
    <s v="ZSO-58292-191"/>
    <x v="109"/>
    <s v="66794-66795-VW"/>
    <s v="R-D-0.5"/>
    <n v="4"/>
    <x v="493"/>
    <s v=""/>
    <x v="0"/>
    <x v="0"/>
    <s v="D"/>
    <x v="1"/>
    <n v="5.3699999999999992"/>
    <n v="21.479999999999997"/>
    <x v="1"/>
    <x v="0"/>
    <x v="2"/>
  </r>
  <r>
    <s v="LWJ-06793-303"/>
    <x v="204"/>
    <s v="95424-67020-AP"/>
    <s v="R-M-2.5"/>
    <n v="2"/>
    <x v="494"/>
    <s v="koculleneu@ca.gov"/>
    <x v="1"/>
    <x v="0"/>
    <s v="M"/>
    <x v="2"/>
    <n v="22.884999999999998"/>
    <n v="45.769999999999996"/>
    <x v="0"/>
    <x v="0"/>
    <x v="0"/>
  </r>
  <r>
    <s v="FLM-82229-989"/>
    <x v="424"/>
    <s v="73017-69644-MS"/>
    <s v="L-L-0.2"/>
    <n v="2"/>
    <x v="495"/>
    <s v=""/>
    <x v="1"/>
    <x v="3"/>
    <s v="L"/>
    <x v="3"/>
    <n v="4.7549999999999999"/>
    <n v="9.51"/>
    <x v="1"/>
    <x v="3"/>
    <x v="1"/>
  </r>
  <r>
    <s v="CPV-90280-133"/>
    <x v="13"/>
    <s v="66458-91190-YC"/>
    <s v="R-D-0.2"/>
    <n v="3"/>
    <x v="464"/>
    <e v="#N/A"/>
    <x v="1"/>
    <x v="0"/>
    <s v="D"/>
    <x v="3"/>
    <n v="2.6849999999999996"/>
    <n v="8.0549999999999997"/>
    <x v="0"/>
    <x v="0"/>
    <x v="2"/>
  </r>
  <r>
    <s v="OGW-60685-912"/>
    <x v="224"/>
    <s v="67423-10113-LM"/>
    <s v="E-D-2.5"/>
    <n v="4"/>
    <x v="496"/>
    <s v="hbranganex@woothemes.com"/>
    <x v="0"/>
    <x v="1"/>
    <s v="D"/>
    <x v="2"/>
    <n v="27.945"/>
    <n v="111.78"/>
    <x v="0"/>
    <x v="1"/>
    <x v="2"/>
  </r>
  <r>
    <s v="DEC-11160-362"/>
    <x v="220"/>
    <s v="48582-05061-RY"/>
    <s v="R-D-0.2"/>
    <n v="4"/>
    <x v="497"/>
    <s v="agallyoney@engadget.com"/>
    <x v="0"/>
    <x v="0"/>
    <s v="D"/>
    <x v="3"/>
    <n v="2.6849999999999996"/>
    <n v="10.739999999999998"/>
    <x v="0"/>
    <x v="0"/>
    <x v="2"/>
  </r>
  <r>
    <s v="WCT-07869-499"/>
    <x v="91"/>
    <s v="32031-49093-KE"/>
    <s v="R-D-0.5"/>
    <n v="5"/>
    <x v="498"/>
    <s v="bdomangeez@yahoo.co.jp"/>
    <x v="0"/>
    <x v="0"/>
    <s v="D"/>
    <x v="1"/>
    <n v="5.3699999999999992"/>
    <n v="26.849999999999994"/>
    <x v="1"/>
    <x v="0"/>
    <x v="2"/>
  </r>
  <r>
    <s v="FHD-89872-325"/>
    <x v="425"/>
    <s v="31715-98714-OO"/>
    <s v="L-L-1"/>
    <n v="4"/>
    <x v="499"/>
    <s v="koslerf0@gmpg.org"/>
    <x v="0"/>
    <x v="3"/>
    <s v="L"/>
    <x v="0"/>
    <n v="15.85"/>
    <n v="63.4"/>
    <x v="0"/>
    <x v="3"/>
    <x v="1"/>
  </r>
  <r>
    <s v="AZF-45991-584"/>
    <x v="426"/>
    <s v="73759-17258-KA"/>
    <s v="A-D-2.5"/>
    <n v="1"/>
    <x v="500"/>
    <s v=""/>
    <x v="1"/>
    <x v="2"/>
    <s v="D"/>
    <x v="2"/>
    <n v="22.884999999999998"/>
    <n v="22.884999999999998"/>
    <x v="0"/>
    <x v="2"/>
    <x v="2"/>
  </r>
  <r>
    <s v="MDG-14481-513"/>
    <x v="427"/>
    <s v="64897-79178-MH"/>
    <s v="A-M-2.5"/>
    <n v="4"/>
    <x v="501"/>
    <s v="zpellettf2@dailymotion.com"/>
    <x v="0"/>
    <x v="2"/>
    <s v="M"/>
    <x v="2"/>
    <n v="25.874999999999996"/>
    <n v="103.49999999999999"/>
    <x v="1"/>
    <x v="2"/>
    <x v="0"/>
  </r>
  <r>
    <s v="OFN-49424-848"/>
    <x v="428"/>
    <s v="73346-85564-JB"/>
    <s v="R-L-2.5"/>
    <n v="2"/>
    <x v="502"/>
    <s v="isprakesf3@spiegel.de"/>
    <x v="0"/>
    <x v="0"/>
    <s v="L"/>
    <x v="2"/>
    <n v="27.484999999999996"/>
    <n v="54.969999999999992"/>
    <x v="1"/>
    <x v="0"/>
    <x v="1"/>
  </r>
  <r>
    <s v="NFA-03411-746"/>
    <x v="383"/>
    <s v="07476-13102-NJ"/>
    <s v="A-L-0.5"/>
    <n v="2"/>
    <x v="503"/>
    <s v="hfromantf4@ucsd.edu"/>
    <x v="0"/>
    <x v="2"/>
    <s v="L"/>
    <x v="1"/>
    <n v="7.77"/>
    <n v="15.54"/>
    <x v="1"/>
    <x v="2"/>
    <x v="1"/>
  </r>
  <r>
    <s v="CYM-74988-450"/>
    <x v="156"/>
    <s v="87223-37422-SK"/>
    <s v="L-D-0.2"/>
    <n v="4"/>
    <x v="504"/>
    <s v="rflearf5@artisteer.com"/>
    <x v="2"/>
    <x v="3"/>
    <s v="D"/>
    <x v="3"/>
    <n v="3.8849999999999998"/>
    <n v="15.54"/>
    <x v="1"/>
    <x v="3"/>
    <x v="2"/>
  </r>
  <r>
    <s v="WTV-24996-658"/>
    <x v="429"/>
    <s v="57837-15577-YK"/>
    <s v="E-D-2.5"/>
    <n v="3"/>
    <x v="505"/>
    <s v=""/>
    <x v="1"/>
    <x v="1"/>
    <s v="D"/>
    <x v="2"/>
    <n v="27.945"/>
    <n v="83.835000000000008"/>
    <x v="1"/>
    <x v="1"/>
    <x v="2"/>
  </r>
  <r>
    <s v="DSL-69915-544"/>
    <x v="103"/>
    <s v="10142-55267-YO"/>
    <s v="R-L-0.2"/>
    <n v="3"/>
    <x v="506"/>
    <s v="wlightollersf9@baidu.com"/>
    <x v="0"/>
    <x v="0"/>
    <s v="L"/>
    <x v="3"/>
    <n v="3.5849999999999995"/>
    <n v="10.754999999999999"/>
    <x v="0"/>
    <x v="0"/>
    <x v="1"/>
  </r>
  <r>
    <s v="NBT-35757-542"/>
    <x v="361"/>
    <s v="73647-66148-VM"/>
    <s v="E-L-0.2"/>
    <n v="3"/>
    <x v="507"/>
    <s v="bmundenf8@elpais.com"/>
    <x v="0"/>
    <x v="1"/>
    <s v="L"/>
    <x v="3"/>
    <n v="4.4550000000000001"/>
    <n v="13.365"/>
    <x v="0"/>
    <x v="1"/>
    <x v="1"/>
  </r>
  <r>
    <s v="OYU-25085-528"/>
    <x v="120"/>
    <s v="10142-55267-YO"/>
    <s v="E-L-0.2"/>
    <n v="4"/>
    <x v="506"/>
    <s v="wlightollersf9@baidu.com"/>
    <x v="0"/>
    <x v="1"/>
    <s v="L"/>
    <x v="3"/>
    <n v="4.4550000000000001"/>
    <n v="17.82"/>
    <x v="0"/>
    <x v="1"/>
    <x v="1"/>
  </r>
  <r>
    <s v="XCG-07109-195"/>
    <x v="430"/>
    <s v="92976-19453-DT"/>
    <s v="L-D-0.2"/>
    <n v="6"/>
    <x v="508"/>
    <s v="nbrakespearfa@rediff.com"/>
    <x v="0"/>
    <x v="3"/>
    <s v="D"/>
    <x v="3"/>
    <n v="3.8849999999999998"/>
    <n v="23.31"/>
    <x v="0"/>
    <x v="3"/>
    <x v="2"/>
  </r>
  <r>
    <s v="YZA-25234-630"/>
    <x v="125"/>
    <s v="89757-51438-HX"/>
    <s v="E-D-0.2"/>
    <n v="2"/>
    <x v="509"/>
    <s v="mglawsopfb@reverbnation.com"/>
    <x v="0"/>
    <x v="1"/>
    <s v="D"/>
    <x v="3"/>
    <n v="3.645"/>
    <n v="7.29"/>
    <x v="1"/>
    <x v="1"/>
    <x v="2"/>
  </r>
  <r>
    <s v="OKU-29966-417"/>
    <x v="431"/>
    <s v="76192-13390-HZ"/>
    <s v="E-L-0.2"/>
    <n v="4"/>
    <x v="510"/>
    <s v="galbertsfc@etsy.com"/>
    <x v="2"/>
    <x v="1"/>
    <s v="L"/>
    <x v="3"/>
    <n v="4.4550000000000001"/>
    <n v="17.82"/>
    <x v="0"/>
    <x v="1"/>
    <x v="1"/>
  </r>
  <r>
    <s v="MEX-29350-659"/>
    <x v="40"/>
    <s v="02009-87294-SY"/>
    <s v="E-M-1"/>
    <n v="5"/>
    <x v="511"/>
    <s v="vpolglasefd@about.me"/>
    <x v="0"/>
    <x v="1"/>
    <s v="M"/>
    <x v="0"/>
    <n v="13.75"/>
    <n v="68.75"/>
    <x v="1"/>
    <x v="1"/>
    <x v="0"/>
  </r>
  <r>
    <s v="NOY-99738-977"/>
    <x v="432"/>
    <s v="82872-34456-LJ"/>
    <s v="R-L-2.5"/>
    <n v="2"/>
    <x v="512"/>
    <s v=""/>
    <x v="2"/>
    <x v="0"/>
    <s v="L"/>
    <x v="2"/>
    <n v="27.484999999999996"/>
    <n v="54.969999999999992"/>
    <x v="0"/>
    <x v="0"/>
    <x v="1"/>
  </r>
  <r>
    <s v="TCR-01064-030"/>
    <x v="254"/>
    <s v="13181-04387-LI"/>
    <s v="E-M-1"/>
    <n v="6"/>
    <x v="513"/>
    <s v="sbuschff@so-net.ne.jp"/>
    <x v="1"/>
    <x v="1"/>
    <s v="M"/>
    <x v="0"/>
    <n v="13.75"/>
    <n v="82.5"/>
    <x v="1"/>
    <x v="1"/>
    <x v="0"/>
  </r>
  <r>
    <s v="YUL-42750-776"/>
    <x v="219"/>
    <s v="24845-36117-TI"/>
    <s v="L-M-0.2"/>
    <n v="2"/>
    <x v="514"/>
    <s v="craisbeckfg@webnode.com"/>
    <x v="0"/>
    <x v="3"/>
    <s v="M"/>
    <x v="3"/>
    <n v="4.3650000000000002"/>
    <n v="8.73"/>
    <x v="0"/>
    <x v="3"/>
    <x v="0"/>
  </r>
  <r>
    <s v="XQJ-86887-506"/>
    <x v="433"/>
    <s v="66458-91190-YC"/>
    <s v="E-L-1"/>
    <n v="4"/>
    <x v="464"/>
    <e v="#N/A"/>
    <x v="1"/>
    <x v="1"/>
    <s v="L"/>
    <x v="0"/>
    <n v="14.85"/>
    <n v="59.4"/>
    <x v="0"/>
    <x v="1"/>
    <x v="1"/>
  </r>
  <r>
    <s v="CUN-90044-279"/>
    <x v="434"/>
    <s v="86646-65810-TD"/>
    <s v="L-D-0.2"/>
    <n v="4"/>
    <x v="515"/>
    <s v=""/>
    <x v="0"/>
    <x v="3"/>
    <s v="D"/>
    <x v="3"/>
    <n v="3.8849999999999998"/>
    <n v="15.54"/>
    <x v="0"/>
    <x v="3"/>
    <x v="2"/>
  </r>
  <r>
    <s v="ICC-73030-502"/>
    <x v="435"/>
    <s v="59480-02795-IU"/>
    <s v="A-L-1"/>
    <n v="3"/>
    <x v="516"/>
    <s v="raynoldfj@ustream.tv"/>
    <x v="0"/>
    <x v="2"/>
    <s v="L"/>
    <x v="0"/>
    <n v="12.95"/>
    <n v="38.849999999999994"/>
    <x v="0"/>
    <x v="2"/>
    <x v="1"/>
  </r>
  <r>
    <s v="ADP-04506-084"/>
    <x v="436"/>
    <s v="61809-87758-LJ"/>
    <s v="E-M-2.5"/>
    <n v="6"/>
    <x v="517"/>
    <s v=""/>
    <x v="0"/>
    <x v="1"/>
    <s v="M"/>
    <x v="2"/>
    <n v="31.624999999999996"/>
    <n v="189.74999999999997"/>
    <x v="0"/>
    <x v="1"/>
    <x v="0"/>
  </r>
  <r>
    <s v="PNU-22150-408"/>
    <x v="437"/>
    <s v="77408-43873-RS"/>
    <s v="A-D-0.2"/>
    <n v="6"/>
    <x v="518"/>
    <s v=""/>
    <x v="1"/>
    <x v="2"/>
    <s v="D"/>
    <x v="3"/>
    <n v="2.9849999999999999"/>
    <n v="17.91"/>
    <x v="0"/>
    <x v="2"/>
    <x v="2"/>
  </r>
  <r>
    <s v="VSQ-07182-513"/>
    <x v="438"/>
    <s v="18366-65239-WF"/>
    <s v="L-L-0.2"/>
    <n v="6"/>
    <x v="519"/>
    <s v="bgrecefm@naver.com"/>
    <x v="2"/>
    <x v="3"/>
    <s v="L"/>
    <x v="3"/>
    <n v="4.7549999999999999"/>
    <n v="28.53"/>
    <x v="1"/>
    <x v="3"/>
    <x v="1"/>
  </r>
  <r>
    <s v="SPF-31673-217"/>
    <x v="439"/>
    <s v="19485-98072-PS"/>
    <s v="E-M-1"/>
    <n v="6"/>
    <x v="520"/>
    <s v="dflintiffg1@e-recht24.de"/>
    <x v="2"/>
    <x v="1"/>
    <s v="M"/>
    <x v="0"/>
    <n v="13.75"/>
    <n v="82.5"/>
    <x v="1"/>
    <x v="1"/>
    <x v="0"/>
  </r>
  <r>
    <s v="NEX-63825-598"/>
    <x v="175"/>
    <s v="72072-33025-SD"/>
    <s v="R-L-0.5"/>
    <n v="2"/>
    <x v="521"/>
    <s v="athysfo@cdc.gov"/>
    <x v="0"/>
    <x v="0"/>
    <s v="L"/>
    <x v="1"/>
    <n v="7.169999999999999"/>
    <n v="14.339999999999998"/>
    <x v="1"/>
    <x v="0"/>
    <x v="1"/>
  </r>
  <r>
    <s v="XPG-66112-335"/>
    <x v="440"/>
    <s v="58118-22461-GC"/>
    <s v="R-D-2.5"/>
    <n v="4"/>
    <x v="522"/>
    <s v="jchuggfp@about.me"/>
    <x v="0"/>
    <x v="0"/>
    <s v="D"/>
    <x v="2"/>
    <n v="20.584999999999997"/>
    <n v="82.339999999999989"/>
    <x v="1"/>
    <x v="0"/>
    <x v="2"/>
  </r>
  <r>
    <s v="NSQ-72210-345"/>
    <x v="441"/>
    <s v="90940-63327-DJ"/>
    <s v="A-M-0.2"/>
    <n v="6"/>
    <x v="523"/>
    <s v="akelstonfq@sakura.ne.jp"/>
    <x v="0"/>
    <x v="2"/>
    <s v="M"/>
    <x v="3"/>
    <n v="3.375"/>
    <n v="20.25"/>
    <x v="0"/>
    <x v="2"/>
    <x v="0"/>
  </r>
  <r>
    <s v="XRR-28376-277"/>
    <x v="442"/>
    <s v="64481-42546-II"/>
    <s v="R-L-2.5"/>
    <n v="6"/>
    <x v="524"/>
    <s v=""/>
    <x v="1"/>
    <x v="0"/>
    <s v="L"/>
    <x v="2"/>
    <n v="27.484999999999996"/>
    <n v="164.90999999999997"/>
    <x v="1"/>
    <x v="0"/>
    <x v="1"/>
  </r>
  <r>
    <s v="WHQ-25197-475"/>
    <x v="443"/>
    <s v="27536-28463-NJ"/>
    <s v="L-L-0.2"/>
    <n v="4"/>
    <x v="525"/>
    <s v="cmottramfs@harvard.edu"/>
    <x v="0"/>
    <x v="3"/>
    <s v="L"/>
    <x v="3"/>
    <n v="4.7549999999999999"/>
    <n v="19.02"/>
    <x v="0"/>
    <x v="3"/>
    <x v="1"/>
  </r>
  <r>
    <s v="HMB-30634-745"/>
    <x v="216"/>
    <s v="19485-98072-PS"/>
    <s v="A-D-2.5"/>
    <n v="6"/>
    <x v="520"/>
    <s v="dflintiffg1@e-recht24.de"/>
    <x v="2"/>
    <x v="2"/>
    <s v="D"/>
    <x v="2"/>
    <n v="22.884999999999998"/>
    <n v="137.31"/>
    <x v="1"/>
    <x v="2"/>
    <x v="2"/>
  </r>
  <r>
    <s v="XTL-68000-371"/>
    <x v="444"/>
    <s v="70140-82812-KD"/>
    <s v="A-M-0.5"/>
    <n v="4"/>
    <x v="526"/>
    <s v="dsangwinfu@weebly.com"/>
    <x v="0"/>
    <x v="2"/>
    <s v="M"/>
    <x v="1"/>
    <n v="6.75"/>
    <n v="27"/>
    <x v="1"/>
    <x v="2"/>
    <x v="0"/>
  </r>
  <r>
    <s v="YES-51109-625"/>
    <x v="37"/>
    <s v="91895-55605-LS"/>
    <s v="E-L-0.5"/>
    <n v="4"/>
    <x v="527"/>
    <s v="eaizikowitzfv@virginia.edu"/>
    <x v="2"/>
    <x v="1"/>
    <s v="L"/>
    <x v="1"/>
    <n v="8.91"/>
    <n v="35.64"/>
    <x v="1"/>
    <x v="1"/>
    <x v="1"/>
  </r>
  <r>
    <s v="EAY-89850-211"/>
    <x v="445"/>
    <s v="43155-71724-XP"/>
    <s v="A-D-0.2"/>
    <n v="2"/>
    <x v="528"/>
    <s v=""/>
    <x v="0"/>
    <x v="2"/>
    <s v="D"/>
    <x v="3"/>
    <n v="2.9849999999999999"/>
    <n v="5.97"/>
    <x v="0"/>
    <x v="2"/>
    <x v="2"/>
  </r>
  <r>
    <s v="IOQ-84840-827"/>
    <x v="446"/>
    <s v="32038-81174-JF"/>
    <s v="A-M-1"/>
    <n v="6"/>
    <x v="529"/>
    <s v="cvenourfx@ask.com"/>
    <x v="0"/>
    <x v="2"/>
    <s v="M"/>
    <x v="0"/>
    <n v="11.25"/>
    <n v="67.5"/>
    <x v="1"/>
    <x v="2"/>
    <x v="0"/>
  </r>
  <r>
    <s v="FBD-56220-430"/>
    <x v="245"/>
    <s v="59205-20324-NB"/>
    <s v="R-L-0.2"/>
    <n v="6"/>
    <x v="530"/>
    <s v="mharbyfy@163.com"/>
    <x v="0"/>
    <x v="0"/>
    <s v="L"/>
    <x v="3"/>
    <n v="3.5849999999999995"/>
    <n v="21.509999999999998"/>
    <x v="0"/>
    <x v="0"/>
    <x v="1"/>
  </r>
  <r>
    <s v="COV-52659-202"/>
    <x v="447"/>
    <s v="99899-54612-NX"/>
    <s v="L-M-2.5"/>
    <n v="2"/>
    <x v="531"/>
    <s v="rthickpennyfz@cafepress.com"/>
    <x v="0"/>
    <x v="3"/>
    <s v="M"/>
    <x v="2"/>
    <n v="33.464999999999996"/>
    <n v="66.929999999999993"/>
    <x v="1"/>
    <x v="3"/>
    <x v="0"/>
  </r>
  <r>
    <s v="YUO-76652-814"/>
    <x v="448"/>
    <s v="26248-84194-FI"/>
    <s v="A-D-0.2"/>
    <n v="6"/>
    <x v="532"/>
    <s v="pormerodg0@redcross.org"/>
    <x v="0"/>
    <x v="2"/>
    <s v="D"/>
    <x v="3"/>
    <n v="2.9849999999999999"/>
    <n v="17.91"/>
    <x v="1"/>
    <x v="2"/>
    <x v="2"/>
  </r>
  <r>
    <s v="PBT-36926-102"/>
    <x v="344"/>
    <s v="19485-98072-PS"/>
    <s v="L-M-1"/>
    <n v="4"/>
    <x v="520"/>
    <s v="dflintiffg1@e-recht24.de"/>
    <x v="2"/>
    <x v="3"/>
    <s v="M"/>
    <x v="0"/>
    <n v="14.55"/>
    <n v="58.2"/>
    <x v="1"/>
    <x v="3"/>
    <x v="0"/>
  </r>
  <r>
    <s v="BLV-60087-454"/>
    <x v="152"/>
    <s v="84493-71314-WX"/>
    <s v="E-L-0.2"/>
    <n v="3"/>
    <x v="533"/>
    <s v="tzanettig2@gravatar.com"/>
    <x v="1"/>
    <x v="1"/>
    <s v="L"/>
    <x v="3"/>
    <n v="4.4550000000000001"/>
    <n v="13.365"/>
    <x v="1"/>
    <x v="1"/>
    <x v="1"/>
  </r>
  <r>
    <s v="BLV-60087-454"/>
    <x v="152"/>
    <s v="84493-71314-WX"/>
    <s v="A-M-0.5"/>
    <n v="5"/>
    <x v="533"/>
    <s v="tzanettig2@gravatar.com"/>
    <x v="1"/>
    <x v="2"/>
    <s v="M"/>
    <x v="1"/>
    <n v="6.75"/>
    <n v="33.75"/>
    <x v="1"/>
    <x v="2"/>
    <x v="0"/>
  </r>
  <r>
    <s v="QYC-63914-195"/>
    <x v="449"/>
    <s v="39789-43945-IV"/>
    <s v="E-L-1"/>
    <n v="3"/>
    <x v="534"/>
    <s v="rkirtleyg4@hatena.ne.jp"/>
    <x v="0"/>
    <x v="1"/>
    <s v="L"/>
    <x v="0"/>
    <n v="14.85"/>
    <n v="44.55"/>
    <x v="0"/>
    <x v="1"/>
    <x v="1"/>
  </r>
  <r>
    <s v="OIB-77163-890"/>
    <x v="450"/>
    <s v="38972-89678-ZM"/>
    <s v="E-L-0.5"/>
    <n v="5"/>
    <x v="535"/>
    <s v="cclemencetg5@weather.com"/>
    <x v="2"/>
    <x v="1"/>
    <s v="L"/>
    <x v="1"/>
    <n v="8.91"/>
    <n v="44.55"/>
    <x v="0"/>
    <x v="1"/>
    <x v="1"/>
  </r>
  <r>
    <s v="SGS-87525-238"/>
    <x v="451"/>
    <s v="91465-84526-IJ"/>
    <s v="E-D-1"/>
    <n v="5"/>
    <x v="536"/>
    <s v="rdonetg6@oakley.com"/>
    <x v="0"/>
    <x v="1"/>
    <s v="D"/>
    <x v="0"/>
    <n v="12.15"/>
    <n v="60.75"/>
    <x v="1"/>
    <x v="1"/>
    <x v="2"/>
  </r>
  <r>
    <s v="GQR-12490-152"/>
    <x v="83"/>
    <s v="22832-98538-RB"/>
    <s v="R-L-0.2"/>
    <n v="1"/>
    <x v="537"/>
    <s v="sgaweng7@creativecommons.org"/>
    <x v="0"/>
    <x v="0"/>
    <s v="L"/>
    <x v="3"/>
    <n v="3.5849999999999995"/>
    <n v="3.5849999999999995"/>
    <x v="0"/>
    <x v="0"/>
    <x v="1"/>
  </r>
  <r>
    <s v="UOJ-28238-299"/>
    <x v="452"/>
    <s v="30844-91890-ZA"/>
    <s v="R-L-0.2"/>
    <n v="6"/>
    <x v="538"/>
    <s v="rreadieg8@guardian.co.uk"/>
    <x v="0"/>
    <x v="0"/>
    <s v="L"/>
    <x v="3"/>
    <n v="3.5849999999999995"/>
    <n v="21.509999999999998"/>
    <x v="1"/>
    <x v="0"/>
    <x v="1"/>
  </r>
  <r>
    <s v="ETD-58130-674"/>
    <x v="453"/>
    <s v="05325-97750-WP"/>
    <s v="E-M-0.5"/>
    <n v="2"/>
    <x v="539"/>
    <s v="cverissimogh@theglobeandmail.com"/>
    <x v="2"/>
    <x v="1"/>
    <s v="M"/>
    <x v="1"/>
    <n v="8.25"/>
    <n v="16.5"/>
    <x v="0"/>
    <x v="1"/>
    <x v="0"/>
  </r>
  <r>
    <s v="UPF-60123-025"/>
    <x v="454"/>
    <s v="88992-49081-AT"/>
    <s v="R-L-2.5"/>
    <n v="3"/>
    <x v="540"/>
    <s v=""/>
    <x v="0"/>
    <x v="0"/>
    <s v="L"/>
    <x v="2"/>
    <n v="27.484999999999996"/>
    <n v="82.454999999999984"/>
    <x v="1"/>
    <x v="0"/>
    <x v="1"/>
  </r>
  <r>
    <s v="NQS-01613-687"/>
    <x v="455"/>
    <s v="10204-31464-SA"/>
    <s v="L-D-0.5"/>
    <n v="1"/>
    <x v="541"/>
    <s v="bogb@elpais.com"/>
    <x v="0"/>
    <x v="3"/>
    <s v="D"/>
    <x v="1"/>
    <n v="7.77"/>
    <n v="7.77"/>
    <x v="0"/>
    <x v="3"/>
    <x v="2"/>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0"/>
    <x v="1"/>
    <x v="0"/>
  </r>
  <r>
    <s v="XYL-52196-459"/>
    <x v="458"/>
    <s v="13549-65017-VE"/>
    <s v="R-D-0.2"/>
    <n v="3"/>
    <x v="545"/>
    <s v="jwilkissongf@nba.com"/>
    <x v="0"/>
    <x v="0"/>
    <s v="D"/>
    <x v="3"/>
    <n v="2.6849999999999996"/>
    <n v="8.0549999999999997"/>
    <x v="0"/>
    <x v="0"/>
    <x v="2"/>
  </r>
  <r>
    <s v="BPZ-51283-916"/>
    <x v="264"/>
    <s v="87688-42420-TO"/>
    <s v="A-M-2.5"/>
    <n v="2"/>
    <x v="546"/>
    <s v=""/>
    <x v="0"/>
    <x v="2"/>
    <s v="M"/>
    <x v="2"/>
    <n v="25.874999999999996"/>
    <n v="51.749999999999993"/>
    <x v="1"/>
    <x v="2"/>
    <x v="0"/>
  </r>
  <r>
    <s v="VQW-91903-926"/>
    <x v="459"/>
    <s v="05325-97750-WP"/>
    <s v="E-D-2.5"/>
    <n v="1"/>
    <x v="539"/>
    <s v="cverissimogh@theglobeandmail.com"/>
    <x v="2"/>
    <x v="1"/>
    <s v="D"/>
    <x v="2"/>
    <n v="27.945"/>
    <n v="27.945"/>
    <x v="0"/>
    <x v="1"/>
    <x v="2"/>
  </r>
  <r>
    <s v="OLF-77983-457"/>
    <x v="460"/>
    <s v="51901-35210-UI"/>
    <s v="A-L-2.5"/>
    <n v="2"/>
    <x v="547"/>
    <s v="gstarcksgi@abc.net.au"/>
    <x v="0"/>
    <x v="2"/>
    <s v="L"/>
    <x v="2"/>
    <n v="29.784999999999997"/>
    <n v="59.569999999999993"/>
    <x v="1"/>
    <x v="2"/>
    <x v="1"/>
  </r>
  <r>
    <s v="MVI-04946-827"/>
    <x v="461"/>
    <s v="62483-50867-OM"/>
    <s v="E-L-1"/>
    <n v="1"/>
    <x v="548"/>
    <s v=""/>
    <x v="2"/>
    <x v="1"/>
    <s v="L"/>
    <x v="0"/>
    <n v="14.85"/>
    <n v="14.85"/>
    <x v="1"/>
    <x v="1"/>
    <x v="1"/>
  </r>
  <r>
    <s v="UOG-94188-104"/>
    <x v="219"/>
    <s v="92753-50029-SD"/>
    <s v="A-M-0.5"/>
    <n v="5"/>
    <x v="549"/>
    <s v="kscholardgk@sbwire.com"/>
    <x v="0"/>
    <x v="2"/>
    <s v="M"/>
    <x v="1"/>
    <n v="6.75"/>
    <n v="33.75"/>
    <x v="1"/>
    <x v="2"/>
    <x v="0"/>
  </r>
  <r>
    <s v="DSN-15872-519"/>
    <x v="462"/>
    <s v="53809-98498-SN"/>
    <s v="L-L-2.5"/>
    <n v="4"/>
    <x v="550"/>
    <s v="bkindleygl@wikimedia.org"/>
    <x v="0"/>
    <x v="3"/>
    <s v="L"/>
    <x v="2"/>
    <n v="36.454999999999998"/>
    <n v="145.82"/>
    <x v="0"/>
    <x v="3"/>
    <x v="1"/>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0"/>
    <x v="2"/>
    <x v="2"/>
  </r>
  <r>
    <s v="TCC-89722-031"/>
    <x v="465"/>
    <s v="41611-34336-WT"/>
    <s v="L-D-0.5"/>
    <n v="1"/>
    <x v="553"/>
    <s v="plauritzengo@photobucket.com"/>
    <x v="0"/>
    <x v="3"/>
    <s v="D"/>
    <x v="1"/>
    <n v="7.77"/>
    <n v="7.77"/>
    <x v="1"/>
    <x v="3"/>
    <x v="2"/>
  </r>
  <r>
    <s v="TRA-79507-007"/>
    <x v="466"/>
    <s v="70089-27418-UJ"/>
    <s v="R-L-2.5"/>
    <n v="4"/>
    <x v="554"/>
    <s v="aburgwingp@redcross.org"/>
    <x v="0"/>
    <x v="0"/>
    <s v="L"/>
    <x v="2"/>
    <n v="27.484999999999996"/>
    <n v="109.93999999999998"/>
    <x v="0"/>
    <x v="0"/>
    <x v="1"/>
  </r>
  <r>
    <s v="MZJ-77284-941"/>
    <x v="467"/>
    <s v="99978-56910-BN"/>
    <s v="E-L-0.2"/>
    <n v="5"/>
    <x v="555"/>
    <s v="erolingq@google.fr"/>
    <x v="0"/>
    <x v="1"/>
    <s v="L"/>
    <x v="3"/>
    <n v="4.4550000000000001"/>
    <n v="22.274999999999999"/>
    <x v="0"/>
    <x v="1"/>
    <x v="1"/>
  </r>
  <r>
    <s v="AXN-57779-891"/>
    <x v="468"/>
    <s v="09668-23340-IC"/>
    <s v="R-M-0.2"/>
    <n v="3"/>
    <x v="556"/>
    <s v="dfowlegr@epa.gov"/>
    <x v="0"/>
    <x v="0"/>
    <s v="M"/>
    <x v="3"/>
    <n v="2.9849999999999999"/>
    <n v="8.9550000000000001"/>
    <x v="1"/>
    <x v="0"/>
    <x v="0"/>
  </r>
  <r>
    <s v="PJB-15659-994"/>
    <x v="469"/>
    <s v="39457-62611-YK"/>
    <s v="L-D-2.5"/>
    <n v="4"/>
    <x v="557"/>
    <s v=""/>
    <x v="1"/>
    <x v="3"/>
    <s v="D"/>
    <x v="2"/>
    <n v="29.784999999999997"/>
    <n v="119.13999999999999"/>
    <x v="1"/>
    <x v="3"/>
    <x v="2"/>
  </r>
  <r>
    <s v="LTS-03470-353"/>
    <x v="470"/>
    <s v="90985-89807-RW"/>
    <s v="A-L-2.5"/>
    <n v="5"/>
    <x v="558"/>
    <s v="wpowleslandgt@soundcloud.com"/>
    <x v="0"/>
    <x v="2"/>
    <s v="L"/>
    <x v="2"/>
    <n v="29.784999999999997"/>
    <n v="148.92499999999998"/>
    <x v="0"/>
    <x v="2"/>
    <x v="1"/>
  </r>
  <r>
    <s v="UMM-28497-689"/>
    <x v="471"/>
    <s v="05325-97750-WP"/>
    <s v="L-L-2.5"/>
    <n v="3"/>
    <x v="539"/>
    <e v="#N/A"/>
    <x v="2"/>
    <x v="3"/>
    <s v="L"/>
    <x v="2"/>
    <n v="36.454999999999998"/>
    <n v="109.36499999999999"/>
    <x v="0"/>
    <x v="3"/>
    <x v="1"/>
  </r>
  <r>
    <s v="MJZ-93232-402"/>
    <x v="472"/>
    <s v="17816-67941-ZS"/>
    <s v="E-D-0.2"/>
    <n v="1"/>
    <x v="559"/>
    <s v="lellinghamgv@sciencedaily.com"/>
    <x v="0"/>
    <x v="1"/>
    <s v="D"/>
    <x v="3"/>
    <n v="3.645"/>
    <n v="3.645"/>
    <x v="0"/>
    <x v="1"/>
    <x v="2"/>
  </r>
  <r>
    <s v="UHW-74617-126"/>
    <x v="173"/>
    <s v="90816-65619-LM"/>
    <s v="E-D-2.5"/>
    <n v="2"/>
    <x v="560"/>
    <s v=""/>
    <x v="0"/>
    <x v="1"/>
    <s v="D"/>
    <x v="2"/>
    <n v="27.945"/>
    <n v="55.89"/>
    <x v="1"/>
    <x v="1"/>
    <x v="2"/>
  </r>
  <r>
    <s v="RIK-61730-794"/>
    <x v="473"/>
    <s v="69761-61146-KD"/>
    <s v="L-M-0.2"/>
    <n v="6"/>
    <x v="561"/>
    <s v="afendtgx@forbes.com"/>
    <x v="0"/>
    <x v="3"/>
    <s v="M"/>
    <x v="3"/>
    <n v="4.3650000000000002"/>
    <n v="26.19"/>
    <x v="0"/>
    <x v="3"/>
    <x v="0"/>
  </r>
  <r>
    <s v="IDJ-55379-750"/>
    <x v="474"/>
    <s v="24040-20817-QB"/>
    <s v="R-M-1"/>
    <n v="4"/>
    <x v="562"/>
    <s v="acleyburngy@lycos.com"/>
    <x v="0"/>
    <x v="0"/>
    <s v="M"/>
    <x v="0"/>
    <n v="9.9499999999999993"/>
    <n v="39.799999999999997"/>
    <x v="1"/>
    <x v="0"/>
    <x v="0"/>
  </r>
  <r>
    <s v="OHX-11953-965"/>
    <x v="475"/>
    <s v="19524-21432-XP"/>
    <s v="E-L-2.5"/>
    <n v="2"/>
    <x v="563"/>
    <s v="tcastiglionegz@xing.com"/>
    <x v="0"/>
    <x v="1"/>
    <s v="L"/>
    <x v="2"/>
    <n v="34.154999999999994"/>
    <n v="68.309999999999988"/>
    <x v="1"/>
    <x v="1"/>
    <x v="1"/>
  </r>
  <r>
    <s v="TVV-42245-088"/>
    <x v="476"/>
    <s v="14398-43114-RV"/>
    <s v="A-M-0.2"/>
    <n v="4"/>
    <x v="564"/>
    <s v=""/>
    <x v="1"/>
    <x v="2"/>
    <s v="M"/>
    <x v="3"/>
    <n v="3.375"/>
    <n v="13.5"/>
    <x v="1"/>
    <x v="2"/>
    <x v="0"/>
  </r>
  <r>
    <s v="DYP-74337-787"/>
    <x v="431"/>
    <s v="41486-52502-QQ"/>
    <s v="R-M-0.5"/>
    <n v="1"/>
    <x v="565"/>
    <s v=""/>
    <x v="0"/>
    <x v="0"/>
    <s v="M"/>
    <x v="1"/>
    <n v="5.97"/>
    <n v="5.97"/>
    <x v="1"/>
    <x v="0"/>
    <x v="0"/>
  </r>
  <r>
    <s v="OKA-93124-100"/>
    <x v="477"/>
    <s v="05325-97750-WP"/>
    <s v="R-M-0.5"/>
    <n v="5"/>
    <x v="539"/>
    <e v="#N/A"/>
    <x v="2"/>
    <x v="0"/>
    <s v="M"/>
    <x v="1"/>
    <n v="5.97"/>
    <n v="29.849999999999998"/>
    <x v="0"/>
    <x v="0"/>
    <x v="0"/>
  </r>
  <r>
    <s v="IXW-20780-268"/>
    <x v="478"/>
    <s v="20236-64364-QL"/>
    <s v="L-L-2.5"/>
    <n v="2"/>
    <x v="566"/>
    <s v="scouronneh3@mozilla.org"/>
    <x v="0"/>
    <x v="3"/>
    <s v="L"/>
    <x v="2"/>
    <n v="36.454999999999998"/>
    <n v="72.91"/>
    <x v="0"/>
    <x v="3"/>
    <x v="1"/>
  </r>
  <r>
    <s v="NGG-24006-937"/>
    <x v="45"/>
    <s v="29102-40100-TZ"/>
    <s v="E-M-2.5"/>
    <n v="4"/>
    <x v="567"/>
    <s v="lflippellih4@github.io"/>
    <x v="2"/>
    <x v="1"/>
    <s v="M"/>
    <x v="2"/>
    <n v="31.624999999999996"/>
    <n v="126.49999999999999"/>
    <x v="1"/>
    <x v="1"/>
    <x v="0"/>
  </r>
  <r>
    <s v="JZC-31180-557"/>
    <x v="444"/>
    <s v="09171-42203-EB"/>
    <s v="L-M-2.5"/>
    <n v="1"/>
    <x v="568"/>
    <s v="relizabethh5@live.com"/>
    <x v="0"/>
    <x v="3"/>
    <s v="M"/>
    <x v="2"/>
    <n v="33.464999999999996"/>
    <n v="33.464999999999996"/>
    <x v="1"/>
    <x v="3"/>
    <x v="0"/>
  </r>
  <r>
    <s v="ZMU-63715-204"/>
    <x v="479"/>
    <s v="29060-75856-UI"/>
    <s v="E-D-1"/>
    <n v="6"/>
    <x v="569"/>
    <s v="irenhardh6@i2i.jp"/>
    <x v="0"/>
    <x v="1"/>
    <s v="D"/>
    <x v="0"/>
    <n v="12.15"/>
    <n v="72.900000000000006"/>
    <x v="0"/>
    <x v="1"/>
    <x v="2"/>
  </r>
  <r>
    <s v="GND-08192-056"/>
    <x v="480"/>
    <s v="17088-16989-PL"/>
    <s v="L-D-0.5"/>
    <n v="2"/>
    <x v="570"/>
    <s v="wrocheh7@xinhuanet.com"/>
    <x v="0"/>
    <x v="3"/>
    <s v="D"/>
    <x v="1"/>
    <n v="7.77"/>
    <n v="15.54"/>
    <x v="0"/>
    <x v="3"/>
    <x v="2"/>
  </r>
  <r>
    <s v="RYY-38961-093"/>
    <x v="481"/>
    <s v="14756-18321-CL"/>
    <s v="A-M-0.2"/>
    <n v="6"/>
    <x v="571"/>
    <s v="lalawayhh@weather.com"/>
    <x v="0"/>
    <x v="2"/>
    <s v="M"/>
    <x v="3"/>
    <n v="3.375"/>
    <n v="20.25"/>
    <x v="1"/>
    <x v="2"/>
    <x v="0"/>
  </r>
  <r>
    <s v="CVA-64996-969"/>
    <x v="478"/>
    <s v="13324-78688-MI"/>
    <s v="A-L-1"/>
    <n v="6"/>
    <x v="572"/>
    <s v="codgaardh9@nsw.gov.au"/>
    <x v="0"/>
    <x v="2"/>
    <s v="L"/>
    <x v="0"/>
    <n v="12.95"/>
    <n v="77.699999999999989"/>
    <x v="1"/>
    <x v="2"/>
    <x v="1"/>
  </r>
  <r>
    <s v="XTH-67276-442"/>
    <x v="482"/>
    <s v="73799-04749-BM"/>
    <s v="L-M-2.5"/>
    <n v="4"/>
    <x v="573"/>
    <s v="bbyrdha@4shared.com"/>
    <x v="0"/>
    <x v="3"/>
    <s v="M"/>
    <x v="2"/>
    <n v="33.464999999999996"/>
    <n v="133.85999999999999"/>
    <x v="1"/>
    <x v="3"/>
    <x v="0"/>
  </r>
  <r>
    <s v="PVU-02950-470"/>
    <x v="353"/>
    <s v="01927-46702-YT"/>
    <s v="E-D-1"/>
    <n v="1"/>
    <x v="574"/>
    <s v=""/>
    <x v="2"/>
    <x v="1"/>
    <s v="D"/>
    <x v="0"/>
    <n v="12.15"/>
    <n v="12.15"/>
    <x v="1"/>
    <x v="1"/>
    <x v="2"/>
  </r>
  <r>
    <s v="XSN-26809-910"/>
    <x v="199"/>
    <s v="80467-17137-TO"/>
    <s v="E-M-2.5"/>
    <n v="2"/>
    <x v="575"/>
    <s v="dchardinhc@nhs.uk"/>
    <x v="1"/>
    <x v="1"/>
    <s v="M"/>
    <x v="2"/>
    <n v="31.624999999999996"/>
    <n v="63.249999999999993"/>
    <x v="0"/>
    <x v="1"/>
    <x v="0"/>
  </r>
  <r>
    <s v="UDN-88321-005"/>
    <x v="372"/>
    <s v="14640-87215-BK"/>
    <s v="R-L-0.5"/>
    <n v="5"/>
    <x v="576"/>
    <s v="hradbonehd@newsvine.com"/>
    <x v="0"/>
    <x v="0"/>
    <s v="L"/>
    <x v="1"/>
    <n v="7.169999999999999"/>
    <n v="35.849999999999994"/>
    <x v="1"/>
    <x v="0"/>
    <x v="1"/>
  </r>
  <r>
    <s v="EXP-21628-670"/>
    <x v="267"/>
    <s v="94447-35885-HK"/>
    <s v="A-M-2.5"/>
    <n v="3"/>
    <x v="577"/>
    <s v="wbernthhe@miitbeian.gov.cn"/>
    <x v="0"/>
    <x v="2"/>
    <s v="M"/>
    <x v="2"/>
    <n v="25.874999999999996"/>
    <n v="77.624999999999986"/>
    <x v="1"/>
    <x v="2"/>
    <x v="0"/>
  </r>
  <r>
    <s v="VGM-24161-361"/>
    <x v="480"/>
    <s v="71034-49694-CS"/>
    <s v="E-M-2.5"/>
    <n v="2"/>
    <x v="578"/>
    <s v="bacarsonhf@cnn.com"/>
    <x v="0"/>
    <x v="1"/>
    <s v="M"/>
    <x v="2"/>
    <n v="31.624999999999996"/>
    <n v="63.249999999999993"/>
    <x v="0"/>
    <x v="1"/>
    <x v="0"/>
  </r>
  <r>
    <s v="PKN-19556-918"/>
    <x v="483"/>
    <s v="00445-42781-KX"/>
    <s v="E-L-0.2"/>
    <n v="6"/>
    <x v="579"/>
    <s v="fbrighamhg@blog.com"/>
    <x v="1"/>
    <x v="1"/>
    <s v="L"/>
    <x v="3"/>
    <n v="4.4550000000000001"/>
    <n v="26.73"/>
    <x v="0"/>
    <x v="1"/>
    <x v="1"/>
  </r>
  <r>
    <s v="PKN-19556-918"/>
    <x v="483"/>
    <s v="00445-42781-KX"/>
    <s v="L-D-0.5"/>
    <n v="4"/>
    <x v="579"/>
    <s v="fbrighamhg@blog.com"/>
    <x v="1"/>
    <x v="3"/>
    <s v="D"/>
    <x v="1"/>
    <n v="7.77"/>
    <n v="31.08"/>
    <x v="0"/>
    <x v="3"/>
    <x v="2"/>
  </r>
  <r>
    <s v="PKN-19556-918"/>
    <x v="483"/>
    <s v="00445-42781-KX"/>
    <s v="A-D-0.2"/>
    <n v="1"/>
    <x v="579"/>
    <e v="#N/A"/>
    <x v="1"/>
    <x v="2"/>
    <s v="D"/>
    <x v="3"/>
    <n v="2.9849999999999999"/>
    <n v="2.9849999999999999"/>
    <x v="0"/>
    <x v="2"/>
    <x v="2"/>
  </r>
  <r>
    <s v="PKN-19556-918"/>
    <x v="483"/>
    <s v="00445-42781-KX"/>
    <s v="R-D-2.5"/>
    <n v="5"/>
    <x v="579"/>
    <e v="#N/A"/>
    <x v="1"/>
    <x v="0"/>
    <s v="D"/>
    <x v="2"/>
    <n v="20.584999999999997"/>
    <n v="102.92499999999998"/>
    <x v="0"/>
    <x v="0"/>
    <x v="2"/>
  </r>
  <r>
    <s v="DXQ-44537-297"/>
    <x v="484"/>
    <s v="96116-24737-LV"/>
    <s v="E-L-0.5"/>
    <n v="4"/>
    <x v="580"/>
    <s v="myoxenhk@google.com"/>
    <x v="0"/>
    <x v="1"/>
    <s v="L"/>
    <x v="1"/>
    <n v="8.91"/>
    <n v="35.64"/>
    <x v="1"/>
    <x v="1"/>
    <x v="1"/>
  </r>
  <r>
    <s v="BPC-54727-307"/>
    <x v="485"/>
    <s v="18684-73088-YL"/>
    <s v="R-L-1"/>
    <n v="4"/>
    <x v="581"/>
    <s v="gmcgavinhl@histats.com"/>
    <x v="0"/>
    <x v="0"/>
    <s v="L"/>
    <x v="0"/>
    <n v="11.95"/>
    <n v="47.8"/>
    <x v="1"/>
    <x v="0"/>
    <x v="1"/>
  </r>
  <r>
    <s v="KSH-47717-456"/>
    <x v="486"/>
    <s v="74671-55639-TU"/>
    <s v="L-M-1"/>
    <n v="3"/>
    <x v="582"/>
    <s v="luttermarehm@engadget.com"/>
    <x v="0"/>
    <x v="3"/>
    <s v="M"/>
    <x v="0"/>
    <n v="14.55"/>
    <n v="43.650000000000006"/>
    <x v="1"/>
    <x v="3"/>
    <x v="0"/>
  </r>
  <r>
    <s v="ANK-59436-446"/>
    <x v="487"/>
    <s v="17488-65879-XL"/>
    <s v="E-L-0.5"/>
    <n v="4"/>
    <x v="583"/>
    <s v="edambrogiohn@techcrunch.com"/>
    <x v="0"/>
    <x v="1"/>
    <s v="L"/>
    <x v="1"/>
    <n v="8.91"/>
    <n v="35.64"/>
    <x v="0"/>
    <x v="1"/>
    <x v="1"/>
  </r>
  <r>
    <s v="AYY-83051-752"/>
    <x v="488"/>
    <s v="46431-09298-OU"/>
    <s v="L-L-1"/>
    <n v="6"/>
    <x v="584"/>
    <s v="cwinchcombeho@jiathis.com"/>
    <x v="0"/>
    <x v="3"/>
    <s v="L"/>
    <x v="0"/>
    <n v="15.85"/>
    <n v="95.1"/>
    <x v="0"/>
    <x v="3"/>
    <x v="1"/>
  </r>
  <r>
    <s v="CSW-59644-267"/>
    <x v="489"/>
    <s v="60378-26473-FE"/>
    <s v="E-M-2.5"/>
    <n v="1"/>
    <x v="585"/>
    <s v="bpaumierhp@umn.edu"/>
    <x v="1"/>
    <x v="1"/>
    <s v="M"/>
    <x v="2"/>
    <n v="31.624999999999996"/>
    <n v="31.624999999999996"/>
    <x v="0"/>
    <x v="1"/>
    <x v="0"/>
  </r>
  <r>
    <s v="ITY-92466-909"/>
    <x v="162"/>
    <s v="34927-68586-ZV"/>
    <s v="A-M-2.5"/>
    <n v="3"/>
    <x v="586"/>
    <s v=""/>
    <x v="1"/>
    <x v="2"/>
    <s v="M"/>
    <x v="2"/>
    <n v="25.874999999999996"/>
    <n v="77.624999999999986"/>
    <x v="0"/>
    <x v="2"/>
    <x v="0"/>
  </r>
  <r>
    <s v="IGW-04801-466"/>
    <x v="490"/>
    <s v="29051-27555-GD"/>
    <s v="L-D-0.2"/>
    <n v="1"/>
    <x v="587"/>
    <s v="jcapeyhr@bravesites.com"/>
    <x v="0"/>
    <x v="3"/>
    <s v="D"/>
    <x v="3"/>
    <n v="3.8849999999999998"/>
    <n v="3.8849999999999998"/>
    <x v="0"/>
    <x v="3"/>
    <x v="2"/>
  </r>
  <r>
    <s v="LJN-34281-921"/>
    <x v="491"/>
    <s v="52143-35672-JF"/>
    <s v="R-L-2.5"/>
    <n v="5"/>
    <x v="588"/>
    <s v="tmathonneti0@google.co.jp"/>
    <x v="0"/>
    <x v="0"/>
    <s v="L"/>
    <x v="2"/>
    <n v="27.484999999999996"/>
    <n v="137.42499999999998"/>
    <x v="1"/>
    <x v="0"/>
    <x v="1"/>
  </r>
  <r>
    <s v="BWZ-46364-547"/>
    <x v="301"/>
    <s v="64918-67725-MN"/>
    <s v="R-L-1"/>
    <n v="3"/>
    <x v="589"/>
    <s v="ybasillht@theguardian.com"/>
    <x v="0"/>
    <x v="0"/>
    <s v="L"/>
    <x v="0"/>
    <n v="11.95"/>
    <n v="35.849999999999994"/>
    <x v="0"/>
    <x v="0"/>
    <x v="1"/>
  </r>
  <r>
    <s v="SBC-95710-706"/>
    <x v="194"/>
    <s v="85634-61759-ND"/>
    <s v="E-M-0.2"/>
    <n v="2"/>
    <x v="590"/>
    <s v="mbaistowhu@i2i.jp"/>
    <x v="2"/>
    <x v="1"/>
    <s v="M"/>
    <x v="3"/>
    <n v="4.125"/>
    <n v="8.25"/>
    <x v="0"/>
    <x v="1"/>
    <x v="0"/>
  </r>
  <r>
    <s v="WRN-55114-031"/>
    <x v="26"/>
    <s v="40180-22940-QB"/>
    <s v="E-L-2.5"/>
    <n v="3"/>
    <x v="591"/>
    <s v="cpallanthv@typepad.com"/>
    <x v="0"/>
    <x v="1"/>
    <s v="L"/>
    <x v="2"/>
    <n v="34.154999999999994"/>
    <n v="102.46499999999997"/>
    <x v="0"/>
    <x v="1"/>
    <x v="1"/>
  </r>
  <r>
    <s v="TZU-64255-831"/>
    <x v="125"/>
    <s v="34666-76738-SQ"/>
    <s v="R-D-2.5"/>
    <n v="2"/>
    <x v="592"/>
    <s v=""/>
    <x v="0"/>
    <x v="0"/>
    <s v="D"/>
    <x v="2"/>
    <n v="20.584999999999997"/>
    <n v="41.169999999999995"/>
    <x v="1"/>
    <x v="0"/>
    <x v="2"/>
  </r>
  <r>
    <s v="JVF-91003-729"/>
    <x v="492"/>
    <s v="98536-88616-FF"/>
    <s v="A-D-2.5"/>
    <n v="3"/>
    <x v="593"/>
    <s v="dohx@redcross.org"/>
    <x v="0"/>
    <x v="2"/>
    <s v="D"/>
    <x v="2"/>
    <n v="22.884999999999998"/>
    <n v="68.655000000000001"/>
    <x v="0"/>
    <x v="2"/>
    <x v="2"/>
  </r>
  <r>
    <s v="MVB-22135-665"/>
    <x v="462"/>
    <s v="55621-06130-SA"/>
    <s v="A-D-1"/>
    <n v="1"/>
    <x v="594"/>
    <s v="drallinhy@howstuffworks.com"/>
    <x v="0"/>
    <x v="2"/>
    <s v="D"/>
    <x v="0"/>
    <n v="9.9499999999999993"/>
    <n v="9.9499999999999993"/>
    <x v="0"/>
    <x v="2"/>
    <x v="2"/>
  </r>
  <r>
    <s v="CKS-47815-571"/>
    <x v="493"/>
    <s v="45666-86771-EH"/>
    <s v="L-L-0.5"/>
    <n v="3"/>
    <x v="595"/>
    <s v="achillhz@epa.gov"/>
    <x v="2"/>
    <x v="3"/>
    <s v="L"/>
    <x v="1"/>
    <n v="9.51"/>
    <n v="28.53"/>
    <x v="0"/>
    <x v="3"/>
    <x v="1"/>
  </r>
  <r>
    <s v="OAW-17338-101"/>
    <x v="494"/>
    <s v="52143-35672-JF"/>
    <s v="R-D-0.2"/>
    <n v="6"/>
    <x v="588"/>
    <s v="tmathonneti0@google.co.jp"/>
    <x v="0"/>
    <x v="0"/>
    <s v="D"/>
    <x v="3"/>
    <n v="2.6849999999999996"/>
    <n v="16.11"/>
    <x v="1"/>
    <x v="0"/>
    <x v="2"/>
  </r>
  <r>
    <s v="ALP-37623-536"/>
    <x v="495"/>
    <s v="24689-69376-XX"/>
    <s v="L-L-1"/>
    <n v="6"/>
    <x v="596"/>
    <s v="cdenysi1@is.gd"/>
    <x v="2"/>
    <x v="3"/>
    <s v="L"/>
    <x v="0"/>
    <n v="15.85"/>
    <n v="95.1"/>
    <x v="1"/>
    <x v="3"/>
    <x v="1"/>
  </r>
  <r>
    <s v="WMU-87639-108"/>
    <x v="496"/>
    <s v="71891-51101-VQ"/>
    <s v="R-D-0.5"/>
    <n v="1"/>
    <x v="597"/>
    <s v="cstebbingsi2@drupal.org"/>
    <x v="0"/>
    <x v="0"/>
    <s v="D"/>
    <x v="1"/>
    <n v="5.3699999999999992"/>
    <n v="5.3699999999999992"/>
    <x v="0"/>
    <x v="0"/>
    <x v="2"/>
  </r>
  <r>
    <s v="USN-44968-231"/>
    <x v="497"/>
    <s v="71749-05400-CN"/>
    <s v="R-L-1"/>
    <n v="4"/>
    <x v="598"/>
    <s v=""/>
    <x v="0"/>
    <x v="0"/>
    <s v="L"/>
    <x v="0"/>
    <n v="11.95"/>
    <n v="47.8"/>
    <x v="1"/>
    <x v="0"/>
    <x v="1"/>
  </r>
  <r>
    <s v="YZG-20575-451"/>
    <x v="498"/>
    <s v="64845-00270-NO"/>
    <s v="L-L-1"/>
    <n v="4"/>
    <x v="599"/>
    <s v="rzywickii4@ifeng.com"/>
    <x v="1"/>
    <x v="3"/>
    <s v="L"/>
    <x v="0"/>
    <n v="15.85"/>
    <n v="63.4"/>
    <x v="1"/>
    <x v="3"/>
    <x v="1"/>
  </r>
  <r>
    <s v="HTH-52867-812"/>
    <x v="382"/>
    <s v="29851-36402-UX"/>
    <s v="A-M-2.5"/>
    <n v="4"/>
    <x v="600"/>
    <s v="aburgetti5@moonfruit.com"/>
    <x v="0"/>
    <x v="2"/>
    <s v="M"/>
    <x v="2"/>
    <n v="25.874999999999996"/>
    <n v="103.49999999999999"/>
    <x v="1"/>
    <x v="2"/>
    <x v="0"/>
  </r>
  <r>
    <s v="FWU-44971-444"/>
    <x v="499"/>
    <s v="12190-25421-WM"/>
    <s v="A-D-2.5"/>
    <n v="3"/>
    <x v="601"/>
    <s v="mmalloyi6@seattletimes.com"/>
    <x v="0"/>
    <x v="2"/>
    <s v="D"/>
    <x v="2"/>
    <n v="22.884999999999998"/>
    <n v="68.655000000000001"/>
    <x v="1"/>
    <x v="2"/>
    <x v="2"/>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1"/>
    <x v="3"/>
    <x v="2"/>
  </r>
  <r>
    <s v="JYR-22052-185"/>
    <x v="502"/>
    <s v="39528-19971-OR"/>
    <s v="A-M-0.5"/>
    <n v="2"/>
    <x v="604"/>
    <s v="wplacei9@wsj.com"/>
    <x v="0"/>
    <x v="2"/>
    <s v="M"/>
    <x v="1"/>
    <n v="6.75"/>
    <n v="13.5"/>
    <x v="0"/>
    <x v="2"/>
    <x v="0"/>
  </r>
  <r>
    <s v="XKO-54097-932"/>
    <x v="503"/>
    <s v="32743-78448-KT"/>
    <s v="E-M-0.5"/>
    <n v="3"/>
    <x v="605"/>
    <s v="jmillettik@addtoany.com"/>
    <x v="0"/>
    <x v="1"/>
    <s v="M"/>
    <x v="1"/>
    <n v="8.25"/>
    <n v="24.75"/>
    <x v="0"/>
    <x v="1"/>
    <x v="0"/>
  </r>
  <r>
    <s v="HXA-72415-025"/>
    <x v="504"/>
    <s v="93417-12322-YB"/>
    <s v="A-D-2.5"/>
    <n v="2"/>
    <x v="606"/>
    <s v="dgadsdenib@google.com.hk"/>
    <x v="1"/>
    <x v="2"/>
    <s v="D"/>
    <x v="2"/>
    <n v="22.884999999999998"/>
    <n v="45.769999999999996"/>
    <x v="0"/>
    <x v="2"/>
    <x v="2"/>
  </r>
  <r>
    <s v="MJF-20065-335"/>
    <x v="497"/>
    <s v="56891-86662-UY"/>
    <s v="E-L-0.5"/>
    <n v="6"/>
    <x v="607"/>
    <s v="vwakelinic@unesco.org"/>
    <x v="0"/>
    <x v="1"/>
    <s v="L"/>
    <x v="1"/>
    <n v="8.91"/>
    <n v="53.46"/>
    <x v="1"/>
    <x v="1"/>
    <x v="1"/>
  </r>
  <r>
    <s v="GFI-83300-059"/>
    <x v="501"/>
    <s v="40414-26467-VE"/>
    <s v="A-M-0.2"/>
    <n v="6"/>
    <x v="608"/>
    <s v="acampsallid@zimbio.com"/>
    <x v="0"/>
    <x v="2"/>
    <s v="M"/>
    <x v="3"/>
    <n v="3.375"/>
    <n v="20.25"/>
    <x v="0"/>
    <x v="2"/>
    <x v="0"/>
  </r>
  <r>
    <s v="WJR-51493-682"/>
    <x v="1"/>
    <s v="87858-83734-RK"/>
    <s v="L-D-2.5"/>
    <n v="5"/>
    <x v="609"/>
    <s v="smosebyie@stanford.edu"/>
    <x v="0"/>
    <x v="3"/>
    <s v="D"/>
    <x v="2"/>
    <n v="29.784999999999997"/>
    <n v="148.92499999999998"/>
    <x v="1"/>
    <x v="3"/>
    <x v="2"/>
  </r>
  <r>
    <s v="SHP-55648-472"/>
    <x v="505"/>
    <s v="46818-20198-GB"/>
    <s v="A-M-1"/>
    <n v="6"/>
    <x v="610"/>
    <s v="cwassif@prweb.com"/>
    <x v="0"/>
    <x v="2"/>
    <s v="M"/>
    <x v="0"/>
    <n v="11.25"/>
    <n v="67.5"/>
    <x v="1"/>
    <x v="2"/>
    <x v="0"/>
  </r>
  <r>
    <s v="HYR-03455-684"/>
    <x v="506"/>
    <s v="29808-89098-XD"/>
    <s v="E-D-1"/>
    <n v="6"/>
    <x v="611"/>
    <s v="isjostromig@pbs.org"/>
    <x v="0"/>
    <x v="1"/>
    <s v="D"/>
    <x v="0"/>
    <n v="12.15"/>
    <n v="72.900000000000006"/>
    <x v="1"/>
    <x v="1"/>
    <x v="2"/>
  </r>
  <r>
    <s v="HYR-03455-684"/>
    <x v="506"/>
    <s v="29808-89098-XD"/>
    <s v="L-D-0.2"/>
    <n v="2"/>
    <x v="611"/>
    <s v="isjostromig@pbs.org"/>
    <x v="0"/>
    <x v="3"/>
    <s v="D"/>
    <x v="3"/>
    <n v="3.8849999999999998"/>
    <n v="7.77"/>
    <x v="1"/>
    <x v="3"/>
    <x v="2"/>
  </r>
  <r>
    <s v="HUG-52766-375"/>
    <x v="507"/>
    <s v="78786-77449-RQ"/>
    <s v="A-D-2.5"/>
    <n v="4"/>
    <x v="612"/>
    <s v="jbranchettii@bravesites.com"/>
    <x v="0"/>
    <x v="2"/>
    <s v="D"/>
    <x v="2"/>
    <n v="22.884999999999998"/>
    <n v="91.539999999999992"/>
    <x v="1"/>
    <x v="2"/>
    <x v="2"/>
  </r>
  <r>
    <s v="DAH-46595-917"/>
    <x v="508"/>
    <s v="27878-42224-QF"/>
    <s v="A-D-1"/>
    <n v="6"/>
    <x v="613"/>
    <s v="nrudlandij@blogs.com"/>
    <x v="1"/>
    <x v="2"/>
    <s v="D"/>
    <x v="0"/>
    <n v="9.9499999999999993"/>
    <n v="59.699999999999996"/>
    <x v="1"/>
    <x v="2"/>
    <x v="2"/>
  </r>
  <r>
    <s v="VEM-79839-466"/>
    <x v="509"/>
    <s v="32743-78448-KT"/>
    <s v="R-L-2.5"/>
    <n v="5"/>
    <x v="605"/>
    <s v="jmillettik@addtoany.com"/>
    <x v="0"/>
    <x v="0"/>
    <s v="L"/>
    <x v="2"/>
    <n v="27.484999999999996"/>
    <n v="137.42499999999998"/>
    <x v="0"/>
    <x v="0"/>
    <x v="1"/>
  </r>
  <r>
    <s v="OWH-11126-533"/>
    <x v="131"/>
    <s v="25331-13794-SB"/>
    <s v="L-M-2.5"/>
    <n v="2"/>
    <x v="614"/>
    <s v="ftourryil@google.de"/>
    <x v="0"/>
    <x v="3"/>
    <s v="M"/>
    <x v="2"/>
    <n v="33.464999999999996"/>
    <n v="66.929999999999993"/>
    <x v="1"/>
    <x v="3"/>
    <x v="0"/>
  </r>
  <r>
    <s v="UMT-26130-151"/>
    <x v="510"/>
    <s v="55864-37682-GQ"/>
    <s v="L-M-0.2"/>
    <n v="3"/>
    <x v="615"/>
    <s v="cweatherallim@toplist.cz"/>
    <x v="0"/>
    <x v="3"/>
    <s v="M"/>
    <x v="3"/>
    <n v="4.3650000000000002"/>
    <n v="13.095000000000001"/>
    <x v="0"/>
    <x v="3"/>
    <x v="0"/>
  </r>
  <r>
    <s v="JKA-27899-806"/>
    <x v="511"/>
    <s v="97005-25609-CQ"/>
    <s v="R-L-1"/>
    <n v="5"/>
    <x v="616"/>
    <s v="gheindrickin@usda.gov"/>
    <x v="0"/>
    <x v="0"/>
    <s v="L"/>
    <x v="0"/>
    <n v="11.95"/>
    <n v="59.75"/>
    <x v="1"/>
    <x v="0"/>
    <x v="1"/>
  </r>
  <r>
    <s v="ULU-07744-724"/>
    <x v="512"/>
    <s v="94058-95794-IJ"/>
    <s v="L-M-0.5"/>
    <n v="5"/>
    <x v="617"/>
    <s v="limasonio@discuz.net"/>
    <x v="0"/>
    <x v="3"/>
    <s v="M"/>
    <x v="1"/>
    <n v="8.73"/>
    <n v="43.650000000000006"/>
    <x v="0"/>
    <x v="3"/>
    <x v="0"/>
  </r>
  <r>
    <s v="NOM-56457-507"/>
    <x v="513"/>
    <s v="40214-03678-GU"/>
    <s v="E-M-1"/>
    <n v="6"/>
    <x v="618"/>
    <s v="hsaillip@odnoklassniki.ru"/>
    <x v="0"/>
    <x v="1"/>
    <s v="M"/>
    <x v="0"/>
    <n v="13.75"/>
    <n v="82.5"/>
    <x v="0"/>
    <x v="1"/>
    <x v="0"/>
  </r>
  <r>
    <s v="NZN-71683-705"/>
    <x v="514"/>
    <s v="04921-85445-SL"/>
    <s v="A-L-2.5"/>
    <n v="6"/>
    <x v="619"/>
    <s v="hlarvoriq@last.fm"/>
    <x v="0"/>
    <x v="2"/>
    <s v="L"/>
    <x v="2"/>
    <n v="29.784999999999997"/>
    <n v="178.70999999999998"/>
    <x v="0"/>
    <x v="2"/>
    <x v="1"/>
  </r>
  <r>
    <s v="WMA-34232-850"/>
    <x v="7"/>
    <s v="53386-94266-LJ"/>
    <s v="L-D-2.5"/>
    <n v="4"/>
    <x v="620"/>
    <s v=""/>
    <x v="0"/>
    <x v="3"/>
    <s v="D"/>
    <x v="2"/>
    <n v="29.784999999999997"/>
    <n v="119.13999999999999"/>
    <x v="0"/>
    <x v="3"/>
    <x v="2"/>
  </r>
  <r>
    <s v="EZL-27919-704"/>
    <x v="481"/>
    <s v="49480-85909-DG"/>
    <s v="L-L-0.5"/>
    <n v="5"/>
    <x v="621"/>
    <s v=""/>
    <x v="0"/>
    <x v="3"/>
    <s v="L"/>
    <x v="1"/>
    <n v="9.51"/>
    <n v="47.55"/>
    <x v="1"/>
    <x v="3"/>
    <x v="1"/>
  </r>
  <r>
    <s v="ZYU-11345-774"/>
    <x v="515"/>
    <s v="18293-78136-MN"/>
    <s v="L-M-0.5"/>
    <n v="5"/>
    <x v="622"/>
    <s v="cpenwardenit@mlb.com"/>
    <x v="1"/>
    <x v="3"/>
    <s v="M"/>
    <x v="1"/>
    <n v="8.73"/>
    <n v="43.650000000000006"/>
    <x v="1"/>
    <x v="3"/>
    <x v="0"/>
  </r>
  <r>
    <s v="CPW-34587-459"/>
    <x v="516"/>
    <s v="84641-67384-TD"/>
    <s v="A-L-2.5"/>
    <n v="6"/>
    <x v="623"/>
    <s v="mmiddisiu@dmoz.org"/>
    <x v="0"/>
    <x v="2"/>
    <s v="L"/>
    <x v="2"/>
    <n v="29.784999999999997"/>
    <n v="178.70999999999998"/>
    <x v="0"/>
    <x v="2"/>
    <x v="1"/>
  </r>
  <r>
    <s v="NQZ-82067-394"/>
    <x v="517"/>
    <s v="72320-29738-EB"/>
    <s v="R-L-2.5"/>
    <n v="1"/>
    <x v="624"/>
    <s v="avairowiv@studiopress.com"/>
    <x v="2"/>
    <x v="0"/>
    <s v="L"/>
    <x v="2"/>
    <n v="27.484999999999996"/>
    <n v="27.484999999999996"/>
    <x v="1"/>
    <x v="0"/>
    <x v="1"/>
  </r>
  <r>
    <s v="JBW-95055-851"/>
    <x v="518"/>
    <s v="47355-97488-XS"/>
    <s v="A-M-1"/>
    <n v="5"/>
    <x v="625"/>
    <s v="agoldieiw@goo.gl"/>
    <x v="0"/>
    <x v="2"/>
    <s v="M"/>
    <x v="0"/>
    <n v="11.25"/>
    <n v="56.25"/>
    <x v="1"/>
    <x v="2"/>
    <x v="0"/>
  </r>
  <r>
    <s v="AHY-20324-088"/>
    <x v="519"/>
    <s v="63499-24884-PP"/>
    <s v="L-L-0.2"/>
    <n v="2"/>
    <x v="626"/>
    <s v="nayrisix@t-online.de"/>
    <x v="2"/>
    <x v="3"/>
    <s v="L"/>
    <x v="3"/>
    <n v="4.7549999999999999"/>
    <n v="9.51"/>
    <x v="0"/>
    <x v="3"/>
    <x v="1"/>
  </r>
  <r>
    <s v="ZSL-66684-103"/>
    <x v="520"/>
    <s v="39193-51770-FM"/>
    <s v="E-M-0.2"/>
    <n v="2"/>
    <x v="627"/>
    <s v="lbenediktovichiy@wunderground.com"/>
    <x v="0"/>
    <x v="1"/>
    <s v="M"/>
    <x v="3"/>
    <n v="4.125"/>
    <n v="8.25"/>
    <x v="0"/>
    <x v="1"/>
    <x v="0"/>
  </r>
  <r>
    <s v="WNE-73911-475"/>
    <x v="521"/>
    <s v="61323-91967-GG"/>
    <s v="L-D-0.5"/>
    <n v="6"/>
    <x v="628"/>
    <s v="tjacobovitziz@cbc.ca"/>
    <x v="0"/>
    <x v="3"/>
    <s v="D"/>
    <x v="1"/>
    <n v="7.77"/>
    <n v="46.62"/>
    <x v="1"/>
    <x v="3"/>
    <x v="2"/>
  </r>
  <r>
    <s v="EZB-68383-559"/>
    <x v="418"/>
    <s v="90123-01967-KS"/>
    <s v="R-L-1"/>
    <n v="6"/>
    <x v="629"/>
    <s v=""/>
    <x v="0"/>
    <x v="0"/>
    <s v="L"/>
    <x v="0"/>
    <n v="11.95"/>
    <n v="71.699999999999989"/>
    <x v="1"/>
    <x v="0"/>
    <x v="1"/>
  </r>
  <r>
    <s v="OVO-01283-090"/>
    <x v="122"/>
    <s v="15958-25089-OS"/>
    <s v="L-L-2.5"/>
    <n v="2"/>
    <x v="630"/>
    <s v="jdruittj1@feedburner.com"/>
    <x v="0"/>
    <x v="3"/>
    <s v="L"/>
    <x v="2"/>
    <n v="36.454999999999998"/>
    <n v="72.91"/>
    <x v="0"/>
    <x v="3"/>
    <x v="1"/>
  </r>
  <r>
    <s v="TXH-78646-919"/>
    <x v="423"/>
    <s v="98430-37820-UV"/>
    <s v="R-D-0.2"/>
    <n v="3"/>
    <x v="631"/>
    <s v="dshortallj2@wikipedia.org"/>
    <x v="0"/>
    <x v="0"/>
    <s v="D"/>
    <x v="3"/>
    <n v="2.6849999999999996"/>
    <n v="8.0549999999999997"/>
    <x v="0"/>
    <x v="0"/>
    <x v="2"/>
  </r>
  <r>
    <s v="CYZ-37122-164"/>
    <x v="463"/>
    <s v="21798-04171-XC"/>
    <s v="E-M-0.5"/>
    <n v="2"/>
    <x v="632"/>
    <s v="wcottierj3@cafepress.com"/>
    <x v="0"/>
    <x v="1"/>
    <s v="M"/>
    <x v="1"/>
    <n v="8.25"/>
    <n v="16.5"/>
    <x v="1"/>
    <x v="1"/>
    <x v="0"/>
  </r>
  <r>
    <s v="AGQ-06534-750"/>
    <x v="273"/>
    <s v="52798-46508-HP"/>
    <s v="A-L-1"/>
    <n v="5"/>
    <x v="633"/>
    <s v="kgrinstedj4@google.com.br"/>
    <x v="1"/>
    <x v="2"/>
    <s v="L"/>
    <x v="0"/>
    <n v="12.95"/>
    <n v="64.75"/>
    <x v="1"/>
    <x v="2"/>
    <x v="1"/>
  </r>
  <r>
    <s v="QVL-32245-818"/>
    <x v="522"/>
    <s v="46478-42970-EM"/>
    <s v="A-M-0.5"/>
    <n v="5"/>
    <x v="634"/>
    <s v="dskynerj5@hubpages.com"/>
    <x v="0"/>
    <x v="2"/>
    <s v="M"/>
    <x v="1"/>
    <n v="6.75"/>
    <n v="33.75"/>
    <x v="1"/>
    <x v="2"/>
    <x v="0"/>
  </r>
  <r>
    <s v="LTD-96842-834"/>
    <x v="523"/>
    <s v="00246-15080-LE"/>
    <s v="L-D-2.5"/>
    <n v="6"/>
    <x v="635"/>
    <s v=""/>
    <x v="0"/>
    <x v="3"/>
    <s v="D"/>
    <x v="2"/>
    <n v="29.784999999999997"/>
    <n v="178.70999999999998"/>
    <x v="1"/>
    <x v="3"/>
    <x v="2"/>
  </r>
  <r>
    <s v="SEC-91807-425"/>
    <x v="260"/>
    <s v="94091-86957-HX"/>
    <s v="A-M-1"/>
    <n v="2"/>
    <x v="636"/>
    <s v="jdymokeje@prnewswire.com"/>
    <x v="1"/>
    <x v="2"/>
    <s v="M"/>
    <x v="0"/>
    <n v="11.25"/>
    <n v="22.5"/>
    <x v="1"/>
    <x v="2"/>
    <x v="0"/>
  </r>
  <r>
    <s v="MHM-44857-599"/>
    <x v="331"/>
    <s v="26295-44907-DK"/>
    <s v="L-D-1"/>
    <n v="1"/>
    <x v="637"/>
    <s v="aweinmannj8@shinystat.com"/>
    <x v="0"/>
    <x v="3"/>
    <s v="D"/>
    <x v="0"/>
    <n v="12.95"/>
    <n v="12.95"/>
    <x v="1"/>
    <x v="3"/>
    <x v="2"/>
  </r>
  <r>
    <s v="KGC-95046-911"/>
    <x v="524"/>
    <s v="95351-96177-QV"/>
    <s v="A-M-2.5"/>
    <n v="2"/>
    <x v="638"/>
    <s v="eandriessenj9@europa.eu"/>
    <x v="0"/>
    <x v="2"/>
    <s v="M"/>
    <x v="2"/>
    <n v="25.874999999999996"/>
    <n v="51.749999999999993"/>
    <x v="0"/>
    <x v="2"/>
    <x v="0"/>
  </r>
  <r>
    <s v="RZC-75150-413"/>
    <x v="525"/>
    <s v="92204-96636-BS"/>
    <s v="E-D-0.5"/>
    <n v="5"/>
    <x v="639"/>
    <s v="rdeaconsonja@archive.org"/>
    <x v="0"/>
    <x v="1"/>
    <s v="D"/>
    <x v="1"/>
    <n v="7.29"/>
    <n v="36.450000000000003"/>
    <x v="1"/>
    <x v="1"/>
    <x v="2"/>
  </r>
  <r>
    <s v="EYH-88288-452"/>
    <x v="526"/>
    <s v="03010-30348-UA"/>
    <s v="L-L-2.5"/>
    <n v="5"/>
    <x v="640"/>
    <s v="dcarojb@twitter.com"/>
    <x v="0"/>
    <x v="3"/>
    <s v="L"/>
    <x v="2"/>
    <n v="36.454999999999998"/>
    <n v="182.27499999999998"/>
    <x v="0"/>
    <x v="3"/>
    <x v="1"/>
  </r>
  <r>
    <s v="NYQ-24237-772"/>
    <x v="104"/>
    <s v="13441-34686-SW"/>
    <s v="L-D-0.5"/>
    <n v="4"/>
    <x v="641"/>
    <s v="jbluckjc@imageshack.us"/>
    <x v="0"/>
    <x v="3"/>
    <s v="D"/>
    <x v="1"/>
    <n v="7.77"/>
    <n v="31.08"/>
    <x v="1"/>
    <x v="3"/>
    <x v="2"/>
  </r>
  <r>
    <s v="WKB-21680-566"/>
    <x v="491"/>
    <s v="96612-41722-VJ"/>
    <s v="A-M-0.5"/>
    <n v="3"/>
    <x v="642"/>
    <s v=""/>
    <x v="1"/>
    <x v="2"/>
    <s v="M"/>
    <x v="1"/>
    <n v="6.75"/>
    <n v="20.25"/>
    <x v="1"/>
    <x v="2"/>
    <x v="0"/>
  </r>
  <r>
    <s v="THE-61147-027"/>
    <x v="157"/>
    <s v="94091-86957-HX"/>
    <s v="L-D-1"/>
    <n v="2"/>
    <x v="636"/>
    <s v="jdymokeje@prnewswire.com"/>
    <x v="1"/>
    <x v="3"/>
    <s v="D"/>
    <x v="0"/>
    <n v="12.95"/>
    <n v="25.9"/>
    <x v="1"/>
    <x v="3"/>
    <x v="2"/>
  </r>
  <r>
    <s v="PTY-86420-119"/>
    <x v="527"/>
    <s v="25504-41681-WA"/>
    <s v="A-D-0.5"/>
    <n v="4"/>
    <x v="643"/>
    <s v="otadmanjf@ft.com"/>
    <x v="0"/>
    <x v="2"/>
    <s v="D"/>
    <x v="1"/>
    <n v="5.97"/>
    <n v="23.88"/>
    <x v="0"/>
    <x v="2"/>
    <x v="2"/>
  </r>
  <r>
    <s v="QHL-27188-431"/>
    <x v="528"/>
    <s v="75443-07820-DZ"/>
    <s v="L-L-0.5"/>
    <n v="2"/>
    <x v="644"/>
    <s v="bguddejg@dailymotion.com"/>
    <x v="0"/>
    <x v="3"/>
    <s v="L"/>
    <x v="1"/>
    <n v="9.51"/>
    <n v="19.02"/>
    <x v="1"/>
    <x v="3"/>
    <x v="1"/>
  </r>
  <r>
    <s v="MIS-54381-047"/>
    <x v="99"/>
    <s v="39276-95489-XV"/>
    <s v="A-D-0.5"/>
    <n v="5"/>
    <x v="645"/>
    <s v="nsictornesjh@buzzfeed.com"/>
    <x v="1"/>
    <x v="2"/>
    <s v="D"/>
    <x v="1"/>
    <n v="5.97"/>
    <n v="29.849999999999998"/>
    <x v="0"/>
    <x v="2"/>
    <x v="2"/>
  </r>
  <r>
    <s v="TBB-29780-459"/>
    <x v="529"/>
    <s v="61437-83623-PZ"/>
    <s v="A-L-0.5"/>
    <n v="1"/>
    <x v="646"/>
    <s v="vdunningji@independent.co.uk"/>
    <x v="0"/>
    <x v="2"/>
    <s v="L"/>
    <x v="1"/>
    <n v="7.77"/>
    <n v="7.77"/>
    <x v="0"/>
    <x v="2"/>
    <x v="1"/>
  </r>
  <r>
    <s v="QLC-52637-305"/>
    <x v="530"/>
    <s v="34317-87258-HQ"/>
    <s v="L-D-2.5"/>
    <n v="4"/>
    <x v="647"/>
    <s v=""/>
    <x v="1"/>
    <x v="3"/>
    <s v="D"/>
    <x v="2"/>
    <n v="29.784999999999997"/>
    <n v="119.13999999999999"/>
    <x v="0"/>
    <x v="3"/>
    <x v="2"/>
  </r>
  <r>
    <s v="CWT-27056-328"/>
    <x v="531"/>
    <s v="18570-80998-ZS"/>
    <s v="E-D-0.2"/>
    <n v="6"/>
    <x v="648"/>
    <s v=""/>
    <x v="0"/>
    <x v="1"/>
    <s v="D"/>
    <x v="3"/>
    <n v="3.645"/>
    <n v="21.87"/>
    <x v="0"/>
    <x v="1"/>
    <x v="2"/>
  </r>
  <r>
    <s v="ASS-05878-128"/>
    <x v="210"/>
    <s v="66580-33745-OQ"/>
    <s v="E-L-0.5"/>
    <n v="2"/>
    <x v="649"/>
    <s v="sgehringjl@gnu.org"/>
    <x v="0"/>
    <x v="1"/>
    <s v="L"/>
    <x v="1"/>
    <n v="8.91"/>
    <n v="17.82"/>
    <x v="1"/>
    <x v="1"/>
    <x v="1"/>
  </r>
  <r>
    <s v="EGK-03027-418"/>
    <x v="532"/>
    <s v="19820-29285-FD"/>
    <s v="E-M-0.2"/>
    <n v="3"/>
    <x v="650"/>
    <s v="bfallowesjm@purevolume.com"/>
    <x v="0"/>
    <x v="1"/>
    <s v="M"/>
    <x v="3"/>
    <n v="4.125"/>
    <n v="12.375"/>
    <x v="1"/>
    <x v="1"/>
    <x v="0"/>
  </r>
  <r>
    <s v="KCY-61732-849"/>
    <x v="533"/>
    <s v="11349-55147-SN"/>
    <s v="L-D-1"/>
    <n v="2"/>
    <x v="651"/>
    <s v=""/>
    <x v="1"/>
    <x v="3"/>
    <s v="D"/>
    <x v="0"/>
    <n v="12.95"/>
    <n v="25.9"/>
    <x v="1"/>
    <x v="3"/>
    <x v="2"/>
  </r>
  <r>
    <s v="BLI-21697-702"/>
    <x v="534"/>
    <s v="21141-12455-VB"/>
    <s v="A-M-0.5"/>
    <n v="2"/>
    <x v="652"/>
    <s v="sdejo@newsvine.com"/>
    <x v="0"/>
    <x v="2"/>
    <s v="M"/>
    <x v="1"/>
    <n v="6.75"/>
    <n v="13.5"/>
    <x v="0"/>
    <x v="2"/>
    <x v="0"/>
  </r>
  <r>
    <s v="KFJ-46568-890"/>
    <x v="535"/>
    <s v="71003-85639-HB"/>
    <s v="E-L-0.5"/>
    <n v="2"/>
    <x v="653"/>
    <s v=""/>
    <x v="0"/>
    <x v="1"/>
    <s v="L"/>
    <x v="1"/>
    <n v="8.91"/>
    <n v="17.82"/>
    <x v="0"/>
    <x v="1"/>
    <x v="1"/>
  </r>
  <r>
    <s v="SOK-43535-680"/>
    <x v="536"/>
    <s v="58443-95866-YO"/>
    <s v="E-M-0.5"/>
    <n v="3"/>
    <x v="654"/>
    <s v="scountjq@nba.com"/>
    <x v="0"/>
    <x v="1"/>
    <s v="M"/>
    <x v="1"/>
    <n v="8.25"/>
    <n v="24.75"/>
    <x v="1"/>
    <x v="1"/>
    <x v="0"/>
  </r>
  <r>
    <s v="XUE-87260-201"/>
    <x v="537"/>
    <s v="89646-21249-OH"/>
    <s v="R-M-0.2"/>
    <n v="6"/>
    <x v="655"/>
    <s v="sraglesjr@blogtalkradio.com"/>
    <x v="0"/>
    <x v="0"/>
    <s v="M"/>
    <x v="3"/>
    <n v="2.9849999999999999"/>
    <n v="17.91"/>
    <x v="1"/>
    <x v="0"/>
    <x v="0"/>
  </r>
  <r>
    <s v="CZF-40873-691"/>
    <x v="61"/>
    <s v="64988-20636-XQ"/>
    <s v="E-M-0.5"/>
    <n v="2"/>
    <x v="656"/>
    <s v=""/>
    <x v="2"/>
    <x v="1"/>
    <s v="M"/>
    <x v="1"/>
    <n v="8.25"/>
    <n v="16.5"/>
    <x v="1"/>
    <x v="1"/>
    <x v="0"/>
  </r>
  <r>
    <s v="AIA-98989-755"/>
    <x v="242"/>
    <s v="34704-83143-KS"/>
    <s v="R-M-0.2"/>
    <n v="1"/>
    <x v="657"/>
    <s v="sbruunjt@blogtalkradio.com"/>
    <x v="0"/>
    <x v="0"/>
    <s v="M"/>
    <x v="3"/>
    <n v="2.9849999999999999"/>
    <n v="2.9849999999999999"/>
    <x v="1"/>
    <x v="0"/>
    <x v="0"/>
  </r>
  <r>
    <s v="ITZ-21793-986"/>
    <x v="299"/>
    <s v="67388-17544-XX"/>
    <s v="E-D-0.2"/>
    <n v="4"/>
    <x v="658"/>
    <s v="aplluju@dagondesign.com"/>
    <x v="1"/>
    <x v="1"/>
    <s v="D"/>
    <x v="3"/>
    <n v="3.645"/>
    <n v="14.58"/>
    <x v="0"/>
    <x v="1"/>
    <x v="2"/>
  </r>
  <r>
    <s v="YOK-93322-608"/>
    <x v="343"/>
    <s v="69411-48470-ID"/>
    <s v="E-L-1"/>
    <n v="6"/>
    <x v="659"/>
    <s v="gcornierjv@techcrunch.com"/>
    <x v="0"/>
    <x v="1"/>
    <s v="L"/>
    <x v="0"/>
    <n v="14.85"/>
    <n v="89.1"/>
    <x v="1"/>
    <x v="1"/>
    <x v="1"/>
  </r>
  <r>
    <s v="LXK-00634-611"/>
    <x v="538"/>
    <s v="94091-86957-HX"/>
    <s v="R-L-1"/>
    <n v="3"/>
    <x v="636"/>
    <e v="#N/A"/>
    <x v="1"/>
    <x v="0"/>
    <s v="L"/>
    <x v="0"/>
    <n v="11.95"/>
    <n v="35.849999999999994"/>
    <x v="1"/>
    <x v="0"/>
    <x v="1"/>
  </r>
  <r>
    <s v="CQW-37388-302"/>
    <x v="539"/>
    <s v="97741-98924-KT"/>
    <s v="A-D-2.5"/>
    <n v="3"/>
    <x v="660"/>
    <s v="wharvisonjx@gizmodo.com"/>
    <x v="0"/>
    <x v="2"/>
    <s v="D"/>
    <x v="2"/>
    <n v="22.884999999999998"/>
    <n v="68.655000000000001"/>
    <x v="1"/>
    <x v="2"/>
    <x v="2"/>
  </r>
  <r>
    <s v="SPA-79365-334"/>
    <x v="27"/>
    <s v="79857-78167-KO"/>
    <s v="L-D-1"/>
    <n v="3"/>
    <x v="661"/>
    <s v="dheafordjy@twitpic.com"/>
    <x v="0"/>
    <x v="3"/>
    <s v="D"/>
    <x v="0"/>
    <n v="12.95"/>
    <n v="38.849999999999994"/>
    <x v="1"/>
    <x v="3"/>
    <x v="2"/>
  </r>
  <r>
    <s v="VPX-08817-517"/>
    <x v="540"/>
    <s v="46963-10322-ZA"/>
    <s v="L-L-1"/>
    <n v="5"/>
    <x v="662"/>
    <s v="gfanthamjz@hexun.com"/>
    <x v="0"/>
    <x v="3"/>
    <s v="L"/>
    <x v="0"/>
    <n v="15.85"/>
    <n v="79.25"/>
    <x v="0"/>
    <x v="3"/>
    <x v="1"/>
  </r>
  <r>
    <s v="PBP-87115-410"/>
    <x v="541"/>
    <s v="93812-74772-MV"/>
    <s v="E-D-0.5"/>
    <n v="5"/>
    <x v="663"/>
    <s v="rcrookshanksk0@unc.edu"/>
    <x v="0"/>
    <x v="1"/>
    <s v="D"/>
    <x v="1"/>
    <n v="7.29"/>
    <n v="36.450000000000003"/>
    <x v="0"/>
    <x v="1"/>
    <x v="2"/>
  </r>
  <r>
    <s v="SFB-93752-440"/>
    <x v="390"/>
    <s v="48203-23480-UB"/>
    <s v="R-M-0.2"/>
    <n v="3"/>
    <x v="664"/>
    <s v="nleakek1@cmu.edu"/>
    <x v="0"/>
    <x v="0"/>
    <s v="M"/>
    <x v="3"/>
    <n v="2.9849999999999999"/>
    <n v="8.9550000000000001"/>
    <x v="0"/>
    <x v="0"/>
    <x v="0"/>
  </r>
  <r>
    <s v="TBU-65158-068"/>
    <x v="396"/>
    <s v="60357-65386-RD"/>
    <s v="E-D-1"/>
    <n v="2"/>
    <x v="665"/>
    <s v=""/>
    <x v="0"/>
    <x v="1"/>
    <s v="D"/>
    <x v="0"/>
    <n v="12.15"/>
    <n v="24.3"/>
    <x v="1"/>
    <x v="1"/>
    <x v="2"/>
  </r>
  <r>
    <s v="TEH-08414-216"/>
    <x v="185"/>
    <s v="35099-13971-JI"/>
    <s v="E-M-2.5"/>
    <n v="2"/>
    <x v="666"/>
    <s v="geilhersenk3@networksolutions.com"/>
    <x v="0"/>
    <x v="1"/>
    <s v="M"/>
    <x v="2"/>
    <n v="31.624999999999996"/>
    <n v="63.249999999999993"/>
    <x v="1"/>
    <x v="1"/>
    <x v="0"/>
  </r>
  <r>
    <s v="MAY-77231-536"/>
    <x v="542"/>
    <s v="01304-59807-OB"/>
    <s v="A-M-0.2"/>
    <n v="2"/>
    <x v="667"/>
    <s v=""/>
    <x v="0"/>
    <x v="2"/>
    <s v="M"/>
    <x v="3"/>
    <n v="3.375"/>
    <n v="6.75"/>
    <x v="0"/>
    <x v="2"/>
    <x v="0"/>
  </r>
  <r>
    <s v="ATY-28980-884"/>
    <x v="117"/>
    <s v="50705-17295-NK"/>
    <s v="A-L-0.2"/>
    <n v="6"/>
    <x v="668"/>
    <s v="caleixok5@globo.com"/>
    <x v="0"/>
    <x v="2"/>
    <s v="L"/>
    <x v="3"/>
    <n v="3.8849999999999998"/>
    <n v="23.31"/>
    <x v="1"/>
    <x v="2"/>
    <x v="1"/>
  </r>
  <r>
    <s v="SWP-88281-918"/>
    <x v="543"/>
    <s v="77657-61366-FY"/>
    <s v="L-L-2.5"/>
    <n v="4"/>
    <x v="669"/>
    <s v=""/>
    <x v="0"/>
    <x v="3"/>
    <s v="L"/>
    <x v="2"/>
    <n v="36.454999999999998"/>
    <n v="145.82"/>
    <x v="1"/>
    <x v="3"/>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0"/>
    <x v="1"/>
    <x v="2"/>
  </r>
  <r>
    <s v="CFZ-53492-600"/>
    <x v="546"/>
    <s v="64896-18468-BT"/>
    <s v="L-M-0.2"/>
    <n v="1"/>
    <x v="672"/>
    <s v="sscurrerk9@flavors.me"/>
    <x v="2"/>
    <x v="3"/>
    <s v="M"/>
    <x v="3"/>
    <n v="4.3650000000000002"/>
    <n v="4.3650000000000002"/>
    <x v="1"/>
    <x v="3"/>
    <x v="0"/>
  </r>
  <r>
    <s v="LDK-71031-121"/>
    <x v="420"/>
    <s v="84761-40784-SV"/>
    <s v="L-L-2.5"/>
    <n v="1"/>
    <x v="673"/>
    <s v="arudramka@prnewswire.com"/>
    <x v="0"/>
    <x v="3"/>
    <s v="L"/>
    <x v="2"/>
    <n v="36.454999999999998"/>
    <n v="36.454999999999998"/>
    <x v="1"/>
    <x v="3"/>
    <x v="1"/>
  </r>
  <r>
    <s v="EBA-82404-343"/>
    <x v="547"/>
    <s v="20236-42322-CM"/>
    <s v="L-D-0.2"/>
    <n v="4"/>
    <x v="674"/>
    <s v=""/>
    <x v="0"/>
    <x v="3"/>
    <s v="D"/>
    <x v="3"/>
    <n v="3.8849999999999998"/>
    <n v="15.54"/>
    <x v="0"/>
    <x v="3"/>
    <x v="2"/>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0"/>
    <x v="3"/>
    <x v="0"/>
  </r>
  <r>
    <s v="SUZ-83036-175"/>
    <x v="550"/>
    <s v="55915-19477-MK"/>
    <s v="R-D-0.2"/>
    <n v="5"/>
    <x v="677"/>
    <s v=""/>
    <x v="0"/>
    <x v="0"/>
    <s v="D"/>
    <x v="3"/>
    <n v="2.6849999999999996"/>
    <n v="13.424999999999997"/>
    <x v="1"/>
    <x v="0"/>
    <x v="2"/>
  </r>
  <r>
    <s v="RGM-01187-513"/>
    <x v="551"/>
    <s v="28121-11641-UA"/>
    <s v="E-D-0.2"/>
    <n v="6"/>
    <x v="678"/>
    <s v="bpollinskf@shinystat.com"/>
    <x v="0"/>
    <x v="1"/>
    <s v="D"/>
    <x v="3"/>
    <n v="3.645"/>
    <n v="21.87"/>
    <x v="1"/>
    <x v="1"/>
    <x v="2"/>
  </r>
  <r>
    <s v="CZG-01299-952"/>
    <x v="552"/>
    <s v="09540-70637-EV"/>
    <s v="L-D-1"/>
    <n v="2"/>
    <x v="679"/>
    <s v="jtoyekg@pinterest.com"/>
    <x v="1"/>
    <x v="3"/>
    <s v="D"/>
    <x v="0"/>
    <n v="12.95"/>
    <n v="25.9"/>
    <x v="0"/>
    <x v="3"/>
    <x v="2"/>
  </r>
  <r>
    <s v="KLD-88731-484"/>
    <x v="553"/>
    <s v="17775-77072-PP"/>
    <s v="A-M-1"/>
    <n v="5"/>
    <x v="680"/>
    <s v="clinskillkh@sphinn.com"/>
    <x v="0"/>
    <x v="2"/>
    <s v="M"/>
    <x v="0"/>
    <n v="11.25"/>
    <n v="56.25"/>
    <x v="1"/>
    <x v="2"/>
    <x v="0"/>
  </r>
  <r>
    <s v="BQK-38412-229"/>
    <x v="554"/>
    <s v="90392-73338-BC"/>
    <s v="R-L-0.2"/>
    <n v="3"/>
    <x v="681"/>
    <s v="nvigrasski@ezinearticles.com"/>
    <x v="2"/>
    <x v="0"/>
    <s v="L"/>
    <x v="3"/>
    <n v="3.5849999999999995"/>
    <n v="10.754999999999999"/>
    <x v="1"/>
    <x v="0"/>
    <x v="1"/>
  </r>
  <r>
    <s v="TCX-76953-071"/>
    <x v="555"/>
    <s v="94091-86957-HX"/>
    <s v="E-D-0.2"/>
    <n v="5"/>
    <x v="636"/>
    <e v="#N/A"/>
    <x v="1"/>
    <x v="1"/>
    <s v="D"/>
    <x v="3"/>
    <n v="3.645"/>
    <n v="18.225000000000001"/>
    <x v="1"/>
    <x v="1"/>
    <x v="2"/>
  </r>
  <r>
    <s v="LIN-88046-551"/>
    <x v="150"/>
    <s v="10725-45724-CO"/>
    <s v="R-L-0.5"/>
    <n v="4"/>
    <x v="682"/>
    <s v="kcragellkk@google.com"/>
    <x v="1"/>
    <x v="0"/>
    <s v="L"/>
    <x v="1"/>
    <n v="7.169999999999999"/>
    <n v="28.679999999999996"/>
    <x v="1"/>
    <x v="0"/>
    <x v="1"/>
  </r>
  <r>
    <s v="PMV-54491-220"/>
    <x v="556"/>
    <s v="87242-18006-IR"/>
    <s v="L-M-0.2"/>
    <n v="2"/>
    <x v="683"/>
    <s v="libertkl@huffingtonpost.com"/>
    <x v="0"/>
    <x v="3"/>
    <s v="M"/>
    <x v="3"/>
    <n v="4.3650000000000002"/>
    <n v="8.73"/>
    <x v="1"/>
    <x v="3"/>
    <x v="0"/>
  </r>
  <r>
    <s v="SKA-73676-005"/>
    <x v="327"/>
    <s v="36572-91896-PP"/>
    <s v="L-M-1"/>
    <n v="4"/>
    <x v="684"/>
    <s v="rlidgeykm@vimeo.com"/>
    <x v="0"/>
    <x v="3"/>
    <s v="M"/>
    <x v="0"/>
    <n v="14.55"/>
    <n v="58.2"/>
    <x v="1"/>
    <x v="3"/>
    <x v="0"/>
  </r>
  <r>
    <s v="TKH-62197-239"/>
    <x v="557"/>
    <s v="25181-97933-UX"/>
    <s v="A-D-0.5"/>
    <n v="3"/>
    <x v="685"/>
    <s v="tcastagnekn@wikia.com"/>
    <x v="0"/>
    <x v="2"/>
    <s v="D"/>
    <x v="1"/>
    <n v="5.97"/>
    <n v="17.91"/>
    <x v="1"/>
    <x v="2"/>
    <x v="2"/>
  </r>
  <r>
    <s v="YXF-57218-272"/>
    <x v="333"/>
    <s v="55374-03175-IA"/>
    <s v="R-M-0.2"/>
    <n v="6"/>
    <x v="686"/>
    <s v=""/>
    <x v="0"/>
    <x v="0"/>
    <s v="M"/>
    <x v="3"/>
    <n v="2.9849999999999999"/>
    <n v="17.91"/>
    <x v="0"/>
    <x v="0"/>
    <x v="0"/>
  </r>
  <r>
    <s v="PKJ-30083-501"/>
    <x v="558"/>
    <s v="76948-43532-JS"/>
    <s v="E-D-0.5"/>
    <n v="2"/>
    <x v="687"/>
    <s v="jhaldenkp@comcast.net"/>
    <x v="1"/>
    <x v="1"/>
    <s v="D"/>
    <x v="1"/>
    <n v="7.29"/>
    <n v="14.58"/>
    <x v="1"/>
    <x v="1"/>
    <x v="2"/>
  </r>
  <r>
    <s v="WTT-91832-645"/>
    <x v="559"/>
    <s v="24344-88599-PP"/>
    <s v="A-M-1"/>
    <n v="3"/>
    <x v="688"/>
    <s v="holliffkq@sciencedirect.com"/>
    <x v="1"/>
    <x v="2"/>
    <s v="M"/>
    <x v="0"/>
    <n v="11.25"/>
    <n v="33.75"/>
    <x v="1"/>
    <x v="2"/>
    <x v="0"/>
  </r>
  <r>
    <s v="TRZ-94735-865"/>
    <x v="310"/>
    <s v="54462-58311-YF"/>
    <s v="L-M-0.5"/>
    <n v="4"/>
    <x v="689"/>
    <s v="tquadrikr@opensource.org"/>
    <x v="1"/>
    <x v="3"/>
    <s v="M"/>
    <x v="1"/>
    <n v="8.73"/>
    <n v="34.92"/>
    <x v="0"/>
    <x v="3"/>
    <x v="0"/>
  </r>
  <r>
    <s v="UDB-09651-780"/>
    <x v="560"/>
    <s v="90767-92589-LV"/>
    <s v="E-D-0.5"/>
    <n v="2"/>
    <x v="690"/>
    <s v="feshmadeks@umn.edu"/>
    <x v="0"/>
    <x v="1"/>
    <s v="D"/>
    <x v="1"/>
    <n v="7.29"/>
    <n v="14.58"/>
    <x v="1"/>
    <x v="1"/>
    <x v="2"/>
  </r>
  <r>
    <s v="EHJ-82097-549"/>
    <x v="561"/>
    <s v="27517-43747-YD"/>
    <s v="R-D-0.2"/>
    <n v="2"/>
    <x v="691"/>
    <s v="moilierkt@paginegialle.it"/>
    <x v="1"/>
    <x v="0"/>
    <s v="D"/>
    <x v="3"/>
    <n v="2.6849999999999996"/>
    <n v="5.3699999999999992"/>
    <x v="0"/>
    <x v="0"/>
    <x v="2"/>
  </r>
  <r>
    <s v="ZFR-79447-696"/>
    <x v="562"/>
    <s v="77828-66867-KH"/>
    <s v="R-M-0.5"/>
    <n v="1"/>
    <x v="692"/>
    <s v=""/>
    <x v="0"/>
    <x v="0"/>
    <s v="M"/>
    <x v="1"/>
    <n v="5.97"/>
    <n v="5.97"/>
    <x v="0"/>
    <x v="0"/>
    <x v="0"/>
  </r>
  <r>
    <s v="NUU-03893-975"/>
    <x v="563"/>
    <s v="41054-59693-XE"/>
    <s v="L-L-0.5"/>
    <n v="2"/>
    <x v="693"/>
    <s v="vshoebothamkv@redcross.org"/>
    <x v="0"/>
    <x v="3"/>
    <s v="L"/>
    <x v="1"/>
    <n v="9.51"/>
    <n v="19.02"/>
    <x v="1"/>
    <x v="3"/>
    <x v="1"/>
  </r>
  <r>
    <s v="GVG-59542-307"/>
    <x v="564"/>
    <s v="26314-66792-VP"/>
    <s v="E-M-1"/>
    <n v="2"/>
    <x v="694"/>
    <s v="bsterkekw@biblegateway.com"/>
    <x v="0"/>
    <x v="1"/>
    <s v="M"/>
    <x v="0"/>
    <n v="13.75"/>
    <n v="27.5"/>
    <x v="0"/>
    <x v="1"/>
    <x v="0"/>
  </r>
  <r>
    <s v="YLY-35287-172"/>
    <x v="565"/>
    <s v="69410-04668-MA"/>
    <s v="A-D-0.5"/>
    <n v="5"/>
    <x v="695"/>
    <s v="scaponkx@craigslist.org"/>
    <x v="0"/>
    <x v="2"/>
    <s v="D"/>
    <x v="1"/>
    <n v="5.97"/>
    <n v="29.849999999999998"/>
    <x v="1"/>
    <x v="2"/>
    <x v="2"/>
  </r>
  <r>
    <s v="DCI-96254-548"/>
    <x v="566"/>
    <s v="94091-86957-HX"/>
    <s v="A-D-0.2"/>
    <n v="6"/>
    <x v="636"/>
    <e v="#N/A"/>
    <x v="1"/>
    <x v="2"/>
    <s v="D"/>
    <x v="3"/>
    <n v="2.9849999999999999"/>
    <n v="17.91"/>
    <x v="1"/>
    <x v="2"/>
    <x v="2"/>
  </r>
  <r>
    <s v="KHZ-26264-253"/>
    <x v="160"/>
    <s v="24972-55878-KX"/>
    <s v="L-L-0.2"/>
    <n v="6"/>
    <x v="696"/>
    <s v="fconstancekz@ifeng.com"/>
    <x v="0"/>
    <x v="3"/>
    <s v="L"/>
    <x v="3"/>
    <n v="4.7549999999999999"/>
    <n v="28.53"/>
    <x v="1"/>
    <x v="3"/>
    <x v="1"/>
  </r>
  <r>
    <s v="AAQ-13644-699"/>
    <x v="567"/>
    <s v="46296-42617-OQ"/>
    <s v="R-D-1"/>
    <n v="4"/>
    <x v="697"/>
    <s v="fsulmanl0@washington.edu"/>
    <x v="0"/>
    <x v="0"/>
    <s v="D"/>
    <x v="0"/>
    <n v="8.9499999999999993"/>
    <n v="35.799999999999997"/>
    <x v="0"/>
    <x v="0"/>
    <x v="2"/>
  </r>
  <r>
    <s v="LWL-68108-794"/>
    <x v="568"/>
    <s v="44494-89923-UW"/>
    <s v="A-D-0.5"/>
    <n v="3"/>
    <x v="698"/>
    <s v="dhollymanl1@ibm.com"/>
    <x v="0"/>
    <x v="2"/>
    <s v="D"/>
    <x v="1"/>
    <n v="5.97"/>
    <n v="17.91"/>
    <x v="0"/>
    <x v="2"/>
    <x v="2"/>
  </r>
  <r>
    <s v="JQT-14347-517"/>
    <x v="569"/>
    <s v="11621-09964-ID"/>
    <s v="R-D-1"/>
    <n v="1"/>
    <x v="699"/>
    <s v="lnardonil2@hao123.com"/>
    <x v="0"/>
    <x v="0"/>
    <s v="D"/>
    <x v="0"/>
    <n v="8.9499999999999993"/>
    <n v="8.9499999999999993"/>
    <x v="1"/>
    <x v="0"/>
    <x v="2"/>
  </r>
  <r>
    <s v="BMM-86471-923"/>
    <x v="570"/>
    <s v="76319-80715-II"/>
    <s v="L-D-2.5"/>
    <n v="1"/>
    <x v="700"/>
    <s v="dyarhaml3@moonfruit.com"/>
    <x v="0"/>
    <x v="3"/>
    <s v="D"/>
    <x v="2"/>
    <n v="29.784999999999997"/>
    <n v="29.784999999999997"/>
    <x v="0"/>
    <x v="3"/>
    <x v="2"/>
  </r>
  <r>
    <s v="IXU-67272-326"/>
    <x v="571"/>
    <s v="91654-79216-IC"/>
    <s v="E-L-0.5"/>
    <n v="5"/>
    <x v="701"/>
    <s v="aferreal4@wikia.com"/>
    <x v="0"/>
    <x v="1"/>
    <s v="L"/>
    <x v="1"/>
    <n v="8.91"/>
    <n v="44.55"/>
    <x v="1"/>
    <x v="1"/>
    <x v="1"/>
  </r>
  <r>
    <s v="ITE-28312-615"/>
    <x v="139"/>
    <s v="56450-21890-HK"/>
    <s v="E-L-1"/>
    <n v="6"/>
    <x v="702"/>
    <s v="ckendrickl5@webnode.com"/>
    <x v="0"/>
    <x v="1"/>
    <s v="L"/>
    <x v="0"/>
    <n v="14.85"/>
    <n v="89.1"/>
    <x v="0"/>
    <x v="1"/>
    <x v="1"/>
  </r>
  <r>
    <s v="ZHQ-30471-635"/>
    <x v="303"/>
    <s v="40600-58915-WZ"/>
    <s v="L-M-0.5"/>
    <n v="5"/>
    <x v="703"/>
    <s v="sdanilchikl6@mit.edu"/>
    <x v="2"/>
    <x v="3"/>
    <s v="M"/>
    <x v="1"/>
    <n v="8.73"/>
    <n v="43.650000000000006"/>
    <x v="1"/>
    <x v="3"/>
    <x v="0"/>
  </r>
  <r>
    <s v="LTP-31133-134"/>
    <x v="572"/>
    <s v="66527-94478-PB"/>
    <s v="A-L-0.5"/>
    <n v="3"/>
    <x v="704"/>
    <s v=""/>
    <x v="0"/>
    <x v="2"/>
    <s v="L"/>
    <x v="1"/>
    <n v="7.77"/>
    <n v="23.31"/>
    <x v="1"/>
    <x v="2"/>
    <x v="1"/>
  </r>
  <r>
    <s v="ZVQ-26122-859"/>
    <x v="573"/>
    <s v="77154-45038-IH"/>
    <s v="A-L-2.5"/>
    <n v="6"/>
    <x v="705"/>
    <s v="bfolomkinl8@yolasite.com"/>
    <x v="0"/>
    <x v="2"/>
    <s v="L"/>
    <x v="2"/>
    <n v="29.784999999999997"/>
    <n v="178.70999999999998"/>
    <x v="0"/>
    <x v="2"/>
    <x v="1"/>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0"/>
    <x v="2"/>
    <x v="1"/>
  </r>
  <r>
    <s v="UEA-72681-629"/>
    <x v="455"/>
    <s v="24972-55878-KX"/>
    <s v="A-L-2.5"/>
    <n v="3"/>
    <x v="696"/>
    <e v="#N/A"/>
    <x v="0"/>
    <x v="2"/>
    <s v="L"/>
    <x v="2"/>
    <n v="29.784999999999997"/>
    <n v="89.35499999999999"/>
    <x v="1"/>
    <x v="2"/>
    <x v="1"/>
  </r>
  <r>
    <s v="CVE-15042-481"/>
    <x v="575"/>
    <s v="24972-55878-KX"/>
    <s v="R-L-1"/>
    <n v="2"/>
    <x v="696"/>
    <e v="#N/A"/>
    <x v="0"/>
    <x v="0"/>
    <s v="L"/>
    <x v="0"/>
    <n v="11.95"/>
    <n v="23.9"/>
    <x v="1"/>
    <x v="0"/>
    <x v="1"/>
  </r>
  <r>
    <s v="EJA-79176-833"/>
    <x v="576"/>
    <s v="91509-62250-GN"/>
    <s v="R-M-2.5"/>
    <n v="6"/>
    <x v="707"/>
    <s v="deburahld@google.co.jp"/>
    <x v="2"/>
    <x v="0"/>
    <s v="M"/>
    <x v="2"/>
    <n v="22.884999999999998"/>
    <n v="137.31"/>
    <x v="1"/>
    <x v="0"/>
    <x v="0"/>
  </r>
  <r>
    <s v="AHQ-40440-522"/>
    <x v="577"/>
    <s v="83833-46106-ZC"/>
    <s v="A-D-1"/>
    <n v="1"/>
    <x v="708"/>
    <s v="mbrimilcombele@cnn.com"/>
    <x v="0"/>
    <x v="2"/>
    <s v="D"/>
    <x v="0"/>
    <n v="9.9499999999999993"/>
    <n v="9.9499999999999993"/>
    <x v="1"/>
    <x v="2"/>
    <x v="2"/>
  </r>
  <r>
    <s v="TID-21626-411"/>
    <x v="578"/>
    <s v="19383-33606-PW"/>
    <s v="R-L-0.5"/>
    <n v="3"/>
    <x v="709"/>
    <s v="sbollamlf@list-manage.com"/>
    <x v="0"/>
    <x v="0"/>
    <s v="L"/>
    <x v="1"/>
    <n v="7.169999999999999"/>
    <n v="21.509999999999998"/>
    <x v="1"/>
    <x v="0"/>
    <x v="1"/>
  </r>
  <r>
    <s v="RSR-96390-187"/>
    <x v="579"/>
    <s v="67052-76184-CB"/>
    <s v="E-M-1"/>
    <n v="6"/>
    <x v="710"/>
    <s v=""/>
    <x v="0"/>
    <x v="1"/>
    <s v="M"/>
    <x v="0"/>
    <n v="13.75"/>
    <n v="82.5"/>
    <x v="1"/>
    <x v="1"/>
    <x v="0"/>
  </r>
  <r>
    <s v="BZE-96093-118"/>
    <x v="91"/>
    <s v="43452-18035-DH"/>
    <s v="L-M-0.2"/>
    <n v="2"/>
    <x v="711"/>
    <s v="afilipczaklh@ning.com"/>
    <x v="1"/>
    <x v="3"/>
    <s v="M"/>
    <x v="3"/>
    <n v="4.3650000000000002"/>
    <n v="8.73"/>
    <x v="1"/>
    <x v="3"/>
    <x v="0"/>
  </r>
  <r>
    <s v="LOU-41819-242"/>
    <x v="272"/>
    <s v="88060-50676-MV"/>
    <s v="R-M-1"/>
    <n v="2"/>
    <x v="712"/>
    <s v=""/>
    <x v="0"/>
    <x v="0"/>
    <s v="M"/>
    <x v="0"/>
    <n v="9.9499999999999993"/>
    <n v="19.899999999999999"/>
    <x v="0"/>
    <x v="0"/>
    <x v="0"/>
  </r>
  <r>
    <s v="FND-99527-640"/>
    <x v="65"/>
    <s v="89574-96203-EP"/>
    <s v="E-L-0.5"/>
    <n v="2"/>
    <x v="713"/>
    <s v="relnaughlj@comsenz.com"/>
    <x v="0"/>
    <x v="1"/>
    <s v="L"/>
    <x v="1"/>
    <n v="8.91"/>
    <n v="17.82"/>
    <x v="0"/>
    <x v="1"/>
    <x v="1"/>
  </r>
  <r>
    <s v="ASG-27179-958"/>
    <x v="580"/>
    <s v="12607-75113-UV"/>
    <s v="A-M-0.5"/>
    <n v="3"/>
    <x v="714"/>
    <s v="jdeehanlk@about.me"/>
    <x v="0"/>
    <x v="2"/>
    <s v="M"/>
    <x v="1"/>
    <n v="6.75"/>
    <n v="20.25"/>
    <x v="1"/>
    <x v="2"/>
    <x v="0"/>
  </r>
  <r>
    <s v="YKX-23510-272"/>
    <x v="581"/>
    <s v="56991-05510-PR"/>
    <s v="A-L-2.5"/>
    <n v="2"/>
    <x v="715"/>
    <s v="jedenll@e-recht24.de"/>
    <x v="0"/>
    <x v="2"/>
    <s v="L"/>
    <x v="2"/>
    <n v="29.784999999999997"/>
    <n v="59.569999999999993"/>
    <x v="1"/>
    <x v="2"/>
    <x v="1"/>
  </r>
  <r>
    <s v="FSA-98650-921"/>
    <x v="489"/>
    <s v="01841-48191-NL"/>
    <s v="L-L-0.5"/>
    <n v="2"/>
    <x v="716"/>
    <s v="cjewsterlu@moonfruit.com"/>
    <x v="0"/>
    <x v="3"/>
    <s v="L"/>
    <x v="1"/>
    <n v="9.51"/>
    <n v="19.02"/>
    <x v="0"/>
    <x v="3"/>
    <x v="1"/>
  </r>
  <r>
    <s v="ZUR-55774-294"/>
    <x v="234"/>
    <s v="33269-10023-CO"/>
    <s v="L-D-1"/>
    <n v="6"/>
    <x v="717"/>
    <s v="usoutherdenln@hao123.com"/>
    <x v="0"/>
    <x v="3"/>
    <s v="D"/>
    <x v="0"/>
    <n v="12.95"/>
    <n v="77.699999999999989"/>
    <x v="0"/>
    <x v="3"/>
    <x v="2"/>
  </r>
  <r>
    <s v="FUO-99821-974"/>
    <x v="175"/>
    <s v="31245-81098-PJ"/>
    <s v="E-M-1"/>
    <n v="3"/>
    <x v="718"/>
    <s v=""/>
    <x v="0"/>
    <x v="1"/>
    <s v="M"/>
    <x v="0"/>
    <n v="13.75"/>
    <n v="41.25"/>
    <x v="1"/>
    <x v="1"/>
    <x v="0"/>
  </r>
  <r>
    <s v="YVH-19865-819"/>
    <x v="582"/>
    <s v="08946-56610-IH"/>
    <s v="L-L-2.5"/>
    <n v="4"/>
    <x v="719"/>
    <s v="lburtenshawlp@shinystat.com"/>
    <x v="0"/>
    <x v="3"/>
    <s v="L"/>
    <x v="2"/>
    <n v="36.454999999999998"/>
    <n v="145.82"/>
    <x v="1"/>
    <x v="3"/>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0"/>
    <x v="3"/>
    <x v="0"/>
  </r>
  <r>
    <s v="UZL-46108-213"/>
    <x v="584"/>
    <s v="75961-20170-RD"/>
    <s v="L-L-1"/>
    <n v="2"/>
    <x v="722"/>
    <s v="gwhiteheadls@hp.com"/>
    <x v="0"/>
    <x v="3"/>
    <s v="L"/>
    <x v="0"/>
    <n v="15.85"/>
    <n v="31.7"/>
    <x v="1"/>
    <x v="3"/>
    <x v="1"/>
  </r>
  <r>
    <s v="AOX-44467-109"/>
    <x v="64"/>
    <s v="72524-06410-KD"/>
    <s v="A-D-2.5"/>
    <n v="1"/>
    <x v="723"/>
    <s v="hjodrellelt@samsung.com"/>
    <x v="0"/>
    <x v="2"/>
    <s v="D"/>
    <x v="2"/>
    <n v="22.884999999999998"/>
    <n v="22.884999999999998"/>
    <x v="1"/>
    <x v="2"/>
    <x v="2"/>
  </r>
  <r>
    <s v="TZD-67261-174"/>
    <x v="585"/>
    <s v="01841-48191-NL"/>
    <s v="E-D-2.5"/>
    <n v="1"/>
    <x v="716"/>
    <s v="cjewsterlu@moonfruit.com"/>
    <x v="0"/>
    <x v="1"/>
    <s v="D"/>
    <x v="2"/>
    <n v="27.945"/>
    <n v="27.945"/>
    <x v="0"/>
    <x v="1"/>
    <x v="2"/>
  </r>
  <r>
    <s v="TBU-64277-625"/>
    <x v="32"/>
    <s v="98918-34330-GY"/>
    <s v="E-M-1"/>
    <n v="6"/>
    <x v="724"/>
    <s v=""/>
    <x v="0"/>
    <x v="1"/>
    <s v="M"/>
    <x v="0"/>
    <n v="13.75"/>
    <n v="82.5"/>
    <x v="0"/>
    <x v="1"/>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1"/>
    <x v="2"/>
    <x v="1"/>
  </r>
  <r>
    <s v="WAI-89905-069"/>
    <x v="587"/>
    <s v="47011-57815-HJ"/>
    <s v="A-L-0.5"/>
    <n v="3"/>
    <x v="727"/>
    <s v="smcshealy@photobucket.com"/>
    <x v="0"/>
    <x v="2"/>
    <s v="L"/>
    <x v="1"/>
    <n v="7.77"/>
    <n v="23.31"/>
    <x v="1"/>
    <x v="2"/>
    <x v="1"/>
  </r>
  <r>
    <s v="OJL-96844-459"/>
    <x v="393"/>
    <s v="61253-98356-VD"/>
    <s v="L-L-0.2"/>
    <n v="5"/>
    <x v="728"/>
    <s v="khuddartlz@about.com"/>
    <x v="0"/>
    <x v="3"/>
    <s v="L"/>
    <x v="3"/>
    <n v="4.7549999999999999"/>
    <n v="23.774999999999999"/>
    <x v="0"/>
    <x v="3"/>
    <x v="1"/>
  </r>
  <r>
    <s v="VGI-33205-360"/>
    <x v="588"/>
    <s v="96762-10814-DA"/>
    <s v="L-M-0.5"/>
    <n v="6"/>
    <x v="729"/>
    <s v="jgippesm0@cloudflare.com"/>
    <x v="2"/>
    <x v="3"/>
    <s v="M"/>
    <x v="1"/>
    <n v="8.73"/>
    <n v="52.38"/>
    <x v="0"/>
    <x v="3"/>
    <x v="0"/>
  </r>
  <r>
    <s v="PCA-14081-576"/>
    <x v="15"/>
    <s v="63112-10870-LC"/>
    <s v="R-L-0.2"/>
    <n v="5"/>
    <x v="730"/>
    <s v="lwhittleseem1@e-recht24.de"/>
    <x v="0"/>
    <x v="0"/>
    <s v="L"/>
    <x v="3"/>
    <n v="3.5849999999999995"/>
    <n v="17.924999999999997"/>
    <x v="1"/>
    <x v="0"/>
    <x v="1"/>
  </r>
  <r>
    <s v="SCS-67069-962"/>
    <x v="507"/>
    <s v="21403-49423-PD"/>
    <s v="A-L-2.5"/>
    <n v="5"/>
    <x v="731"/>
    <s v="gtrengrovem2@elpais.com"/>
    <x v="0"/>
    <x v="2"/>
    <s v="L"/>
    <x v="2"/>
    <n v="29.784999999999997"/>
    <n v="148.92499999999998"/>
    <x v="1"/>
    <x v="2"/>
    <x v="1"/>
  </r>
  <r>
    <s v="BDM-03174-485"/>
    <x v="533"/>
    <s v="29581-13303-VB"/>
    <s v="R-L-0.5"/>
    <n v="4"/>
    <x v="732"/>
    <s v="wcalderom3@stumbleupon.com"/>
    <x v="0"/>
    <x v="0"/>
    <s v="L"/>
    <x v="1"/>
    <n v="7.169999999999999"/>
    <n v="28.679999999999996"/>
    <x v="1"/>
    <x v="0"/>
    <x v="1"/>
  </r>
  <r>
    <s v="UJV-32333-364"/>
    <x v="589"/>
    <s v="86110-83695-YS"/>
    <s v="L-L-0.5"/>
    <n v="1"/>
    <x v="733"/>
    <s v=""/>
    <x v="0"/>
    <x v="3"/>
    <s v="L"/>
    <x v="1"/>
    <n v="9.51"/>
    <n v="9.51"/>
    <x v="1"/>
    <x v="3"/>
    <x v="1"/>
  </r>
  <r>
    <s v="FLI-11493-954"/>
    <x v="590"/>
    <s v="80454-42225-FT"/>
    <s v="A-L-0.5"/>
    <n v="4"/>
    <x v="734"/>
    <s v="jkennicottm5@yahoo.co.jp"/>
    <x v="0"/>
    <x v="2"/>
    <s v="L"/>
    <x v="1"/>
    <n v="7.77"/>
    <n v="31.08"/>
    <x v="1"/>
    <x v="2"/>
    <x v="1"/>
  </r>
  <r>
    <s v="IWL-13117-537"/>
    <x v="457"/>
    <s v="29129-60664-KO"/>
    <s v="R-D-0.2"/>
    <n v="3"/>
    <x v="735"/>
    <s v="gruggenm6@nymag.com"/>
    <x v="0"/>
    <x v="0"/>
    <s v="D"/>
    <x v="3"/>
    <n v="2.6849999999999996"/>
    <n v="8.0549999999999997"/>
    <x v="0"/>
    <x v="0"/>
    <x v="2"/>
  </r>
  <r>
    <s v="OAM-76916-748"/>
    <x v="591"/>
    <s v="63025-62939-AN"/>
    <s v="E-D-1"/>
    <n v="3"/>
    <x v="736"/>
    <s v=""/>
    <x v="0"/>
    <x v="1"/>
    <s v="D"/>
    <x v="0"/>
    <n v="12.15"/>
    <n v="36.450000000000003"/>
    <x v="0"/>
    <x v="1"/>
    <x v="2"/>
  </r>
  <r>
    <s v="UMB-11223-710"/>
    <x v="592"/>
    <s v="49012-12987-QT"/>
    <s v="R-D-0.2"/>
    <n v="6"/>
    <x v="737"/>
    <s v="mfrightm8@harvard.edu"/>
    <x v="1"/>
    <x v="0"/>
    <s v="D"/>
    <x v="3"/>
    <n v="2.6849999999999996"/>
    <n v="16.11"/>
    <x v="1"/>
    <x v="0"/>
    <x v="2"/>
  </r>
  <r>
    <s v="LXR-09892-726"/>
    <x v="402"/>
    <s v="50924-94200-SQ"/>
    <s v="R-D-2.5"/>
    <n v="2"/>
    <x v="738"/>
    <s v="btartem9@aol.com"/>
    <x v="0"/>
    <x v="0"/>
    <s v="D"/>
    <x v="2"/>
    <n v="20.584999999999997"/>
    <n v="41.169999999999995"/>
    <x v="0"/>
    <x v="0"/>
    <x v="2"/>
  </r>
  <r>
    <s v="QXX-89943-393"/>
    <x v="593"/>
    <s v="15673-18812-IU"/>
    <s v="R-D-0.2"/>
    <n v="4"/>
    <x v="739"/>
    <s v="ckrzysztofiakma@skyrock.com"/>
    <x v="0"/>
    <x v="0"/>
    <s v="D"/>
    <x v="3"/>
    <n v="2.6849999999999996"/>
    <n v="10.739999999999998"/>
    <x v="1"/>
    <x v="0"/>
    <x v="2"/>
  </r>
  <r>
    <s v="WVS-57822-366"/>
    <x v="594"/>
    <s v="52151-75971-YY"/>
    <s v="E-M-2.5"/>
    <n v="4"/>
    <x v="740"/>
    <s v="dpenquetmb@diigo.com"/>
    <x v="0"/>
    <x v="1"/>
    <s v="M"/>
    <x v="2"/>
    <n v="31.624999999999996"/>
    <n v="126.49999999999999"/>
    <x v="1"/>
    <x v="1"/>
    <x v="0"/>
  </r>
  <r>
    <s v="CLJ-23403-689"/>
    <x v="77"/>
    <s v="19413-02045-CG"/>
    <s v="R-L-1"/>
    <n v="2"/>
    <x v="741"/>
    <s v=""/>
    <x v="2"/>
    <x v="0"/>
    <s v="L"/>
    <x v="0"/>
    <n v="11.95"/>
    <n v="23.9"/>
    <x v="1"/>
    <x v="0"/>
    <x v="1"/>
  </r>
  <r>
    <s v="XNU-83276-288"/>
    <x v="595"/>
    <s v="98185-92775-KT"/>
    <s v="R-M-0.5"/>
    <n v="1"/>
    <x v="742"/>
    <s v=""/>
    <x v="0"/>
    <x v="0"/>
    <s v="M"/>
    <x v="1"/>
    <n v="5.97"/>
    <n v="5.97"/>
    <x v="1"/>
    <x v="0"/>
    <x v="0"/>
  </r>
  <r>
    <s v="YOG-94666-679"/>
    <x v="596"/>
    <s v="86991-53901-AT"/>
    <s v="L-D-0.2"/>
    <n v="2"/>
    <x v="743"/>
    <s v=""/>
    <x v="2"/>
    <x v="3"/>
    <s v="D"/>
    <x v="3"/>
    <n v="3.8849999999999998"/>
    <n v="7.77"/>
    <x v="0"/>
    <x v="3"/>
    <x v="2"/>
  </r>
  <r>
    <s v="KHG-33953-115"/>
    <x v="514"/>
    <s v="78226-97287-JI"/>
    <s v="L-D-0.5"/>
    <n v="3"/>
    <x v="744"/>
    <s v="kferrettimf@huffingtonpost.com"/>
    <x v="1"/>
    <x v="3"/>
    <s v="D"/>
    <x v="1"/>
    <n v="7.77"/>
    <n v="23.31"/>
    <x v="1"/>
    <x v="3"/>
    <x v="2"/>
  </r>
  <r>
    <s v="MHD-95615-696"/>
    <x v="54"/>
    <s v="27930-59250-JT"/>
    <s v="R-L-2.5"/>
    <n v="5"/>
    <x v="745"/>
    <s v=""/>
    <x v="0"/>
    <x v="0"/>
    <s v="L"/>
    <x v="2"/>
    <n v="27.484999999999996"/>
    <n v="137.42499999999998"/>
    <x v="1"/>
    <x v="0"/>
    <x v="1"/>
  </r>
  <r>
    <s v="HBH-64794-080"/>
    <x v="597"/>
    <s v="40560-18556-YE"/>
    <s v="R-D-0.2"/>
    <n v="3"/>
    <x v="746"/>
    <s v=""/>
    <x v="0"/>
    <x v="0"/>
    <s v="D"/>
    <x v="3"/>
    <n v="2.6849999999999996"/>
    <n v="8.0549999999999997"/>
    <x v="0"/>
    <x v="0"/>
    <x v="2"/>
  </r>
  <r>
    <s v="CNJ-56058-223"/>
    <x v="105"/>
    <s v="40780-22081-LX"/>
    <s v="L-L-0.5"/>
    <n v="3"/>
    <x v="747"/>
    <s v="abalsdonemi@toplist.cz"/>
    <x v="0"/>
    <x v="3"/>
    <s v="L"/>
    <x v="1"/>
    <n v="9.51"/>
    <n v="28.53"/>
    <x v="1"/>
    <x v="3"/>
    <x v="1"/>
  </r>
  <r>
    <s v="KHO-27106-786"/>
    <x v="210"/>
    <s v="01603-43789-TN"/>
    <s v="A-M-1"/>
    <n v="6"/>
    <x v="748"/>
    <s v="bromeramj@list-manage.com"/>
    <x v="1"/>
    <x v="2"/>
    <s v="M"/>
    <x v="0"/>
    <n v="11.25"/>
    <n v="67.5"/>
    <x v="0"/>
    <x v="2"/>
    <x v="0"/>
  </r>
  <r>
    <s v="KHO-27106-786"/>
    <x v="210"/>
    <s v="01603-43789-TN"/>
    <s v="L-D-2.5"/>
    <n v="6"/>
    <x v="748"/>
    <s v="bromeramj@list-manage.com"/>
    <x v="1"/>
    <x v="3"/>
    <s v="D"/>
    <x v="2"/>
    <n v="29.784999999999997"/>
    <n v="178.70999999999998"/>
    <x v="0"/>
    <x v="3"/>
    <x v="2"/>
  </r>
  <r>
    <s v="YAC-50329-982"/>
    <x v="598"/>
    <s v="75419-92838-TI"/>
    <s v="E-M-2.5"/>
    <n v="1"/>
    <x v="749"/>
    <s v="cbrydeml@tuttocitta.it"/>
    <x v="0"/>
    <x v="1"/>
    <s v="M"/>
    <x v="2"/>
    <n v="31.624999999999996"/>
    <n v="31.624999999999996"/>
    <x v="0"/>
    <x v="1"/>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1"/>
    <x v="0"/>
    <x v="0"/>
  </r>
  <r>
    <s v="SFC-34054-213"/>
    <x v="599"/>
    <s v="08100-71102-HQ"/>
    <s v="L-L-0.5"/>
    <n v="4"/>
    <x v="752"/>
    <s v="mgundrymo@omniture.com"/>
    <x v="1"/>
    <x v="3"/>
    <s v="L"/>
    <x v="1"/>
    <n v="9.51"/>
    <n v="38.04"/>
    <x v="1"/>
    <x v="3"/>
    <x v="1"/>
  </r>
  <r>
    <s v="UDS-04807-593"/>
    <x v="600"/>
    <s v="84074-28110-OV"/>
    <s v="L-D-0.5"/>
    <n v="2"/>
    <x v="753"/>
    <s v="bwellanmp@cafepress.com"/>
    <x v="0"/>
    <x v="3"/>
    <s v="D"/>
    <x v="1"/>
    <n v="7.77"/>
    <n v="15.54"/>
    <x v="1"/>
    <x v="3"/>
    <x v="2"/>
  </r>
  <r>
    <s v="FWE-98471-488"/>
    <x v="601"/>
    <s v="27930-59250-JT"/>
    <s v="L-L-1"/>
    <n v="5"/>
    <x v="745"/>
    <s v=""/>
    <x v="0"/>
    <x v="3"/>
    <s v="L"/>
    <x v="0"/>
    <n v="15.85"/>
    <n v="79.25"/>
    <x v="1"/>
    <x v="3"/>
    <x v="1"/>
  </r>
  <r>
    <s v="RAU-17060-674"/>
    <x v="602"/>
    <s v="12747-63766-EU"/>
    <s v="L-L-0.2"/>
    <n v="1"/>
    <x v="754"/>
    <s v="catchesonmr@xinhuanet.com"/>
    <x v="0"/>
    <x v="3"/>
    <s v="L"/>
    <x v="3"/>
    <n v="4.7549999999999999"/>
    <n v="4.7549999999999999"/>
    <x v="0"/>
    <x v="3"/>
    <x v="1"/>
  </r>
  <r>
    <s v="AOL-13866-711"/>
    <x v="603"/>
    <s v="83490-88357-LJ"/>
    <s v="E-M-1"/>
    <n v="4"/>
    <x v="755"/>
    <s v="estentonms@google.it"/>
    <x v="0"/>
    <x v="1"/>
    <s v="M"/>
    <x v="0"/>
    <n v="13.75"/>
    <n v="55"/>
    <x v="0"/>
    <x v="1"/>
    <x v="0"/>
  </r>
  <r>
    <s v="NOA-79645-377"/>
    <x v="604"/>
    <s v="53729-30320-XZ"/>
    <s v="R-D-0.5"/>
    <n v="5"/>
    <x v="756"/>
    <s v="etrippmt@wp.com"/>
    <x v="0"/>
    <x v="0"/>
    <s v="D"/>
    <x v="1"/>
    <n v="5.3699999999999992"/>
    <n v="26.849999999999994"/>
    <x v="1"/>
    <x v="0"/>
    <x v="2"/>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0"/>
    <x v="3"/>
    <x v="1"/>
  </r>
  <r>
    <s v="GPT-67705-953"/>
    <x v="446"/>
    <s v="70631-33225-MZ"/>
    <s v="A-M-0.2"/>
    <n v="5"/>
    <x v="759"/>
    <s v="cbournermw@chronoengine.com"/>
    <x v="0"/>
    <x v="2"/>
    <s v="M"/>
    <x v="3"/>
    <n v="3.375"/>
    <n v="16.875"/>
    <x v="0"/>
    <x v="2"/>
    <x v="0"/>
  </r>
  <r>
    <s v="JNA-21450-177"/>
    <x v="18"/>
    <s v="54798-14109-HC"/>
    <s v="A-D-1"/>
    <n v="3"/>
    <x v="760"/>
    <s v="oskermen3@hatena.ne.jp"/>
    <x v="0"/>
    <x v="2"/>
    <s v="D"/>
    <x v="0"/>
    <n v="9.9499999999999993"/>
    <n v="29.849999999999998"/>
    <x v="0"/>
    <x v="2"/>
    <x v="2"/>
  </r>
  <r>
    <s v="MPQ-23421-608"/>
    <x v="180"/>
    <s v="08023-52962-ET"/>
    <s v="E-M-0.5"/>
    <n v="5"/>
    <x v="761"/>
    <s v="kheddanmy@icq.com"/>
    <x v="0"/>
    <x v="1"/>
    <s v="M"/>
    <x v="1"/>
    <n v="8.25"/>
    <n v="41.25"/>
    <x v="0"/>
    <x v="1"/>
    <x v="0"/>
  </r>
  <r>
    <s v="NLI-63891-565"/>
    <x v="580"/>
    <s v="41899-00283-VK"/>
    <s v="E-M-0.2"/>
    <n v="5"/>
    <x v="762"/>
    <s v="ichartersmz@abc.net.au"/>
    <x v="0"/>
    <x v="1"/>
    <s v="M"/>
    <x v="3"/>
    <n v="4.125"/>
    <n v="20.625"/>
    <x v="1"/>
    <x v="1"/>
    <x v="0"/>
  </r>
  <r>
    <s v="HHF-36647-854"/>
    <x v="453"/>
    <s v="39011-18412-GR"/>
    <s v="A-D-2.5"/>
    <n v="6"/>
    <x v="763"/>
    <s v="aroubertn0@tmall.com"/>
    <x v="0"/>
    <x v="2"/>
    <s v="D"/>
    <x v="2"/>
    <n v="22.884999999999998"/>
    <n v="137.31"/>
    <x v="0"/>
    <x v="2"/>
    <x v="2"/>
  </r>
  <r>
    <s v="SBN-16537-046"/>
    <x v="259"/>
    <s v="60255-12579-PZ"/>
    <s v="A-D-0.2"/>
    <n v="1"/>
    <x v="764"/>
    <s v="hmairsn1@so-net.ne.jp"/>
    <x v="0"/>
    <x v="2"/>
    <s v="D"/>
    <x v="3"/>
    <n v="2.9849999999999999"/>
    <n v="2.9849999999999999"/>
    <x v="1"/>
    <x v="2"/>
    <x v="2"/>
  </r>
  <r>
    <s v="XZD-44484-632"/>
    <x v="607"/>
    <s v="80541-38332-BP"/>
    <s v="E-M-1"/>
    <n v="2"/>
    <x v="765"/>
    <s v="hrainforthn2@blog.com"/>
    <x v="0"/>
    <x v="1"/>
    <s v="M"/>
    <x v="0"/>
    <n v="13.75"/>
    <n v="27.5"/>
    <x v="1"/>
    <x v="1"/>
    <x v="0"/>
  </r>
  <r>
    <s v="XZD-44484-632"/>
    <x v="607"/>
    <s v="80541-38332-BP"/>
    <s v="A-D-0.2"/>
    <n v="2"/>
    <x v="765"/>
    <s v="hrainforthn2@blog.com"/>
    <x v="0"/>
    <x v="2"/>
    <s v="D"/>
    <x v="3"/>
    <n v="2.9849999999999999"/>
    <n v="5.97"/>
    <x v="1"/>
    <x v="2"/>
    <x v="2"/>
  </r>
  <r>
    <s v="IKQ-39946-768"/>
    <x v="385"/>
    <s v="72778-50968-UQ"/>
    <s v="R-M-1"/>
    <n v="6"/>
    <x v="766"/>
    <s v="ijespern4@theglobeandmail.com"/>
    <x v="0"/>
    <x v="0"/>
    <s v="M"/>
    <x v="0"/>
    <n v="9.9499999999999993"/>
    <n v="59.699999999999996"/>
    <x v="1"/>
    <x v="0"/>
    <x v="0"/>
  </r>
  <r>
    <s v="KMB-95211-174"/>
    <x v="608"/>
    <s v="23941-30203-MO"/>
    <s v="R-D-2.5"/>
    <n v="4"/>
    <x v="767"/>
    <s v="ldwerryhousen5@gravatar.com"/>
    <x v="0"/>
    <x v="0"/>
    <s v="D"/>
    <x v="2"/>
    <n v="20.584999999999997"/>
    <n v="82.339999999999989"/>
    <x v="0"/>
    <x v="0"/>
    <x v="2"/>
  </r>
  <r>
    <s v="QWY-99467-368"/>
    <x v="609"/>
    <s v="96434-50068-DZ"/>
    <s v="A-D-2.5"/>
    <n v="1"/>
    <x v="768"/>
    <s v="nbroomern6@examiner.com"/>
    <x v="0"/>
    <x v="2"/>
    <s v="D"/>
    <x v="2"/>
    <n v="22.884999999999998"/>
    <n v="22.884999999999998"/>
    <x v="1"/>
    <x v="2"/>
    <x v="2"/>
  </r>
  <r>
    <s v="SRG-76791-614"/>
    <x v="147"/>
    <s v="11729-74102-XB"/>
    <s v="E-L-0.5"/>
    <n v="1"/>
    <x v="769"/>
    <s v="kthoumassonn7@bloglovin.com"/>
    <x v="0"/>
    <x v="1"/>
    <s v="L"/>
    <x v="1"/>
    <n v="8.91"/>
    <n v="8.91"/>
    <x v="0"/>
    <x v="1"/>
    <x v="1"/>
  </r>
  <r>
    <s v="VSN-94485-621"/>
    <x v="172"/>
    <s v="88116-12604-TE"/>
    <s v="A-D-0.2"/>
    <n v="4"/>
    <x v="770"/>
    <s v="fhabberghamn8@discovery.com"/>
    <x v="0"/>
    <x v="2"/>
    <s v="D"/>
    <x v="3"/>
    <n v="2.9849999999999999"/>
    <n v="11.94"/>
    <x v="1"/>
    <x v="2"/>
    <x v="2"/>
  </r>
  <r>
    <s v="UFZ-24348-219"/>
    <x v="610"/>
    <s v="27930-59250-JT"/>
    <s v="L-M-2.5"/>
    <n v="3"/>
    <x v="745"/>
    <e v="#N/A"/>
    <x v="0"/>
    <x v="3"/>
    <s v="M"/>
    <x v="2"/>
    <n v="33.464999999999996"/>
    <n v="100.39499999999998"/>
    <x v="1"/>
    <x v="3"/>
    <x v="0"/>
  </r>
  <r>
    <s v="UKS-93055-397"/>
    <x v="611"/>
    <s v="13082-41034-PD"/>
    <s v="A-D-2.5"/>
    <n v="5"/>
    <x v="771"/>
    <s v="ravrashinna@tamu.edu"/>
    <x v="0"/>
    <x v="2"/>
    <s v="D"/>
    <x v="2"/>
    <n v="22.884999999999998"/>
    <n v="114.42499999999998"/>
    <x v="1"/>
    <x v="2"/>
    <x v="2"/>
  </r>
  <r>
    <s v="AVH-56062-335"/>
    <x v="612"/>
    <s v="18082-74419-QH"/>
    <s v="E-M-0.5"/>
    <n v="5"/>
    <x v="772"/>
    <s v="mdoidgenb@etsy.com"/>
    <x v="0"/>
    <x v="1"/>
    <s v="M"/>
    <x v="1"/>
    <n v="8.25"/>
    <n v="41.25"/>
    <x v="1"/>
    <x v="1"/>
    <x v="0"/>
  </r>
  <r>
    <s v="HGE-19842-613"/>
    <x v="613"/>
    <s v="49401-45041-ZU"/>
    <s v="R-L-0.5"/>
    <n v="4"/>
    <x v="773"/>
    <s v="jedinboronc@reverbnation.com"/>
    <x v="0"/>
    <x v="0"/>
    <s v="L"/>
    <x v="1"/>
    <n v="7.169999999999999"/>
    <n v="28.679999999999996"/>
    <x v="0"/>
    <x v="0"/>
    <x v="1"/>
  </r>
  <r>
    <s v="WBA-85905-175"/>
    <x v="611"/>
    <s v="41252-45992-VS"/>
    <s v="L-M-0.2"/>
    <n v="1"/>
    <x v="774"/>
    <s v="ttewelsonnd@cdbaby.com"/>
    <x v="0"/>
    <x v="3"/>
    <s v="M"/>
    <x v="3"/>
    <n v="4.3650000000000002"/>
    <n v="4.3650000000000002"/>
    <x v="1"/>
    <x v="3"/>
    <x v="0"/>
  </r>
  <r>
    <s v="DZI-35365-596"/>
    <x v="493"/>
    <s v="54798-14109-HC"/>
    <s v="E-M-0.2"/>
    <n v="2"/>
    <x v="760"/>
    <e v="#N/A"/>
    <x v="0"/>
    <x v="1"/>
    <s v="M"/>
    <x v="3"/>
    <n v="4.125"/>
    <n v="8.25"/>
    <x v="0"/>
    <x v="1"/>
    <x v="0"/>
  </r>
  <r>
    <s v="XIR-88982-743"/>
    <x v="614"/>
    <s v="00852-54571-WP"/>
    <s v="E-M-0.2"/>
    <n v="2"/>
    <x v="775"/>
    <s v="ddrewittnf@mapquest.com"/>
    <x v="0"/>
    <x v="1"/>
    <s v="M"/>
    <x v="3"/>
    <n v="4.125"/>
    <n v="8.25"/>
    <x v="0"/>
    <x v="1"/>
    <x v="0"/>
  </r>
  <r>
    <s v="VUC-72395-865"/>
    <x v="151"/>
    <s v="13321-57602-GK"/>
    <s v="A-D-0.5"/>
    <n v="6"/>
    <x v="776"/>
    <s v="agladhillng@stanford.edu"/>
    <x v="0"/>
    <x v="2"/>
    <s v="D"/>
    <x v="1"/>
    <n v="5.97"/>
    <n v="35.82"/>
    <x v="0"/>
    <x v="2"/>
    <x v="2"/>
  </r>
  <r>
    <s v="BQJ-44755-910"/>
    <x v="489"/>
    <s v="75006-89922-VW"/>
    <s v="E-D-2.5"/>
    <n v="6"/>
    <x v="777"/>
    <s v="mlorineznh@whitehouse.gov"/>
    <x v="0"/>
    <x v="1"/>
    <s v="D"/>
    <x v="2"/>
    <n v="27.945"/>
    <n v="167.67000000000002"/>
    <x v="1"/>
    <x v="1"/>
    <x v="2"/>
  </r>
  <r>
    <s v="JKC-64636-831"/>
    <x v="615"/>
    <s v="52098-80103-FD"/>
    <s v="A-M-2.5"/>
    <n v="2"/>
    <x v="778"/>
    <s v=""/>
    <x v="0"/>
    <x v="2"/>
    <s v="M"/>
    <x v="2"/>
    <n v="25.874999999999996"/>
    <n v="51.749999999999993"/>
    <x v="0"/>
    <x v="2"/>
    <x v="0"/>
  </r>
  <r>
    <s v="ZKI-78561-066"/>
    <x v="616"/>
    <s v="60121-12432-VU"/>
    <s v="A-D-0.2"/>
    <n v="3"/>
    <x v="779"/>
    <s v="mvannj@wikipedia.org"/>
    <x v="0"/>
    <x v="2"/>
    <s v="D"/>
    <x v="3"/>
    <n v="2.9849999999999999"/>
    <n v="8.9550000000000001"/>
    <x v="0"/>
    <x v="2"/>
    <x v="2"/>
  </r>
  <r>
    <s v="IMP-12563-728"/>
    <x v="578"/>
    <s v="68346-14810-UA"/>
    <s v="E-L-0.5"/>
    <n v="6"/>
    <x v="780"/>
    <s v=""/>
    <x v="0"/>
    <x v="1"/>
    <s v="L"/>
    <x v="1"/>
    <n v="8.91"/>
    <n v="53.46"/>
    <x v="1"/>
    <x v="1"/>
    <x v="1"/>
  </r>
  <r>
    <s v="MZL-81126-390"/>
    <x v="617"/>
    <s v="48464-99723-HK"/>
    <s v="A-L-0.2"/>
    <n v="6"/>
    <x v="781"/>
    <s v="jethelstonnl@creativecommons.org"/>
    <x v="0"/>
    <x v="2"/>
    <s v="L"/>
    <x v="3"/>
    <n v="3.8849999999999998"/>
    <n v="23.31"/>
    <x v="0"/>
    <x v="2"/>
    <x v="1"/>
  </r>
  <r>
    <s v="MZL-81126-390"/>
    <x v="617"/>
    <s v="48464-99723-HK"/>
    <s v="A-M-0.2"/>
    <n v="2"/>
    <x v="781"/>
    <s v="jethelstonnl@creativecommons.org"/>
    <x v="0"/>
    <x v="2"/>
    <s v="M"/>
    <x v="3"/>
    <n v="3.375"/>
    <n v="6.75"/>
    <x v="0"/>
    <x v="2"/>
    <x v="0"/>
  </r>
  <r>
    <s v="TVF-57766-608"/>
    <x v="155"/>
    <s v="88420-46464-XE"/>
    <s v="L-D-0.5"/>
    <n v="1"/>
    <x v="782"/>
    <s v="peberznn@woothemes.com"/>
    <x v="0"/>
    <x v="3"/>
    <s v="D"/>
    <x v="1"/>
    <n v="7.77"/>
    <n v="7.77"/>
    <x v="0"/>
    <x v="3"/>
    <x v="2"/>
  </r>
  <r>
    <s v="RUX-37995-892"/>
    <x v="461"/>
    <s v="37762-09530-MP"/>
    <s v="L-D-2.5"/>
    <n v="4"/>
    <x v="783"/>
    <s v="bgaishno@altervista.org"/>
    <x v="0"/>
    <x v="3"/>
    <s v="D"/>
    <x v="2"/>
    <n v="29.784999999999997"/>
    <n v="119.13999999999999"/>
    <x v="0"/>
    <x v="3"/>
    <x v="2"/>
  </r>
  <r>
    <s v="AVK-76526-953"/>
    <x v="87"/>
    <s v="47268-50127-XY"/>
    <s v="A-D-1"/>
    <n v="2"/>
    <x v="784"/>
    <s v="ldantonnp@miitbeian.gov.cn"/>
    <x v="0"/>
    <x v="2"/>
    <s v="D"/>
    <x v="0"/>
    <n v="9.9499999999999993"/>
    <n v="19.899999999999999"/>
    <x v="1"/>
    <x v="2"/>
    <x v="2"/>
  </r>
  <r>
    <s v="RIU-02231-623"/>
    <x v="618"/>
    <s v="25544-84179-QC"/>
    <s v="R-L-0.5"/>
    <n v="5"/>
    <x v="785"/>
    <s v="smorrallnq@answers.com"/>
    <x v="0"/>
    <x v="0"/>
    <s v="L"/>
    <x v="1"/>
    <n v="7.169999999999999"/>
    <n v="35.849999999999994"/>
    <x v="0"/>
    <x v="0"/>
    <x v="1"/>
  </r>
  <r>
    <s v="WFK-99317-827"/>
    <x v="619"/>
    <s v="32058-76765-ZL"/>
    <s v="L-D-2.5"/>
    <n v="3"/>
    <x v="786"/>
    <s v="dcrownshawnr@photobucket.com"/>
    <x v="0"/>
    <x v="3"/>
    <s v="D"/>
    <x v="2"/>
    <n v="29.784999999999997"/>
    <n v="89.35499999999999"/>
    <x v="1"/>
    <x v="3"/>
    <x v="2"/>
  </r>
  <r>
    <s v="SFD-00372-284"/>
    <x v="440"/>
    <s v="54798-14109-HC"/>
    <s v="L-M-0.2"/>
    <n v="2"/>
    <x v="760"/>
    <e v="#N/A"/>
    <x v="0"/>
    <x v="3"/>
    <s v="M"/>
    <x v="3"/>
    <n v="4.3650000000000002"/>
    <n v="8.73"/>
    <x v="0"/>
    <x v="3"/>
    <x v="0"/>
  </r>
  <r>
    <s v="SXC-62166-515"/>
    <x v="489"/>
    <s v="69171-65646-UC"/>
    <s v="R-L-2.5"/>
    <n v="5"/>
    <x v="787"/>
    <s v="jreddochnt@sun.com"/>
    <x v="0"/>
    <x v="0"/>
    <s v="L"/>
    <x v="2"/>
    <n v="27.484999999999996"/>
    <n v="137.42499999999998"/>
    <x v="1"/>
    <x v="0"/>
    <x v="1"/>
  </r>
  <r>
    <s v="YIE-87008-621"/>
    <x v="620"/>
    <s v="22503-52799-MI"/>
    <s v="L-M-0.5"/>
    <n v="4"/>
    <x v="788"/>
    <s v="stitleynu@whitehouse.gov"/>
    <x v="0"/>
    <x v="3"/>
    <s v="M"/>
    <x v="1"/>
    <n v="8.73"/>
    <n v="34.92"/>
    <x v="1"/>
    <x v="3"/>
    <x v="0"/>
  </r>
  <r>
    <s v="HRM-94548-288"/>
    <x v="621"/>
    <s v="08934-65581-ZI"/>
    <s v="A-L-2.5"/>
    <n v="6"/>
    <x v="789"/>
    <s v="rsimaonv@simplemachines.org"/>
    <x v="0"/>
    <x v="2"/>
    <s v="L"/>
    <x v="2"/>
    <n v="29.784999999999997"/>
    <n v="178.70999999999998"/>
    <x v="1"/>
    <x v="2"/>
    <x v="1"/>
  </r>
  <r>
    <s v="UJG-34731-295"/>
    <x v="374"/>
    <s v="15764-22559-ZT"/>
    <s v="A-M-2.5"/>
    <n v="1"/>
    <x v="790"/>
    <s v=""/>
    <x v="0"/>
    <x v="2"/>
    <s v="M"/>
    <x v="2"/>
    <n v="25.874999999999996"/>
    <n v="25.874999999999996"/>
    <x v="1"/>
    <x v="2"/>
    <x v="0"/>
  </r>
  <r>
    <s v="TWD-70988-853"/>
    <x v="345"/>
    <s v="87519-68847-ZG"/>
    <s v="L-D-1"/>
    <n v="6"/>
    <x v="791"/>
    <s v="nchisholmnx@example.com"/>
    <x v="0"/>
    <x v="3"/>
    <s v="D"/>
    <x v="0"/>
    <n v="12.95"/>
    <n v="77.699999999999989"/>
    <x v="0"/>
    <x v="3"/>
    <x v="2"/>
  </r>
  <r>
    <s v="CIX-22904-641"/>
    <x v="622"/>
    <s v="78012-56878-UB"/>
    <s v="R-M-1"/>
    <n v="1"/>
    <x v="792"/>
    <s v="goatsny@live.com"/>
    <x v="0"/>
    <x v="0"/>
    <s v="M"/>
    <x v="0"/>
    <n v="9.9499999999999993"/>
    <n v="9.9499999999999993"/>
    <x v="0"/>
    <x v="0"/>
    <x v="0"/>
  </r>
  <r>
    <s v="DLV-65840-759"/>
    <x v="623"/>
    <s v="77192-72145-RG"/>
    <s v="L-M-1"/>
    <n v="2"/>
    <x v="793"/>
    <s v="mbirkinnz@java.com"/>
    <x v="0"/>
    <x v="3"/>
    <s v="M"/>
    <x v="0"/>
    <n v="14.55"/>
    <n v="29.1"/>
    <x v="0"/>
    <x v="3"/>
    <x v="0"/>
  </r>
  <r>
    <s v="RXN-55491-201"/>
    <x v="354"/>
    <s v="86071-79238-CX"/>
    <s v="R-L-0.2"/>
    <n v="6"/>
    <x v="794"/>
    <s v="rpysono0@constantcontact.com"/>
    <x v="1"/>
    <x v="0"/>
    <s v="L"/>
    <x v="3"/>
    <n v="3.5849999999999995"/>
    <n v="21.509999999999998"/>
    <x v="1"/>
    <x v="0"/>
    <x v="1"/>
  </r>
  <r>
    <s v="UHK-63283-868"/>
    <x v="624"/>
    <s v="16809-16936-WF"/>
    <s v="A-M-0.5"/>
    <n v="1"/>
    <x v="795"/>
    <s v="mmacconnechieo9@reuters.com"/>
    <x v="0"/>
    <x v="2"/>
    <s v="M"/>
    <x v="1"/>
    <n v="6.75"/>
    <n v="6.75"/>
    <x v="0"/>
    <x v="2"/>
    <x v="0"/>
  </r>
  <r>
    <s v="PJC-31401-893"/>
    <x v="561"/>
    <s v="11212-69985-ZJ"/>
    <s v="A-D-0.5"/>
    <n v="3"/>
    <x v="796"/>
    <s v="rtreachero2@usa.gov"/>
    <x v="1"/>
    <x v="2"/>
    <s v="D"/>
    <x v="1"/>
    <n v="5.97"/>
    <n v="17.91"/>
    <x v="1"/>
    <x v="2"/>
    <x v="2"/>
  </r>
  <r>
    <s v="HHO-79903-185"/>
    <x v="42"/>
    <s v="53893-01719-CL"/>
    <s v="A-L-2.5"/>
    <n v="1"/>
    <x v="797"/>
    <s v="bfattorinio3@quantcast.com"/>
    <x v="1"/>
    <x v="2"/>
    <s v="L"/>
    <x v="2"/>
    <n v="29.784999999999997"/>
    <n v="29.784999999999997"/>
    <x v="0"/>
    <x v="2"/>
    <x v="1"/>
  </r>
  <r>
    <s v="YWM-07310-594"/>
    <x v="267"/>
    <s v="66028-99867-WJ"/>
    <s v="E-M-0.5"/>
    <n v="5"/>
    <x v="798"/>
    <s v="mpalleskeo4@nyu.edu"/>
    <x v="0"/>
    <x v="1"/>
    <s v="M"/>
    <x v="1"/>
    <n v="8.25"/>
    <n v="41.25"/>
    <x v="0"/>
    <x v="1"/>
    <x v="0"/>
  </r>
  <r>
    <s v="FHD-94983-982"/>
    <x v="625"/>
    <s v="62839-56723-CH"/>
    <s v="R-M-0.5"/>
    <n v="3"/>
    <x v="799"/>
    <s v=""/>
    <x v="0"/>
    <x v="0"/>
    <s v="M"/>
    <x v="1"/>
    <n v="5.97"/>
    <n v="17.91"/>
    <x v="0"/>
    <x v="0"/>
    <x v="0"/>
  </r>
  <r>
    <s v="WQK-10857-119"/>
    <x v="616"/>
    <s v="96849-52854-CR"/>
    <s v="E-D-0.5"/>
    <n v="1"/>
    <x v="800"/>
    <s v="fantcliffeo6@amazon.co.jp"/>
    <x v="1"/>
    <x v="1"/>
    <s v="D"/>
    <x v="1"/>
    <n v="7.29"/>
    <n v="7.29"/>
    <x v="0"/>
    <x v="1"/>
    <x v="2"/>
  </r>
  <r>
    <s v="DXA-50313-073"/>
    <x v="626"/>
    <s v="19755-55847-VW"/>
    <s v="E-L-1"/>
    <n v="2"/>
    <x v="801"/>
    <s v="pmatignono7@harvard.edu"/>
    <x v="2"/>
    <x v="1"/>
    <s v="L"/>
    <x v="0"/>
    <n v="14.85"/>
    <n v="29.7"/>
    <x v="0"/>
    <x v="1"/>
    <x v="1"/>
  </r>
  <r>
    <s v="ONW-00560-570"/>
    <x v="52"/>
    <s v="32900-82606-BO"/>
    <s v="A-M-1"/>
    <n v="2"/>
    <x v="802"/>
    <s v="cweondo8@theglobeandmail.com"/>
    <x v="0"/>
    <x v="2"/>
    <s v="M"/>
    <x v="0"/>
    <n v="11.25"/>
    <n v="22.5"/>
    <x v="1"/>
    <x v="2"/>
    <x v="0"/>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1"/>
    <x v="2"/>
    <x v="1"/>
  </r>
  <r>
    <s v="MVO-39328-830"/>
    <x v="628"/>
    <s v="84057-45461-AH"/>
    <s v="L-M-0.5"/>
    <n v="5"/>
    <x v="804"/>
    <s v="ocomberob@goo.gl"/>
    <x v="1"/>
    <x v="3"/>
    <s v="M"/>
    <x v="1"/>
    <n v="8.73"/>
    <n v="43.650000000000006"/>
    <x v="1"/>
    <x v="3"/>
    <x v="0"/>
  </r>
  <r>
    <s v="MVO-39328-830"/>
    <x v="628"/>
    <s v="84057-45461-AH"/>
    <s v="A-L-0.5"/>
    <n v="6"/>
    <x v="804"/>
    <s v="ocomberob@goo.gl"/>
    <x v="1"/>
    <x v="2"/>
    <s v="L"/>
    <x v="1"/>
    <n v="7.77"/>
    <n v="46.62"/>
    <x v="1"/>
    <x v="2"/>
    <x v="1"/>
  </r>
  <r>
    <s v="NTJ-88319-746"/>
    <x v="629"/>
    <s v="90882-88130-KQ"/>
    <s v="L-L-0.5"/>
    <n v="3"/>
    <x v="805"/>
    <s v="ztramelod@netlog.com"/>
    <x v="0"/>
    <x v="3"/>
    <s v="L"/>
    <x v="1"/>
    <n v="9.51"/>
    <n v="28.53"/>
    <x v="1"/>
    <x v="3"/>
    <x v="1"/>
  </r>
  <r>
    <s v="LCY-24377-948"/>
    <x v="630"/>
    <s v="21617-79890-DD"/>
    <s v="R-L-2.5"/>
    <n v="1"/>
    <x v="806"/>
    <s v=""/>
    <x v="0"/>
    <x v="0"/>
    <s v="L"/>
    <x v="2"/>
    <n v="27.484999999999996"/>
    <n v="27.484999999999996"/>
    <x v="0"/>
    <x v="0"/>
    <x v="1"/>
  </r>
  <r>
    <s v="FWD-85967-769"/>
    <x v="631"/>
    <s v="20256-54689-LO"/>
    <s v="E-D-0.2"/>
    <n v="3"/>
    <x v="807"/>
    <s v=""/>
    <x v="0"/>
    <x v="1"/>
    <s v="D"/>
    <x v="3"/>
    <n v="3.645"/>
    <n v="10.935"/>
    <x v="1"/>
    <x v="1"/>
    <x v="2"/>
  </r>
  <r>
    <s v="KTO-53793-109"/>
    <x v="229"/>
    <s v="17572-27091-AA"/>
    <s v="R-L-0.2"/>
    <n v="2"/>
    <x v="808"/>
    <s v="chatfullog@ebay.com"/>
    <x v="0"/>
    <x v="0"/>
    <s v="L"/>
    <x v="3"/>
    <n v="3.5849999999999995"/>
    <n v="7.169999999999999"/>
    <x v="1"/>
    <x v="0"/>
    <x v="1"/>
  </r>
  <r>
    <s v="OCK-89033-348"/>
    <x v="632"/>
    <s v="82300-88786-UE"/>
    <s v="A-L-0.2"/>
    <n v="6"/>
    <x v="809"/>
    <s v=""/>
    <x v="0"/>
    <x v="2"/>
    <s v="L"/>
    <x v="3"/>
    <n v="3.8849999999999998"/>
    <n v="23.31"/>
    <x v="0"/>
    <x v="2"/>
    <x v="1"/>
  </r>
  <r>
    <s v="GPZ-36017-366"/>
    <x v="633"/>
    <s v="65732-22589-OW"/>
    <s v="A-D-2.5"/>
    <n v="5"/>
    <x v="810"/>
    <s v="kmarrisonoq@dropbox.com"/>
    <x v="0"/>
    <x v="2"/>
    <s v="D"/>
    <x v="2"/>
    <n v="22.884999999999998"/>
    <n v="114.42499999999998"/>
    <x v="0"/>
    <x v="2"/>
    <x v="2"/>
  </r>
  <r>
    <s v="BZP-33213-637"/>
    <x v="95"/>
    <s v="77175-09826-SF"/>
    <s v="A-M-2.5"/>
    <n v="3"/>
    <x v="811"/>
    <s v="lagnolooj@pinterest.com"/>
    <x v="0"/>
    <x v="2"/>
    <s v="M"/>
    <x v="2"/>
    <n v="25.874999999999996"/>
    <n v="77.624999999999986"/>
    <x v="0"/>
    <x v="2"/>
    <x v="0"/>
  </r>
  <r>
    <s v="WFH-21507-708"/>
    <x v="521"/>
    <s v="07237-32539-NB"/>
    <s v="R-D-0.5"/>
    <n v="1"/>
    <x v="812"/>
    <s v="dkiddyok@fda.gov"/>
    <x v="0"/>
    <x v="0"/>
    <s v="D"/>
    <x v="1"/>
    <n v="5.3699999999999992"/>
    <n v="5.3699999999999992"/>
    <x v="0"/>
    <x v="0"/>
    <x v="2"/>
  </r>
  <r>
    <s v="HST-96923-073"/>
    <x v="76"/>
    <s v="54722-76431-EX"/>
    <s v="R-D-2.5"/>
    <n v="6"/>
    <x v="813"/>
    <s v="hpetroulisol@state.tx.us"/>
    <x v="1"/>
    <x v="0"/>
    <s v="D"/>
    <x v="2"/>
    <n v="20.584999999999997"/>
    <n v="123.50999999999999"/>
    <x v="1"/>
    <x v="0"/>
    <x v="2"/>
  </r>
  <r>
    <s v="ENN-79947-323"/>
    <x v="634"/>
    <s v="67847-82662-TE"/>
    <s v="L-M-0.5"/>
    <n v="2"/>
    <x v="814"/>
    <s v="mschollom@taobao.com"/>
    <x v="0"/>
    <x v="3"/>
    <s v="M"/>
    <x v="1"/>
    <n v="8.73"/>
    <n v="17.46"/>
    <x v="1"/>
    <x v="3"/>
    <x v="0"/>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0"/>
    <x v="2"/>
    <x v="1"/>
  </r>
  <r>
    <s v="LCU-93317-340"/>
    <x v="637"/>
    <s v="84996-26826-DK"/>
    <s v="R-D-0.2"/>
    <n v="1"/>
    <x v="817"/>
    <s v="soliffeop@yellowbook.com"/>
    <x v="0"/>
    <x v="0"/>
    <s v="D"/>
    <x v="3"/>
    <n v="2.6849999999999996"/>
    <n v="2.6849999999999996"/>
    <x v="0"/>
    <x v="0"/>
    <x v="2"/>
  </r>
  <r>
    <s v="UOM-71431-481"/>
    <x v="182"/>
    <s v="65732-22589-OW"/>
    <s v="R-D-2.5"/>
    <n v="1"/>
    <x v="810"/>
    <s v="kmarrisonoq@dropbox.com"/>
    <x v="0"/>
    <x v="0"/>
    <s v="D"/>
    <x v="2"/>
    <n v="20.584999999999997"/>
    <n v="20.584999999999997"/>
    <x v="0"/>
    <x v="0"/>
    <x v="2"/>
  </r>
  <r>
    <s v="PJH-42618-877"/>
    <x v="479"/>
    <s v="93676-95250-XJ"/>
    <s v="A-D-2.5"/>
    <n v="5"/>
    <x v="818"/>
    <s v="cdolohuntyor@dailymail.co.uk"/>
    <x v="0"/>
    <x v="2"/>
    <s v="D"/>
    <x v="2"/>
    <n v="22.884999999999998"/>
    <n v="114.42499999999998"/>
    <x v="0"/>
    <x v="2"/>
    <x v="2"/>
  </r>
  <r>
    <s v="XED-90333-402"/>
    <x v="638"/>
    <s v="28300-14355-GF"/>
    <s v="E-M-0.2"/>
    <n v="5"/>
    <x v="819"/>
    <s v="pvasilenkoos@addtoany.com"/>
    <x v="2"/>
    <x v="1"/>
    <s v="M"/>
    <x v="3"/>
    <n v="4.125"/>
    <n v="20.625"/>
    <x v="1"/>
    <x v="1"/>
    <x v="0"/>
  </r>
  <r>
    <s v="IKK-62234-199"/>
    <x v="639"/>
    <s v="91190-84826-IQ"/>
    <s v="L-L-0.5"/>
    <n v="6"/>
    <x v="820"/>
    <s v="rschankelborgot@ameblo.jp"/>
    <x v="0"/>
    <x v="3"/>
    <s v="L"/>
    <x v="1"/>
    <n v="9.51"/>
    <n v="57.06"/>
    <x v="0"/>
    <x v="3"/>
    <x v="1"/>
  </r>
  <r>
    <s v="KAW-95195-329"/>
    <x v="640"/>
    <s v="34570-99384-AF"/>
    <s v="R-D-2.5"/>
    <n v="4"/>
    <x v="821"/>
    <s v=""/>
    <x v="1"/>
    <x v="0"/>
    <s v="D"/>
    <x v="2"/>
    <n v="20.584999999999997"/>
    <n v="82.339999999999989"/>
    <x v="0"/>
    <x v="0"/>
    <x v="2"/>
  </r>
  <r>
    <s v="QDO-57268-842"/>
    <x v="612"/>
    <s v="57808-90533-UE"/>
    <s v="E-M-2.5"/>
    <n v="5"/>
    <x v="822"/>
    <s v=""/>
    <x v="0"/>
    <x v="1"/>
    <s v="M"/>
    <x v="2"/>
    <n v="31.624999999999996"/>
    <n v="158.12499999999997"/>
    <x v="1"/>
    <x v="1"/>
    <x v="0"/>
  </r>
  <r>
    <s v="IIZ-24416-212"/>
    <x v="641"/>
    <s v="76060-30540-LB"/>
    <s v="R-D-0.5"/>
    <n v="6"/>
    <x v="823"/>
    <s v="bcargenow@geocities.jp"/>
    <x v="0"/>
    <x v="0"/>
    <s v="D"/>
    <x v="1"/>
    <n v="5.3699999999999992"/>
    <n v="32.22"/>
    <x v="0"/>
    <x v="0"/>
    <x v="2"/>
  </r>
  <r>
    <s v="AWP-11469-510"/>
    <x v="36"/>
    <s v="76730-63769-ND"/>
    <s v="E-D-1"/>
    <n v="2"/>
    <x v="824"/>
    <s v="rsticklerox@printfriendly.com"/>
    <x v="2"/>
    <x v="1"/>
    <s v="D"/>
    <x v="0"/>
    <n v="12.15"/>
    <n v="24.3"/>
    <x v="1"/>
    <x v="1"/>
    <x v="2"/>
  </r>
  <r>
    <s v="KXA-27983-918"/>
    <x v="642"/>
    <s v="96042-27290-EQ"/>
    <s v="R-L-0.5"/>
    <n v="5"/>
    <x v="825"/>
    <s v=""/>
    <x v="0"/>
    <x v="0"/>
    <s v="L"/>
    <x v="1"/>
    <n v="7.169999999999999"/>
    <n v="35.849999999999994"/>
    <x v="1"/>
    <x v="0"/>
    <x v="1"/>
  </r>
  <r>
    <s v="VKQ-39009-292"/>
    <x v="219"/>
    <s v="57808-90533-UE"/>
    <s v="L-M-1"/>
    <n v="5"/>
    <x v="822"/>
    <e v="#N/A"/>
    <x v="0"/>
    <x v="3"/>
    <s v="M"/>
    <x v="0"/>
    <n v="14.55"/>
    <n v="72.75"/>
    <x v="1"/>
    <x v="3"/>
    <x v="0"/>
  </r>
  <r>
    <s v="PDB-98743-282"/>
    <x v="643"/>
    <s v="51940-02669-OR"/>
    <s v="L-L-1"/>
    <n v="3"/>
    <x v="826"/>
    <s v=""/>
    <x v="1"/>
    <x v="3"/>
    <s v="L"/>
    <x v="0"/>
    <n v="15.85"/>
    <n v="47.55"/>
    <x v="1"/>
    <x v="3"/>
    <x v="1"/>
  </r>
  <r>
    <s v="SXW-34014-556"/>
    <x v="644"/>
    <s v="99144-98314-GN"/>
    <s v="R-L-0.2"/>
    <n v="1"/>
    <x v="827"/>
    <s v="djevonp1@ibm.com"/>
    <x v="0"/>
    <x v="0"/>
    <s v="L"/>
    <x v="3"/>
    <n v="3.5849999999999995"/>
    <n v="3.5849999999999995"/>
    <x v="0"/>
    <x v="0"/>
    <x v="1"/>
  </r>
  <r>
    <s v="QOJ-38788-727"/>
    <x v="136"/>
    <s v="16358-63919-CE"/>
    <s v="E-M-2.5"/>
    <n v="5"/>
    <x v="828"/>
    <s v="hrannerp2@omniture.com"/>
    <x v="0"/>
    <x v="1"/>
    <s v="M"/>
    <x v="2"/>
    <n v="31.624999999999996"/>
    <n v="158.12499999999997"/>
    <x v="1"/>
    <x v="1"/>
    <x v="0"/>
  </r>
  <r>
    <s v="TGF-38649-658"/>
    <x v="645"/>
    <s v="67743-54817-UT"/>
    <s v="L-M-0.5"/>
    <n v="2"/>
    <x v="829"/>
    <s v="bimriep3@addtoany.com"/>
    <x v="0"/>
    <x v="3"/>
    <s v="M"/>
    <x v="1"/>
    <n v="8.73"/>
    <n v="17.46"/>
    <x v="1"/>
    <x v="3"/>
    <x v="0"/>
  </r>
  <r>
    <s v="EAI-25194-209"/>
    <x v="646"/>
    <s v="44601-51441-BH"/>
    <s v="A-L-2.5"/>
    <n v="5"/>
    <x v="830"/>
    <s v="dsopperp4@eventbrite.com"/>
    <x v="0"/>
    <x v="2"/>
    <s v="L"/>
    <x v="2"/>
    <n v="29.784999999999997"/>
    <n v="148.92499999999998"/>
    <x v="1"/>
    <x v="2"/>
    <x v="1"/>
  </r>
  <r>
    <s v="IJK-34441-720"/>
    <x v="647"/>
    <s v="97201-58870-WB"/>
    <s v="A-M-0.5"/>
    <n v="6"/>
    <x v="831"/>
    <s v=""/>
    <x v="0"/>
    <x v="2"/>
    <s v="M"/>
    <x v="1"/>
    <n v="6.75"/>
    <n v="40.5"/>
    <x v="0"/>
    <x v="2"/>
    <x v="0"/>
  </r>
  <r>
    <s v="ZMC-00336-619"/>
    <x v="591"/>
    <s v="19849-12926-QF"/>
    <s v="A-M-0.5"/>
    <n v="4"/>
    <x v="832"/>
    <s v="lledgleyp6@de.vu"/>
    <x v="0"/>
    <x v="2"/>
    <s v="M"/>
    <x v="1"/>
    <n v="6.75"/>
    <n v="27"/>
    <x v="0"/>
    <x v="2"/>
    <x v="0"/>
  </r>
  <r>
    <s v="UPX-54529-618"/>
    <x v="648"/>
    <s v="40535-56770-UM"/>
    <s v="L-D-1"/>
    <n v="3"/>
    <x v="833"/>
    <s v="tmenaryp7@phoca.cz"/>
    <x v="0"/>
    <x v="3"/>
    <s v="D"/>
    <x v="0"/>
    <n v="12.95"/>
    <n v="38.849999999999994"/>
    <x v="1"/>
    <x v="3"/>
    <x v="2"/>
  </r>
  <r>
    <s v="DLX-01059-899"/>
    <x v="191"/>
    <s v="74940-09646-MU"/>
    <s v="R-L-1"/>
    <n v="5"/>
    <x v="834"/>
    <s v="gciccottip8@so-net.ne.jp"/>
    <x v="0"/>
    <x v="0"/>
    <s v="L"/>
    <x v="0"/>
    <n v="11.95"/>
    <n v="59.75"/>
    <x v="1"/>
    <x v="0"/>
    <x v="1"/>
  </r>
  <r>
    <s v="MEK-85120-243"/>
    <x v="649"/>
    <s v="06623-54610-HC"/>
    <s v="R-L-0.2"/>
    <n v="3"/>
    <x v="835"/>
    <s v=""/>
    <x v="0"/>
    <x v="0"/>
    <s v="L"/>
    <x v="3"/>
    <n v="3.5849999999999995"/>
    <n v="10.754999999999999"/>
    <x v="1"/>
    <x v="0"/>
    <x v="1"/>
  </r>
  <r>
    <s v="NFI-37188-246"/>
    <x v="553"/>
    <s v="89490-75361-AF"/>
    <s v="A-D-2.5"/>
    <n v="4"/>
    <x v="836"/>
    <s v="wjallinpa@pcworld.com"/>
    <x v="0"/>
    <x v="2"/>
    <s v="D"/>
    <x v="2"/>
    <n v="22.884999999999998"/>
    <n v="91.539999999999992"/>
    <x v="1"/>
    <x v="2"/>
    <x v="2"/>
  </r>
  <r>
    <s v="BXH-62195-013"/>
    <x v="584"/>
    <s v="94526-79230-GZ"/>
    <s v="A-M-1"/>
    <n v="4"/>
    <x v="837"/>
    <s v="mbogeypb@thetimes.co.uk"/>
    <x v="0"/>
    <x v="2"/>
    <s v="M"/>
    <x v="0"/>
    <n v="11.25"/>
    <n v="45"/>
    <x v="0"/>
    <x v="2"/>
    <x v="0"/>
  </r>
  <r>
    <s v="YLK-78851-470"/>
    <x v="650"/>
    <s v="58559-08254-UY"/>
    <s v="R-M-2.5"/>
    <n v="6"/>
    <x v="838"/>
    <s v=""/>
    <x v="0"/>
    <x v="0"/>
    <s v="M"/>
    <x v="2"/>
    <n v="22.884999999999998"/>
    <n v="137.31"/>
    <x v="0"/>
    <x v="0"/>
    <x v="0"/>
  </r>
  <r>
    <s v="DXY-76225-633"/>
    <x v="121"/>
    <s v="88574-37083-WX"/>
    <s v="A-M-0.5"/>
    <n v="1"/>
    <x v="839"/>
    <s v="mcobbledickpd@ucsd.edu"/>
    <x v="0"/>
    <x v="2"/>
    <s v="M"/>
    <x v="1"/>
    <n v="6.75"/>
    <n v="6.75"/>
    <x v="1"/>
    <x v="2"/>
    <x v="0"/>
  </r>
  <r>
    <s v="UHP-24614-199"/>
    <x v="472"/>
    <s v="67953-79896-AC"/>
    <s v="A-M-1"/>
    <n v="4"/>
    <x v="840"/>
    <s v="alewrype@whitehouse.gov"/>
    <x v="0"/>
    <x v="2"/>
    <s v="M"/>
    <x v="0"/>
    <n v="11.25"/>
    <n v="45"/>
    <x v="1"/>
    <x v="2"/>
    <x v="0"/>
  </r>
  <r>
    <s v="HBY-35655-049"/>
    <x v="594"/>
    <s v="69207-93422-CQ"/>
    <s v="E-D-2.5"/>
    <n v="3"/>
    <x v="841"/>
    <s v="ihesselpf@ox.ac.uk"/>
    <x v="0"/>
    <x v="1"/>
    <s v="D"/>
    <x v="2"/>
    <n v="27.945"/>
    <n v="83.835000000000008"/>
    <x v="0"/>
    <x v="1"/>
    <x v="2"/>
  </r>
  <r>
    <s v="DCE-22886-861"/>
    <x v="89"/>
    <s v="56060-17602-RG"/>
    <s v="E-D-0.2"/>
    <n v="1"/>
    <x v="842"/>
    <s v=""/>
    <x v="1"/>
    <x v="1"/>
    <s v="D"/>
    <x v="3"/>
    <n v="3.645"/>
    <n v="3.645"/>
    <x v="0"/>
    <x v="1"/>
    <x v="2"/>
  </r>
  <r>
    <s v="QTG-93823-843"/>
    <x v="651"/>
    <s v="46859-14212-FI"/>
    <s v="A-M-0.5"/>
    <n v="1"/>
    <x v="843"/>
    <s v="csorrellph@amazon.com"/>
    <x v="2"/>
    <x v="2"/>
    <s v="M"/>
    <x v="1"/>
    <n v="6.75"/>
    <n v="6.75"/>
    <x v="1"/>
    <x v="2"/>
    <x v="0"/>
  </r>
  <r>
    <s v="QTG-93823-843"/>
    <x v="651"/>
    <s v="46859-14212-FI"/>
    <s v="E-D-0.5"/>
    <n v="3"/>
    <x v="843"/>
    <s v="csorrellph@amazon.com"/>
    <x v="2"/>
    <x v="1"/>
    <s v="D"/>
    <x v="1"/>
    <n v="7.29"/>
    <n v="21.87"/>
    <x v="1"/>
    <x v="1"/>
    <x v="2"/>
  </r>
  <r>
    <s v="WFT-16178-396"/>
    <x v="249"/>
    <s v="33555-01585-RP"/>
    <s v="R-D-0.2"/>
    <n v="5"/>
    <x v="844"/>
    <s v="qheavysidepj@unc.edu"/>
    <x v="0"/>
    <x v="0"/>
    <s v="D"/>
    <x v="3"/>
    <n v="2.6849999999999996"/>
    <n v="13.424999999999997"/>
    <x v="0"/>
    <x v="0"/>
    <x v="2"/>
  </r>
  <r>
    <s v="ERC-54560-934"/>
    <x v="652"/>
    <s v="11932-85629-CU"/>
    <s v="R-D-2.5"/>
    <n v="6"/>
    <x v="845"/>
    <s v="hreuvenpk@whitehouse.gov"/>
    <x v="0"/>
    <x v="0"/>
    <s v="D"/>
    <x v="2"/>
    <n v="20.584999999999997"/>
    <n v="123.50999999999999"/>
    <x v="1"/>
    <x v="0"/>
    <x v="2"/>
  </r>
  <r>
    <s v="RUK-78200-416"/>
    <x v="653"/>
    <s v="36192-07175-XC"/>
    <s v="L-D-0.2"/>
    <n v="2"/>
    <x v="846"/>
    <s v="mattwoolpl@nba.com"/>
    <x v="0"/>
    <x v="3"/>
    <s v="D"/>
    <x v="3"/>
    <n v="3.8849999999999998"/>
    <n v="7.77"/>
    <x v="1"/>
    <x v="3"/>
    <x v="2"/>
  </r>
  <r>
    <s v="KHK-13105-388"/>
    <x v="177"/>
    <s v="46242-54946-ZW"/>
    <s v="A-M-1"/>
    <n v="6"/>
    <x v="847"/>
    <s v=""/>
    <x v="0"/>
    <x v="2"/>
    <s v="M"/>
    <x v="0"/>
    <n v="11.25"/>
    <n v="67.5"/>
    <x v="0"/>
    <x v="2"/>
    <x v="0"/>
  </r>
  <r>
    <s v="NJR-03699-189"/>
    <x v="22"/>
    <s v="95152-82155-VQ"/>
    <s v="E-D-2.5"/>
    <n v="1"/>
    <x v="848"/>
    <s v="gwynespn@dagondesign.com"/>
    <x v="0"/>
    <x v="1"/>
    <s v="D"/>
    <x v="2"/>
    <n v="27.945"/>
    <n v="27.945"/>
    <x v="1"/>
    <x v="1"/>
    <x v="2"/>
  </r>
  <r>
    <s v="PJV-20427-019"/>
    <x v="508"/>
    <s v="13404-39127-WQ"/>
    <s v="A-L-2.5"/>
    <n v="3"/>
    <x v="849"/>
    <s v="cmaccourtpo@amazon.com"/>
    <x v="0"/>
    <x v="2"/>
    <s v="L"/>
    <x v="2"/>
    <n v="29.784999999999997"/>
    <n v="89.35499999999999"/>
    <x v="1"/>
    <x v="2"/>
    <x v="1"/>
  </r>
  <r>
    <s v="UGK-07613-982"/>
    <x v="654"/>
    <s v="57808-90533-UE"/>
    <s v="A-M-0.5"/>
    <n v="3"/>
    <x v="822"/>
    <e v="#N/A"/>
    <x v="0"/>
    <x v="2"/>
    <s v="M"/>
    <x v="1"/>
    <n v="6.75"/>
    <n v="20.25"/>
    <x v="1"/>
    <x v="2"/>
    <x v="0"/>
  </r>
  <r>
    <s v="OLA-68289-577"/>
    <x v="524"/>
    <s v="40226-52317-IO"/>
    <s v="A-M-0.5"/>
    <n v="5"/>
    <x v="850"/>
    <s v="ewilsonepq@eepurl.com"/>
    <x v="0"/>
    <x v="2"/>
    <s v="M"/>
    <x v="1"/>
    <n v="6.75"/>
    <n v="33.75"/>
    <x v="0"/>
    <x v="2"/>
    <x v="0"/>
  </r>
  <r>
    <s v="TNR-84447-052"/>
    <x v="655"/>
    <s v="34419-18068-AG"/>
    <s v="E-D-2.5"/>
    <n v="4"/>
    <x v="851"/>
    <s v="dduffiepr@time.com"/>
    <x v="0"/>
    <x v="1"/>
    <s v="D"/>
    <x v="2"/>
    <n v="27.945"/>
    <n v="111.78"/>
    <x v="1"/>
    <x v="1"/>
    <x v="2"/>
  </r>
  <r>
    <s v="FBZ-64200-586"/>
    <x v="523"/>
    <s v="51738-61457-RS"/>
    <s v="E-M-2.5"/>
    <n v="2"/>
    <x v="852"/>
    <s v="mmatiasekps@ucoz.ru"/>
    <x v="0"/>
    <x v="1"/>
    <s v="M"/>
    <x v="2"/>
    <n v="31.624999999999996"/>
    <n v="63.249999999999993"/>
    <x v="0"/>
    <x v="1"/>
    <x v="0"/>
  </r>
  <r>
    <s v="OBN-66334-505"/>
    <x v="656"/>
    <s v="86757-52367-ON"/>
    <s v="E-L-0.2"/>
    <n v="2"/>
    <x v="853"/>
    <s v="jcamillopt@shinystat.com"/>
    <x v="0"/>
    <x v="1"/>
    <s v="L"/>
    <x v="3"/>
    <n v="4.4550000000000001"/>
    <n v="8.91"/>
    <x v="0"/>
    <x v="1"/>
    <x v="1"/>
  </r>
  <r>
    <s v="NXM-89323-646"/>
    <x v="657"/>
    <s v="28158-93383-CK"/>
    <s v="E-D-1"/>
    <n v="1"/>
    <x v="854"/>
    <s v="kphilbrickpu@cdc.gov"/>
    <x v="0"/>
    <x v="1"/>
    <s v="D"/>
    <x v="0"/>
    <n v="12.15"/>
    <n v="12.15"/>
    <x v="0"/>
    <x v="1"/>
    <x v="2"/>
  </r>
  <r>
    <s v="NHI-23264-055"/>
    <x v="658"/>
    <s v="44799-09711-XW"/>
    <s v="A-D-0.5"/>
    <n v="4"/>
    <x v="855"/>
    <s v=""/>
    <x v="0"/>
    <x v="2"/>
    <s v="D"/>
    <x v="1"/>
    <n v="5.97"/>
    <n v="23.88"/>
    <x v="0"/>
    <x v="2"/>
    <x v="2"/>
  </r>
  <r>
    <s v="EQH-53569-934"/>
    <x v="659"/>
    <s v="53667-91553-LT"/>
    <s v="E-M-1"/>
    <n v="4"/>
    <x v="856"/>
    <s v="bsillispw@istockphoto.com"/>
    <x v="0"/>
    <x v="1"/>
    <s v="M"/>
    <x v="0"/>
    <n v="13.75"/>
    <n v="55"/>
    <x v="1"/>
    <x v="1"/>
    <x v="0"/>
  </r>
  <r>
    <s v="XKK-06692-189"/>
    <x v="558"/>
    <s v="86579-92122-OC"/>
    <s v="R-D-1"/>
    <n v="3"/>
    <x v="857"/>
    <s v=""/>
    <x v="0"/>
    <x v="0"/>
    <s v="D"/>
    <x v="0"/>
    <n v="8.9499999999999993"/>
    <n v="26.849999999999998"/>
    <x v="0"/>
    <x v="0"/>
    <x v="2"/>
  </r>
  <r>
    <s v="BYP-16005-016"/>
    <x v="660"/>
    <s v="01474-63436-TP"/>
    <s v="R-M-2.5"/>
    <n v="5"/>
    <x v="858"/>
    <s v="rcuttspy@techcrunch.com"/>
    <x v="0"/>
    <x v="0"/>
    <s v="M"/>
    <x v="2"/>
    <n v="22.884999999999998"/>
    <n v="114.42499999999998"/>
    <x v="1"/>
    <x v="0"/>
    <x v="0"/>
  </r>
  <r>
    <s v="LWS-13938-905"/>
    <x v="661"/>
    <s v="90533-82440-EE"/>
    <s v="A-M-2.5"/>
    <n v="6"/>
    <x v="859"/>
    <s v="mdelvespz@nature.com"/>
    <x v="0"/>
    <x v="2"/>
    <s v="M"/>
    <x v="2"/>
    <n v="25.874999999999996"/>
    <n v="155.24999999999997"/>
    <x v="0"/>
    <x v="2"/>
    <x v="0"/>
  </r>
  <r>
    <s v="OLH-95722-362"/>
    <x v="662"/>
    <s v="48553-69225-VX"/>
    <s v="L-D-0.5"/>
    <n v="3"/>
    <x v="860"/>
    <s v="dgrittonq0@nydailynews.com"/>
    <x v="0"/>
    <x v="3"/>
    <s v="D"/>
    <x v="1"/>
    <n v="7.77"/>
    <n v="23.31"/>
    <x v="0"/>
    <x v="3"/>
    <x v="2"/>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0"/>
    <x v="1"/>
    <x v="1"/>
  </r>
  <r>
    <s v="JGZ-16947-591"/>
    <x v="663"/>
    <s v="14264-41252-SL"/>
    <s v="L-L-0.2"/>
    <n v="6"/>
    <x v="862"/>
    <s v="wpummeryq3@topsy.com"/>
    <x v="0"/>
    <x v="3"/>
    <s v="L"/>
    <x v="3"/>
    <n v="4.7549999999999999"/>
    <n v="28.53"/>
    <x v="1"/>
    <x v="3"/>
    <x v="1"/>
  </r>
  <r>
    <s v="LXS-63326-144"/>
    <x v="334"/>
    <s v="35367-50483-AR"/>
    <s v="R-L-0.5"/>
    <n v="2"/>
    <x v="863"/>
    <s v="gsiudaq4@nytimes.com"/>
    <x v="0"/>
    <x v="0"/>
    <s v="L"/>
    <x v="1"/>
    <n v="7.169999999999999"/>
    <n v="14.339999999999998"/>
    <x v="0"/>
    <x v="0"/>
    <x v="1"/>
  </r>
  <r>
    <s v="CZG-86544-655"/>
    <x v="664"/>
    <s v="69443-77665-QW"/>
    <s v="A-L-0.5"/>
    <n v="2"/>
    <x v="864"/>
    <s v="hcrowneq5@wufoo.com"/>
    <x v="1"/>
    <x v="2"/>
    <s v="L"/>
    <x v="1"/>
    <n v="7.77"/>
    <n v="15.54"/>
    <x v="0"/>
    <x v="2"/>
    <x v="1"/>
  </r>
  <r>
    <s v="WFV-88138-247"/>
    <x v="24"/>
    <s v="63411-51758-QC"/>
    <s v="R-L-1"/>
    <n v="3"/>
    <x v="865"/>
    <s v="vpawseyq6@tiny.cc"/>
    <x v="0"/>
    <x v="0"/>
    <s v="L"/>
    <x v="0"/>
    <n v="11.95"/>
    <n v="35.849999999999994"/>
    <x v="1"/>
    <x v="0"/>
    <x v="1"/>
  </r>
  <r>
    <s v="RFG-28227-288"/>
    <x v="12"/>
    <s v="68605-21835-UF"/>
    <s v="A-L-0.5"/>
    <n v="6"/>
    <x v="866"/>
    <s v="awaterhouseq7@istockphoto.com"/>
    <x v="0"/>
    <x v="2"/>
    <s v="L"/>
    <x v="1"/>
    <n v="7.77"/>
    <n v="46.62"/>
    <x v="1"/>
    <x v="2"/>
    <x v="1"/>
  </r>
  <r>
    <s v="QAK-77286-758"/>
    <x v="105"/>
    <s v="34786-30419-XY"/>
    <s v="R-L-0.5"/>
    <n v="5"/>
    <x v="867"/>
    <s v="fhaughianq8@1688.com"/>
    <x v="0"/>
    <x v="0"/>
    <s v="L"/>
    <x v="1"/>
    <n v="7.169999999999999"/>
    <n v="35.849999999999994"/>
    <x v="1"/>
    <x v="0"/>
    <x v="1"/>
  </r>
  <r>
    <s v="CZD-56716-840"/>
    <x v="665"/>
    <s v="15456-29250-RU"/>
    <s v="L-D-2.5"/>
    <n v="4"/>
    <x v="868"/>
    <s v=""/>
    <x v="0"/>
    <x v="3"/>
    <s v="D"/>
    <x v="2"/>
    <n v="29.784999999999997"/>
    <n v="119.13999999999999"/>
    <x v="1"/>
    <x v="3"/>
    <x v="2"/>
  </r>
  <r>
    <s v="UBI-59229-277"/>
    <x v="44"/>
    <s v="00886-35803-FG"/>
    <s v="L-D-0.5"/>
    <n v="3"/>
    <x v="869"/>
    <s v=""/>
    <x v="0"/>
    <x v="3"/>
    <s v="D"/>
    <x v="1"/>
    <n v="7.77"/>
    <n v="23.31"/>
    <x v="1"/>
    <x v="3"/>
    <x v="2"/>
  </r>
  <r>
    <s v="WJJ-37489-898"/>
    <x v="171"/>
    <s v="31599-82152-AD"/>
    <s v="A-M-1"/>
    <n v="1"/>
    <x v="870"/>
    <s v="rfaltinqb@topsy.com"/>
    <x v="1"/>
    <x v="2"/>
    <s v="M"/>
    <x v="0"/>
    <n v="11.25"/>
    <n v="11.25"/>
    <x v="1"/>
    <x v="2"/>
    <x v="0"/>
  </r>
  <r>
    <s v="ORX-57454-917"/>
    <x v="328"/>
    <s v="76209-39601-ZR"/>
    <s v="E-D-2.5"/>
    <n v="3"/>
    <x v="871"/>
    <s v="gcheekeqc@sitemeter.com"/>
    <x v="2"/>
    <x v="1"/>
    <s v="D"/>
    <x v="2"/>
    <n v="27.945"/>
    <n v="83.835000000000008"/>
    <x v="0"/>
    <x v="1"/>
    <x v="2"/>
  </r>
  <r>
    <s v="GRB-68838-629"/>
    <x v="648"/>
    <s v="15064-65241-HB"/>
    <s v="R-L-2.5"/>
    <n v="4"/>
    <x v="872"/>
    <s v="grattqd@phpbb.com"/>
    <x v="1"/>
    <x v="0"/>
    <s v="L"/>
    <x v="2"/>
    <n v="27.484999999999996"/>
    <n v="109.93999999999998"/>
    <x v="1"/>
    <x v="0"/>
    <x v="1"/>
  </r>
  <r>
    <s v="SHT-04865-419"/>
    <x v="666"/>
    <s v="69215-90789-DL"/>
    <s v="R-L-0.2"/>
    <n v="4"/>
    <x v="873"/>
    <s v=""/>
    <x v="0"/>
    <x v="0"/>
    <s v="L"/>
    <x v="3"/>
    <n v="3.5849999999999995"/>
    <n v="14.339999999999998"/>
    <x v="0"/>
    <x v="0"/>
    <x v="1"/>
  </r>
  <r>
    <s v="UQI-28177-865"/>
    <x v="577"/>
    <s v="04317-46176-TB"/>
    <s v="R-L-0.2"/>
    <n v="6"/>
    <x v="874"/>
    <s v="ieberleinqf@hc360.com"/>
    <x v="0"/>
    <x v="0"/>
    <s v="L"/>
    <x v="3"/>
    <n v="3.5849999999999995"/>
    <n v="21.509999999999998"/>
    <x v="1"/>
    <x v="0"/>
    <x v="1"/>
  </r>
  <r>
    <s v="OIB-13664-879"/>
    <x v="114"/>
    <s v="04713-57765-KR"/>
    <s v="A-M-1"/>
    <n v="2"/>
    <x v="875"/>
    <s v="jdrengqg@uiuc.edu"/>
    <x v="1"/>
    <x v="2"/>
    <s v="M"/>
    <x v="0"/>
    <n v="11.25"/>
    <n v="22.5"/>
    <x v="0"/>
    <x v="2"/>
    <x v="0"/>
  </r>
  <r>
    <s v="PJS-30996-485"/>
    <x v="4"/>
    <s v="86579-92122-OC"/>
    <s v="A-L-0.2"/>
    <n v="1"/>
    <x v="857"/>
    <e v="#N/A"/>
    <x v="0"/>
    <x v="2"/>
    <s v="L"/>
    <x v="3"/>
    <n v="3.8849999999999998"/>
    <n v="3.8849999999999998"/>
    <x v="0"/>
    <x v="2"/>
    <x v="1"/>
  </r>
  <r>
    <s v="HEL-86709-449"/>
    <x v="667"/>
    <s v="86579-92122-OC"/>
    <s v="E-D-2.5"/>
    <n v="1"/>
    <x v="857"/>
    <e v="#N/A"/>
    <x v="0"/>
    <x v="1"/>
    <s v="D"/>
    <x v="2"/>
    <n v="27.945"/>
    <n v="27.945"/>
    <x v="0"/>
    <x v="1"/>
    <x v="2"/>
  </r>
  <r>
    <s v="NCH-55389-562"/>
    <x v="110"/>
    <s v="86579-92122-OC"/>
    <s v="E-L-2.5"/>
    <n v="5"/>
    <x v="857"/>
    <e v="#N/A"/>
    <x v="0"/>
    <x v="1"/>
    <s v="L"/>
    <x v="2"/>
    <n v="34.154999999999994"/>
    <n v="170.77499999999998"/>
    <x v="0"/>
    <x v="1"/>
    <x v="1"/>
  </r>
  <r>
    <s v="NCH-55389-562"/>
    <x v="110"/>
    <s v="86579-92122-OC"/>
    <s v="R-L-2.5"/>
    <n v="2"/>
    <x v="857"/>
    <e v="#N/A"/>
    <x v="0"/>
    <x v="0"/>
    <s v="L"/>
    <x v="2"/>
    <n v="27.484999999999996"/>
    <n v="54.969999999999992"/>
    <x v="0"/>
    <x v="0"/>
    <x v="1"/>
  </r>
  <r>
    <s v="NCH-55389-562"/>
    <x v="110"/>
    <s v="86579-92122-OC"/>
    <s v="E-L-1"/>
    <n v="1"/>
    <x v="857"/>
    <e v="#N/A"/>
    <x v="0"/>
    <x v="1"/>
    <s v="L"/>
    <x v="0"/>
    <n v="14.85"/>
    <n v="14.85"/>
    <x v="0"/>
    <x v="1"/>
    <x v="1"/>
  </r>
  <r>
    <s v="NCH-55389-562"/>
    <x v="110"/>
    <s v="86579-92122-OC"/>
    <s v="A-L-0.2"/>
    <n v="2"/>
    <x v="857"/>
    <e v="#N/A"/>
    <x v="0"/>
    <x v="2"/>
    <s v="L"/>
    <x v="3"/>
    <n v="3.8849999999999998"/>
    <n v="7.77"/>
    <x v="0"/>
    <x v="2"/>
    <x v="1"/>
  </r>
  <r>
    <s v="GUG-45603-775"/>
    <x v="668"/>
    <s v="40959-32642-DN"/>
    <s v="L-L-0.2"/>
    <n v="5"/>
    <x v="876"/>
    <s v="rstrathernqn@devhub.com"/>
    <x v="0"/>
    <x v="3"/>
    <s v="L"/>
    <x v="3"/>
    <n v="4.7549999999999999"/>
    <n v="23.774999999999999"/>
    <x v="0"/>
    <x v="3"/>
    <x v="1"/>
  </r>
  <r>
    <s v="KJB-98240-098"/>
    <x v="422"/>
    <s v="77746-08153-PM"/>
    <s v="L-L-1"/>
    <n v="5"/>
    <x v="877"/>
    <s v="cmiguelqo@exblog.jp"/>
    <x v="0"/>
    <x v="3"/>
    <s v="L"/>
    <x v="0"/>
    <n v="15.85"/>
    <n v="79.25"/>
    <x v="0"/>
    <x v="3"/>
    <x v="1"/>
  </r>
  <r>
    <s v="JMS-48374-462"/>
    <x v="669"/>
    <s v="49667-96708-JL"/>
    <s v="A-D-2.5"/>
    <n v="2"/>
    <x v="878"/>
    <s v=""/>
    <x v="0"/>
    <x v="2"/>
    <s v="D"/>
    <x v="2"/>
    <n v="22.884999999999998"/>
    <n v="45.769999999999996"/>
    <x v="0"/>
    <x v="2"/>
    <x v="2"/>
  </r>
  <r>
    <s v="YIT-15877-117"/>
    <x v="670"/>
    <s v="24155-79322-EQ"/>
    <s v="R-D-1"/>
    <n v="1"/>
    <x v="879"/>
    <s v="mrocksqq@exblog.jp"/>
    <x v="1"/>
    <x v="0"/>
    <s v="D"/>
    <x v="0"/>
    <n v="8.9499999999999993"/>
    <n v="8.9499999999999993"/>
    <x v="0"/>
    <x v="0"/>
    <x v="2"/>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0"/>
    <x v="1"/>
    <x v="1"/>
  </r>
  <r>
    <s v="DWY-56352-412"/>
    <x v="674"/>
    <s v="55427-08059-DF"/>
    <s v="R-D-0.2"/>
    <n v="1"/>
    <x v="884"/>
    <s v="zwalisiakqv@ucsd.edu"/>
    <x v="1"/>
    <x v="0"/>
    <s v="D"/>
    <x v="3"/>
    <n v="2.6849999999999996"/>
    <n v="2.6849999999999996"/>
    <x v="0"/>
    <x v="0"/>
    <x v="2"/>
  </r>
  <r>
    <s v="PUH-55647-976"/>
    <x v="675"/>
    <s v="06624-54037-BQ"/>
    <s v="R-M-0.2"/>
    <n v="2"/>
    <x v="885"/>
    <s v="wleopoldqw@blogspot.com"/>
    <x v="0"/>
    <x v="0"/>
    <s v="M"/>
    <x v="3"/>
    <n v="2.9849999999999999"/>
    <n v="5.97"/>
    <x v="1"/>
    <x v="0"/>
    <x v="0"/>
  </r>
  <r>
    <s v="DTB-71371-705"/>
    <x v="539"/>
    <s v="48544-90737-AZ"/>
    <s v="L-D-1"/>
    <n v="1"/>
    <x v="886"/>
    <s v="cshaldersqx@cisco.com"/>
    <x v="0"/>
    <x v="3"/>
    <s v="D"/>
    <x v="0"/>
    <n v="12.95"/>
    <n v="12.95"/>
    <x v="0"/>
    <x v="3"/>
    <x v="2"/>
  </r>
  <r>
    <s v="ZDC-64769-740"/>
    <x v="676"/>
    <s v="79463-01597-FQ"/>
    <s v="E-M-0.5"/>
    <n v="1"/>
    <x v="887"/>
    <s v=""/>
    <x v="0"/>
    <x v="1"/>
    <s v="M"/>
    <x v="1"/>
    <n v="8.25"/>
    <n v="8.25"/>
    <x v="1"/>
    <x v="1"/>
    <x v="0"/>
  </r>
  <r>
    <s v="TED-81959-419"/>
    <x v="677"/>
    <s v="27702-50024-XC"/>
    <s v="A-L-2.5"/>
    <n v="5"/>
    <x v="888"/>
    <s v="nfurberqz@jugem.jp"/>
    <x v="0"/>
    <x v="2"/>
    <s v="L"/>
    <x v="2"/>
    <n v="29.784999999999997"/>
    <n v="148.92499999999998"/>
    <x v="1"/>
    <x v="2"/>
    <x v="1"/>
  </r>
  <r>
    <s v="FDO-25756-141"/>
    <x v="629"/>
    <s v="57360-46846-NS"/>
    <s v="A-L-2.5"/>
    <n v="3"/>
    <x v="889"/>
    <s v=""/>
    <x v="1"/>
    <x v="2"/>
    <s v="L"/>
    <x v="2"/>
    <n v="29.784999999999997"/>
    <n v="89.35499999999999"/>
    <x v="0"/>
    <x v="2"/>
    <x v="1"/>
  </r>
  <r>
    <s v="HKN-31467-517"/>
    <x v="662"/>
    <s v="84045-66771-SL"/>
    <s v="L-M-1"/>
    <n v="6"/>
    <x v="890"/>
    <s v="ckeaver1@ucoz.com"/>
    <x v="0"/>
    <x v="3"/>
    <s v="M"/>
    <x v="0"/>
    <n v="14.55"/>
    <n v="87.300000000000011"/>
    <x v="1"/>
    <x v="3"/>
    <x v="0"/>
  </r>
  <r>
    <s v="POF-29666-012"/>
    <x v="102"/>
    <s v="46885-00260-TL"/>
    <s v="R-D-0.5"/>
    <n v="1"/>
    <x v="891"/>
    <s v="sroseboroughr2@virginia.edu"/>
    <x v="0"/>
    <x v="0"/>
    <s v="D"/>
    <x v="1"/>
    <n v="5.3699999999999992"/>
    <n v="5.3699999999999992"/>
    <x v="0"/>
    <x v="0"/>
    <x v="2"/>
  </r>
  <r>
    <s v="IRX-59256-644"/>
    <x v="678"/>
    <s v="96446-62142-EN"/>
    <s v="A-D-0.2"/>
    <n v="3"/>
    <x v="892"/>
    <s v="ckingwellr3@squarespace.com"/>
    <x v="1"/>
    <x v="2"/>
    <s v="D"/>
    <x v="3"/>
    <n v="2.9849999999999999"/>
    <n v="8.9550000000000001"/>
    <x v="0"/>
    <x v="2"/>
    <x v="2"/>
  </r>
  <r>
    <s v="LTN-89139-350"/>
    <x v="679"/>
    <s v="07756-71018-GU"/>
    <s v="R-L-2.5"/>
    <n v="5"/>
    <x v="893"/>
    <s v="kcantor4@gmpg.org"/>
    <x v="0"/>
    <x v="0"/>
    <s v="L"/>
    <x v="2"/>
    <n v="27.484999999999996"/>
    <n v="137.42499999999998"/>
    <x v="0"/>
    <x v="0"/>
    <x v="1"/>
  </r>
  <r>
    <s v="TXF-79780-017"/>
    <x v="112"/>
    <s v="92048-47813-QB"/>
    <s v="R-L-1"/>
    <n v="5"/>
    <x v="894"/>
    <s v="mblakemorer5@nsw.gov.au"/>
    <x v="0"/>
    <x v="0"/>
    <s v="L"/>
    <x v="0"/>
    <n v="11.95"/>
    <n v="59.75"/>
    <x v="1"/>
    <x v="0"/>
    <x v="1"/>
  </r>
  <r>
    <s v="ALM-80762-974"/>
    <x v="55"/>
    <s v="84045-66771-SL"/>
    <s v="A-L-0.5"/>
    <n v="3"/>
    <x v="890"/>
    <e v="#N/A"/>
    <x v="0"/>
    <x v="2"/>
    <s v="L"/>
    <x v="1"/>
    <n v="7.77"/>
    <n v="23.31"/>
    <x v="1"/>
    <x v="2"/>
    <x v="1"/>
  </r>
  <r>
    <s v="NXF-15738-707"/>
    <x v="680"/>
    <s v="28699-16256-XV"/>
    <s v="R-D-0.5"/>
    <n v="2"/>
    <x v="895"/>
    <s v=""/>
    <x v="0"/>
    <x v="0"/>
    <s v="D"/>
    <x v="1"/>
    <n v="5.3699999999999992"/>
    <n v="10.739999999999998"/>
    <x v="1"/>
    <x v="0"/>
    <x v="2"/>
  </r>
  <r>
    <s v="MVV-19034-198"/>
    <x v="94"/>
    <s v="98476-63654-CG"/>
    <s v="E-D-2.5"/>
    <n v="6"/>
    <x v="896"/>
    <s v=""/>
    <x v="0"/>
    <x v="1"/>
    <s v="D"/>
    <x v="2"/>
    <n v="27.945"/>
    <n v="167.67000000000002"/>
    <x v="0"/>
    <x v="1"/>
    <x v="2"/>
  </r>
  <r>
    <s v="KUX-19632-830"/>
    <x v="160"/>
    <s v="55409-07759-YG"/>
    <s v="E-D-0.2"/>
    <n v="6"/>
    <x v="897"/>
    <s v="cbernardotr9@wix.com"/>
    <x v="0"/>
    <x v="1"/>
    <s v="D"/>
    <x v="3"/>
    <n v="3.645"/>
    <n v="21.87"/>
    <x v="0"/>
    <x v="1"/>
    <x v="2"/>
  </r>
  <r>
    <s v="SNZ-44595-152"/>
    <x v="681"/>
    <s v="06136-65250-PG"/>
    <s v="R-L-1"/>
    <n v="2"/>
    <x v="898"/>
    <s v="kkemeryra@t.co"/>
    <x v="0"/>
    <x v="0"/>
    <s v="L"/>
    <x v="0"/>
    <n v="11.95"/>
    <n v="23.9"/>
    <x v="0"/>
    <x v="0"/>
    <x v="1"/>
  </r>
  <r>
    <s v="GQA-37241-629"/>
    <x v="502"/>
    <s v="08405-33165-BS"/>
    <s v="A-M-0.2"/>
    <n v="2"/>
    <x v="899"/>
    <s v="fparlotrb@forbes.com"/>
    <x v="0"/>
    <x v="2"/>
    <s v="M"/>
    <x v="3"/>
    <n v="3.375"/>
    <n v="6.75"/>
    <x v="0"/>
    <x v="2"/>
    <x v="0"/>
  </r>
  <r>
    <s v="WVV-79948-067"/>
    <x v="682"/>
    <s v="66070-30559-WI"/>
    <s v="E-M-2.5"/>
    <n v="1"/>
    <x v="900"/>
    <s v="rcheakrc@tripadvisor.com"/>
    <x v="1"/>
    <x v="1"/>
    <s v="M"/>
    <x v="2"/>
    <n v="31.624999999999996"/>
    <n v="31.624999999999996"/>
    <x v="0"/>
    <x v="1"/>
    <x v="0"/>
  </r>
  <r>
    <s v="LHX-81117-166"/>
    <x v="683"/>
    <s v="01282-28364-RZ"/>
    <s v="R-L-1"/>
    <n v="4"/>
    <x v="901"/>
    <s v="kogeneayrd@utexas.edu"/>
    <x v="0"/>
    <x v="0"/>
    <s v="L"/>
    <x v="0"/>
    <n v="11.95"/>
    <n v="47.8"/>
    <x v="1"/>
    <x v="0"/>
    <x v="1"/>
  </r>
  <r>
    <s v="GCD-75444-320"/>
    <x v="594"/>
    <s v="51277-93873-RP"/>
    <s v="L-M-2.5"/>
    <n v="1"/>
    <x v="902"/>
    <s v="cayrere@symantec.com"/>
    <x v="0"/>
    <x v="3"/>
    <s v="M"/>
    <x v="2"/>
    <n v="33.464999999999996"/>
    <n v="33.464999999999996"/>
    <x v="1"/>
    <x v="3"/>
    <x v="0"/>
  </r>
  <r>
    <s v="SGA-30059-217"/>
    <x v="389"/>
    <s v="84405-83364-DG"/>
    <s v="A-D-0.5"/>
    <n v="5"/>
    <x v="903"/>
    <s v="lkynetonrf@macromedia.com"/>
    <x v="2"/>
    <x v="2"/>
    <s v="D"/>
    <x v="1"/>
    <n v="5.97"/>
    <n v="29.849999999999998"/>
    <x v="0"/>
    <x v="2"/>
    <x v="2"/>
  </r>
  <r>
    <s v="GNL-98714-885"/>
    <x v="583"/>
    <s v="83731-53280-YC"/>
    <s v="R-M-1"/>
    <n v="3"/>
    <x v="904"/>
    <s v=""/>
    <x v="2"/>
    <x v="0"/>
    <s v="M"/>
    <x v="0"/>
    <n v="9.9499999999999993"/>
    <n v="29.849999999999998"/>
    <x v="0"/>
    <x v="0"/>
    <x v="0"/>
  </r>
  <r>
    <s v="OQA-93249-841"/>
    <x v="647"/>
    <s v="03917-13632-KC"/>
    <s v="A-M-2.5"/>
    <n v="6"/>
    <x v="905"/>
    <s v=""/>
    <x v="0"/>
    <x v="2"/>
    <s v="M"/>
    <x v="2"/>
    <n v="25.874999999999996"/>
    <n v="155.24999999999997"/>
    <x v="0"/>
    <x v="2"/>
    <x v="0"/>
  </r>
  <r>
    <s v="DUV-12075-132"/>
    <x v="366"/>
    <s v="62494-09113-RP"/>
    <s v="E-D-0.2"/>
    <n v="5"/>
    <x v="906"/>
    <s v=""/>
    <x v="0"/>
    <x v="1"/>
    <s v="D"/>
    <x v="3"/>
    <n v="3.645"/>
    <n v="18.225000000000001"/>
    <x v="1"/>
    <x v="1"/>
    <x v="2"/>
  </r>
  <r>
    <s v="DUV-12075-132"/>
    <x v="366"/>
    <s v="62494-09113-RP"/>
    <s v="L-D-0.5"/>
    <n v="2"/>
    <x v="906"/>
    <s v=""/>
    <x v="0"/>
    <x v="3"/>
    <s v="D"/>
    <x v="1"/>
    <n v="7.77"/>
    <n v="15.54"/>
    <x v="1"/>
    <x v="3"/>
    <x v="2"/>
  </r>
  <r>
    <s v="KPO-24942-184"/>
    <x v="684"/>
    <s v="70567-65133-CN"/>
    <s v="L-L-2.5"/>
    <n v="3"/>
    <x v="907"/>
    <s v=""/>
    <x v="1"/>
    <x v="3"/>
    <s v="L"/>
    <x v="2"/>
    <n v="36.454999999999998"/>
    <n v="109.36499999999999"/>
    <x v="1"/>
    <x v="3"/>
    <x v="1"/>
  </r>
  <r>
    <s v="SRJ-79353-838"/>
    <x v="506"/>
    <s v="77869-81373-AY"/>
    <s v="A-L-1"/>
    <n v="6"/>
    <x v="908"/>
    <s v=""/>
    <x v="0"/>
    <x v="2"/>
    <s v="L"/>
    <x v="0"/>
    <n v="12.95"/>
    <n v="77.699999999999989"/>
    <x v="1"/>
    <x v="2"/>
    <x v="1"/>
  </r>
  <r>
    <s v="XBV-40336-071"/>
    <x v="685"/>
    <s v="38536-98293-JZ"/>
    <s v="A-D-0.2"/>
    <n v="3"/>
    <x v="909"/>
    <s v=""/>
    <x v="1"/>
    <x v="2"/>
    <s v="D"/>
    <x v="3"/>
    <n v="2.9849999999999999"/>
    <n v="8.9550000000000001"/>
    <x v="1"/>
    <x v="2"/>
    <x v="2"/>
  </r>
  <r>
    <s v="RLM-96511-467"/>
    <x v="191"/>
    <s v="43014-53743-XK"/>
    <s v="R-L-2.5"/>
    <n v="1"/>
    <x v="910"/>
    <s v="jtewelsonrn@samsung.com"/>
    <x v="0"/>
    <x v="0"/>
    <s v="L"/>
    <x v="2"/>
    <n v="27.484999999999996"/>
    <n v="27.484999999999996"/>
    <x v="1"/>
    <x v="0"/>
    <x v="1"/>
  </r>
  <r>
    <s v="AEZ-13242-456"/>
    <x v="686"/>
    <s v="62494-09113-RP"/>
    <s v="R-M-0.5"/>
    <n v="5"/>
    <x v="906"/>
    <s v=""/>
    <x v="0"/>
    <x v="0"/>
    <s v="M"/>
    <x v="1"/>
    <n v="5.97"/>
    <n v="29.849999999999998"/>
    <x v="1"/>
    <x v="0"/>
    <x v="0"/>
  </r>
  <r>
    <s v="UME-75640-698"/>
    <x v="687"/>
    <s v="62494-09113-RP"/>
    <s v="A-M-0.5"/>
    <n v="4"/>
    <x v="906"/>
    <s v=""/>
    <x v="0"/>
    <x v="2"/>
    <s v="M"/>
    <x v="1"/>
    <n v="6.75"/>
    <n v="27"/>
    <x v="1"/>
    <x v="2"/>
    <x v="0"/>
  </r>
  <r>
    <s v="GJC-66474-557"/>
    <x v="629"/>
    <s v="64965-78386-MY"/>
    <s v="A-D-1"/>
    <n v="1"/>
    <x v="911"/>
    <s v="njennyrq@bigcartel.com"/>
    <x v="0"/>
    <x v="2"/>
    <s v="D"/>
    <x v="0"/>
    <n v="9.9499999999999993"/>
    <n v="9.9499999999999993"/>
    <x v="1"/>
    <x v="2"/>
    <x v="2"/>
  </r>
  <r>
    <s v="IRV-20769-219"/>
    <x v="688"/>
    <s v="77131-58092-GE"/>
    <s v="E-M-0.2"/>
    <n v="3"/>
    <x v="912"/>
    <s v=""/>
    <x v="2"/>
    <x v="1"/>
    <s v="M"/>
    <x v="3"/>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57E046-05C3-429A-A638-C01678CF715F}" name="Total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ubtotalTop="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7506D7-FFE4-43EB-B526-6BDC78852B28}" name="Total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Col" compact="0" outline="0" subtotalTop="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14" baseItem="2" numFmtId="3"/>
  </dataFields>
  <chartFormats count="8">
    <chartFormat chart="0" format="4" series="1">
      <pivotArea type="data" outline="0" fieldPosition="0">
        <references count="2">
          <reference field="4294967294" count="1" selected="0">
            <x v="0"/>
          </reference>
          <reference field="14" count="1" selected="0">
            <x v="0"/>
          </reference>
        </references>
      </pivotArea>
    </chartFormat>
    <chartFormat chart="0" format="5" series="1">
      <pivotArea type="data" outline="0" fieldPosition="0">
        <references count="2">
          <reference field="4294967294" count="1" selected="0">
            <x v="0"/>
          </reference>
          <reference field="14" count="1" selected="0">
            <x v="1"/>
          </reference>
        </references>
      </pivotArea>
    </chartFormat>
    <chartFormat chart="0" format="6" series="1">
      <pivotArea type="data" outline="0" fieldPosition="0">
        <references count="2">
          <reference field="4294967294" count="1" selected="0">
            <x v="0"/>
          </reference>
          <reference field="14" count="1" selected="0">
            <x v="2"/>
          </reference>
        </references>
      </pivotArea>
    </chartFormat>
    <chartFormat chart="0" format="7" series="1">
      <pivotArea type="data" outline="0" fieldPosition="0">
        <references count="2">
          <reference field="4294967294" count="1" selected="0">
            <x v="0"/>
          </reference>
          <reference field="14" count="1" selected="0">
            <x v="3"/>
          </reference>
        </references>
      </pivotArea>
    </chartFormat>
    <chartFormat chart="9" format="12" series="1">
      <pivotArea type="data" outline="0" fieldPosition="0">
        <references count="2">
          <reference field="4294967294" count="1" selected="0">
            <x v="0"/>
          </reference>
          <reference field="14" count="1" selected="0">
            <x v="0"/>
          </reference>
        </references>
      </pivotArea>
    </chartFormat>
    <chartFormat chart="9" format="13" series="1">
      <pivotArea type="data" outline="0" fieldPosition="0">
        <references count="2">
          <reference field="4294967294" count="1" selected="0">
            <x v="0"/>
          </reference>
          <reference field="14" count="1" selected="0">
            <x v="1"/>
          </reference>
        </references>
      </pivotArea>
    </chartFormat>
    <chartFormat chart="9" format="14" series="1">
      <pivotArea type="data" outline="0" fieldPosition="0">
        <references count="2">
          <reference field="4294967294" count="1" selected="0">
            <x v="0"/>
          </reference>
          <reference field="14" count="1" selected="0">
            <x v="2"/>
          </reference>
        </references>
      </pivotArea>
    </chartFormat>
    <chartFormat chart="9" format="15"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93C074-6A0A-49D8-B7B7-195418FDEECA}" name="Total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ubtotalTop="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A5071F-2226-45F3-A86A-6AB814C0442B}" sourceName="Size">
  <pivotTables>
    <pivotTable tabId="18" name="TotalSales"/>
    <pivotTable tabId="20" name="TotalSales"/>
    <pivotTable tabId="21" name="TotalSales"/>
  </pivotTables>
  <data>
    <tabular pivotCacheId="15975972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4A3651-2093-4BBE-A2C9-74B0DBD3181D}" sourceName="Roast Type Name">
  <pivotTables>
    <pivotTable tabId="18" name="TotalSales"/>
    <pivotTable tabId="20" name="TotalSales"/>
    <pivotTable tabId="21" name="TotalSales"/>
  </pivotTables>
  <data>
    <tabular pivotCacheId="15975972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C8E7316-5AFE-4D82-8F49-930E3668B356}" sourceName="Loyalty Card">
  <pivotTables>
    <pivotTable tabId="18" name="TotalSales"/>
    <pivotTable tabId="20" name="TotalSales"/>
    <pivotTable tabId="21" name="TotalSales"/>
  </pivotTables>
  <data>
    <tabular pivotCacheId="15975972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2CBA9D4-E4A8-4429-B265-35A1C1003DAD}" cache="Slicer_Size" caption="Size" columnCount="2" style="Slicer Style 1" rowHeight="241300"/>
  <slicer name="Roast Type Name" xr10:uid="{9589CBB0-82C9-4E1C-996D-2824FF80DC2B}" cache="Slicer_Roast_Type_Name" caption="Roast Type Name" columnCount="3" style="Slicer Style 1" rowHeight="241300"/>
  <slicer name="Loyalty Card" xr10:uid="{B08BECAA-81B5-4114-81EA-DDE05FCAE0DC}"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1EBD19-7CDE-4A37-9419-5CAEBAC3B350}" name="Orders" displayName="Orders" ref="A1:P1001" totalsRowShown="0">
  <autoFilter ref="A1:P1001" xr:uid="{0C1EBD19-7CDE-4A37-9419-5CAEBAC3B350}"/>
  <tableColumns count="16">
    <tableColumn id="1" xr3:uid="{9A27D665-638C-4A82-A1F7-5ED27AE39599}" name="Order ID" dataDxfId="15"/>
    <tableColumn id="2" xr3:uid="{E128A04C-FB1C-4ABC-8AA7-D56E085C8C73}" name="Order Date" dataDxfId="14"/>
    <tableColumn id="3" xr3:uid="{9F3CA069-6795-4AD0-ADD9-A054BE14A86A}" name="Customer ID" dataDxfId="13"/>
    <tableColumn id="4" xr3:uid="{05B12108-9319-46A0-9849-50755CF3C8DE}" name="Product ID"/>
    <tableColumn id="5" xr3:uid="{89C992D9-E934-476F-88F4-DE29B58E773B}" name="Quantity" dataDxfId="12"/>
    <tableColumn id="6" xr3:uid="{6650CBFB-92D6-4A93-BB56-9D8641850A63}" name="Customer Name" dataDxfId="11">
      <calculatedColumnFormula>_xlfn.XLOOKUP(C2,customers!$A$1:$A$1001,customers!$B$1:$B$1001,,0)</calculatedColumnFormula>
    </tableColumn>
    <tableColumn id="7" xr3:uid="{AB0C7DD6-F042-41D9-B2B0-C72BE276CEBC}" name="Email" dataDxfId="10">
      <calculatedColumnFormula>IF(_xlfn.XLOOKUP(C2,customers!A1:A1001,customers!C1:C1001,,0)=0,"",_xlfn.XLOOKUP(C2,customers!A1:A1001,customers!C1:C1001,,0))</calculatedColumnFormula>
    </tableColumn>
    <tableColumn id="8" xr3:uid="{BD976C61-5298-4BA5-9EBE-EBBEB16F1FCE}" name="Country" dataDxfId="9">
      <calculatedColumnFormula>_xlfn.XLOOKUP(C2,customers!$A$1:$A$1001,customers!$G$1:$G$1001,,0)</calculatedColumnFormula>
    </tableColumn>
    <tableColumn id="9" xr3:uid="{4E529349-0960-4FBD-B654-65AD661197DF}" name="Coffee Type">
      <calculatedColumnFormula>INDEX(products!$A$1:$G$49,MATCH(orders!$D2,products!$A$1:$A$49,0),MATCH(orders!I$1,products!$A$1:$G$1,0))</calculatedColumnFormula>
    </tableColumn>
    <tableColumn id="10" xr3:uid="{BD65D8BE-B4E7-40D5-AF07-E31FC87606DC}" name="Roast Type">
      <calculatedColumnFormula>INDEX(products!$A$1:$G$49,MATCH(orders!$D2,products!$A$1:$A$49,0),MATCH(orders!J$1,products!$A$1:$G$1,0))</calculatedColumnFormula>
    </tableColumn>
    <tableColumn id="11" xr3:uid="{E0BC86F7-7C99-4D77-8190-5C531C2DF47B}" name="Size" dataDxfId="8">
      <calculatedColumnFormula>INDEX(products!$A$1:$G$49,MATCH(orders!$D2,products!$A$1:$A$49,0),MATCH(orders!K$1,products!$A$1:$G$1,0))</calculatedColumnFormula>
    </tableColumn>
    <tableColumn id="12" xr3:uid="{39A08FA7-490F-44BC-87E4-AD98DDC42596}" name="Unit Price" dataDxfId="7">
      <calculatedColumnFormula>INDEX(products!$A$1:$G$49,MATCH(orders!$D2,products!$A$1:$A$49,0),MATCH(orders!L$1,products!$A$1:$G$1,0))</calculatedColumnFormula>
    </tableColumn>
    <tableColumn id="13" xr3:uid="{53F100C7-E954-4DD7-A615-9D86050FB369}" name="Sales" dataDxfId="6">
      <calculatedColumnFormula>L2*E2</calculatedColumnFormula>
    </tableColumn>
    <tableColumn id="15" xr3:uid="{1B779001-1414-4B50-82EC-7660B532429E}" name="Loyalty Card" dataDxfId="5">
      <calculatedColumnFormula>_xlfn.XLOOKUP(Orders[[#This Row],[Customer ID]],customers!$A$1:$A$1001,customers!$I$1:$I$1001,,0)</calculatedColumnFormula>
    </tableColumn>
    <tableColumn id="18" xr3:uid="{849EC45B-010C-40A8-8AA8-2FCFEE5FDB13}" name="Coffee Type Name" dataDxfId="4">
      <calculatedColumnFormula>IF(I2="Rob","Robusta",IF(I2="Exc","Excelsa",IF(I2="Lib","Liberica",IF(I2="Ara","Arabica",""))))</calculatedColumnFormula>
    </tableColumn>
    <tableColumn id="14" xr3:uid="{422C3402-CD21-4AB8-8DF3-2C230A59EC20}" name="Roast Type Name">
      <calculatedColumnFormula>IF(J2="M","Medium",IF(J2="L","Light",IF(J2="D","Dark","")))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C1D1F2-7F64-4951-9CB6-7A51CFFE3D01}" sourceName="Order Date">
  <pivotTables>
    <pivotTable tabId="18" name="TotalSales"/>
    <pivotTable tabId="20" name="TotalSales"/>
    <pivotTable tabId="21" name="TotalSales"/>
  </pivotTables>
  <state minimalRefreshVersion="6" lastRefreshVersion="6" pivotCacheId="15975972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6F56AB8-F388-4067-A266-28E450D32466}" cache="NativeTimeline_Order_Date" caption="Order Date" level="2" selectionLevel="2" scrollPosition="2020-02-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00CF-541C-424C-A20B-DC2BB1BBBB10}">
  <dimension ref="A1:A17"/>
  <sheetViews>
    <sheetView tabSelected="1" workbookViewId="0">
      <selection activeCell="AB20" sqref="AB20"/>
    </sheetView>
  </sheetViews>
  <sheetFormatPr defaultRowHeight="15" x14ac:dyDescent="0.25"/>
  <cols>
    <col min="1" max="1" width="1.7109375" customWidth="1"/>
    <col min="16" max="16" width="1.7109375" customWidth="1"/>
    <col min="19" max="19" width="1.7109375" customWidth="1"/>
  </cols>
  <sheetData>
    <row r="1" ht="5.0999999999999996" customHeight="1" x14ac:dyDescent="0.25"/>
    <row r="7"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S18" sqref="S18"/>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style="6" bestFit="1" customWidth="1"/>
    <col min="12" max="12" width="12.5703125" style="8" customWidth="1"/>
    <col min="13" max="13" width="9.5703125" style="8" bestFit="1" customWidth="1"/>
    <col min="14" max="14" width="15.5703125" style="8" bestFit="1" customWidth="1"/>
    <col min="15" max="15" width="15.5703125" style="8" customWidth="1"/>
    <col min="16" max="16" width="18.140625" customWidth="1"/>
    <col min="17" max="17" width="18.85546875" customWidth="1"/>
  </cols>
  <sheetData>
    <row r="1" spans="1:17" x14ac:dyDescent="0.25">
      <c r="A1" s="2" t="s">
        <v>0</v>
      </c>
      <c r="B1" s="3" t="s">
        <v>1</v>
      </c>
      <c r="C1" s="2" t="s">
        <v>3</v>
      </c>
      <c r="D1" s="2" t="s">
        <v>11</v>
      </c>
      <c r="E1" s="2" t="s">
        <v>14</v>
      </c>
      <c r="F1" s="2" t="s">
        <v>4</v>
      </c>
      <c r="G1" s="2" t="s">
        <v>2</v>
      </c>
      <c r="H1" s="2" t="s">
        <v>7</v>
      </c>
      <c r="I1" s="2" t="s">
        <v>9</v>
      </c>
      <c r="J1" s="2" t="s">
        <v>10</v>
      </c>
      <c r="K1" s="5" t="s">
        <v>12</v>
      </c>
      <c r="L1" s="7" t="s">
        <v>13</v>
      </c>
      <c r="M1" s="7" t="s">
        <v>15</v>
      </c>
      <c r="N1" s="7" t="s">
        <v>6189</v>
      </c>
      <c r="O1" s="7" t="s">
        <v>6196</v>
      </c>
      <c r="P1" s="2" t="s">
        <v>6197</v>
      </c>
      <c r="Q1" s="2"/>
    </row>
    <row r="2" spans="1:17"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s="8" t="str">
        <f>_xlfn.XLOOKUP(Orders[[#This Row],[Customer ID]],customers!$A$1:$A$1001,customers!$I$1:$I$1001,,0)</f>
        <v>Yes</v>
      </c>
      <c r="O2" s="8" t="str">
        <f>IF(I2="Rob","Robusta",IF(I2="Exc","Excelsa",IF(I2="Lib","Liberica",IF(I2="Ara","Arabica",""))))</f>
        <v>Robusta</v>
      </c>
      <c r="P2" t="str">
        <f>IF(J2="M","Medium",IF(J2="L","Light",IF(J2="D","Dark","")))</f>
        <v>Medium</v>
      </c>
    </row>
    <row r="3" spans="1:17" x14ac:dyDescent="0.25">
      <c r="A3" s="2" t="s">
        <v>490</v>
      </c>
      <c r="B3" s="3">
        <v>43713</v>
      </c>
      <c r="C3" s="2" t="s">
        <v>491</v>
      </c>
      <c r="D3" t="s">
        <v>6139</v>
      </c>
      <c r="E3" s="2">
        <v>5</v>
      </c>
      <c r="F3" s="2" t="str">
        <f>_xlfn.XLOOKUP(C3,customers!$A$1:$A$1001,customers!$B$1:$B$1001,,0)</f>
        <v>Aloisia Allner</v>
      </c>
      <c r="G3" s="2" t="str">
        <f>IF(_xlfn.XLOOKUP(C3,customers!A2:A1002,customers!C2:C1002,,0)=0,"",_xlfn.XLOOKUP(C3,customers!A2:A1002,customers!C2:C1002,,0))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s="8" t="str">
        <f>_xlfn.XLOOKUP(Orders[[#This Row],[Customer ID]],customers!$A$1:$A$1001,customers!$I$1:$I$1001,,0)</f>
        <v>Yes</v>
      </c>
      <c r="O3" s="8" t="str">
        <f t="shared" ref="O3:O66" si="1">IF(I3="Rob","Robusta",IF(I3="Exc","Excelsa",IF(I3="Lib","Liberica",IF(I3="Ara","Arabica",""))))</f>
        <v>Excelsa</v>
      </c>
      <c r="P3" t="str">
        <f>IF(J3="M","Medium",IF(J3="L","Light",IF(J3="D","Dark","")))</f>
        <v>Medium</v>
      </c>
    </row>
    <row r="4" spans="1:17" x14ac:dyDescent="0.25">
      <c r="A4" s="2" t="s">
        <v>501</v>
      </c>
      <c r="B4" s="3">
        <v>44364</v>
      </c>
      <c r="C4" s="2" t="s">
        <v>502</v>
      </c>
      <c r="D4" t="s">
        <v>6140</v>
      </c>
      <c r="E4" s="2">
        <v>1</v>
      </c>
      <c r="F4" s="2" t="str">
        <f>_xlfn.XLOOKUP(C4,customers!$A$1:$A$1001,customers!$B$1:$B$1001,,0)</f>
        <v>Jami Redholes</v>
      </c>
      <c r="G4" s="2" t="str">
        <f>IF(_xlfn.XLOOKUP(C4,customers!A3:A1003,customers!C3:C1003,,0)=0,"",_xlfn.XLOOKUP(C4,customers!A3:A1003,customers!C3:C1003,,0))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s="8" t="str">
        <f>_xlfn.XLOOKUP(Orders[[#This Row],[Customer ID]],customers!$A$1:$A$1001,customers!$I$1:$I$1001,,0)</f>
        <v>Yes</v>
      </c>
      <c r="O4" s="8" t="str">
        <f t="shared" si="1"/>
        <v>Arabica</v>
      </c>
      <c r="P4" t="str">
        <f>IF(J4="M","Medium",IF(J4="L","Light",IF(J4="D","Dark","")))</f>
        <v>Light</v>
      </c>
    </row>
    <row r="5" spans="1:17" x14ac:dyDescent="0.25">
      <c r="A5" s="2" t="s">
        <v>512</v>
      </c>
      <c r="B5" s="3">
        <v>44392</v>
      </c>
      <c r="C5" s="2" t="s">
        <v>513</v>
      </c>
      <c r="D5" t="s">
        <v>6141</v>
      </c>
      <c r="E5" s="2">
        <v>2</v>
      </c>
      <c r="F5" s="2" t="str">
        <f>_xlfn.XLOOKUP(C5,customers!$A$1:$A$1001,customers!$B$1:$B$1001,,0)</f>
        <v>Christoffer O' Shea</v>
      </c>
      <c r="G5" s="2" t="str">
        <f>IF(_xlfn.XLOOKUP(C5,customers!A4:A1004,customers!C4:C1004,,0)=0,"",_xlfn.XLOOKUP(C5,customers!A4:A1004,customers!C4:C1004,,0))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s="8" t="str">
        <f>_xlfn.XLOOKUP(Orders[[#This Row],[Customer ID]],customers!$A$1:$A$1001,customers!$I$1:$I$1001,,0)</f>
        <v>No</v>
      </c>
      <c r="O5" s="8" t="str">
        <f t="shared" si="1"/>
        <v>Excelsa</v>
      </c>
      <c r="P5" t="str">
        <f>IF(J5="M","Medium",IF(J5="L","Light",IF(J5="D","Dark","")))</f>
        <v>Medium</v>
      </c>
    </row>
    <row r="6" spans="1:17" x14ac:dyDescent="0.25">
      <c r="A6" s="2" t="s">
        <v>512</v>
      </c>
      <c r="B6" s="3">
        <v>44392</v>
      </c>
      <c r="C6" s="2" t="s">
        <v>513</v>
      </c>
      <c r="D6" t="s">
        <v>6142</v>
      </c>
      <c r="E6" s="2">
        <v>2</v>
      </c>
      <c r="F6" s="2" t="str">
        <f>_xlfn.XLOOKUP(C6,customers!$A$1:$A$1001,customers!$B$1:$B$1001,,0)</f>
        <v>Christoffer O' Shea</v>
      </c>
      <c r="G6" s="2" t="str">
        <f>IF(_xlfn.XLOOKUP(C6,customers!A5:A1005,customers!C5:C1005,,0)=0,"",_xlfn.XLOOKUP(C6,customers!A5:A1005,customers!C5:C1005,,0))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s="8" t="str">
        <f>_xlfn.XLOOKUP(Orders[[#This Row],[Customer ID]],customers!$A$1:$A$1001,customers!$I$1:$I$1001,,0)</f>
        <v>No</v>
      </c>
      <c r="O6" s="8" t="str">
        <f t="shared" si="1"/>
        <v>Robusta</v>
      </c>
      <c r="P6" t="str">
        <f>IF(J6="M","Medium",IF(J6="L","Light",IF(J6="D","Dark","")))</f>
        <v>Light</v>
      </c>
    </row>
    <row r="7" spans="1:17" x14ac:dyDescent="0.25">
      <c r="A7" s="2" t="s">
        <v>519</v>
      </c>
      <c r="B7" s="3">
        <v>44412</v>
      </c>
      <c r="C7" s="2" t="s">
        <v>520</v>
      </c>
      <c r="D7" t="s">
        <v>6143</v>
      </c>
      <c r="E7" s="2">
        <v>3</v>
      </c>
      <c r="F7" s="2" t="str">
        <f>_xlfn.XLOOKUP(C7,customers!$A$1:$A$1001,customers!$B$1:$B$1001,,0)</f>
        <v>Beryle Cottier</v>
      </c>
      <c r="G7" s="2" t="str">
        <f>IF(_xlfn.XLOOKUP(C7,customers!A6:A1006,customers!C6:C1006,,0)=0,"",_xlfn.XLOOKUP(C7,customers!A6:A1006,customers!C6:C1006,,0))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s="8" t="str">
        <f>_xlfn.XLOOKUP(Orders[[#This Row],[Customer ID]],customers!$A$1:$A$1001,customers!$I$1:$I$1001,,0)</f>
        <v>No</v>
      </c>
      <c r="O7" s="8" t="str">
        <f t="shared" si="1"/>
        <v>Liberica</v>
      </c>
      <c r="P7" t="str">
        <f>IF(J7="M","Medium",IF(J7="L","Light",IF(J7="D","Dark","")))</f>
        <v>Dark</v>
      </c>
    </row>
    <row r="8" spans="1:17" x14ac:dyDescent="0.25">
      <c r="A8" s="2" t="s">
        <v>524</v>
      </c>
      <c r="B8" s="3">
        <v>44582</v>
      </c>
      <c r="C8" s="2" t="s">
        <v>525</v>
      </c>
      <c r="D8" t="s">
        <v>6144</v>
      </c>
      <c r="E8" s="2">
        <v>3</v>
      </c>
      <c r="F8" s="2" t="str">
        <f>_xlfn.XLOOKUP(C8,customers!$A$1:$A$1001,customers!$B$1:$B$1001,,0)</f>
        <v>Shaylynn Lobe</v>
      </c>
      <c r="G8" s="2" t="str">
        <f>IF(_xlfn.XLOOKUP(C8,customers!A7:A1007,customers!C7:C1007,,0)=0,"",_xlfn.XLOOKUP(C8,customers!A7:A1007,customers!C7:C1007,,0))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s="8" t="str">
        <f>_xlfn.XLOOKUP(Orders[[#This Row],[Customer ID]],customers!$A$1:$A$1001,customers!$I$1:$I$1001,,0)</f>
        <v>Yes</v>
      </c>
      <c r="O8" s="8" t="str">
        <f t="shared" si="1"/>
        <v>Excelsa</v>
      </c>
      <c r="P8" t="str">
        <f>IF(J8="M","Medium",IF(J8="L","Light",IF(J8="D","Dark","")))</f>
        <v>Dark</v>
      </c>
    </row>
    <row r="9" spans="1:17" x14ac:dyDescent="0.25">
      <c r="A9" s="2" t="s">
        <v>530</v>
      </c>
      <c r="B9" s="3">
        <v>44701</v>
      </c>
      <c r="C9" s="2" t="s">
        <v>531</v>
      </c>
      <c r="D9" t="s">
        <v>6145</v>
      </c>
      <c r="E9" s="2">
        <v>1</v>
      </c>
      <c r="F9" s="2" t="str">
        <f>_xlfn.XLOOKUP(C9,customers!$A$1:$A$1001,customers!$B$1:$B$1001,,0)</f>
        <v>Melvin Wharfe</v>
      </c>
      <c r="G9" s="2" t="str">
        <f>IF(_xlfn.XLOOKUP(C9,customers!A8:A1008,customers!C8:C1008,,0)=0,"",_xlfn.XLOOKUP(C9,customers!A8:A1008,customers!C8:C1008,,0))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s="8" t="str">
        <f>_xlfn.XLOOKUP(Orders[[#This Row],[Customer ID]],customers!$A$1:$A$1001,customers!$I$1:$I$1001,,0)</f>
        <v>Yes</v>
      </c>
      <c r="O9" s="8" t="str">
        <f t="shared" si="1"/>
        <v>Liberica</v>
      </c>
      <c r="P9" t="str">
        <f>IF(J9="M","Medium",IF(J9="L","Light",IF(J9="D","Dark","")))</f>
        <v>Light</v>
      </c>
    </row>
    <row r="10" spans="1:17" x14ac:dyDescent="0.25">
      <c r="A10" s="2" t="s">
        <v>535</v>
      </c>
      <c r="B10" s="3">
        <v>43467</v>
      </c>
      <c r="C10" s="2" t="s">
        <v>536</v>
      </c>
      <c r="D10" t="s">
        <v>6146</v>
      </c>
      <c r="E10" s="2">
        <v>3</v>
      </c>
      <c r="F10" s="2" t="str">
        <f>_xlfn.XLOOKUP(C10,customers!$A$1:$A$1001,customers!$B$1:$B$1001,,0)</f>
        <v>Guthrey Petracci</v>
      </c>
      <c r="G10" s="2" t="str">
        <f>IF(_xlfn.XLOOKUP(C10,customers!A9:A1009,customers!C9:C1009,,0)=0,"",_xlfn.XLOOKUP(C10,customers!A9:A1009,customers!C9:C1009,,0))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s="8" t="str">
        <f>_xlfn.XLOOKUP(Orders[[#This Row],[Customer ID]],customers!$A$1:$A$1001,customers!$I$1:$I$1001,,0)</f>
        <v>No</v>
      </c>
      <c r="O10" s="8" t="str">
        <f t="shared" si="1"/>
        <v>Robusta</v>
      </c>
      <c r="P10" t="str">
        <f>IF(J10="M","Medium",IF(J10="L","Light",IF(J10="D","Dark","")))</f>
        <v>Medium</v>
      </c>
    </row>
    <row r="11" spans="1:17" x14ac:dyDescent="0.25">
      <c r="A11" s="2" t="s">
        <v>541</v>
      </c>
      <c r="B11" s="3">
        <v>43713</v>
      </c>
      <c r="C11" s="2" t="s">
        <v>542</v>
      </c>
      <c r="D11" t="s">
        <v>6146</v>
      </c>
      <c r="E11" s="2">
        <v>1</v>
      </c>
      <c r="F11" s="2" t="str">
        <f>_xlfn.XLOOKUP(C11,customers!$A$1:$A$1001,customers!$B$1:$B$1001,,0)</f>
        <v>Rodger Raven</v>
      </c>
      <c r="G11" s="2" t="str">
        <f>IF(_xlfn.XLOOKUP(C11,customers!A10:A1010,customers!C10:C1010,,0)=0,"",_xlfn.XLOOKUP(C11,customers!A10:A1010,customers!C10:C1010,,0))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s="8" t="str">
        <f>_xlfn.XLOOKUP(Orders[[#This Row],[Customer ID]],customers!$A$1:$A$1001,customers!$I$1:$I$1001,,0)</f>
        <v>No</v>
      </c>
      <c r="O11" s="8" t="str">
        <f t="shared" si="1"/>
        <v>Robusta</v>
      </c>
      <c r="P11" t="str">
        <f>IF(J11="M","Medium",IF(J11="L","Light",IF(J11="D","Dark","")))</f>
        <v>Medium</v>
      </c>
    </row>
    <row r="12" spans="1:17" x14ac:dyDescent="0.25">
      <c r="A12" s="2" t="s">
        <v>547</v>
      </c>
      <c r="B12" s="3">
        <v>44263</v>
      </c>
      <c r="C12" s="2" t="s">
        <v>548</v>
      </c>
      <c r="D12" t="s">
        <v>6147</v>
      </c>
      <c r="E12" s="2">
        <v>4</v>
      </c>
      <c r="F12" s="2" t="str">
        <f>_xlfn.XLOOKUP(C12,customers!$A$1:$A$1001,customers!$B$1:$B$1001,,0)</f>
        <v>Ferrell Ferber</v>
      </c>
      <c r="G12" s="2" t="str">
        <f>IF(_xlfn.XLOOKUP(C12,customers!A11:A1011,customers!C11:C1011,,0)=0,"",_xlfn.XLOOKUP(C12,customers!A11:A1011,customers!C11:C1011,,0))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s="8" t="str">
        <f>_xlfn.XLOOKUP(Orders[[#This Row],[Customer ID]],customers!$A$1:$A$1001,customers!$I$1:$I$1001,,0)</f>
        <v>No</v>
      </c>
      <c r="O12" s="8" t="str">
        <f t="shared" si="1"/>
        <v>Arabica</v>
      </c>
      <c r="P12" t="str">
        <f>IF(J12="M","Medium",IF(J12="L","Light",IF(J12="D","Dark","")))</f>
        <v>Dark</v>
      </c>
    </row>
    <row r="13" spans="1:17" x14ac:dyDescent="0.25">
      <c r="A13" s="2" t="s">
        <v>553</v>
      </c>
      <c r="B13" s="3">
        <v>44132</v>
      </c>
      <c r="C13" s="2" t="s">
        <v>554</v>
      </c>
      <c r="D13" t="s">
        <v>6148</v>
      </c>
      <c r="E13" s="2">
        <v>5</v>
      </c>
      <c r="F13" s="2" t="str">
        <f>_xlfn.XLOOKUP(C13,customers!$A$1:$A$1001,customers!$B$1:$B$1001,,0)</f>
        <v>Duky Phizackerly</v>
      </c>
      <c r="G13" s="2" t="str">
        <f>IF(_xlfn.XLOOKUP(C13,customers!A12:A1012,customers!C12:C1012,,0)=0,"",_xlfn.XLOOKUP(C13,customers!A12:A1012,customers!C12:C1012,,0))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s="8" t="str">
        <f>_xlfn.XLOOKUP(Orders[[#This Row],[Customer ID]],customers!$A$1:$A$1001,customers!$I$1:$I$1001,,0)</f>
        <v>Yes</v>
      </c>
      <c r="O13" s="8" t="str">
        <f t="shared" si="1"/>
        <v>Excelsa</v>
      </c>
      <c r="P13" t="str">
        <f>IF(J13="M","Medium",IF(J13="L","Light",IF(J13="D","Dark","")))</f>
        <v>Light</v>
      </c>
    </row>
    <row r="14" spans="1:17" x14ac:dyDescent="0.25">
      <c r="A14" s="2" t="s">
        <v>559</v>
      </c>
      <c r="B14" s="3">
        <v>44744</v>
      </c>
      <c r="C14" s="2" t="s">
        <v>560</v>
      </c>
      <c r="D14" t="s">
        <v>6138</v>
      </c>
      <c r="E14" s="2">
        <v>5</v>
      </c>
      <c r="F14" s="2" t="str">
        <f>_xlfn.XLOOKUP(C14,customers!$A$1:$A$1001,customers!$B$1:$B$1001,,0)</f>
        <v>Rosaleen Scholar</v>
      </c>
      <c r="G14" s="2" t="str">
        <f>IF(_xlfn.XLOOKUP(C14,customers!A13:A1013,customers!C13:C1013,,0)=0,"",_xlfn.XLOOKUP(C14,customers!A13:A1013,customers!C13:C1013,,0))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s="8" t="str">
        <f>_xlfn.XLOOKUP(Orders[[#This Row],[Customer ID]],customers!$A$1:$A$1001,customers!$I$1:$I$1001,,0)</f>
        <v>No</v>
      </c>
      <c r="O14" s="8" t="str">
        <f t="shared" si="1"/>
        <v>Robusta</v>
      </c>
      <c r="P14" t="str">
        <f>IF(J14="M","Medium",IF(J14="L","Light",IF(J14="D","Dark","")))</f>
        <v>Medium</v>
      </c>
    </row>
    <row r="15" spans="1:17" x14ac:dyDescent="0.25">
      <c r="A15" s="2" t="s">
        <v>565</v>
      </c>
      <c r="B15" s="3">
        <v>43973</v>
      </c>
      <c r="C15" s="2" t="s">
        <v>566</v>
      </c>
      <c r="D15" t="s">
        <v>6149</v>
      </c>
      <c r="E15" s="2">
        <v>2</v>
      </c>
      <c r="F15" s="2" t="str">
        <f>_xlfn.XLOOKUP(C15,customers!$A$1:$A$1001,customers!$B$1:$B$1001,,0)</f>
        <v>Terence Vanyutin</v>
      </c>
      <c r="G15" s="2" t="str">
        <f>IF(_xlfn.XLOOKUP(C15,customers!A14:A1014,customers!C14:C1014,,0)=0,"",_xlfn.XLOOKUP(C15,customers!A14:A1014,customers!C14:C1014,,0))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s="8" t="str">
        <f>_xlfn.XLOOKUP(Orders[[#This Row],[Customer ID]],customers!$A$1:$A$1001,customers!$I$1:$I$1001,,0)</f>
        <v>No</v>
      </c>
      <c r="O15" s="8" t="str">
        <f t="shared" si="1"/>
        <v>Robusta</v>
      </c>
      <c r="P15" t="str">
        <f>IF(J15="M","Medium",IF(J15="L","Light",IF(J15="D","Dark","")))</f>
        <v>Dark</v>
      </c>
    </row>
    <row r="16" spans="1:17" x14ac:dyDescent="0.25">
      <c r="A16" s="2" t="s">
        <v>570</v>
      </c>
      <c r="B16" s="3">
        <v>44656</v>
      </c>
      <c r="C16" s="2" t="s">
        <v>571</v>
      </c>
      <c r="D16" t="s">
        <v>6150</v>
      </c>
      <c r="E16" s="2">
        <v>3</v>
      </c>
      <c r="F16" s="2" t="str">
        <f>_xlfn.XLOOKUP(C16,customers!$A$1:$A$1001,customers!$B$1:$B$1001,,0)</f>
        <v>Patrice Trobe</v>
      </c>
      <c r="G16" s="2" t="str">
        <f>IF(_xlfn.XLOOKUP(C16,customers!A15:A1015,customers!C15:C1015,,0)=0,"",_xlfn.XLOOKUP(C16,customers!A15:A1015,customers!C15:C1015,,0))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s="8" t="str">
        <f>_xlfn.XLOOKUP(Orders[[#This Row],[Customer ID]],customers!$A$1:$A$1001,customers!$I$1:$I$1001,,0)</f>
        <v>Yes</v>
      </c>
      <c r="O16" s="8" t="str">
        <f t="shared" si="1"/>
        <v>Liberica</v>
      </c>
      <c r="P16" t="str">
        <f>IF(J16="M","Medium",IF(J16="L","Light",IF(J16="D","Dark","")))</f>
        <v>Dark</v>
      </c>
    </row>
    <row r="17" spans="1:16" x14ac:dyDescent="0.25">
      <c r="A17" s="2" t="s">
        <v>576</v>
      </c>
      <c r="B17" s="3">
        <v>44719</v>
      </c>
      <c r="C17" s="2" t="s">
        <v>577</v>
      </c>
      <c r="D17" t="s">
        <v>6151</v>
      </c>
      <c r="E17" s="2">
        <v>5</v>
      </c>
      <c r="F17" s="2" t="str">
        <f>_xlfn.XLOOKUP(C17,customers!$A$1:$A$1001,customers!$B$1:$B$1001,,0)</f>
        <v>Llywellyn Oscroft</v>
      </c>
      <c r="G17" s="2" t="str">
        <f>IF(_xlfn.XLOOKUP(C17,customers!A16:A1016,customers!C16:C1016,,0)=0,"",_xlfn.XLOOKUP(C17,customers!A16:A1016,customers!C16:C1016,,0))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s="8" t="str">
        <f>_xlfn.XLOOKUP(Orders[[#This Row],[Customer ID]],customers!$A$1:$A$1001,customers!$I$1:$I$1001,,0)</f>
        <v>No</v>
      </c>
      <c r="O17" s="8" t="str">
        <f t="shared" si="1"/>
        <v>Robusta</v>
      </c>
      <c r="P17" t="str">
        <f>IF(J17="M","Medium",IF(J17="L","Light",IF(J17="D","Dark","")))</f>
        <v>Medium</v>
      </c>
    </row>
    <row r="18" spans="1:16" x14ac:dyDescent="0.25">
      <c r="A18" s="2" t="s">
        <v>581</v>
      </c>
      <c r="B18" s="3">
        <v>43544</v>
      </c>
      <c r="C18" s="2" t="s">
        <v>582</v>
      </c>
      <c r="D18" t="s">
        <v>6152</v>
      </c>
      <c r="E18" s="2">
        <v>6</v>
      </c>
      <c r="F18" s="2" t="str">
        <f>_xlfn.XLOOKUP(C18,customers!$A$1:$A$1001,customers!$B$1:$B$1001,,0)</f>
        <v>Minni Alabaster</v>
      </c>
      <c r="G18" s="2" t="str">
        <f>IF(_xlfn.XLOOKUP(C18,customers!A17:A1017,customers!C17:C1017,,0)=0,"",_xlfn.XLOOKUP(C18,customers!A17:A1017,customers!C17:C1017,,0))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s="8" t="str">
        <f>_xlfn.XLOOKUP(Orders[[#This Row],[Customer ID]],customers!$A$1:$A$1001,customers!$I$1:$I$1001,,0)</f>
        <v>No</v>
      </c>
      <c r="O18" s="8" t="str">
        <f t="shared" si="1"/>
        <v>Arabica</v>
      </c>
      <c r="P18" t="str">
        <f>IF(J18="M","Medium",IF(J18="L","Light",IF(J18="D","Dark","")))</f>
        <v>Medium</v>
      </c>
    </row>
    <row r="19" spans="1:16" x14ac:dyDescent="0.25">
      <c r="A19" s="2" t="s">
        <v>587</v>
      </c>
      <c r="B19" s="3">
        <v>43757</v>
      </c>
      <c r="C19" s="2" t="s">
        <v>588</v>
      </c>
      <c r="D19" t="s">
        <v>6140</v>
      </c>
      <c r="E19" s="2">
        <v>6</v>
      </c>
      <c r="F19" s="2" t="str">
        <f>_xlfn.XLOOKUP(C19,customers!$A$1:$A$1001,customers!$B$1:$B$1001,,0)</f>
        <v>Rhianon Broxup</v>
      </c>
      <c r="G19" s="2" t="str">
        <f>IF(_xlfn.XLOOKUP(C19,customers!A18:A1018,customers!C18:C1018,,0)=0,"",_xlfn.XLOOKUP(C19,customers!A18:A1018,customers!C18:C1018,,0))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s="8" t="str">
        <f>_xlfn.XLOOKUP(Orders[[#This Row],[Customer ID]],customers!$A$1:$A$1001,customers!$I$1:$I$1001,,0)</f>
        <v>No</v>
      </c>
      <c r="O19" s="8" t="str">
        <f t="shared" si="1"/>
        <v>Arabica</v>
      </c>
      <c r="P19" t="str">
        <f>IF(J19="M","Medium",IF(J19="L","Light",IF(J19="D","Dark","")))</f>
        <v>Light</v>
      </c>
    </row>
    <row r="20" spans="1:16" x14ac:dyDescent="0.25">
      <c r="A20" s="2" t="s">
        <v>593</v>
      </c>
      <c r="B20" s="3">
        <v>43629</v>
      </c>
      <c r="C20" s="2" t="s">
        <v>594</v>
      </c>
      <c r="D20" t="s">
        <v>6149</v>
      </c>
      <c r="E20" s="2">
        <v>4</v>
      </c>
      <c r="F20" s="2" t="str">
        <f>_xlfn.XLOOKUP(C20,customers!$A$1:$A$1001,customers!$B$1:$B$1001,,0)</f>
        <v>Pall Redford</v>
      </c>
      <c r="G20" s="2" t="str">
        <f>IF(_xlfn.XLOOKUP(C20,customers!A19:A1019,customers!C19:C1019,,0)=0,"",_xlfn.XLOOKUP(C20,customers!A19:A1019,customers!C19:C1019,,0))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s="8" t="str">
        <f>_xlfn.XLOOKUP(Orders[[#This Row],[Customer ID]],customers!$A$1:$A$1001,customers!$I$1:$I$1001,,0)</f>
        <v>Yes</v>
      </c>
      <c r="O20" s="8" t="str">
        <f t="shared" si="1"/>
        <v>Robusta</v>
      </c>
      <c r="P20" t="str">
        <f>IF(J20="M","Medium",IF(J20="L","Light",IF(J20="D","Dark","")))</f>
        <v>Dark</v>
      </c>
    </row>
    <row r="21" spans="1:16" x14ac:dyDescent="0.25">
      <c r="A21" s="2" t="s">
        <v>598</v>
      </c>
      <c r="B21" s="3">
        <v>44169</v>
      </c>
      <c r="C21" s="2" t="s">
        <v>599</v>
      </c>
      <c r="D21" t="s">
        <v>6152</v>
      </c>
      <c r="E21" s="2">
        <v>5</v>
      </c>
      <c r="F21" s="2" t="str">
        <f>_xlfn.XLOOKUP(C21,customers!$A$1:$A$1001,customers!$B$1:$B$1001,,0)</f>
        <v>Aurea Corradino</v>
      </c>
      <c r="G21" s="2" t="str">
        <f>IF(_xlfn.XLOOKUP(C21,customers!A20:A1020,customers!C20:C1020,,0)=0,"",_xlfn.XLOOKUP(C21,customers!A20:A1020,customers!C20:C1020,,0))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s="8" t="str">
        <f>_xlfn.XLOOKUP(Orders[[#This Row],[Customer ID]],customers!$A$1:$A$1001,customers!$I$1:$I$1001,,0)</f>
        <v>Yes</v>
      </c>
      <c r="O21" s="8" t="str">
        <f t="shared" si="1"/>
        <v>Arabica</v>
      </c>
      <c r="P21" t="str">
        <f>IF(J21="M","Medium",IF(J21="L","Light",IF(J21="D","Dark","")))</f>
        <v>Medium</v>
      </c>
    </row>
    <row r="22" spans="1:16" x14ac:dyDescent="0.25">
      <c r="A22" s="2" t="s">
        <v>598</v>
      </c>
      <c r="B22" s="3">
        <v>44169</v>
      </c>
      <c r="C22" s="2" t="s">
        <v>599</v>
      </c>
      <c r="D22" t="s">
        <v>6153</v>
      </c>
      <c r="E22" s="2">
        <v>4</v>
      </c>
      <c r="F22" s="2" t="str">
        <f>_xlfn.XLOOKUP(C22,customers!$A$1:$A$1001,customers!$B$1:$B$1001,,0)</f>
        <v>Aurea Corradino</v>
      </c>
      <c r="G22" s="2" t="str">
        <f>IF(_xlfn.XLOOKUP(C22,customers!A21:A1021,customers!C21:C1021,,0)=0,"",_xlfn.XLOOKUP(C22,customers!A21:A1021,customers!C21:C1021,,0))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s="8" t="str">
        <f>_xlfn.XLOOKUP(Orders[[#This Row],[Customer ID]],customers!$A$1:$A$1001,customers!$I$1:$I$1001,,0)</f>
        <v>Yes</v>
      </c>
      <c r="O22" s="8" t="str">
        <f t="shared" si="1"/>
        <v>Excelsa</v>
      </c>
      <c r="P22" t="str">
        <f>IF(J22="M","Medium",IF(J22="L","Light",IF(J22="D","Dark","")))</f>
        <v>Dark</v>
      </c>
    </row>
    <row r="23" spans="1:16" x14ac:dyDescent="0.25">
      <c r="A23" s="2" t="s">
        <v>608</v>
      </c>
      <c r="B23" s="3">
        <v>44169</v>
      </c>
      <c r="C23" s="2" t="s">
        <v>609</v>
      </c>
      <c r="D23" t="s">
        <v>6154</v>
      </c>
      <c r="E23" s="2">
        <v>6</v>
      </c>
      <c r="F23" s="2" t="str">
        <f>_xlfn.XLOOKUP(C23,customers!$A$1:$A$1001,customers!$B$1:$B$1001,,0)</f>
        <v>Avrit Davidowsky</v>
      </c>
      <c r="G23" s="2" t="str">
        <f>IF(_xlfn.XLOOKUP(C23,customers!A22:A1022,customers!C22:C1022,,0)=0,"",_xlfn.XLOOKUP(C23,customers!A22:A1022,customers!C22:C1022,,0))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s="8" t="str">
        <f>_xlfn.XLOOKUP(Orders[[#This Row],[Customer ID]],customers!$A$1:$A$1001,customers!$I$1:$I$1001,,0)</f>
        <v>No</v>
      </c>
      <c r="O23" s="8" t="str">
        <f t="shared" si="1"/>
        <v>Arabica</v>
      </c>
      <c r="P23" t="str">
        <f>IF(J23="M","Medium",IF(J23="L","Light",IF(J23="D","Dark","")))</f>
        <v>Dark</v>
      </c>
    </row>
    <row r="24" spans="1:16" x14ac:dyDescent="0.25">
      <c r="A24" s="2" t="s">
        <v>614</v>
      </c>
      <c r="B24" s="3">
        <v>44218</v>
      </c>
      <c r="C24" s="2" t="s">
        <v>615</v>
      </c>
      <c r="D24" t="s">
        <v>6151</v>
      </c>
      <c r="E24" s="2">
        <v>4</v>
      </c>
      <c r="F24" s="2" t="str">
        <f>_xlfn.XLOOKUP(C24,customers!$A$1:$A$1001,customers!$B$1:$B$1001,,0)</f>
        <v>Annabel Antuk</v>
      </c>
      <c r="G24" s="2" t="str">
        <f>IF(_xlfn.XLOOKUP(C24,customers!A23:A1023,customers!C23:C1023,,0)=0,"",_xlfn.XLOOKUP(C24,customers!A23:A1023,customers!C23:C1023,,0))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s="8" t="str">
        <f>_xlfn.XLOOKUP(Orders[[#This Row],[Customer ID]],customers!$A$1:$A$1001,customers!$I$1:$I$1001,,0)</f>
        <v>Yes</v>
      </c>
      <c r="O24" s="8" t="str">
        <f t="shared" si="1"/>
        <v>Robusta</v>
      </c>
      <c r="P24" t="str">
        <f>IF(J24="M","Medium",IF(J24="L","Light",IF(J24="D","Dark","")))</f>
        <v>Medium</v>
      </c>
    </row>
    <row r="25" spans="1:16" x14ac:dyDescent="0.25">
      <c r="A25" s="2" t="s">
        <v>620</v>
      </c>
      <c r="B25" s="3">
        <v>44603</v>
      </c>
      <c r="C25" s="2" t="s">
        <v>621</v>
      </c>
      <c r="D25" t="s">
        <v>6154</v>
      </c>
      <c r="E25" s="2">
        <v>4</v>
      </c>
      <c r="F25" s="2" t="str">
        <f>_xlfn.XLOOKUP(C25,customers!$A$1:$A$1001,customers!$B$1:$B$1001,,0)</f>
        <v>Iorgo Kleinert</v>
      </c>
      <c r="G25" s="2" t="str">
        <f>IF(_xlfn.XLOOKUP(C25,customers!A24:A1024,customers!C24:C1024,,0)=0,"",_xlfn.XLOOKUP(C25,customers!A24:A1024,customers!C24:C1024,,0))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s="8" t="str">
        <f>_xlfn.XLOOKUP(Orders[[#This Row],[Customer ID]],customers!$A$1:$A$1001,customers!$I$1:$I$1001,,0)</f>
        <v>Yes</v>
      </c>
      <c r="O25" s="8" t="str">
        <f t="shared" si="1"/>
        <v>Arabica</v>
      </c>
      <c r="P25" t="str">
        <f>IF(J25="M","Medium",IF(J25="L","Light",IF(J25="D","Dark","")))</f>
        <v>Dark</v>
      </c>
    </row>
    <row r="26" spans="1:16" x14ac:dyDescent="0.25">
      <c r="A26" s="2" t="s">
        <v>626</v>
      </c>
      <c r="B26" s="3">
        <v>44454</v>
      </c>
      <c r="C26" s="2" t="s">
        <v>627</v>
      </c>
      <c r="D26" t="s">
        <v>6155</v>
      </c>
      <c r="E26" s="2">
        <v>1</v>
      </c>
      <c r="F26" s="2" t="str">
        <f>_xlfn.XLOOKUP(C26,customers!$A$1:$A$1001,customers!$B$1:$B$1001,,0)</f>
        <v>Chrisy Blofeld</v>
      </c>
      <c r="G26" s="2" t="str">
        <f>IF(_xlfn.XLOOKUP(C26,customers!A25:A1025,customers!C25:C1025,,0)=0,"",_xlfn.XLOOKUP(C26,customers!A25:A1025,customers!C25:C1025,,0))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s="8" t="str">
        <f>_xlfn.XLOOKUP(Orders[[#This Row],[Customer ID]],customers!$A$1:$A$1001,customers!$I$1:$I$1001,,0)</f>
        <v>No</v>
      </c>
      <c r="O26" s="8" t="str">
        <f t="shared" si="1"/>
        <v>Arabica</v>
      </c>
      <c r="P26" t="str">
        <f>IF(J26="M","Medium",IF(J26="L","Light",IF(J26="D","Dark","")))</f>
        <v>Medium</v>
      </c>
    </row>
    <row r="27" spans="1:16" x14ac:dyDescent="0.25">
      <c r="A27" s="2" t="s">
        <v>632</v>
      </c>
      <c r="B27" s="3">
        <v>44128</v>
      </c>
      <c r="C27" s="2" t="s">
        <v>633</v>
      </c>
      <c r="D27" t="s">
        <v>6156</v>
      </c>
      <c r="E27" s="2">
        <v>3</v>
      </c>
      <c r="F27" s="2" t="str">
        <f>_xlfn.XLOOKUP(C27,customers!$A$1:$A$1001,customers!$B$1:$B$1001,,0)</f>
        <v>Culley Farris</v>
      </c>
      <c r="G27" s="2" t="str">
        <f>IF(_xlfn.XLOOKUP(C27,customers!A26:A1026,customers!C26:C1026,,0)=0,"",_xlfn.XLOOKUP(C27,customers!A26:A1026,customers!C26:C1026,,0))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s="8" t="str">
        <f>_xlfn.XLOOKUP(Orders[[#This Row],[Customer ID]],customers!$A$1:$A$1001,customers!$I$1:$I$1001,,0)</f>
        <v>Yes</v>
      </c>
      <c r="O27" s="8" t="str">
        <f t="shared" si="1"/>
        <v>Excelsa</v>
      </c>
      <c r="P27" t="str">
        <f>IF(J27="M","Medium",IF(J27="L","Light",IF(J27="D","Dark","")))</f>
        <v>Medium</v>
      </c>
    </row>
    <row r="28" spans="1:16" x14ac:dyDescent="0.25">
      <c r="A28" s="2" t="s">
        <v>637</v>
      </c>
      <c r="B28" s="3">
        <v>43516</v>
      </c>
      <c r="C28" s="2" t="s">
        <v>638</v>
      </c>
      <c r="D28" t="s">
        <v>6157</v>
      </c>
      <c r="E28" s="2">
        <v>4</v>
      </c>
      <c r="F28" s="2" t="str">
        <f>_xlfn.XLOOKUP(C28,customers!$A$1:$A$1001,customers!$B$1:$B$1001,,0)</f>
        <v>Selene Shales</v>
      </c>
      <c r="G28" s="2" t="str">
        <f>IF(_xlfn.XLOOKUP(C28,customers!A27:A1027,customers!C27:C1027,,0)=0,"",_xlfn.XLOOKUP(C28,customers!A27:A1027,customers!C27:C1027,,0))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s="8" t="str">
        <f>_xlfn.XLOOKUP(Orders[[#This Row],[Customer ID]],customers!$A$1:$A$1001,customers!$I$1:$I$1001,,0)</f>
        <v>Yes</v>
      </c>
      <c r="O28" s="8" t="str">
        <f t="shared" si="1"/>
        <v>Arabica</v>
      </c>
      <c r="P28" t="str">
        <f>IF(J28="M","Medium",IF(J28="L","Light",IF(J28="D","Dark","")))</f>
        <v>Medium</v>
      </c>
    </row>
    <row r="29" spans="1:16" x14ac:dyDescent="0.25">
      <c r="A29" s="2" t="s">
        <v>643</v>
      </c>
      <c r="B29" s="3">
        <v>43746</v>
      </c>
      <c r="C29" s="2" t="s">
        <v>644</v>
      </c>
      <c r="D29" t="s">
        <v>6152</v>
      </c>
      <c r="E29" s="2">
        <v>5</v>
      </c>
      <c r="F29" s="2" t="str">
        <f>_xlfn.XLOOKUP(C29,customers!$A$1:$A$1001,customers!$B$1:$B$1001,,0)</f>
        <v>Vivie Danneil</v>
      </c>
      <c r="G29" s="2" t="str">
        <f>IF(_xlfn.XLOOKUP(C29,customers!A28:A1028,customers!C28:C1028,,0)=0,"",_xlfn.XLOOKUP(C29,customers!A28:A1028,customers!C28:C1028,,0))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s="8" t="str">
        <f>_xlfn.XLOOKUP(Orders[[#This Row],[Customer ID]],customers!$A$1:$A$1001,customers!$I$1:$I$1001,,0)</f>
        <v>No</v>
      </c>
      <c r="O29" s="8" t="str">
        <f t="shared" si="1"/>
        <v>Arabica</v>
      </c>
      <c r="P29" t="str">
        <f>IF(J29="M","Medium",IF(J29="L","Light",IF(J29="D","Dark","")))</f>
        <v>Medium</v>
      </c>
    </row>
    <row r="30" spans="1:16" x14ac:dyDescent="0.25">
      <c r="A30" s="2" t="s">
        <v>649</v>
      </c>
      <c r="B30" s="3">
        <v>44775</v>
      </c>
      <c r="C30" s="2" t="s">
        <v>650</v>
      </c>
      <c r="D30" t="s">
        <v>6158</v>
      </c>
      <c r="E30" s="2">
        <v>3</v>
      </c>
      <c r="F30" s="2" t="str">
        <f>_xlfn.XLOOKUP(C30,customers!$A$1:$A$1001,customers!$B$1:$B$1001,,0)</f>
        <v>Theresita Newbury</v>
      </c>
      <c r="G30" s="2" t="str">
        <f>IF(_xlfn.XLOOKUP(C30,customers!A29:A1029,customers!C29:C1029,,0)=0,"",_xlfn.XLOOKUP(C30,customers!A29:A1029,customers!C29:C1029,,0))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s="8" t="str">
        <f>_xlfn.XLOOKUP(Orders[[#This Row],[Customer ID]],customers!$A$1:$A$1001,customers!$I$1:$I$1001,,0)</f>
        <v>No</v>
      </c>
      <c r="O30" s="8" t="str">
        <f t="shared" si="1"/>
        <v>Arabica</v>
      </c>
      <c r="P30" t="str">
        <f>IF(J30="M","Medium",IF(J30="L","Light",IF(J30="D","Dark","")))</f>
        <v>Dark</v>
      </c>
    </row>
    <row r="31" spans="1:16" x14ac:dyDescent="0.25">
      <c r="A31" s="2" t="s">
        <v>655</v>
      </c>
      <c r="B31" s="3">
        <v>43516</v>
      </c>
      <c r="C31" s="2" t="s">
        <v>656</v>
      </c>
      <c r="D31" t="s">
        <v>6147</v>
      </c>
      <c r="E31" s="2">
        <v>4</v>
      </c>
      <c r="F31" s="2" t="str">
        <f>_xlfn.XLOOKUP(C31,customers!$A$1:$A$1001,customers!$B$1:$B$1001,,0)</f>
        <v>Mozelle Calcutt</v>
      </c>
      <c r="G31" s="2" t="str">
        <f>IF(_xlfn.XLOOKUP(C31,customers!A30:A1030,customers!C30:C1030,,0)=0,"",_xlfn.XLOOKUP(C31,customers!A30:A1030,customers!C30:C1030,,0))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s="8" t="str">
        <f>_xlfn.XLOOKUP(Orders[[#This Row],[Customer ID]],customers!$A$1:$A$1001,customers!$I$1:$I$1001,,0)</f>
        <v>Yes</v>
      </c>
      <c r="O31" s="8" t="str">
        <f t="shared" si="1"/>
        <v>Arabica</v>
      </c>
      <c r="P31" t="str">
        <f>IF(J31="M","Medium",IF(J31="L","Light",IF(J31="D","Dark","")))</f>
        <v>Dark</v>
      </c>
    </row>
    <row r="32" spans="1:16" x14ac:dyDescent="0.25">
      <c r="A32" s="2" t="s">
        <v>661</v>
      </c>
      <c r="B32" s="3">
        <v>44464</v>
      </c>
      <c r="C32" s="2" t="s">
        <v>662</v>
      </c>
      <c r="D32" t="s">
        <v>6159</v>
      </c>
      <c r="E32" s="2">
        <v>5</v>
      </c>
      <c r="F32" s="2" t="str">
        <f>_xlfn.XLOOKUP(C32,customers!$A$1:$A$1001,customers!$B$1:$B$1001,,0)</f>
        <v>Adrian Swaine</v>
      </c>
      <c r="G32" s="2" t="str">
        <f>IF(_xlfn.XLOOKUP(C32,customers!A31:A1031,customers!C31:C1031,,0)=0,"",_xlfn.XLOOKUP(C32,customers!A31:A1031,customers!C31:C1031,,0))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s="8" t="str">
        <f>_xlfn.XLOOKUP(Orders[[#This Row],[Customer ID]],customers!$A$1:$A$1001,customers!$I$1:$I$1001,,0)</f>
        <v>No</v>
      </c>
      <c r="O32" s="8" t="str">
        <f t="shared" si="1"/>
        <v>Liberica</v>
      </c>
      <c r="P32" t="str">
        <f>IF(J32="M","Medium",IF(J32="L","Light",IF(J32="D","Dark","")))</f>
        <v>Medium</v>
      </c>
    </row>
    <row r="33" spans="1:16" x14ac:dyDescent="0.25">
      <c r="A33" s="2" t="s">
        <v>661</v>
      </c>
      <c r="B33" s="3">
        <v>44464</v>
      </c>
      <c r="C33" s="2" t="s">
        <v>662</v>
      </c>
      <c r="D33" t="s">
        <v>6158</v>
      </c>
      <c r="E33" s="2">
        <v>6</v>
      </c>
      <c r="F33" s="2" t="str">
        <f>_xlfn.XLOOKUP(C33,customers!$A$1:$A$1001,customers!$B$1:$B$1001,,0)</f>
        <v>Adrian Swaine</v>
      </c>
      <c r="G33" s="2" t="str">
        <f>IF(_xlfn.XLOOKUP(C33,customers!A32:A1032,customers!C32:C1032,,0)=0,"",_xlfn.XLOOKUP(C33,customers!A32:A1032,customers!C32:C1032,,0))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s="8" t="str">
        <f>_xlfn.XLOOKUP(Orders[[#This Row],[Customer ID]],customers!$A$1:$A$1001,customers!$I$1:$I$1001,,0)</f>
        <v>No</v>
      </c>
      <c r="O33" s="8" t="str">
        <f t="shared" si="1"/>
        <v>Arabica</v>
      </c>
      <c r="P33" t="str">
        <f>IF(J33="M","Medium",IF(J33="L","Light",IF(J33="D","Dark","")))</f>
        <v>Dark</v>
      </c>
    </row>
    <row r="34" spans="1:16" x14ac:dyDescent="0.25">
      <c r="A34" s="2" t="s">
        <v>661</v>
      </c>
      <c r="B34" s="3">
        <v>44464</v>
      </c>
      <c r="C34" s="2" t="s">
        <v>662</v>
      </c>
      <c r="D34" t="s">
        <v>6160</v>
      </c>
      <c r="E34" s="2">
        <v>6</v>
      </c>
      <c r="F34" s="2" t="str">
        <f>_xlfn.XLOOKUP(C34,customers!$A$1:$A$1001,customers!$B$1:$B$1001,,0)</f>
        <v>Adrian Swaine</v>
      </c>
      <c r="G34" s="2" t="e">
        <f>IF(_xlfn.XLOOKUP(C34,customers!A33:A1033,customers!C33:C1033,,0)=0,"",_xlfn.XLOOKUP(C34,customers!A33:A1033,customers!C33:C1033,,0))</f>
        <v>#N/A</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s="8" t="str">
        <f>_xlfn.XLOOKUP(Orders[[#This Row],[Customer ID]],customers!$A$1:$A$1001,customers!$I$1:$I$1001,,0)</f>
        <v>No</v>
      </c>
      <c r="O34" s="8" t="str">
        <f t="shared" si="1"/>
        <v>Liberica</v>
      </c>
      <c r="P34" t="str">
        <f>IF(J34="M","Medium",IF(J34="L","Light",IF(J34="D","Dark","")))</f>
        <v>Medium</v>
      </c>
    </row>
    <row r="35" spans="1:16" x14ac:dyDescent="0.25">
      <c r="A35" s="2" t="s">
        <v>676</v>
      </c>
      <c r="B35" s="3">
        <v>44394</v>
      </c>
      <c r="C35" s="2" t="s">
        <v>677</v>
      </c>
      <c r="D35" t="s">
        <v>6145</v>
      </c>
      <c r="E35" s="2">
        <v>5</v>
      </c>
      <c r="F35" s="2" t="str">
        <f>_xlfn.XLOOKUP(C35,customers!$A$1:$A$1001,customers!$B$1:$B$1001,,0)</f>
        <v>Gallard Gatheral</v>
      </c>
      <c r="G35" s="2" t="str">
        <f>IF(_xlfn.XLOOKUP(C35,customers!A34:A1034,customers!C34:C1034,,0)=0,"",_xlfn.XLOOKUP(C35,customers!A34:A1034,customers!C34:C1034,,0))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s="8" t="str">
        <f>_xlfn.XLOOKUP(Orders[[#This Row],[Customer ID]],customers!$A$1:$A$1001,customers!$I$1:$I$1001,,0)</f>
        <v>No</v>
      </c>
      <c r="O35" s="8" t="str">
        <f t="shared" si="1"/>
        <v>Liberica</v>
      </c>
      <c r="P35" t="str">
        <f>IF(J35="M","Medium",IF(J35="L","Light",IF(J35="D","Dark","")))</f>
        <v>Light</v>
      </c>
    </row>
    <row r="36" spans="1:16" x14ac:dyDescent="0.25">
      <c r="A36" s="2" t="s">
        <v>681</v>
      </c>
      <c r="B36" s="3">
        <v>44011</v>
      </c>
      <c r="C36" s="2" t="s">
        <v>682</v>
      </c>
      <c r="D36" t="s">
        <v>6161</v>
      </c>
      <c r="E36" s="2">
        <v>6</v>
      </c>
      <c r="F36" s="2" t="str">
        <f>_xlfn.XLOOKUP(C36,customers!$A$1:$A$1001,customers!$B$1:$B$1001,,0)</f>
        <v>Una Welberry</v>
      </c>
      <c r="G36" s="2" t="str">
        <f>IF(_xlfn.XLOOKUP(C36,customers!A35:A1035,customers!C35:C1035,,0)=0,"",_xlfn.XLOOKUP(C36,customers!A35:A1035,customers!C35:C1035,,0))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s="8" t="str">
        <f>_xlfn.XLOOKUP(Orders[[#This Row],[Customer ID]],customers!$A$1:$A$1001,customers!$I$1:$I$1001,,0)</f>
        <v>Yes</v>
      </c>
      <c r="O36" s="8" t="str">
        <f t="shared" si="1"/>
        <v>Liberica</v>
      </c>
      <c r="P36" t="str">
        <f>IF(J36="M","Medium",IF(J36="L","Light",IF(J36="D","Dark","")))</f>
        <v>Light</v>
      </c>
    </row>
    <row r="37" spans="1:16" x14ac:dyDescent="0.25">
      <c r="A37" s="2" t="s">
        <v>687</v>
      </c>
      <c r="B37" s="3">
        <v>44348</v>
      </c>
      <c r="C37" s="2" t="s">
        <v>688</v>
      </c>
      <c r="D37" t="s">
        <v>6158</v>
      </c>
      <c r="E37" s="2">
        <v>6</v>
      </c>
      <c r="F37" s="2" t="str">
        <f>_xlfn.XLOOKUP(C37,customers!$A$1:$A$1001,customers!$B$1:$B$1001,,0)</f>
        <v>Faber Eilhart</v>
      </c>
      <c r="G37" s="2" t="str">
        <f>IF(_xlfn.XLOOKUP(C37,customers!A36:A1036,customers!C36:C1036,,0)=0,"",_xlfn.XLOOKUP(C37,customers!A36:A1036,customers!C36:C1036,,0))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s="8" t="str">
        <f>_xlfn.XLOOKUP(Orders[[#This Row],[Customer ID]],customers!$A$1:$A$1001,customers!$I$1:$I$1001,,0)</f>
        <v>No</v>
      </c>
      <c r="O37" s="8" t="str">
        <f t="shared" si="1"/>
        <v>Arabica</v>
      </c>
      <c r="P37" t="str">
        <f>IF(J37="M","Medium",IF(J37="L","Light",IF(J37="D","Dark","")))</f>
        <v>Dark</v>
      </c>
    </row>
    <row r="38" spans="1:16" x14ac:dyDescent="0.25">
      <c r="A38" s="2" t="s">
        <v>693</v>
      </c>
      <c r="B38" s="3">
        <v>44233</v>
      </c>
      <c r="C38" s="2" t="s">
        <v>694</v>
      </c>
      <c r="D38" t="s">
        <v>6159</v>
      </c>
      <c r="E38" s="2">
        <v>2</v>
      </c>
      <c r="F38" s="2" t="str">
        <f>_xlfn.XLOOKUP(C38,customers!$A$1:$A$1001,customers!$B$1:$B$1001,,0)</f>
        <v>Zorina Ponting</v>
      </c>
      <c r="G38" s="2" t="str">
        <f>IF(_xlfn.XLOOKUP(C38,customers!A37:A1037,customers!C37:C1037,,0)=0,"",_xlfn.XLOOKUP(C38,customers!A37:A1037,customers!C37:C1037,,0))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s="8" t="str">
        <f>_xlfn.XLOOKUP(Orders[[#This Row],[Customer ID]],customers!$A$1:$A$1001,customers!$I$1:$I$1001,,0)</f>
        <v>No</v>
      </c>
      <c r="O38" s="8" t="str">
        <f t="shared" si="1"/>
        <v>Liberica</v>
      </c>
      <c r="P38" t="str">
        <f>IF(J38="M","Medium",IF(J38="L","Light",IF(J38="D","Dark","")))</f>
        <v>Medium</v>
      </c>
    </row>
    <row r="39" spans="1:16" x14ac:dyDescent="0.25">
      <c r="A39" s="2" t="s">
        <v>699</v>
      </c>
      <c r="B39" s="3">
        <v>43580</v>
      </c>
      <c r="C39" s="2" t="s">
        <v>700</v>
      </c>
      <c r="D39" t="s">
        <v>6161</v>
      </c>
      <c r="E39" s="2">
        <v>3</v>
      </c>
      <c r="F39" s="2" t="str">
        <f>_xlfn.XLOOKUP(C39,customers!$A$1:$A$1001,customers!$B$1:$B$1001,,0)</f>
        <v>Silvio Strase</v>
      </c>
      <c r="G39" s="2" t="str">
        <f>IF(_xlfn.XLOOKUP(C39,customers!A38:A1038,customers!C38:C1038,,0)=0,"",_xlfn.XLOOKUP(C39,customers!A38:A1038,customers!C38:C1038,,0))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s="8" t="str">
        <f>_xlfn.XLOOKUP(Orders[[#This Row],[Customer ID]],customers!$A$1:$A$1001,customers!$I$1:$I$1001,,0)</f>
        <v>No</v>
      </c>
      <c r="O39" s="8" t="str">
        <f t="shared" si="1"/>
        <v>Liberica</v>
      </c>
      <c r="P39" t="str">
        <f>IF(J39="M","Medium",IF(J39="L","Light",IF(J39="D","Dark","")))</f>
        <v>Light</v>
      </c>
    </row>
    <row r="40" spans="1:16" x14ac:dyDescent="0.25">
      <c r="A40" s="2" t="s">
        <v>705</v>
      </c>
      <c r="B40" s="3">
        <v>43946</v>
      </c>
      <c r="C40" s="2" t="s">
        <v>706</v>
      </c>
      <c r="D40" t="s">
        <v>6151</v>
      </c>
      <c r="E40" s="2">
        <v>5</v>
      </c>
      <c r="F40" s="2" t="str">
        <f>_xlfn.XLOOKUP(C40,customers!$A$1:$A$1001,customers!$B$1:$B$1001,,0)</f>
        <v>Dorie de la Tremoille</v>
      </c>
      <c r="G40" s="2" t="str">
        <f>IF(_xlfn.XLOOKUP(C40,customers!A39:A1039,customers!C39:C1039,,0)=0,"",_xlfn.XLOOKUP(C40,customers!A39:A1039,customers!C39:C1039,,0))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s="8" t="str">
        <f>_xlfn.XLOOKUP(Orders[[#This Row],[Customer ID]],customers!$A$1:$A$1001,customers!$I$1:$I$1001,,0)</f>
        <v>No</v>
      </c>
      <c r="O40" s="8" t="str">
        <f t="shared" si="1"/>
        <v>Robusta</v>
      </c>
      <c r="P40" t="str">
        <f>IF(J40="M","Medium",IF(J40="L","Light",IF(J40="D","Dark","")))</f>
        <v>Medium</v>
      </c>
    </row>
    <row r="41" spans="1:16" x14ac:dyDescent="0.25">
      <c r="A41" s="2" t="s">
        <v>711</v>
      </c>
      <c r="B41" s="3">
        <v>44524</v>
      </c>
      <c r="C41" s="2" t="s">
        <v>712</v>
      </c>
      <c r="D41" t="s">
        <v>6138</v>
      </c>
      <c r="E41" s="2">
        <v>6</v>
      </c>
      <c r="F41" s="2" t="str">
        <f>_xlfn.XLOOKUP(C41,customers!$A$1:$A$1001,customers!$B$1:$B$1001,,0)</f>
        <v>Hy Zanetto</v>
      </c>
      <c r="G41" s="2" t="str">
        <f>IF(_xlfn.XLOOKUP(C41,customers!A40:A1040,customers!C40:C1040,,0)=0,"",_xlfn.XLOOKUP(C41,customers!A40:A1040,customers!C40:C1040,,0))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s="8" t="str">
        <f>_xlfn.XLOOKUP(Orders[[#This Row],[Customer ID]],customers!$A$1:$A$1001,customers!$I$1:$I$1001,,0)</f>
        <v>Yes</v>
      </c>
      <c r="O41" s="8" t="str">
        <f t="shared" si="1"/>
        <v>Robusta</v>
      </c>
      <c r="P41" t="str">
        <f>IF(J41="M","Medium",IF(J41="L","Light",IF(J41="D","Dark","")))</f>
        <v>Medium</v>
      </c>
    </row>
    <row r="42" spans="1:16" x14ac:dyDescent="0.25">
      <c r="A42" s="2" t="s">
        <v>715</v>
      </c>
      <c r="B42" s="3">
        <v>44305</v>
      </c>
      <c r="C42" s="2" t="s">
        <v>716</v>
      </c>
      <c r="D42" t="s">
        <v>6162</v>
      </c>
      <c r="E42" s="2">
        <v>3</v>
      </c>
      <c r="F42" s="2" t="str">
        <f>_xlfn.XLOOKUP(C42,customers!$A$1:$A$1001,customers!$B$1:$B$1001,,0)</f>
        <v>Jessica McNess</v>
      </c>
      <c r="G42" s="2" t="str">
        <f>IF(_xlfn.XLOOKUP(C42,customers!A41:A1041,customers!C41:C1041,,0)=0,"",_xlfn.XLOOKUP(C42,customers!A41:A1041,customers!C41:C1041,,0))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s="8" t="str">
        <f>_xlfn.XLOOKUP(Orders[[#This Row],[Customer ID]],customers!$A$1:$A$1001,customers!$I$1:$I$1001,,0)</f>
        <v>No</v>
      </c>
      <c r="O42" s="8" t="str">
        <f t="shared" si="1"/>
        <v>Liberica</v>
      </c>
      <c r="P42" t="str">
        <f>IF(J42="M","Medium",IF(J42="L","Light",IF(J42="D","Dark","")))</f>
        <v>Medium</v>
      </c>
    </row>
    <row r="43" spans="1:16" x14ac:dyDescent="0.25">
      <c r="A43" s="2" t="s">
        <v>720</v>
      </c>
      <c r="B43" s="3">
        <v>44749</v>
      </c>
      <c r="C43" s="2" t="s">
        <v>721</v>
      </c>
      <c r="D43" t="s">
        <v>6153</v>
      </c>
      <c r="E43" s="2">
        <v>2</v>
      </c>
      <c r="F43" s="2" t="str">
        <f>_xlfn.XLOOKUP(C43,customers!$A$1:$A$1001,customers!$B$1:$B$1001,,0)</f>
        <v>Lorenzo Yeoland</v>
      </c>
      <c r="G43" s="2" t="str">
        <f>IF(_xlfn.XLOOKUP(C43,customers!A42:A1042,customers!C42:C1042,,0)=0,"",_xlfn.XLOOKUP(C43,customers!A42:A1042,customers!C42:C1042,,0))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s="8" t="str">
        <f>_xlfn.XLOOKUP(Orders[[#This Row],[Customer ID]],customers!$A$1:$A$1001,customers!$I$1:$I$1001,,0)</f>
        <v>Yes</v>
      </c>
      <c r="O43" s="8" t="str">
        <f t="shared" si="1"/>
        <v>Excelsa</v>
      </c>
      <c r="P43" t="str">
        <f>IF(J43="M","Medium",IF(J43="L","Light",IF(J43="D","Dark","")))</f>
        <v>Dark</v>
      </c>
    </row>
    <row r="44" spans="1:16" x14ac:dyDescent="0.25">
      <c r="A44" s="2" t="s">
        <v>726</v>
      </c>
      <c r="B44" s="3">
        <v>43607</v>
      </c>
      <c r="C44" s="2" t="s">
        <v>727</v>
      </c>
      <c r="D44" t="s">
        <v>6163</v>
      </c>
      <c r="E44" s="2">
        <v>3</v>
      </c>
      <c r="F44" s="2" t="str">
        <f>_xlfn.XLOOKUP(C44,customers!$A$1:$A$1001,customers!$B$1:$B$1001,,0)</f>
        <v>Abigail Tolworthy</v>
      </c>
      <c r="G44" s="2" t="str">
        <f>IF(_xlfn.XLOOKUP(C44,customers!A43:A1043,customers!C43:C1043,,0)=0,"",_xlfn.XLOOKUP(C44,customers!A43:A1043,customers!C43:C1043,,0))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s="8" t="str">
        <f>_xlfn.XLOOKUP(Orders[[#This Row],[Customer ID]],customers!$A$1:$A$1001,customers!$I$1:$I$1001,,0)</f>
        <v>Yes</v>
      </c>
      <c r="O44" s="8" t="str">
        <f t="shared" si="1"/>
        <v>Robusta</v>
      </c>
      <c r="P44" t="str">
        <f>IF(J44="M","Medium",IF(J44="L","Light",IF(J44="D","Dark","")))</f>
        <v>Dark</v>
      </c>
    </row>
    <row r="45" spans="1:16" x14ac:dyDescent="0.25">
      <c r="A45" s="2" t="s">
        <v>733</v>
      </c>
      <c r="B45" s="3">
        <v>44473</v>
      </c>
      <c r="C45" s="2" t="s">
        <v>734</v>
      </c>
      <c r="D45" t="s">
        <v>6164</v>
      </c>
      <c r="E45" s="2">
        <v>2</v>
      </c>
      <c r="F45" s="2" t="str">
        <f>_xlfn.XLOOKUP(C45,customers!$A$1:$A$1001,customers!$B$1:$B$1001,,0)</f>
        <v>Maurie Bartol</v>
      </c>
      <c r="G45" s="2" t="str">
        <f>IF(_xlfn.XLOOKUP(C45,customers!A44:A1044,customers!C44:C1044,,0)=0,"",_xlfn.XLOOKUP(C45,customers!A44:A1044,customers!C44:C1044,,0))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s="8" t="str">
        <f>_xlfn.XLOOKUP(Orders[[#This Row],[Customer ID]],customers!$A$1:$A$1001,customers!$I$1:$I$1001,,0)</f>
        <v>No</v>
      </c>
      <c r="O45" s="8" t="str">
        <f t="shared" si="1"/>
        <v>Liberica</v>
      </c>
      <c r="P45" t="str">
        <f>IF(J45="M","Medium",IF(J45="L","Light",IF(J45="D","Dark","")))</f>
        <v>Light</v>
      </c>
    </row>
    <row r="46" spans="1:16" x14ac:dyDescent="0.25">
      <c r="A46" s="2" t="s">
        <v>738</v>
      </c>
      <c r="B46" s="3">
        <v>43932</v>
      </c>
      <c r="C46" s="2" t="s">
        <v>739</v>
      </c>
      <c r="D46" t="s">
        <v>6139</v>
      </c>
      <c r="E46" s="2">
        <v>2</v>
      </c>
      <c r="F46" s="2" t="str">
        <f>_xlfn.XLOOKUP(C46,customers!$A$1:$A$1001,customers!$B$1:$B$1001,,0)</f>
        <v>Olag Baudassi</v>
      </c>
      <c r="G46" s="2" t="str">
        <f>IF(_xlfn.XLOOKUP(C46,customers!A45:A1045,customers!C45:C1045,,0)=0,"",_xlfn.XLOOKUP(C46,customers!A45:A1045,customers!C45:C1045,,0))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s="8" t="str">
        <f>_xlfn.XLOOKUP(Orders[[#This Row],[Customer ID]],customers!$A$1:$A$1001,customers!$I$1:$I$1001,,0)</f>
        <v>Yes</v>
      </c>
      <c r="O46" s="8" t="str">
        <f t="shared" si="1"/>
        <v>Excelsa</v>
      </c>
      <c r="P46" t="str">
        <f>IF(J46="M","Medium",IF(J46="L","Light",IF(J46="D","Dark","")))</f>
        <v>Medium</v>
      </c>
    </row>
    <row r="47" spans="1:16" x14ac:dyDescent="0.25">
      <c r="A47" s="2" t="s">
        <v>744</v>
      </c>
      <c r="B47" s="3">
        <v>44592</v>
      </c>
      <c r="C47" s="2" t="s">
        <v>745</v>
      </c>
      <c r="D47" t="s">
        <v>6165</v>
      </c>
      <c r="E47" s="2">
        <v>6</v>
      </c>
      <c r="F47" s="2" t="str">
        <f>_xlfn.XLOOKUP(C47,customers!$A$1:$A$1001,customers!$B$1:$B$1001,,0)</f>
        <v>Petey Kingsbury</v>
      </c>
      <c r="G47" s="2" t="str">
        <f>IF(_xlfn.XLOOKUP(C47,customers!A46:A1046,customers!C46:C1046,,0)=0,"",_xlfn.XLOOKUP(C47,customers!A46:A1046,customers!C46:C1046,,0))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s="8" t="str">
        <f>_xlfn.XLOOKUP(Orders[[#This Row],[Customer ID]],customers!$A$1:$A$1001,customers!$I$1:$I$1001,,0)</f>
        <v>No</v>
      </c>
      <c r="O47" s="8" t="str">
        <f t="shared" si="1"/>
        <v>Liberica</v>
      </c>
      <c r="P47" t="str">
        <f>IF(J47="M","Medium",IF(J47="L","Light",IF(J47="D","Dark","")))</f>
        <v>Dark</v>
      </c>
    </row>
    <row r="48" spans="1:16" x14ac:dyDescent="0.25">
      <c r="A48" s="2" t="s">
        <v>750</v>
      </c>
      <c r="B48" s="3">
        <v>43776</v>
      </c>
      <c r="C48" s="2" t="s">
        <v>751</v>
      </c>
      <c r="D48" t="s">
        <v>6166</v>
      </c>
      <c r="E48" s="2">
        <v>2</v>
      </c>
      <c r="F48" s="2" t="str">
        <f>_xlfn.XLOOKUP(C48,customers!$A$1:$A$1001,customers!$B$1:$B$1001,,0)</f>
        <v>Donna Baskeyfied</v>
      </c>
      <c r="G48" s="2" t="str">
        <f>IF(_xlfn.XLOOKUP(C48,customers!A47:A1047,customers!C47:C1047,,0)=0,"",_xlfn.XLOOKUP(C48,customers!A47:A1047,customers!C47:C1047,,0))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s="8" t="str">
        <f>_xlfn.XLOOKUP(Orders[[#This Row],[Customer ID]],customers!$A$1:$A$1001,customers!$I$1:$I$1001,,0)</f>
        <v>Yes</v>
      </c>
      <c r="O48" s="8" t="str">
        <f t="shared" si="1"/>
        <v>Excelsa</v>
      </c>
      <c r="P48" t="str">
        <f>IF(J48="M","Medium",IF(J48="L","Light",IF(J48="D","Dark","")))</f>
        <v>Medium</v>
      </c>
    </row>
    <row r="49" spans="1:16" x14ac:dyDescent="0.25">
      <c r="A49" s="2" t="s">
        <v>755</v>
      </c>
      <c r="B49" s="3">
        <v>43644</v>
      </c>
      <c r="C49" s="2" t="s">
        <v>756</v>
      </c>
      <c r="D49" t="s">
        <v>6167</v>
      </c>
      <c r="E49" s="2">
        <v>2</v>
      </c>
      <c r="F49" s="2" t="str">
        <f>_xlfn.XLOOKUP(C49,customers!$A$1:$A$1001,customers!$B$1:$B$1001,,0)</f>
        <v>Arda Curley</v>
      </c>
      <c r="G49" s="2" t="str">
        <f>IF(_xlfn.XLOOKUP(C49,customers!A48:A1048,customers!C48:C1048,,0)=0,"",_xlfn.XLOOKUP(C49,customers!A48:A1048,customers!C48:C1048,,0))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s="8" t="str">
        <f>_xlfn.XLOOKUP(Orders[[#This Row],[Customer ID]],customers!$A$1:$A$1001,customers!$I$1:$I$1001,,0)</f>
        <v>Yes</v>
      </c>
      <c r="O49" s="8" t="str">
        <f t="shared" si="1"/>
        <v>Arabica</v>
      </c>
      <c r="P49" t="str">
        <f>IF(J49="M","Medium",IF(J49="L","Light",IF(J49="D","Dark","")))</f>
        <v>Light</v>
      </c>
    </row>
    <row r="50" spans="1:16" x14ac:dyDescent="0.25">
      <c r="A50" s="2" t="s">
        <v>761</v>
      </c>
      <c r="B50" s="3">
        <v>44085</v>
      </c>
      <c r="C50" s="2" t="s">
        <v>762</v>
      </c>
      <c r="D50" t="s">
        <v>6168</v>
      </c>
      <c r="E50" s="2">
        <v>4</v>
      </c>
      <c r="F50" s="2" t="str">
        <f>_xlfn.XLOOKUP(C50,customers!$A$1:$A$1001,customers!$B$1:$B$1001,,0)</f>
        <v>Raynor McGilvary</v>
      </c>
      <c r="G50" s="2" t="str">
        <f>IF(_xlfn.XLOOKUP(C50,customers!A49:A1049,customers!C49:C1049,,0)=0,"",_xlfn.XLOOKUP(C50,customers!A49:A1049,customers!C49:C1049,,0))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s="8" t="str">
        <f>_xlfn.XLOOKUP(Orders[[#This Row],[Customer ID]],customers!$A$1:$A$1001,customers!$I$1:$I$1001,,0)</f>
        <v>No</v>
      </c>
      <c r="O50" s="8" t="str">
        <f t="shared" si="1"/>
        <v>Arabica</v>
      </c>
      <c r="P50" t="str">
        <f>IF(J50="M","Medium",IF(J50="L","Light",IF(J50="D","Dark","")))</f>
        <v>Dark</v>
      </c>
    </row>
    <row r="51" spans="1:16" x14ac:dyDescent="0.25">
      <c r="A51" s="2" t="s">
        <v>766</v>
      </c>
      <c r="B51" s="3">
        <v>44790</v>
      </c>
      <c r="C51" s="2" t="s">
        <v>767</v>
      </c>
      <c r="D51" t="s">
        <v>6140</v>
      </c>
      <c r="E51" s="2">
        <v>3</v>
      </c>
      <c r="F51" s="2" t="str">
        <f>_xlfn.XLOOKUP(C51,customers!$A$1:$A$1001,customers!$B$1:$B$1001,,0)</f>
        <v>Isis Pikett</v>
      </c>
      <c r="G51" s="2" t="str">
        <f>IF(_xlfn.XLOOKUP(C51,customers!A50:A1050,customers!C50:C1050,,0)=0,"",_xlfn.XLOOKUP(C51,customers!A50:A1050,customers!C50:C1050,,0))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s="8" t="str">
        <f>_xlfn.XLOOKUP(Orders[[#This Row],[Customer ID]],customers!$A$1:$A$1001,customers!$I$1:$I$1001,,0)</f>
        <v>No</v>
      </c>
      <c r="O51" s="8" t="str">
        <f t="shared" si="1"/>
        <v>Arabica</v>
      </c>
      <c r="P51" t="str">
        <f>IF(J51="M","Medium",IF(J51="L","Light",IF(J51="D","Dark","")))</f>
        <v>Light</v>
      </c>
    </row>
    <row r="52" spans="1:16" x14ac:dyDescent="0.25">
      <c r="A52" s="2" t="s">
        <v>772</v>
      </c>
      <c r="B52" s="3">
        <v>44792</v>
      </c>
      <c r="C52" s="2" t="s">
        <v>773</v>
      </c>
      <c r="D52" t="s">
        <v>6169</v>
      </c>
      <c r="E52" s="2">
        <v>2</v>
      </c>
      <c r="F52" s="2" t="str">
        <f>_xlfn.XLOOKUP(C52,customers!$A$1:$A$1001,customers!$B$1:$B$1001,,0)</f>
        <v>Inger Bouldon</v>
      </c>
      <c r="G52" s="2" t="str">
        <f>IF(_xlfn.XLOOKUP(C52,customers!A51:A1051,customers!C51:C1051,,0)=0,"",_xlfn.XLOOKUP(C52,customers!A51:A1051,customers!C51:C1051,,0))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s="8" t="str">
        <f>_xlfn.XLOOKUP(Orders[[#This Row],[Customer ID]],customers!$A$1:$A$1001,customers!$I$1:$I$1001,,0)</f>
        <v>No</v>
      </c>
      <c r="O52" s="8" t="str">
        <f t="shared" si="1"/>
        <v>Liberica</v>
      </c>
      <c r="P52" t="str">
        <f>IF(J52="M","Medium",IF(J52="L","Light",IF(J52="D","Dark","")))</f>
        <v>Dark</v>
      </c>
    </row>
    <row r="53" spans="1:16" x14ac:dyDescent="0.25">
      <c r="A53" s="2" t="s">
        <v>778</v>
      </c>
      <c r="B53" s="3">
        <v>43600</v>
      </c>
      <c r="C53" s="2" t="s">
        <v>779</v>
      </c>
      <c r="D53" t="s">
        <v>6164</v>
      </c>
      <c r="E53" s="2">
        <v>4</v>
      </c>
      <c r="F53" s="2" t="str">
        <f>_xlfn.XLOOKUP(C53,customers!$A$1:$A$1001,customers!$B$1:$B$1001,,0)</f>
        <v>Karry Flanders</v>
      </c>
      <c r="G53" s="2" t="str">
        <f>IF(_xlfn.XLOOKUP(C53,customers!A52:A1052,customers!C52:C1052,,0)=0,"",_xlfn.XLOOKUP(C53,customers!A52:A1052,customers!C52:C1052,,0))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s="8" t="str">
        <f>_xlfn.XLOOKUP(Orders[[#This Row],[Customer ID]],customers!$A$1:$A$1001,customers!$I$1:$I$1001,,0)</f>
        <v>Yes</v>
      </c>
      <c r="O53" s="8" t="str">
        <f t="shared" si="1"/>
        <v>Liberica</v>
      </c>
      <c r="P53" t="str">
        <f>IF(J53="M","Medium",IF(J53="L","Light",IF(J53="D","Dark","")))</f>
        <v>Light</v>
      </c>
    </row>
    <row r="54" spans="1:16" x14ac:dyDescent="0.25">
      <c r="A54" s="2" t="s">
        <v>784</v>
      </c>
      <c r="B54" s="3">
        <v>43719</v>
      </c>
      <c r="C54" s="2" t="s">
        <v>785</v>
      </c>
      <c r="D54" t="s">
        <v>6146</v>
      </c>
      <c r="E54" s="2">
        <v>5</v>
      </c>
      <c r="F54" s="2" t="str">
        <f>_xlfn.XLOOKUP(C54,customers!$A$1:$A$1001,customers!$B$1:$B$1001,,0)</f>
        <v>Hartley Mattioli</v>
      </c>
      <c r="G54" s="2" t="str">
        <f>IF(_xlfn.XLOOKUP(C54,customers!A53:A1053,customers!C53:C1053,,0)=0,"",_xlfn.XLOOKUP(C54,customers!A53:A1053,customers!C53:C1053,,0))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s="8" t="str">
        <f>_xlfn.XLOOKUP(Orders[[#This Row],[Customer ID]],customers!$A$1:$A$1001,customers!$I$1:$I$1001,,0)</f>
        <v>No</v>
      </c>
      <c r="O54" s="8" t="str">
        <f t="shared" si="1"/>
        <v>Robusta</v>
      </c>
      <c r="P54" t="str">
        <f>IF(J54="M","Medium",IF(J54="L","Light",IF(J54="D","Dark","")))</f>
        <v>Medium</v>
      </c>
    </row>
    <row r="55" spans="1:16" x14ac:dyDescent="0.25">
      <c r="A55" s="2" t="s">
        <v>784</v>
      </c>
      <c r="B55" s="3">
        <v>43719</v>
      </c>
      <c r="C55" s="2" t="s">
        <v>785</v>
      </c>
      <c r="D55" t="s">
        <v>6164</v>
      </c>
      <c r="E55" s="2">
        <v>2</v>
      </c>
      <c r="F55" s="2" t="str">
        <f>_xlfn.XLOOKUP(C55,customers!$A$1:$A$1001,customers!$B$1:$B$1001,,0)</f>
        <v>Hartley Mattioli</v>
      </c>
      <c r="G55" s="2" t="str">
        <f>IF(_xlfn.XLOOKUP(C55,customers!A54:A1054,customers!C54:C1054,,0)=0,"",_xlfn.XLOOKUP(C55,customers!A54:A1054,customers!C54:C1054,,0))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s="8" t="str">
        <f>_xlfn.XLOOKUP(Orders[[#This Row],[Customer ID]],customers!$A$1:$A$1001,customers!$I$1:$I$1001,,0)</f>
        <v>No</v>
      </c>
      <c r="O55" s="8" t="str">
        <f t="shared" si="1"/>
        <v>Liberica</v>
      </c>
      <c r="P55" t="str">
        <f>IF(J55="M","Medium",IF(J55="L","Light",IF(J55="D","Dark","")))</f>
        <v>Light</v>
      </c>
    </row>
    <row r="56" spans="1:16" x14ac:dyDescent="0.25">
      <c r="A56" s="2" t="s">
        <v>794</v>
      </c>
      <c r="B56" s="3">
        <v>44271</v>
      </c>
      <c r="C56" s="2" t="s">
        <v>795</v>
      </c>
      <c r="D56" t="s">
        <v>6162</v>
      </c>
      <c r="E56" s="2">
        <v>5</v>
      </c>
      <c r="F56" s="2" t="str">
        <f>_xlfn.XLOOKUP(C56,customers!$A$1:$A$1001,customers!$B$1:$B$1001,,0)</f>
        <v>Archambault Gillard</v>
      </c>
      <c r="G56" s="2" t="str">
        <f>IF(_xlfn.XLOOKUP(C56,customers!A55:A1055,customers!C55:C1055,,0)=0,"",_xlfn.XLOOKUP(C56,customers!A55:A1055,customers!C55:C1055,,0))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s="8" t="str">
        <f>_xlfn.XLOOKUP(Orders[[#This Row],[Customer ID]],customers!$A$1:$A$1001,customers!$I$1:$I$1001,,0)</f>
        <v>No</v>
      </c>
      <c r="O56" s="8" t="str">
        <f t="shared" si="1"/>
        <v>Liberica</v>
      </c>
      <c r="P56" t="str">
        <f>IF(J56="M","Medium",IF(J56="L","Light",IF(J56="D","Dark","")))</f>
        <v>Medium</v>
      </c>
    </row>
    <row r="57" spans="1:16" x14ac:dyDescent="0.25">
      <c r="A57" s="2" t="s">
        <v>800</v>
      </c>
      <c r="B57" s="3">
        <v>44168</v>
      </c>
      <c r="C57" s="2" t="s">
        <v>801</v>
      </c>
      <c r="D57" t="s">
        <v>6170</v>
      </c>
      <c r="E57" s="2">
        <v>3</v>
      </c>
      <c r="F57" s="2" t="str">
        <f>_xlfn.XLOOKUP(C57,customers!$A$1:$A$1001,customers!$B$1:$B$1001,,0)</f>
        <v>Salomo Cushworth</v>
      </c>
      <c r="G57" s="2" t="str">
        <f>IF(_xlfn.XLOOKUP(C57,customers!A56:A1056,customers!C56:C1056,,0)=0,"",_xlfn.XLOOKUP(C57,customers!A56:A1056,customers!C56:C1056,,0))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s="8" t="str">
        <f>_xlfn.XLOOKUP(Orders[[#This Row],[Customer ID]],customers!$A$1:$A$1001,customers!$I$1:$I$1001,,0)</f>
        <v>No</v>
      </c>
      <c r="O57" s="8" t="str">
        <f t="shared" si="1"/>
        <v>Liberica</v>
      </c>
      <c r="P57" t="str">
        <f>IF(J57="M","Medium",IF(J57="L","Light",IF(J57="D","Dark","")))</f>
        <v>Light</v>
      </c>
    </row>
    <row r="58" spans="1:16" x14ac:dyDescent="0.25">
      <c r="A58" s="2" t="s">
        <v>805</v>
      </c>
      <c r="B58" s="3">
        <v>43857</v>
      </c>
      <c r="C58" s="2" t="s">
        <v>806</v>
      </c>
      <c r="D58" t="s">
        <v>6153</v>
      </c>
      <c r="E58" s="2">
        <v>3</v>
      </c>
      <c r="F58" s="2" t="str">
        <f>_xlfn.XLOOKUP(C58,customers!$A$1:$A$1001,customers!$B$1:$B$1001,,0)</f>
        <v>Theda Grizard</v>
      </c>
      <c r="G58" s="2" t="str">
        <f>IF(_xlfn.XLOOKUP(C58,customers!A57:A1057,customers!C57:C1057,,0)=0,"",_xlfn.XLOOKUP(C58,customers!A57:A1057,customers!C57:C1057,,0))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s="8" t="str">
        <f>_xlfn.XLOOKUP(Orders[[#This Row],[Customer ID]],customers!$A$1:$A$1001,customers!$I$1:$I$1001,,0)</f>
        <v>Yes</v>
      </c>
      <c r="O58" s="8" t="str">
        <f t="shared" si="1"/>
        <v>Excelsa</v>
      </c>
      <c r="P58" t="str">
        <f>IF(J58="M","Medium",IF(J58="L","Light",IF(J58="D","Dark","")))</f>
        <v>Dark</v>
      </c>
    </row>
    <row r="59" spans="1:16" x14ac:dyDescent="0.25">
      <c r="A59" s="2" t="s">
        <v>811</v>
      </c>
      <c r="B59" s="3">
        <v>44759</v>
      </c>
      <c r="C59" s="2" t="s">
        <v>812</v>
      </c>
      <c r="D59" t="s">
        <v>6171</v>
      </c>
      <c r="E59" s="2">
        <v>4</v>
      </c>
      <c r="F59" s="2" t="str">
        <f>_xlfn.XLOOKUP(C59,customers!$A$1:$A$1001,customers!$B$1:$B$1001,,0)</f>
        <v>Rozele Relton</v>
      </c>
      <c r="G59" s="2" t="str">
        <f>IF(_xlfn.XLOOKUP(C59,customers!A58:A1058,customers!C58:C1058,,0)=0,"",_xlfn.XLOOKUP(C59,customers!A58:A1058,customers!C58:C1058,,0))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s="8" t="str">
        <f>_xlfn.XLOOKUP(Orders[[#This Row],[Customer ID]],customers!$A$1:$A$1001,customers!$I$1:$I$1001,,0)</f>
        <v>No</v>
      </c>
      <c r="O59" s="8" t="str">
        <f t="shared" si="1"/>
        <v>Excelsa</v>
      </c>
      <c r="P59" t="str">
        <f>IF(J59="M","Medium",IF(J59="L","Light",IF(J59="D","Dark","")))</f>
        <v>Light</v>
      </c>
    </row>
    <row r="60" spans="1:16" x14ac:dyDescent="0.25">
      <c r="A60" s="2" t="s">
        <v>817</v>
      </c>
      <c r="B60" s="3">
        <v>44624</v>
      </c>
      <c r="C60" s="2" t="s">
        <v>818</v>
      </c>
      <c r="D60" t="s">
        <v>6165</v>
      </c>
      <c r="E60" s="2">
        <v>3</v>
      </c>
      <c r="F60" s="2" t="str">
        <f>_xlfn.XLOOKUP(C60,customers!$A$1:$A$1001,customers!$B$1:$B$1001,,0)</f>
        <v>Willa Rolling</v>
      </c>
      <c r="G60" s="2" t="str">
        <f>IF(_xlfn.XLOOKUP(C60,customers!A59:A1059,customers!C59:C1059,,0)=0,"",_xlfn.XLOOKUP(C60,customers!A59:A1059,customers!C59:C1059,,0))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s="8" t="str">
        <f>_xlfn.XLOOKUP(Orders[[#This Row],[Customer ID]],customers!$A$1:$A$1001,customers!$I$1:$I$1001,,0)</f>
        <v>Yes</v>
      </c>
      <c r="O60" s="8" t="str">
        <f t="shared" si="1"/>
        <v>Liberica</v>
      </c>
      <c r="P60" t="str">
        <f>IF(J60="M","Medium",IF(J60="L","Light",IF(J60="D","Dark","")))</f>
        <v>Dark</v>
      </c>
    </row>
    <row r="61" spans="1:16" x14ac:dyDescent="0.25">
      <c r="A61" s="2" t="s">
        <v>822</v>
      </c>
      <c r="B61" s="3">
        <v>44537</v>
      </c>
      <c r="C61" s="2" t="s">
        <v>823</v>
      </c>
      <c r="D61" t="s">
        <v>6160</v>
      </c>
      <c r="E61" s="2">
        <v>3</v>
      </c>
      <c r="F61" s="2" t="str">
        <f>_xlfn.XLOOKUP(C61,customers!$A$1:$A$1001,customers!$B$1:$B$1001,,0)</f>
        <v>Stanislaus Gilroy</v>
      </c>
      <c r="G61" s="2" t="str">
        <f>IF(_xlfn.XLOOKUP(C61,customers!A60:A1060,customers!C60:C1060,,0)=0,"",_xlfn.XLOOKUP(C61,customers!A60:A1060,customers!C60:C1060,,0))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s="8" t="str">
        <f>_xlfn.XLOOKUP(Orders[[#This Row],[Customer ID]],customers!$A$1:$A$1001,customers!$I$1:$I$1001,,0)</f>
        <v>Yes</v>
      </c>
      <c r="O61" s="8" t="str">
        <f t="shared" si="1"/>
        <v>Liberica</v>
      </c>
      <c r="P61" t="str">
        <f>IF(J61="M","Medium",IF(J61="L","Light",IF(J61="D","Dark","")))</f>
        <v>Medium</v>
      </c>
    </row>
    <row r="62" spans="1:16" x14ac:dyDescent="0.25">
      <c r="A62" s="2" t="s">
        <v>827</v>
      </c>
      <c r="B62" s="3">
        <v>44252</v>
      </c>
      <c r="C62" s="2" t="s">
        <v>828</v>
      </c>
      <c r="D62" t="s">
        <v>6168</v>
      </c>
      <c r="E62" s="2">
        <v>5</v>
      </c>
      <c r="F62" s="2" t="str">
        <f>_xlfn.XLOOKUP(C62,customers!$A$1:$A$1001,customers!$B$1:$B$1001,,0)</f>
        <v>Correy Cottingham</v>
      </c>
      <c r="G62" s="2" t="str">
        <f>IF(_xlfn.XLOOKUP(C62,customers!A61:A1061,customers!C61:C1061,,0)=0,"",_xlfn.XLOOKUP(C62,customers!A61:A1061,customers!C61:C1061,,0))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s="8" t="str">
        <f>_xlfn.XLOOKUP(Orders[[#This Row],[Customer ID]],customers!$A$1:$A$1001,customers!$I$1:$I$1001,,0)</f>
        <v>No</v>
      </c>
      <c r="O62" s="8" t="str">
        <f t="shared" si="1"/>
        <v>Arabica</v>
      </c>
      <c r="P62" t="str">
        <f>IF(J62="M","Medium",IF(J62="L","Light",IF(J62="D","Dark","")))</f>
        <v>Dark</v>
      </c>
    </row>
    <row r="63" spans="1:16" x14ac:dyDescent="0.25">
      <c r="A63" s="2" t="s">
        <v>833</v>
      </c>
      <c r="B63" s="3">
        <v>43521</v>
      </c>
      <c r="C63" s="2" t="s">
        <v>834</v>
      </c>
      <c r="D63" t="s">
        <v>6172</v>
      </c>
      <c r="E63" s="2">
        <v>5</v>
      </c>
      <c r="F63" s="2" t="str">
        <f>_xlfn.XLOOKUP(C63,customers!$A$1:$A$1001,customers!$B$1:$B$1001,,0)</f>
        <v>Pammi Endacott</v>
      </c>
      <c r="G63" s="2" t="str">
        <f>IF(_xlfn.XLOOKUP(C63,customers!A62:A1062,customers!C62:C1062,,0)=0,"",_xlfn.XLOOKUP(C63,customers!A62:A1062,customers!C62:C1062,,0))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s="8" t="str">
        <f>_xlfn.XLOOKUP(Orders[[#This Row],[Customer ID]],customers!$A$1:$A$1001,customers!$I$1:$I$1001,,0)</f>
        <v>Yes</v>
      </c>
      <c r="O63" s="8" t="str">
        <f t="shared" si="1"/>
        <v>Robusta</v>
      </c>
      <c r="P63" t="str">
        <f>IF(J63="M","Medium",IF(J63="L","Light",IF(J63="D","Dark","")))</f>
        <v>Dark</v>
      </c>
    </row>
    <row r="64" spans="1:16" x14ac:dyDescent="0.25">
      <c r="A64" s="2" t="s">
        <v>838</v>
      </c>
      <c r="B64" s="3">
        <v>43505</v>
      </c>
      <c r="C64" s="2" t="s">
        <v>839</v>
      </c>
      <c r="D64" t="s">
        <v>6145</v>
      </c>
      <c r="E64" s="2">
        <v>5</v>
      </c>
      <c r="F64" s="2" t="str">
        <f>_xlfn.XLOOKUP(C64,customers!$A$1:$A$1001,customers!$B$1:$B$1001,,0)</f>
        <v>Nona Linklater</v>
      </c>
      <c r="G64" s="2" t="str">
        <f>IF(_xlfn.XLOOKUP(C64,customers!A63:A1063,customers!C63:C1063,,0)=0,"",_xlfn.XLOOKUP(C64,customers!A63:A1063,customers!C63:C1063,,0))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s="8" t="str">
        <f>_xlfn.XLOOKUP(Orders[[#This Row],[Customer ID]],customers!$A$1:$A$1001,customers!$I$1:$I$1001,,0)</f>
        <v>Yes</v>
      </c>
      <c r="O64" s="8" t="str">
        <f t="shared" si="1"/>
        <v>Liberica</v>
      </c>
      <c r="P64" t="str">
        <f>IF(J64="M","Medium",IF(J64="L","Light",IF(J64="D","Dark","")))</f>
        <v>Light</v>
      </c>
    </row>
    <row r="65" spans="1:16" x14ac:dyDescent="0.25">
      <c r="A65" s="2" t="s">
        <v>843</v>
      </c>
      <c r="B65" s="3">
        <v>43868</v>
      </c>
      <c r="C65" s="2" t="s">
        <v>844</v>
      </c>
      <c r="D65" t="s">
        <v>6157</v>
      </c>
      <c r="E65" s="2">
        <v>1</v>
      </c>
      <c r="F65" s="2" t="str">
        <f>_xlfn.XLOOKUP(C65,customers!$A$1:$A$1001,customers!$B$1:$B$1001,,0)</f>
        <v>Annadiane Dykes</v>
      </c>
      <c r="G65" s="2" t="str">
        <f>IF(_xlfn.XLOOKUP(C65,customers!A64:A1064,customers!C64:C1064,,0)=0,"",_xlfn.XLOOKUP(C65,customers!A64:A1064,customers!C64:C1064,,0))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s="8" t="str">
        <f>_xlfn.XLOOKUP(Orders[[#This Row],[Customer ID]],customers!$A$1:$A$1001,customers!$I$1:$I$1001,,0)</f>
        <v>No</v>
      </c>
      <c r="O65" s="8" t="str">
        <f t="shared" si="1"/>
        <v>Arabica</v>
      </c>
      <c r="P65" t="str">
        <f>IF(J65="M","Medium",IF(J65="L","Light",IF(J65="D","Dark","")))</f>
        <v>Medium</v>
      </c>
    </row>
    <row r="66" spans="1:16" x14ac:dyDescent="0.25">
      <c r="A66" s="2" t="s">
        <v>849</v>
      </c>
      <c r="B66" s="3">
        <v>43913</v>
      </c>
      <c r="C66" s="2" t="s">
        <v>850</v>
      </c>
      <c r="D66" t="s">
        <v>6146</v>
      </c>
      <c r="E66" s="2">
        <v>6</v>
      </c>
      <c r="F66" s="2" t="str">
        <f>_xlfn.XLOOKUP(C66,customers!$A$1:$A$1001,customers!$B$1:$B$1001,,0)</f>
        <v>Felecia Dodgson</v>
      </c>
      <c r="G66" s="2" t="str">
        <f>IF(_xlfn.XLOOKUP(C66,customers!A65:A1065,customers!C65:C1065,,0)=0,"",_xlfn.XLOOKUP(C66,customers!A65:A1065,customers!C65:C1065,,0))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s="8" t="str">
        <f>_xlfn.XLOOKUP(Orders[[#This Row],[Customer ID]],customers!$A$1:$A$1001,customers!$I$1:$I$1001,,0)</f>
        <v>Yes</v>
      </c>
      <c r="O66" s="8" t="str">
        <f t="shared" si="1"/>
        <v>Robusta</v>
      </c>
      <c r="P66" t="str">
        <f>IF(J66="M","Medium",IF(J66="L","Light",IF(J66="D","Dark","")))</f>
        <v>Medium</v>
      </c>
    </row>
    <row r="67" spans="1:16" x14ac:dyDescent="0.25">
      <c r="A67" s="2" t="s">
        <v>854</v>
      </c>
      <c r="B67" s="3">
        <v>44626</v>
      </c>
      <c r="C67" s="2" t="s">
        <v>855</v>
      </c>
      <c r="D67" t="s">
        <v>6149</v>
      </c>
      <c r="E67" s="2">
        <v>4</v>
      </c>
      <c r="F67" s="2" t="str">
        <f>_xlfn.XLOOKUP(C67,customers!$A$1:$A$1001,customers!$B$1:$B$1001,,0)</f>
        <v>Angelia Cockrem</v>
      </c>
      <c r="G67" s="2" t="str">
        <f>IF(_xlfn.XLOOKUP(C67,customers!A66:A1066,customers!C66:C1066,,0)=0,"",_xlfn.XLOOKUP(C67,customers!A66:A1066,customers!C66:C1066,,0))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2">L67*E67</f>
        <v>82.339999999999989</v>
      </c>
      <c r="N67" s="8" t="str">
        <f>_xlfn.XLOOKUP(Orders[[#This Row],[Customer ID]],customers!$A$1:$A$1001,customers!$I$1:$I$1001,,0)</f>
        <v>Yes</v>
      </c>
      <c r="O67" s="8" t="str">
        <f t="shared" ref="O67:O130" si="3">IF(I67="Rob","Robusta",IF(I67="Exc","Excelsa",IF(I67="Lib","Liberica",IF(I67="Ara","Arabica",""))))</f>
        <v>Robusta</v>
      </c>
      <c r="P67" t="str">
        <f>IF(J67="M","Medium",IF(J67="L","Light",IF(J67="D","Dark","")))</f>
        <v>Dark</v>
      </c>
    </row>
    <row r="68" spans="1:16" x14ac:dyDescent="0.25">
      <c r="A68" s="2" t="s">
        <v>860</v>
      </c>
      <c r="B68" s="3">
        <v>44666</v>
      </c>
      <c r="C68" s="2" t="s">
        <v>861</v>
      </c>
      <c r="D68" t="s">
        <v>6173</v>
      </c>
      <c r="E68" s="2">
        <v>1</v>
      </c>
      <c r="F68" s="2" t="str">
        <f>_xlfn.XLOOKUP(C68,customers!$A$1:$A$1001,customers!$B$1:$B$1001,,0)</f>
        <v>Belvia Umpleby</v>
      </c>
      <c r="G68" s="2" t="str">
        <f>IF(_xlfn.XLOOKUP(C68,customers!A67:A1067,customers!C67:C1067,,0)=0,"",_xlfn.XLOOKUP(C68,customers!A67:A1067,customers!C67:C1067,,0))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2"/>
        <v>7.169999999999999</v>
      </c>
      <c r="N68" s="8" t="str">
        <f>_xlfn.XLOOKUP(Orders[[#This Row],[Customer ID]],customers!$A$1:$A$1001,customers!$I$1:$I$1001,,0)</f>
        <v>Yes</v>
      </c>
      <c r="O68" s="8" t="str">
        <f t="shared" si="3"/>
        <v>Robusta</v>
      </c>
      <c r="P68" t="str">
        <f>IF(J68="M","Medium",IF(J68="L","Light",IF(J68="D","Dark","")))</f>
        <v>Light</v>
      </c>
    </row>
    <row r="69" spans="1:16" x14ac:dyDescent="0.25">
      <c r="A69" s="2" t="s">
        <v>866</v>
      </c>
      <c r="B69" s="3">
        <v>44519</v>
      </c>
      <c r="C69" s="2" t="s">
        <v>867</v>
      </c>
      <c r="D69" t="s">
        <v>6145</v>
      </c>
      <c r="E69" s="2">
        <v>2</v>
      </c>
      <c r="F69" s="2" t="str">
        <f>_xlfn.XLOOKUP(C69,customers!$A$1:$A$1001,customers!$B$1:$B$1001,,0)</f>
        <v>Nat Saleway</v>
      </c>
      <c r="G69" s="2" t="str">
        <f>IF(_xlfn.XLOOKUP(C69,customers!A68:A1068,customers!C68:C1068,,0)=0,"",_xlfn.XLOOKUP(C69,customers!A68:A1068,customers!C68:C1068,,0))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2"/>
        <v>9.51</v>
      </c>
      <c r="N69" s="8" t="str">
        <f>_xlfn.XLOOKUP(Orders[[#This Row],[Customer ID]],customers!$A$1:$A$1001,customers!$I$1:$I$1001,,0)</f>
        <v>No</v>
      </c>
      <c r="O69" s="8" t="str">
        <f t="shared" si="3"/>
        <v>Liberica</v>
      </c>
      <c r="P69" t="str">
        <f>IF(J69="M","Medium",IF(J69="L","Light",IF(J69="D","Dark","")))</f>
        <v>Light</v>
      </c>
    </row>
    <row r="70" spans="1:16" x14ac:dyDescent="0.25">
      <c r="A70" s="2" t="s">
        <v>872</v>
      </c>
      <c r="B70" s="3">
        <v>43754</v>
      </c>
      <c r="C70" s="2" t="s">
        <v>873</v>
      </c>
      <c r="D70" t="s">
        <v>6174</v>
      </c>
      <c r="E70" s="2">
        <v>1</v>
      </c>
      <c r="F70" s="2" t="str">
        <f>_xlfn.XLOOKUP(C70,customers!$A$1:$A$1001,customers!$B$1:$B$1001,,0)</f>
        <v>Hayward Goulter</v>
      </c>
      <c r="G70" s="2" t="str">
        <f>IF(_xlfn.XLOOKUP(C70,customers!A69:A1069,customers!C69:C1069,,0)=0,"",_xlfn.XLOOKUP(C70,customers!A69:A1069,customers!C69:C1069,,0))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2"/>
        <v>2.9849999999999999</v>
      </c>
      <c r="N70" s="8" t="str">
        <f>_xlfn.XLOOKUP(Orders[[#This Row],[Customer ID]],customers!$A$1:$A$1001,customers!$I$1:$I$1001,,0)</f>
        <v>No</v>
      </c>
      <c r="O70" s="8" t="str">
        <f t="shared" si="3"/>
        <v>Robusta</v>
      </c>
      <c r="P70" t="str">
        <f>IF(J70="M","Medium",IF(J70="L","Light",IF(J70="D","Dark","")))</f>
        <v>Medium</v>
      </c>
    </row>
    <row r="71" spans="1:16" x14ac:dyDescent="0.25">
      <c r="A71" s="2" t="s">
        <v>878</v>
      </c>
      <c r="B71" s="3">
        <v>43795</v>
      </c>
      <c r="C71" s="2" t="s">
        <v>879</v>
      </c>
      <c r="D71" t="s">
        <v>6138</v>
      </c>
      <c r="E71" s="2">
        <v>6</v>
      </c>
      <c r="F71" s="2" t="str">
        <f>_xlfn.XLOOKUP(C71,customers!$A$1:$A$1001,customers!$B$1:$B$1001,,0)</f>
        <v>Gay Rizzello</v>
      </c>
      <c r="G71" s="2" t="str">
        <f>IF(_xlfn.XLOOKUP(C71,customers!A70:A1070,customers!C70:C1070,,0)=0,"",_xlfn.XLOOKUP(C71,customers!A70:A1070,customers!C70:C1070,,0))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2"/>
        <v>59.699999999999996</v>
      </c>
      <c r="N71" s="8" t="str">
        <f>_xlfn.XLOOKUP(Orders[[#This Row],[Customer ID]],customers!$A$1:$A$1001,customers!$I$1:$I$1001,,0)</f>
        <v>Yes</v>
      </c>
      <c r="O71" s="8" t="str">
        <f t="shared" si="3"/>
        <v>Robusta</v>
      </c>
      <c r="P71" t="str">
        <f>IF(J71="M","Medium",IF(J71="L","Light",IF(J71="D","Dark","")))</f>
        <v>Medium</v>
      </c>
    </row>
    <row r="72" spans="1:16" x14ac:dyDescent="0.25">
      <c r="A72" s="2" t="s">
        <v>885</v>
      </c>
      <c r="B72" s="3">
        <v>43646</v>
      </c>
      <c r="C72" s="2" t="s">
        <v>886</v>
      </c>
      <c r="D72" t="s">
        <v>6148</v>
      </c>
      <c r="E72" s="2">
        <v>4</v>
      </c>
      <c r="F72" s="2" t="str">
        <f>_xlfn.XLOOKUP(C72,customers!$A$1:$A$1001,customers!$B$1:$B$1001,,0)</f>
        <v>Shannon List</v>
      </c>
      <c r="G72" s="2" t="str">
        <f>IF(_xlfn.XLOOKUP(C72,customers!A71:A1071,customers!C71:C1071,,0)=0,"",_xlfn.XLOOKUP(C72,customers!A71:A1071,customers!C71:C1071,,0))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2"/>
        <v>136.61999999999998</v>
      </c>
      <c r="N72" s="8" t="str">
        <f>_xlfn.XLOOKUP(Orders[[#This Row],[Customer ID]],customers!$A$1:$A$1001,customers!$I$1:$I$1001,,0)</f>
        <v>No</v>
      </c>
      <c r="O72" s="8" t="str">
        <f t="shared" si="3"/>
        <v>Excelsa</v>
      </c>
      <c r="P72" t="str">
        <f>IF(J72="M","Medium",IF(J72="L","Light",IF(J72="D","Dark","")))</f>
        <v>Light</v>
      </c>
    </row>
    <row r="73" spans="1:16" x14ac:dyDescent="0.25">
      <c r="A73" s="2" t="s">
        <v>891</v>
      </c>
      <c r="B73" s="3">
        <v>44200</v>
      </c>
      <c r="C73" s="2" t="s">
        <v>892</v>
      </c>
      <c r="D73" t="s">
        <v>6145</v>
      </c>
      <c r="E73" s="2">
        <v>2</v>
      </c>
      <c r="F73" s="2" t="str">
        <f>_xlfn.XLOOKUP(C73,customers!$A$1:$A$1001,customers!$B$1:$B$1001,,0)</f>
        <v>Shirlene Edmondson</v>
      </c>
      <c r="G73" s="2" t="str">
        <f>IF(_xlfn.XLOOKUP(C73,customers!A72:A1072,customers!C72:C1072,,0)=0,"",_xlfn.XLOOKUP(C73,customers!A72:A1072,customers!C72:C1072,,0))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2"/>
        <v>9.51</v>
      </c>
      <c r="N73" s="8" t="str">
        <f>_xlfn.XLOOKUP(Orders[[#This Row],[Customer ID]],customers!$A$1:$A$1001,customers!$I$1:$I$1001,,0)</f>
        <v>No</v>
      </c>
      <c r="O73" s="8" t="str">
        <f t="shared" si="3"/>
        <v>Liberica</v>
      </c>
      <c r="P73" t="str">
        <f>IF(J73="M","Medium",IF(J73="L","Light",IF(J73="D","Dark","")))</f>
        <v>Light</v>
      </c>
    </row>
    <row r="74" spans="1:16" x14ac:dyDescent="0.25">
      <c r="A74" s="2" t="s">
        <v>897</v>
      </c>
      <c r="B74" s="3">
        <v>44131</v>
      </c>
      <c r="C74" s="2" t="s">
        <v>898</v>
      </c>
      <c r="D74" t="s">
        <v>6175</v>
      </c>
      <c r="E74" s="2">
        <v>3</v>
      </c>
      <c r="F74" s="2" t="str">
        <f>_xlfn.XLOOKUP(C74,customers!$A$1:$A$1001,customers!$B$1:$B$1001,,0)</f>
        <v>Aurlie McCarl</v>
      </c>
      <c r="G74" s="2" t="str">
        <f>IF(_xlfn.XLOOKUP(C74,customers!A73:A1073,customers!C73:C1073,,0)=0,"",_xlfn.XLOOKUP(C74,customers!A73:A1073,customers!C73:C1073,,0))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2"/>
        <v>77.624999999999986</v>
      </c>
      <c r="N74" s="8" t="str">
        <f>_xlfn.XLOOKUP(Orders[[#This Row],[Customer ID]],customers!$A$1:$A$1001,customers!$I$1:$I$1001,,0)</f>
        <v>No</v>
      </c>
      <c r="O74" s="8" t="str">
        <f t="shared" si="3"/>
        <v>Arabica</v>
      </c>
      <c r="P74" t="str">
        <f>IF(J74="M","Medium",IF(J74="L","Light",IF(J74="D","Dark","")))</f>
        <v>Medium</v>
      </c>
    </row>
    <row r="75" spans="1:16" x14ac:dyDescent="0.25">
      <c r="A75" s="2" t="s">
        <v>902</v>
      </c>
      <c r="B75" s="3">
        <v>44362</v>
      </c>
      <c r="C75" s="2" t="s">
        <v>903</v>
      </c>
      <c r="D75" t="s">
        <v>6159</v>
      </c>
      <c r="E75" s="2">
        <v>5</v>
      </c>
      <c r="F75" s="2" t="str">
        <f>_xlfn.XLOOKUP(C75,customers!$A$1:$A$1001,customers!$B$1:$B$1001,,0)</f>
        <v>Alikee Carryer</v>
      </c>
      <c r="G75" s="2" t="str">
        <f>IF(_xlfn.XLOOKUP(C75,customers!A74:A1074,customers!C74:C1074,,0)=0,"",_xlfn.XLOOKUP(C75,customers!A74:A1074,customers!C74:C1074,,0))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2"/>
        <v>21.825000000000003</v>
      </c>
      <c r="N75" s="8" t="str">
        <f>_xlfn.XLOOKUP(Orders[[#This Row],[Customer ID]],customers!$A$1:$A$1001,customers!$I$1:$I$1001,,0)</f>
        <v>Yes</v>
      </c>
      <c r="O75" s="8" t="str">
        <f t="shared" si="3"/>
        <v>Liberica</v>
      </c>
      <c r="P75" t="str">
        <f>IF(J75="M","Medium",IF(J75="L","Light",IF(J75="D","Dark","")))</f>
        <v>Medium</v>
      </c>
    </row>
    <row r="76" spans="1:16" x14ac:dyDescent="0.25">
      <c r="A76" s="2" t="s">
        <v>907</v>
      </c>
      <c r="B76" s="3">
        <v>44396</v>
      </c>
      <c r="C76" s="2" t="s">
        <v>908</v>
      </c>
      <c r="D76" t="s">
        <v>6176</v>
      </c>
      <c r="E76" s="2">
        <v>2</v>
      </c>
      <c r="F76" s="2" t="str">
        <f>_xlfn.XLOOKUP(C76,customers!$A$1:$A$1001,customers!$B$1:$B$1001,,0)</f>
        <v>Jennifer Rangall</v>
      </c>
      <c r="G76" s="2" t="str">
        <f>IF(_xlfn.XLOOKUP(C76,customers!A75:A1075,customers!C75:C1075,,0)=0,"",_xlfn.XLOOKUP(C76,customers!A75:A1075,customers!C75:C1075,,0))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2"/>
        <v>17.82</v>
      </c>
      <c r="N76" s="8" t="str">
        <f>_xlfn.XLOOKUP(Orders[[#This Row],[Customer ID]],customers!$A$1:$A$1001,customers!$I$1:$I$1001,,0)</f>
        <v>Yes</v>
      </c>
      <c r="O76" s="8" t="str">
        <f t="shared" si="3"/>
        <v>Excelsa</v>
      </c>
      <c r="P76" t="str">
        <f>IF(J76="M","Medium",IF(J76="L","Light",IF(J76="D","Dark","")))</f>
        <v>Light</v>
      </c>
    </row>
    <row r="77" spans="1:16" x14ac:dyDescent="0.25">
      <c r="A77" s="2" t="s">
        <v>913</v>
      </c>
      <c r="B77" s="3">
        <v>44400</v>
      </c>
      <c r="C77" s="2" t="s">
        <v>914</v>
      </c>
      <c r="D77" t="s">
        <v>6177</v>
      </c>
      <c r="E77" s="2">
        <v>6</v>
      </c>
      <c r="F77" s="2" t="str">
        <f>_xlfn.XLOOKUP(C77,customers!$A$1:$A$1001,customers!$B$1:$B$1001,,0)</f>
        <v>Kipper Boorn</v>
      </c>
      <c r="G77" s="2" t="str">
        <f>IF(_xlfn.XLOOKUP(C77,customers!A76:A1076,customers!C76:C1076,,0)=0,"",_xlfn.XLOOKUP(C77,customers!A76:A1076,customers!C76:C1076,,0))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2"/>
        <v>53.699999999999996</v>
      </c>
      <c r="N77" s="8" t="str">
        <f>_xlfn.XLOOKUP(Orders[[#This Row],[Customer ID]],customers!$A$1:$A$1001,customers!$I$1:$I$1001,,0)</f>
        <v>Yes</v>
      </c>
      <c r="O77" s="8" t="str">
        <f t="shared" si="3"/>
        <v>Robusta</v>
      </c>
      <c r="P77" t="str">
        <f>IF(J77="M","Medium",IF(J77="L","Light",IF(J77="D","Dark","")))</f>
        <v>Dark</v>
      </c>
    </row>
    <row r="78" spans="1:16" x14ac:dyDescent="0.25">
      <c r="A78" s="2" t="s">
        <v>919</v>
      </c>
      <c r="B78" s="3">
        <v>43855</v>
      </c>
      <c r="C78" s="2" t="s">
        <v>920</v>
      </c>
      <c r="D78" t="s">
        <v>6178</v>
      </c>
      <c r="E78" s="2">
        <v>1</v>
      </c>
      <c r="F78" s="2" t="str">
        <f>_xlfn.XLOOKUP(C78,customers!$A$1:$A$1001,customers!$B$1:$B$1001,,0)</f>
        <v>Melania Beadle</v>
      </c>
      <c r="G78" s="2" t="str">
        <f>IF(_xlfn.XLOOKUP(C78,customers!A77:A1077,customers!C77:C1077,,0)=0,"",_xlfn.XLOOKUP(C78,customers!A77:A1077,customers!C77:C1077,,0))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2"/>
        <v>3.5849999999999995</v>
      </c>
      <c r="N78" s="8" t="str">
        <f>_xlfn.XLOOKUP(Orders[[#This Row],[Customer ID]],customers!$A$1:$A$1001,customers!$I$1:$I$1001,,0)</f>
        <v>Yes</v>
      </c>
      <c r="O78" s="8" t="str">
        <f t="shared" si="3"/>
        <v>Robusta</v>
      </c>
      <c r="P78" t="str">
        <f>IF(J78="M","Medium",IF(J78="L","Light",IF(J78="D","Dark","")))</f>
        <v>Light</v>
      </c>
    </row>
    <row r="79" spans="1:16" x14ac:dyDescent="0.25">
      <c r="A79" s="2" t="s">
        <v>924</v>
      </c>
      <c r="B79" s="3">
        <v>43594</v>
      </c>
      <c r="C79" s="2" t="s">
        <v>925</v>
      </c>
      <c r="D79" t="s">
        <v>6153</v>
      </c>
      <c r="E79" s="2">
        <v>2</v>
      </c>
      <c r="F79" s="2" t="str">
        <f>_xlfn.XLOOKUP(C79,customers!$A$1:$A$1001,customers!$B$1:$B$1001,,0)</f>
        <v>Colene Elgey</v>
      </c>
      <c r="G79" s="2" t="str">
        <f>IF(_xlfn.XLOOKUP(C79,customers!A78:A1078,customers!C78:C1078,,0)=0,"",_xlfn.XLOOKUP(C79,customers!A78:A1078,customers!C78:C1078,,0))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2"/>
        <v>7.29</v>
      </c>
      <c r="N79" s="8" t="str">
        <f>_xlfn.XLOOKUP(Orders[[#This Row],[Customer ID]],customers!$A$1:$A$1001,customers!$I$1:$I$1001,,0)</f>
        <v>No</v>
      </c>
      <c r="O79" s="8" t="str">
        <f t="shared" si="3"/>
        <v>Excelsa</v>
      </c>
      <c r="P79" t="str">
        <f>IF(J79="M","Medium",IF(J79="L","Light",IF(J79="D","Dark","")))</f>
        <v>Dark</v>
      </c>
    </row>
    <row r="80" spans="1:16" x14ac:dyDescent="0.25">
      <c r="A80" s="2" t="s">
        <v>930</v>
      </c>
      <c r="B80" s="3">
        <v>43920</v>
      </c>
      <c r="C80" s="2" t="s">
        <v>931</v>
      </c>
      <c r="D80" t="s">
        <v>6157</v>
      </c>
      <c r="E80" s="2">
        <v>6</v>
      </c>
      <c r="F80" s="2" t="str">
        <f>_xlfn.XLOOKUP(C80,customers!$A$1:$A$1001,customers!$B$1:$B$1001,,0)</f>
        <v>Lothaire Mizzi</v>
      </c>
      <c r="G80" s="2" t="str">
        <f>IF(_xlfn.XLOOKUP(C80,customers!A79:A1079,customers!C79:C1079,,0)=0,"",_xlfn.XLOOKUP(C80,customers!A79:A1079,customers!C79:C1079,,0))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2"/>
        <v>40.5</v>
      </c>
      <c r="N80" s="8" t="str">
        <f>_xlfn.XLOOKUP(Orders[[#This Row],[Customer ID]],customers!$A$1:$A$1001,customers!$I$1:$I$1001,,0)</f>
        <v>Yes</v>
      </c>
      <c r="O80" s="8" t="str">
        <f t="shared" si="3"/>
        <v>Arabica</v>
      </c>
      <c r="P80" t="str">
        <f>IF(J80="M","Medium",IF(J80="L","Light",IF(J80="D","Dark","")))</f>
        <v>Medium</v>
      </c>
    </row>
    <row r="81" spans="1:16" x14ac:dyDescent="0.25">
      <c r="A81" s="2" t="s">
        <v>936</v>
      </c>
      <c r="B81" s="3">
        <v>44633</v>
      </c>
      <c r="C81" s="2" t="s">
        <v>937</v>
      </c>
      <c r="D81" t="s">
        <v>6179</v>
      </c>
      <c r="E81" s="2">
        <v>4</v>
      </c>
      <c r="F81" s="2" t="str">
        <f>_xlfn.XLOOKUP(C81,customers!$A$1:$A$1001,customers!$B$1:$B$1001,,0)</f>
        <v>Cletis Giacomazzo</v>
      </c>
      <c r="G81" s="2" t="str">
        <f>IF(_xlfn.XLOOKUP(C81,customers!A80:A1080,customers!C80:C1080,,0)=0,"",_xlfn.XLOOKUP(C81,customers!A80:A1080,customers!C80:C1080,,0))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2"/>
        <v>47.8</v>
      </c>
      <c r="N81" s="8" t="str">
        <f>_xlfn.XLOOKUP(Orders[[#This Row],[Customer ID]],customers!$A$1:$A$1001,customers!$I$1:$I$1001,,0)</f>
        <v>No</v>
      </c>
      <c r="O81" s="8" t="str">
        <f t="shared" si="3"/>
        <v>Robusta</v>
      </c>
      <c r="P81" t="str">
        <f>IF(J81="M","Medium",IF(J81="L","Light",IF(J81="D","Dark","")))</f>
        <v>Light</v>
      </c>
    </row>
    <row r="82" spans="1:16" x14ac:dyDescent="0.25">
      <c r="A82" s="2" t="s">
        <v>942</v>
      </c>
      <c r="B82" s="3">
        <v>43572</v>
      </c>
      <c r="C82" s="2" t="s">
        <v>943</v>
      </c>
      <c r="D82" t="s">
        <v>6180</v>
      </c>
      <c r="E82" s="2">
        <v>5</v>
      </c>
      <c r="F82" s="2" t="str">
        <f>_xlfn.XLOOKUP(C82,customers!$A$1:$A$1001,customers!$B$1:$B$1001,,0)</f>
        <v>Ami Arnow</v>
      </c>
      <c r="G82" s="2" t="str">
        <f>IF(_xlfn.XLOOKUP(C82,customers!A81:A1081,customers!C81:C1081,,0)=0,"",_xlfn.XLOOKUP(C82,customers!A81:A1081,customers!C81:C1081,,0))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2"/>
        <v>38.849999999999994</v>
      </c>
      <c r="N82" s="8" t="str">
        <f>_xlfn.XLOOKUP(Orders[[#This Row],[Customer ID]],customers!$A$1:$A$1001,customers!$I$1:$I$1001,,0)</f>
        <v>Yes</v>
      </c>
      <c r="O82" s="8" t="str">
        <f t="shared" si="3"/>
        <v>Arabica</v>
      </c>
      <c r="P82" t="str">
        <f>IF(J82="M","Medium",IF(J82="L","Light",IF(J82="D","Dark","")))</f>
        <v>Light</v>
      </c>
    </row>
    <row r="83" spans="1:16" x14ac:dyDescent="0.25">
      <c r="A83" s="2" t="s">
        <v>948</v>
      </c>
      <c r="B83" s="3">
        <v>43763</v>
      </c>
      <c r="C83" s="2" t="s">
        <v>949</v>
      </c>
      <c r="D83" t="s">
        <v>6164</v>
      </c>
      <c r="E83" s="2">
        <v>3</v>
      </c>
      <c r="F83" s="2" t="str">
        <f>_xlfn.XLOOKUP(C83,customers!$A$1:$A$1001,customers!$B$1:$B$1001,,0)</f>
        <v>Sheppard Yann</v>
      </c>
      <c r="G83" s="2" t="str">
        <f>IF(_xlfn.XLOOKUP(C83,customers!A82:A1082,customers!C82:C1082,,0)=0,"",_xlfn.XLOOKUP(C83,customers!A82:A1082,customers!C82:C1082,,0))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2"/>
        <v>109.36499999999999</v>
      </c>
      <c r="N83" s="8" t="str">
        <f>_xlfn.XLOOKUP(Orders[[#This Row],[Customer ID]],customers!$A$1:$A$1001,customers!$I$1:$I$1001,,0)</f>
        <v>Yes</v>
      </c>
      <c r="O83" s="8" t="str">
        <f t="shared" si="3"/>
        <v>Liberica</v>
      </c>
      <c r="P83" t="str">
        <f>IF(J83="M","Medium",IF(J83="L","Light",IF(J83="D","Dark","")))</f>
        <v>Light</v>
      </c>
    </row>
    <row r="84" spans="1:16" x14ac:dyDescent="0.25">
      <c r="A84" s="2" t="s">
        <v>954</v>
      </c>
      <c r="B84" s="3">
        <v>43721</v>
      </c>
      <c r="C84" s="2" t="s">
        <v>955</v>
      </c>
      <c r="D84" t="s">
        <v>6181</v>
      </c>
      <c r="E84" s="2">
        <v>3</v>
      </c>
      <c r="F84" s="2" t="str">
        <f>_xlfn.XLOOKUP(C84,customers!$A$1:$A$1001,customers!$B$1:$B$1001,,0)</f>
        <v>Bunny Naulls</v>
      </c>
      <c r="G84" s="2" t="str">
        <f>IF(_xlfn.XLOOKUP(C84,customers!A83:A1083,customers!C83:C1083,,0)=0,"",_xlfn.XLOOKUP(C84,customers!A83:A1083,customers!C83:C1083,,0))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2"/>
        <v>100.39499999999998</v>
      </c>
      <c r="N84" s="8" t="str">
        <f>_xlfn.XLOOKUP(Orders[[#This Row],[Customer ID]],customers!$A$1:$A$1001,customers!$I$1:$I$1001,,0)</f>
        <v>Yes</v>
      </c>
      <c r="O84" s="8" t="str">
        <f t="shared" si="3"/>
        <v>Liberica</v>
      </c>
      <c r="P84" t="str">
        <f>IF(J84="M","Medium",IF(J84="L","Light",IF(J84="D","Dark","")))</f>
        <v>Medium</v>
      </c>
    </row>
    <row r="85" spans="1:16" x14ac:dyDescent="0.25">
      <c r="A85" s="2" t="s">
        <v>960</v>
      </c>
      <c r="B85" s="3">
        <v>43933</v>
      </c>
      <c r="C85" s="2" t="s">
        <v>961</v>
      </c>
      <c r="D85" t="s">
        <v>6149</v>
      </c>
      <c r="E85" s="2">
        <v>4</v>
      </c>
      <c r="F85" s="2" t="str">
        <f>_xlfn.XLOOKUP(C85,customers!$A$1:$A$1001,customers!$B$1:$B$1001,,0)</f>
        <v>Hally Lorait</v>
      </c>
      <c r="G85" s="2" t="str">
        <f>IF(_xlfn.XLOOKUP(C85,customers!A84:A1084,customers!C84:C1084,,0)=0,"",_xlfn.XLOOKUP(C85,customers!A84:A1084,customers!C84:C1084,,0))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2"/>
        <v>82.339999999999989</v>
      </c>
      <c r="N85" s="8" t="str">
        <f>_xlfn.XLOOKUP(Orders[[#This Row],[Customer ID]],customers!$A$1:$A$1001,customers!$I$1:$I$1001,,0)</f>
        <v>Yes</v>
      </c>
      <c r="O85" s="8" t="str">
        <f t="shared" si="3"/>
        <v>Robusta</v>
      </c>
      <c r="P85" t="str">
        <f>IF(J85="M","Medium",IF(J85="L","Light",IF(J85="D","Dark","")))</f>
        <v>Dark</v>
      </c>
    </row>
    <row r="86" spans="1:16" x14ac:dyDescent="0.25">
      <c r="A86" s="2" t="s">
        <v>965</v>
      </c>
      <c r="B86" s="3">
        <v>43783</v>
      </c>
      <c r="C86" s="2" t="s">
        <v>966</v>
      </c>
      <c r="D86" t="s">
        <v>6161</v>
      </c>
      <c r="E86" s="2">
        <v>1</v>
      </c>
      <c r="F86" s="2" t="str">
        <f>_xlfn.XLOOKUP(C86,customers!$A$1:$A$1001,customers!$B$1:$B$1001,,0)</f>
        <v>Zaccaria Sherewood</v>
      </c>
      <c r="G86" s="2" t="str">
        <f>IF(_xlfn.XLOOKUP(C86,customers!A85:A1085,customers!C85:C1085,,0)=0,"",_xlfn.XLOOKUP(C86,customers!A85:A1085,customers!C85:C1085,,0))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2"/>
        <v>9.51</v>
      </c>
      <c r="N86" s="8" t="str">
        <f>_xlfn.XLOOKUP(Orders[[#This Row],[Customer ID]],customers!$A$1:$A$1001,customers!$I$1:$I$1001,,0)</f>
        <v>No</v>
      </c>
      <c r="O86" s="8" t="str">
        <f t="shared" si="3"/>
        <v>Liberica</v>
      </c>
      <c r="P86" t="str">
        <f>IF(J86="M","Medium",IF(J86="L","Light",IF(J86="D","Dark","")))</f>
        <v>Light</v>
      </c>
    </row>
    <row r="87" spans="1:16" x14ac:dyDescent="0.25">
      <c r="A87" s="2" t="s">
        <v>971</v>
      </c>
      <c r="B87" s="3">
        <v>43664</v>
      </c>
      <c r="C87" s="2" t="s">
        <v>972</v>
      </c>
      <c r="D87" t="s">
        <v>6182</v>
      </c>
      <c r="E87" s="2">
        <v>3</v>
      </c>
      <c r="F87" s="2" t="str">
        <f>_xlfn.XLOOKUP(C87,customers!$A$1:$A$1001,customers!$B$1:$B$1001,,0)</f>
        <v>Jeffrey Dufaire</v>
      </c>
      <c r="G87" s="2" t="str">
        <f>IF(_xlfn.XLOOKUP(C87,customers!A86:A1086,customers!C86:C1086,,0)=0,"",_xlfn.XLOOKUP(C87,customers!A86:A1086,customers!C86:C1086,,0))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2"/>
        <v>89.35499999999999</v>
      </c>
      <c r="N87" s="8" t="str">
        <f>_xlfn.XLOOKUP(Orders[[#This Row],[Customer ID]],customers!$A$1:$A$1001,customers!$I$1:$I$1001,,0)</f>
        <v>No</v>
      </c>
      <c r="O87" s="8" t="str">
        <f t="shared" si="3"/>
        <v>Arabica</v>
      </c>
      <c r="P87" t="str">
        <f>IF(J87="M","Medium",IF(J87="L","Light",IF(J87="D","Dark","")))</f>
        <v>Light</v>
      </c>
    </row>
    <row r="88" spans="1:16" x14ac:dyDescent="0.25">
      <c r="A88" s="2" t="s">
        <v>971</v>
      </c>
      <c r="B88" s="3">
        <v>43664</v>
      </c>
      <c r="C88" s="2" t="s">
        <v>972</v>
      </c>
      <c r="D88" t="s">
        <v>6154</v>
      </c>
      <c r="E88" s="2">
        <v>4</v>
      </c>
      <c r="F88" s="2" t="str">
        <f>_xlfn.XLOOKUP(C88,customers!$A$1:$A$1001,customers!$B$1:$B$1001,,0)</f>
        <v>Jeffrey Dufaire</v>
      </c>
      <c r="G88" s="2" t="str">
        <f>IF(_xlfn.XLOOKUP(C88,customers!A87:A1087,customers!C87:C1087,,0)=0,"",_xlfn.XLOOKUP(C88,customers!A87:A1087,customers!C87:C1087,,0))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2"/>
        <v>11.94</v>
      </c>
      <c r="N88" s="8" t="str">
        <f>_xlfn.XLOOKUP(Orders[[#This Row],[Customer ID]],customers!$A$1:$A$1001,customers!$I$1:$I$1001,,0)</f>
        <v>No</v>
      </c>
      <c r="O88" s="8" t="str">
        <f t="shared" si="3"/>
        <v>Arabica</v>
      </c>
      <c r="P88" t="str">
        <f>IF(J88="M","Medium",IF(J88="L","Light",IF(J88="D","Dark","")))</f>
        <v>Dark</v>
      </c>
    </row>
    <row r="89" spans="1:16" x14ac:dyDescent="0.25">
      <c r="A89" s="2" t="s">
        <v>980</v>
      </c>
      <c r="B89" s="3">
        <v>44289</v>
      </c>
      <c r="C89" s="2" t="s">
        <v>981</v>
      </c>
      <c r="D89" t="s">
        <v>6155</v>
      </c>
      <c r="E89" s="2">
        <v>3</v>
      </c>
      <c r="F89" s="2" t="str">
        <f>_xlfn.XLOOKUP(C89,customers!$A$1:$A$1001,customers!$B$1:$B$1001,,0)</f>
        <v>Beitris Keaveney</v>
      </c>
      <c r="G89" s="2" t="str">
        <f>IF(_xlfn.XLOOKUP(C89,customers!A88:A1088,customers!C88:C1088,,0)=0,"",_xlfn.XLOOKUP(C89,customers!A88:A1088,customers!C88:C1088,,0))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2"/>
        <v>33.75</v>
      </c>
      <c r="N89" s="8" t="str">
        <f>_xlfn.XLOOKUP(Orders[[#This Row],[Customer ID]],customers!$A$1:$A$1001,customers!$I$1:$I$1001,,0)</f>
        <v>No</v>
      </c>
      <c r="O89" s="8" t="str">
        <f t="shared" si="3"/>
        <v>Arabica</v>
      </c>
      <c r="P89" t="str">
        <f>IF(J89="M","Medium",IF(J89="L","Light",IF(J89="D","Dark","")))</f>
        <v>Medium</v>
      </c>
    </row>
    <row r="90" spans="1:16" x14ac:dyDescent="0.25">
      <c r="A90" s="2" t="s">
        <v>985</v>
      </c>
      <c r="B90" s="3">
        <v>44284</v>
      </c>
      <c r="C90" s="2" t="s">
        <v>986</v>
      </c>
      <c r="D90" t="s">
        <v>6179</v>
      </c>
      <c r="E90" s="2">
        <v>3</v>
      </c>
      <c r="F90" s="2" t="str">
        <f>_xlfn.XLOOKUP(C90,customers!$A$1:$A$1001,customers!$B$1:$B$1001,,0)</f>
        <v>Elna Grise</v>
      </c>
      <c r="G90" s="2" t="str">
        <f>IF(_xlfn.XLOOKUP(C90,customers!A89:A1089,customers!C89:C1089,,0)=0,"",_xlfn.XLOOKUP(C90,customers!A89:A1089,customers!C89:C1089,,0))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2"/>
        <v>35.849999999999994</v>
      </c>
      <c r="N90" s="8" t="str">
        <f>_xlfn.XLOOKUP(Orders[[#This Row],[Customer ID]],customers!$A$1:$A$1001,customers!$I$1:$I$1001,,0)</f>
        <v>No</v>
      </c>
      <c r="O90" s="8" t="str">
        <f t="shared" si="3"/>
        <v>Robusta</v>
      </c>
      <c r="P90" t="str">
        <f>IF(J90="M","Medium",IF(J90="L","Light",IF(J90="D","Dark","")))</f>
        <v>Light</v>
      </c>
    </row>
    <row r="91" spans="1:16" x14ac:dyDescent="0.25">
      <c r="A91" s="2" t="s">
        <v>990</v>
      </c>
      <c r="B91" s="3">
        <v>44545</v>
      </c>
      <c r="C91" s="2" t="s">
        <v>991</v>
      </c>
      <c r="D91" t="s">
        <v>6140</v>
      </c>
      <c r="E91" s="2">
        <v>6</v>
      </c>
      <c r="F91" s="2" t="str">
        <f>_xlfn.XLOOKUP(C91,customers!$A$1:$A$1001,customers!$B$1:$B$1001,,0)</f>
        <v>Torie Gottelier</v>
      </c>
      <c r="G91" s="2" t="str">
        <f>IF(_xlfn.XLOOKUP(C91,customers!A90:A1090,customers!C90:C1090,,0)=0,"",_xlfn.XLOOKUP(C91,customers!A90:A1090,customers!C90:C1090,,0))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2"/>
        <v>77.699999999999989</v>
      </c>
      <c r="N91" s="8" t="str">
        <f>_xlfn.XLOOKUP(Orders[[#This Row],[Customer ID]],customers!$A$1:$A$1001,customers!$I$1:$I$1001,,0)</f>
        <v>No</v>
      </c>
      <c r="O91" s="8" t="str">
        <f t="shared" si="3"/>
        <v>Arabica</v>
      </c>
      <c r="P91" t="str">
        <f>IF(J91="M","Medium",IF(J91="L","Light",IF(J91="D","Dark","")))</f>
        <v>Light</v>
      </c>
    </row>
    <row r="92" spans="1:16" x14ac:dyDescent="0.25">
      <c r="A92" s="2" t="s">
        <v>996</v>
      </c>
      <c r="B92" s="3">
        <v>43971</v>
      </c>
      <c r="C92" s="2" t="s">
        <v>997</v>
      </c>
      <c r="D92" t="s">
        <v>6140</v>
      </c>
      <c r="E92" s="2">
        <v>4</v>
      </c>
      <c r="F92" s="2" t="str">
        <f>_xlfn.XLOOKUP(C92,customers!$A$1:$A$1001,customers!$B$1:$B$1001,,0)</f>
        <v>Loydie Langlais</v>
      </c>
      <c r="G92" s="2" t="str">
        <f>IF(_xlfn.XLOOKUP(C92,customers!A91:A1091,customers!C91:C1091,,0)=0,"",_xlfn.XLOOKUP(C92,customers!A91:A1091,customers!C91:C1091,,0))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2"/>
        <v>51.8</v>
      </c>
      <c r="N92" s="8" t="str">
        <f>_xlfn.XLOOKUP(Orders[[#This Row],[Customer ID]],customers!$A$1:$A$1001,customers!$I$1:$I$1001,,0)</f>
        <v>Yes</v>
      </c>
      <c r="O92" s="8" t="str">
        <f t="shared" si="3"/>
        <v>Arabica</v>
      </c>
      <c r="P92" t="str">
        <f>IF(J92="M","Medium",IF(J92="L","Light",IF(J92="D","Dark","")))</f>
        <v>Light</v>
      </c>
    </row>
    <row r="93" spans="1:16" x14ac:dyDescent="0.25">
      <c r="A93" s="2" t="s">
        <v>1001</v>
      </c>
      <c r="B93" s="3">
        <v>44137</v>
      </c>
      <c r="C93" s="2" t="s">
        <v>1002</v>
      </c>
      <c r="D93" t="s">
        <v>6175</v>
      </c>
      <c r="E93" s="2">
        <v>4</v>
      </c>
      <c r="F93" s="2" t="str">
        <f>_xlfn.XLOOKUP(C93,customers!$A$1:$A$1001,customers!$B$1:$B$1001,,0)</f>
        <v>Adham Greenhead</v>
      </c>
      <c r="G93" s="2" t="str">
        <f>IF(_xlfn.XLOOKUP(C93,customers!A92:A1092,customers!C92:C1092,,0)=0,"",_xlfn.XLOOKUP(C93,customers!A92:A1092,customers!C92:C1092,,0))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2"/>
        <v>103.49999999999999</v>
      </c>
      <c r="N93" s="8" t="str">
        <f>_xlfn.XLOOKUP(Orders[[#This Row],[Customer ID]],customers!$A$1:$A$1001,customers!$I$1:$I$1001,,0)</f>
        <v>No</v>
      </c>
      <c r="O93" s="8" t="str">
        <f t="shared" si="3"/>
        <v>Arabica</v>
      </c>
      <c r="P93" t="str">
        <f>IF(J93="M","Medium",IF(J93="L","Light",IF(J93="D","Dark","")))</f>
        <v>Medium</v>
      </c>
    </row>
    <row r="94" spans="1:16" x14ac:dyDescent="0.25">
      <c r="A94" s="2" t="s">
        <v>1007</v>
      </c>
      <c r="B94" s="3">
        <v>44037</v>
      </c>
      <c r="C94" s="2" t="s">
        <v>1008</v>
      </c>
      <c r="D94" t="s">
        <v>6171</v>
      </c>
      <c r="E94" s="2">
        <v>3</v>
      </c>
      <c r="F94" s="2" t="str">
        <f>_xlfn.XLOOKUP(C94,customers!$A$1:$A$1001,customers!$B$1:$B$1001,,0)</f>
        <v>Hamish MacSherry</v>
      </c>
      <c r="G94" s="2" t="str">
        <f>IF(_xlfn.XLOOKUP(C94,customers!A93:A1093,customers!C93:C1093,,0)=0,"",_xlfn.XLOOKUP(C94,customers!A93:A1093,customers!C93:C1093,,0))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2"/>
        <v>44.55</v>
      </c>
      <c r="N94" s="8" t="str">
        <f>_xlfn.XLOOKUP(Orders[[#This Row],[Customer ID]],customers!$A$1:$A$1001,customers!$I$1:$I$1001,,0)</f>
        <v>Yes</v>
      </c>
      <c r="O94" s="8" t="str">
        <f t="shared" si="3"/>
        <v>Excelsa</v>
      </c>
      <c r="P94" t="str">
        <f>IF(J94="M","Medium",IF(J94="L","Light",IF(J94="D","Dark","")))</f>
        <v>Light</v>
      </c>
    </row>
    <row r="95" spans="1:16" x14ac:dyDescent="0.25">
      <c r="A95" s="2" t="s">
        <v>1012</v>
      </c>
      <c r="B95" s="3">
        <v>43538</v>
      </c>
      <c r="C95" s="2" t="s">
        <v>1013</v>
      </c>
      <c r="D95" t="s">
        <v>6176</v>
      </c>
      <c r="E95" s="2">
        <v>4</v>
      </c>
      <c r="F95" s="2" t="str">
        <f>_xlfn.XLOOKUP(C95,customers!$A$1:$A$1001,customers!$B$1:$B$1001,,0)</f>
        <v>Else Langcaster</v>
      </c>
      <c r="G95" s="2" t="str">
        <f>IF(_xlfn.XLOOKUP(C95,customers!A94:A1094,customers!C94:C1094,,0)=0,"",_xlfn.XLOOKUP(C95,customers!A94:A1094,customers!C94:C1094,,0))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2"/>
        <v>35.64</v>
      </c>
      <c r="N95" s="8" t="str">
        <f>_xlfn.XLOOKUP(Orders[[#This Row],[Customer ID]],customers!$A$1:$A$1001,customers!$I$1:$I$1001,,0)</f>
        <v>Yes</v>
      </c>
      <c r="O95" s="8" t="str">
        <f t="shared" si="3"/>
        <v>Excelsa</v>
      </c>
      <c r="P95" t="str">
        <f>IF(J95="M","Medium",IF(J95="L","Light",IF(J95="D","Dark","")))</f>
        <v>Light</v>
      </c>
    </row>
    <row r="96" spans="1:16" x14ac:dyDescent="0.25">
      <c r="A96" s="2" t="s">
        <v>1018</v>
      </c>
      <c r="B96" s="3">
        <v>44014</v>
      </c>
      <c r="C96" s="2" t="s">
        <v>1019</v>
      </c>
      <c r="D96" t="s">
        <v>6154</v>
      </c>
      <c r="E96" s="2">
        <v>6</v>
      </c>
      <c r="F96" s="2" t="str">
        <f>_xlfn.XLOOKUP(C96,customers!$A$1:$A$1001,customers!$B$1:$B$1001,,0)</f>
        <v>Rudy Farquharson</v>
      </c>
      <c r="G96" s="2" t="str">
        <f>IF(_xlfn.XLOOKUP(C96,customers!A95:A1095,customers!C95:C1095,,0)=0,"",_xlfn.XLOOKUP(C96,customers!A95:A1095,customers!C95:C1095,,0))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2"/>
        <v>17.91</v>
      </c>
      <c r="N96" s="8" t="str">
        <f>_xlfn.XLOOKUP(Orders[[#This Row],[Customer ID]],customers!$A$1:$A$1001,customers!$I$1:$I$1001,,0)</f>
        <v>Yes</v>
      </c>
      <c r="O96" s="8" t="str">
        <f t="shared" si="3"/>
        <v>Arabica</v>
      </c>
      <c r="P96" t="str">
        <f>IF(J96="M","Medium",IF(J96="L","Light",IF(J96="D","Dark","")))</f>
        <v>Dark</v>
      </c>
    </row>
    <row r="97" spans="1:16" x14ac:dyDescent="0.25">
      <c r="A97" s="2" t="s">
        <v>1022</v>
      </c>
      <c r="B97" s="3">
        <v>43816</v>
      </c>
      <c r="C97" s="2" t="s">
        <v>1023</v>
      </c>
      <c r="D97" t="s">
        <v>6175</v>
      </c>
      <c r="E97" s="2">
        <v>6</v>
      </c>
      <c r="F97" s="2" t="str">
        <f>_xlfn.XLOOKUP(C97,customers!$A$1:$A$1001,customers!$B$1:$B$1001,,0)</f>
        <v>Norene Magauran</v>
      </c>
      <c r="G97" s="2" t="str">
        <f>IF(_xlfn.XLOOKUP(C97,customers!A96:A1096,customers!C96:C1096,,0)=0,"",_xlfn.XLOOKUP(C97,customers!A96:A1096,customers!C96:C1096,,0))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2"/>
        <v>155.24999999999997</v>
      </c>
      <c r="N97" s="8" t="str">
        <f>_xlfn.XLOOKUP(Orders[[#This Row],[Customer ID]],customers!$A$1:$A$1001,customers!$I$1:$I$1001,,0)</f>
        <v>No</v>
      </c>
      <c r="O97" s="8" t="str">
        <f t="shared" si="3"/>
        <v>Arabica</v>
      </c>
      <c r="P97" t="str">
        <f>IF(J97="M","Medium",IF(J97="L","Light",IF(J97="D","Dark","")))</f>
        <v>Medium</v>
      </c>
    </row>
    <row r="98" spans="1:16" x14ac:dyDescent="0.25">
      <c r="A98" s="2" t="s">
        <v>1027</v>
      </c>
      <c r="B98" s="3">
        <v>44171</v>
      </c>
      <c r="C98" s="2" t="s">
        <v>1028</v>
      </c>
      <c r="D98" t="s">
        <v>6154</v>
      </c>
      <c r="E98" s="2">
        <v>2</v>
      </c>
      <c r="F98" s="2" t="str">
        <f>_xlfn.XLOOKUP(C98,customers!$A$1:$A$1001,customers!$B$1:$B$1001,,0)</f>
        <v>Vicki Kirdsch</v>
      </c>
      <c r="G98" s="2" t="str">
        <f>IF(_xlfn.XLOOKUP(C98,customers!A97:A1097,customers!C97:C1097,,0)=0,"",_xlfn.XLOOKUP(C98,customers!A97:A1097,customers!C97:C1097,,0))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2"/>
        <v>5.97</v>
      </c>
      <c r="N98" s="8" t="str">
        <f>_xlfn.XLOOKUP(Orders[[#This Row],[Customer ID]],customers!$A$1:$A$1001,customers!$I$1:$I$1001,,0)</f>
        <v>No</v>
      </c>
      <c r="O98" s="8" t="str">
        <f t="shared" si="3"/>
        <v>Arabica</v>
      </c>
      <c r="P98" t="str">
        <f>IF(J98="M","Medium",IF(J98="L","Light",IF(J98="D","Dark","")))</f>
        <v>Dark</v>
      </c>
    </row>
    <row r="99" spans="1:16" x14ac:dyDescent="0.25">
      <c r="A99" s="2" t="s">
        <v>1032</v>
      </c>
      <c r="B99" s="3">
        <v>44259</v>
      </c>
      <c r="C99" s="2" t="s">
        <v>1033</v>
      </c>
      <c r="D99" t="s">
        <v>6157</v>
      </c>
      <c r="E99" s="2">
        <v>2</v>
      </c>
      <c r="F99" s="2" t="str">
        <f>_xlfn.XLOOKUP(C99,customers!$A$1:$A$1001,customers!$B$1:$B$1001,,0)</f>
        <v>Ilysa Whapple</v>
      </c>
      <c r="G99" s="2" t="str">
        <f>IF(_xlfn.XLOOKUP(C99,customers!A98:A1098,customers!C98:C1098,,0)=0,"",_xlfn.XLOOKUP(C99,customers!A98:A1098,customers!C98:C1098,,0))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2"/>
        <v>13.5</v>
      </c>
      <c r="N99" s="8" t="str">
        <f>_xlfn.XLOOKUP(Orders[[#This Row],[Customer ID]],customers!$A$1:$A$1001,customers!$I$1:$I$1001,,0)</f>
        <v>No</v>
      </c>
      <c r="O99" s="8" t="str">
        <f t="shared" si="3"/>
        <v>Arabica</v>
      </c>
      <c r="P99" t="str">
        <f>IF(J99="M","Medium",IF(J99="L","Light",IF(J99="D","Dark","")))</f>
        <v>Medium</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IF(_xlfn.XLOOKUP(C100,customers!A99:A1099,customers!C99:C1099,,0)=0,"",_xlfn.XLOOKUP(C100,customers!A99:A1099,customers!C99:C1099,,0))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2"/>
        <v>2.9849999999999999</v>
      </c>
      <c r="N100" s="8" t="str">
        <f>_xlfn.XLOOKUP(Orders[[#This Row],[Customer ID]],customers!$A$1:$A$1001,customers!$I$1:$I$1001,,0)</f>
        <v>No</v>
      </c>
      <c r="O100" s="8" t="str">
        <f t="shared" si="3"/>
        <v>Arabica</v>
      </c>
      <c r="P100" t="str">
        <f>IF(J100="M","Medium",IF(J100="L","Light",IF(J100="D","Dark","")))</f>
        <v>Dark</v>
      </c>
    </row>
    <row r="101" spans="1:16" x14ac:dyDescent="0.25">
      <c r="A101" s="2" t="s">
        <v>1043</v>
      </c>
      <c r="B101" s="3">
        <v>44139</v>
      </c>
      <c r="C101" s="2" t="s">
        <v>1044</v>
      </c>
      <c r="D101" t="s">
        <v>6159</v>
      </c>
      <c r="E101" s="2">
        <v>3</v>
      </c>
      <c r="F101" s="2" t="str">
        <f>_xlfn.XLOOKUP(C101,customers!$A$1:$A$1001,customers!$B$1:$B$1001,,0)</f>
        <v>Aube Follett</v>
      </c>
      <c r="G101" s="2" t="str">
        <f>IF(_xlfn.XLOOKUP(C101,customers!A100:A1100,customers!C100:C1100,,0)=0,"",_xlfn.XLOOKUP(C101,customers!A100:A1100,customers!C100:C1100,,0))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2"/>
        <v>13.095000000000001</v>
      </c>
      <c r="N101" s="8" t="str">
        <f>_xlfn.XLOOKUP(Orders[[#This Row],[Customer ID]],customers!$A$1:$A$1001,customers!$I$1:$I$1001,,0)</f>
        <v>Yes</v>
      </c>
      <c r="O101" s="8" t="str">
        <f t="shared" si="3"/>
        <v>Liberica</v>
      </c>
      <c r="P101" t="str">
        <f>IF(J101="M","Medium",IF(J101="L","Light",IF(J101="D","Dark","")))</f>
        <v>Medium</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IF(_xlfn.XLOOKUP(C102,customers!A101:A1101,customers!C101:C1101,,0)=0,"",_xlfn.XLOOKUP(C102,customers!A101:A1101,customers!C101:C1101,,0))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2"/>
        <v>7.77</v>
      </c>
      <c r="N102" s="8" t="str">
        <f>_xlfn.XLOOKUP(Orders[[#This Row],[Customer ID]],customers!$A$1:$A$1001,customers!$I$1:$I$1001,,0)</f>
        <v>Yes</v>
      </c>
      <c r="O102" s="8" t="str">
        <f t="shared" si="3"/>
        <v>Arabica</v>
      </c>
      <c r="P102" t="str">
        <f>IF(J102="M","Medium",IF(J102="L","Light",IF(J102="D","Dark","")))</f>
        <v>Light</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IF(_xlfn.XLOOKUP(C103,customers!A102:A1102,customers!C102:C1102,,0)=0,"",_xlfn.XLOOKUP(C103,customers!A102:A1102,customers!C102:C1102,,0))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2"/>
        <v>148.92499999999998</v>
      </c>
      <c r="N103" s="8" t="str">
        <f>_xlfn.XLOOKUP(Orders[[#This Row],[Customer ID]],customers!$A$1:$A$1001,customers!$I$1:$I$1001,,0)</f>
        <v>Yes</v>
      </c>
      <c r="O103" s="8" t="str">
        <f t="shared" si="3"/>
        <v>Liberica</v>
      </c>
      <c r="P103" t="str">
        <f>IF(J103="M","Medium",IF(J103="L","Light",IF(J103="D","Dark","")))</f>
        <v>Dark</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IF(_xlfn.XLOOKUP(C104,customers!A103:A1103,customers!C103:C1103,,0)=0,"",_xlfn.XLOOKUP(C104,customers!A103:A1103,customers!C103:C1103,,0))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2"/>
        <v>38.849999999999994</v>
      </c>
      <c r="N104" s="8" t="str">
        <f>_xlfn.XLOOKUP(Orders[[#This Row],[Customer ID]],customers!$A$1:$A$1001,customers!$I$1:$I$1001,,0)</f>
        <v>Yes</v>
      </c>
      <c r="O104" s="8" t="str">
        <f t="shared" si="3"/>
        <v>Liberica</v>
      </c>
      <c r="P104" t="str">
        <f>IF(J104="M","Medium",IF(J104="L","Light",IF(J104="D","Dark","")))</f>
        <v>Dark</v>
      </c>
    </row>
    <row r="105" spans="1:16" x14ac:dyDescent="0.25">
      <c r="A105" s="2" t="s">
        <v>1065</v>
      </c>
      <c r="B105" s="3">
        <v>44750</v>
      </c>
      <c r="C105" s="2" t="s">
        <v>1066</v>
      </c>
      <c r="D105" t="s">
        <v>6174</v>
      </c>
      <c r="E105" s="2">
        <v>4</v>
      </c>
      <c r="F105" s="2" t="str">
        <f>_xlfn.XLOOKUP(C105,customers!$A$1:$A$1001,customers!$B$1:$B$1001,,0)</f>
        <v>Bram Revel</v>
      </c>
      <c r="G105" s="2" t="str">
        <f>IF(_xlfn.XLOOKUP(C105,customers!A104:A1104,customers!C104:C1104,,0)=0,"",_xlfn.XLOOKUP(C105,customers!A104:A1104,customers!C104:C1104,,0))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2"/>
        <v>11.94</v>
      </c>
      <c r="N105" s="8" t="str">
        <f>_xlfn.XLOOKUP(Orders[[#This Row],[Customer ID]],customers!$A$1:$A$1001,customers!$I$1:$I$1001,,0)</f>
        <v>No</v>
      </c>
      <c r="O105" s="8" t="str">
        <f t="shared" si="3"/>
        <v>Robusta</v>
      </c>
      <c r="P105" t="str">
        <f>IF(J105="M","Medium",IF(J105="L","Light",IF(J105="D","Dark","")))</f>
        <v>Medium</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IF(_xlfn.XLOOKUP(C106,customers!A105:A1105,customers!C105:C1105,,0)=0,"",_xlfn.XLOOKUP(C106,customers!A105:A1105,customers!C105:C1105,,0))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2"/>
        <v>87.300000000000011</v>
      </c>
      <c r="N106" s="8" t="str">
        <f>_xlfn.XLOOKUP(Orders[[#This Row],[Customer ID]],customers!$A$1:$A$1001,customers!$I$1:$I$1001,,0)</f>
        <v>No</v>
      </c>
      <c r="O106" s="8" t="str">
        <f t="shared" si="3"/>
        <v>Liberica</v>
      </c>
      <c r="P106" t="str">
        <f>IF(J106="M","Medium",IF(J106="L","Light",IF(J106="D","Dark","")))</f>
        <v>Medium</v>
      </c>
    </row>
    <row r="107" spans="1:16" x14ac:dyDescent="0.25">
      <c r="A107" s="2" t="s">
        <v>1077</v>
      </c>
      <c r="B107" s="3">
        <v>43982</v>
      </c>
      <c r="C107" s="2" t="s">
        <v>1078</v>
      </c>
      <c r="D107" t="s">
        <v>6157</v>
      </c>
      <c r="E107" s="2">
        <v>6</v>
      </c>
      <c r="F107" s="2" t="str">
        <f>_xlfn.XLOOKUP(C107,customers!$A$1:$A$1001,customers!$B$1:$B$1001,,0)</f>
        <v>Queenie Veel</v>
      </c>
      <c r="G107" s="2" t="str">
        <f>IF(_xlfn.XLOOKUP(C107,customers!A106:A1106,customers!C106:C1106,,0)=0,"",_xlfn.XLOOKUP(C107,customers!A106:A1106,customers!C106:C1106,,0))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2"/>
        <v>40.5</v>
      </c>
      <c r="N107" s="8" t="str">
        <f>_xlfn.XLOOKUP(Orders[[#This Row],[Customer ID]],customers!$A$1:$A$1001,customers!$I$1:$I$1001,,0)</f>
        <v>Yes</v>
      </c>
      <c r="O107" s="8" t="str">
        <f t="shared" si="3"/>
        <v>Arabica</v>
      </c>
      <c r="P107" t="str">
        <f>IF(J107="M","Medium",IF(J107="L","Light",IF(J107="D","Dark","")))</f>
        <v>Medium</v>
      </c>
    </row>
    <row r="108" spans="1:16" x14ac:dyDescent="0.25">
      <c r="A108" s="2" t="s">
        <v>1083</v>
      </c>
      <c r="B108" s="3">
        <v>43956</v>
      </c>
      <c r="C108" s="2" t="s">
        <v>1084</v>
      </c>
      <c r="D108" t="s">
        <v>6183</v>
      </c>
      <c r="E108" s="2">
        <v>2</v>
      </c>
      <c r="F108" s="2" t="str">
        <f>_xlfn.XLOOKUP(C108,customers!$A$1:$A$1001,customers!$B$1:$B$1001,,0)</f>
        <v>Lind Conyers</v>
      </c>
      <c r="G108" s="2" t="str">
        <f>IF(_xlfn.XLOOKUP(C108,customers!A107:A1107,customers!C107:C1107,,0)=0,"",_xlfn.XLOOKUP(C108,customers!A107:A1107,customers!C107:C1107,,0))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2"/>
        <v>24.3</v>
      </c>
      <c r="N108" s="8" t="str">
        <f>_xlfn.XLOOKUP(Orders[[#This Row],[Customer ID]],customers!$A$1:$A$1001,customers!$I$1:$I$1001,,0)</f>
        <v>No</v>
      </c>
      <c r="O108" s="8" t="str">
        <f t="shared" si="3"/>
        <v>Excelsa</v>
      </c>
      <c r="P108" t="str">
        <f>IF(J108="M","Medium",IF(J108="L","Light",IF(J108="D","Dark","")))</f>
        <v>Dark</v>
      </c>
    </row>
    <row r="109" spans="1:16" x14ac:dyDescent="0.25">
      <c r="A109" s="2" t="s">
        <v>1089</v>
      </c>
      <c r="B109" s="3">
        <v>43569</v>
      </c>
      <c r="C109" s="2" t="s">
        <v>1090</v>
      </c>
      <c r="D109" t="s">
        <v>6146</v>
      </c>
      <c r="E109" s="2">
        <v>3</v>
      </c>
      <c r="F109" s="2" t="str">
        <f>_xlfn.XLOOKUP(C109,customers!$A$1:$A$1001,customers!$B$1:$B$1001,,0)</f>
        <v>Pen Wye</v>
      </c>
      <c r="G109" s="2" t="str">
        <f>IF(_xlfn.XLOOKUP(C109,customers!A108:A1108,customers!C108:C1108,,0)=0,"",_xlfn.XLOOKUP(C109,customers!A108:A1108,customers!C108:C1108,,0))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2"/>
        <v>17.91</v>
      </c>
      <c r="N109" s="8" t="str">
        <f>_xlfn.XLOOKUP(Orders[[#This Row],[Customer ID]],customers!$A$1:$A$1001,customers!$I$1:$I$1001,,0)</f>
        <v>Yes</v>
      </c>
      <c r="O109" s="8" t="str">
        <f t="shared" si="3"/>
        <v>Robusta</v>
      </c>
      <c r="P109" t="str">
        <f>IF(J109="M","Medium",IF(J109="L","Light",IF(J109="D","Dark","")))</f>
        <v>Medium</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IF(_xlfn.XLOOKUP(C110,customers!A109:A1109,customers!C109:C1109,,0)=0,"",_xlfn.XLOOKUP(C110,customers!A109:A1109,customers!C109:C1109,,0))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2"/>
        <v>27</v>
      </c>
      <c r="N110" s="8" t="str">
        <f>_xlfn.XLOOKUP(Orders[[#This Row],[Customer ID]],customers!$A$1:$A$1001,customers!$I$1:$I$1001,,0)</f>
        <v>No</v>
      </c>
      <c r="O110" s="8" t="str">
        <f t="shared" si="3"/>
        <v>Arabica</v>
      </c>
      <c r="P110" t="str">
        <f>IF(J110="M","Medium",IF(J110="L","Light",IF(J110="D","Dark","")))</f>
        <v>Medium</v>
      </c>
    </row>
    <row r="111" spans="1:16" x14ac:dyDescent="0.25">
      <c r="A111" s="2" t="s">
        <v>1100</v>
      </c>
      <c r="B111" s="3">
        <v>43811</v>
      </c>
      <c r="C111" s="2" t="s">
        <v>1101</v>
      </c>
      <c r="D111" t="s">
        <v>6169</v>
      </c>
      <c r="E111" s="2">
        <v>1</v>
      </c>
      <c r="F111" s="2" t="str">
        <f>_xlfn.XLOOKUP(C111,customers!$A$1:$A$1001,customers!$B$1:$B$1001,,0)</f>
        <v>Terry Sheryn</v>
      </c>
      <c r="G111" s="2" t="str">
        <f>IF(_xlfn.XLOOKUP(C111,customers!A110:A1110,customers!C110:C1110,,0)=0,"",_xlfn.XLOOKUP(C111,customers!A110:A1110,customers!C110:C1110,,0))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2"/>
        <v>7.77</v>
      </c>
      <c r="N111" s="8" t="str">
        <f>_xlfn.XLOOKUP(Orders[[#This Row],[Customer ID]],customers!$A$1:$A$1001,customers!$I$1:$I$1001,,0)</f>
        <v>Yes</v>
      </c>
      <c r="O111" s="8" t="str">
        <f t="shared" si="3"/>
        <v>Liberica</v>
      </c>
      <c r="P111" t="str">
        <f>IF(J111="M","Medium",IF(J111="L","Light",IF(J111="D","Dark","")))</f>
        <v>Dark</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IF(_xlfn.XLOOKUP(C112,customers!A111:A1111,customers!C111:C1111,,0)=0,"",_xlfn.XLOOKUP(C112,customers!A111:A1111,customers!C111:C1111,,0))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2"/>
        <v>13.365</v>
      </c>
      <c r="N112" s="8" t="str">
        <f>_xlfn.XLOOKUP(Orders[[#This Row],[Customer ID]],customers!$A$1:$A$1001,customers!$I$1:$I$1001,,0)</f>
        <v>Yes</v>
      </c>
      <c r="O112" s="8" t="str">
        <f t="shared" si="3"/>
        <v>Excelsa</v>
      </c>
      <c r="P112" t="str">
        <f>IF(J112="M","Medium",IF(J112="L","Light",IF(J112="D","Dark","")))</f>
        <v>Light</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IF(_xlfn.XLOOKUP(C113,customers!A112:A1112,customers!C112:C1112,,0)=0,"",_xlfn.XLOOKUP(C113,customers!A112:A1112,customers!C112:C1112,,0))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2"/>
        <v>26.849999999999994</v>
      </c>
      <c r="N113" s="8" t="str">
        <f>_xlfn.XLOOKUP(Orders[[#This Row],[Customer ID]],customers!$A$1:$A$1001,customers!$I$1:$I$1001,,0)</f>
        <v>No</v>
      </c>
      <c r="O113" s="8" t="str">
        <f t="shared" si="3"/>
        <v>Robusta</v>
      </c>
      <c r="P113" t="str">
        <f>IF(J113="M","Medium",IF(J113="L","Light",IF(J113="D","Dark","")))</f>
        <v>Dark</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IF(_xlfn.XLOOKUP(C114,customers!A113:A1113,customers!C113:C1113,,0)=0,"",_xlfn.XLOOKUP(C114,customers!A113:A1113,customers!C113:C1113,,0))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2"/>
        <v>11.25</v>
      </c>
      <c r="N114" s="8" t="str">
        <f>_xlfn.XLOOKUP(Orders[[#This Row],[Customer ID]],customers!$A$1:$A$1001,customers!$I$1:$I$1001,,0)</f>
        <v>No</v>
      </c>
      <c r="O114" s="8" t="str">
        <f t="shared" si="3"/>
        <v>Arabica</v>
      </c>
      <c r="P114" t="str">
        <f>IF(J114="M","Medium",IF(J114="L","Light",IF(J114="D","Dark","")))</f>
        <v>Medium</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IF(_xlfn.XLOOKUP(C115,customers!A114:A1114,customers!C114:C1114,,0)=0,"",_xlfn.XLOOKUP(C115,customers!A114:A1114,customers!C114:C1114,,0))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2"/>
        <v>14.55</v>
      </c>
      <c r="N115" s="8" t="str">
        <f>_xlfn.XLOOKUP(Orders[[#This Row],[Customer ID]],customers!$A$1:$A$1001,customers!$I$1:$I$1001,,0)</f>
        <v>No</v>
      </c>
      <c r="O115" s="8" t="str">
        <f t="shared" si="3"/>
        <v>Liberica</v>
      </c>
      <c r="P115" t="str">
        <f>IF(J115="M","Medium",IF(J115="L","Light",IF(J115="D","Dark","")))</f>
        <v>Medium</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IF(_xlfn.XLOOKUP(C116,customers!A115:A1115,customers!C115:C1115,,0)=0,"",_xlfn.XLOOKUP(C116,customers!A115:A1115,customers!C115:C1115,,0))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2"/>
        <v>14.339999999999998</v>
      </c>
      <c r="N116" s="8" t="str">
        <f>_xlfn.XLOOKUP(Orders[[#This Row],[Customer ID]],customers!$A$1:$A$1001,customers!$I$1:$I$1001,,0)</f>
        <v>No</v>
      </c>
      <c r="O116" s="8" t="str">
        <f t="shared" si="3"/>
        <v>Robusta</v>
      </c>
      <c r="P116" t="str">
        <f>IF(J116="M","Medium",IF(J116="L","Light",IF(J116="D","Dark","")))</f>
        <v>Light</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IF(_xlfn.XLOOKUP(C117,customers!A116:A1116,customers!C116:C1116,,0)=0,"",_xlfn.XLOOKUP(C117,customers!A116:A1116,customers!C116:C1116,,0))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2"/>
        <v>15.85</v>
      </c>
      <c r="N117" s="8" t="str">
        <f>_xlfn.XLOOKUP(Orders[[#This Row],[Customer ID]],customers!$A$1:$A$1001,customers!$I$1:$I$1001,,0)</f>
        <v>No</v>
      </c>
      <c r="O117" s="8" t="str">
        <f t="shared" si="3"/>
        <v>Liberica</v>
      </c>
      <c r="P117" t="str">
        <f>IF(J117="M","Medium",IF(J117="L","Light",IF(J117="D","Dark","")))</f>
        <v>Light</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IF(_xlfn.XLOOKUP(C118,customers!A117:A1117,customers!C117:C1117,,0)=0,"",_xlfn.XLOOKUP(C118,customers!A117:A1117,customers!C117:C1117,,0))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2"/>
        <v>19.02</v>
      </c>
      <c r="N118" s="8" t="str">
        <f>_xlfn.XLOOKUP(Orders[[#This Row],[Customer ID]],customers!$A$1:$A$1001,customers!$I$1:$I$1001,,0)</f>
        <v>Yes</v>
      </c>
      <c r="O118" s="8" t="str">
        <f t="shared" si="3"/>
        <v>Liberica</v>
      </c>
      <c r="P118" t="str">
        <f>IF(J118="M","Medium",IF(J118="L","Light",IF(J118="D","Dark","")))</f>
        <v>Light</v>
      </c>
    </row>
    <row r="119" spans="1:16" x14ac:dyDescent="0.25">
      <c r="A119" s="2" t="s">
        <v>1146</v>
      </c>
      <c r="B119" s="3">
        <v>44656</v>
      </c>
      <c r="C119" s="2" t="s">
        <v>1147</v>
      </c>
      <c r="D119" t="s">
        <v>6161</v>
      </c>
      <c r="E119" s="2">
        <v>4</v>
      </c>
      <c r="F119" s="2" t="str">
        <f>_xlfn.XLOOKUP(C119,customers!$A$1:$A$1001,customers!$B$1:$B$1001,,0)</f>
        <v>Brook Drage</v>
      </c>
      <c r="G119" s="2" t="str">
        <f>IF(_xlfn.XLOOKUP(C119,customers!A118:A1118,customers!C118:C1118,,0)=0,"",_xlfn.XLOOKUP(C119,customers!A118:A1118,customers!C118:C1118,,0))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2"/>
        <v>38.04</v>
      </c>
      <c r="N119" s="8" t="str">
        <f>_xlfn.XLOOKUP(Orders[[#This Row],[Customer ID]],customers!$A$1:$A$1001,customers!$I$1:$I$1001,,0)</f>
        <v>No</v>
      </c>
      <c r="O119" s="8" t="str">
        <f t="shared" si="3"/>
        <v>Liberica</v>
      </c>
      <c r="P119" t="str">
        <f>IF(J119="M","Medium",IF(J119="L","Light",IF(J119="D","Dark","")))</f>
        <v>Light</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IF(_xlfn.XLOOKUP(C120,customers!A119:A1119,customers!C119:C1119,,0)=0,"",_xlfn.XLOOKUP(C120,customers!A119:A1119,customers!C119:C1119,,0))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2"/>
        <v>21.87</v>
      </c>
      <c r="N120" s="8" t="str">
        <f>_xlfn.XLOOKUP(Orders[[#This Row],[Customer ID]],customers!$A$1:$A$1001,customers!$I$1:$I$1001,,0)</f>
        <v>Yes</v>
      </c>
      <c r="O120" s="8" t="str">
        <f t="shared" si="3"/>
        <v>Excelsa</v>
      </c>
      <c r="P120" t="str">
        <f>IF(J120="M","Medium",IF(J120="L","Light",IF(J120="D","Dark","")))</f>
        <v>Dark</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IF(_xlfn.XLOOKUP(C121,customers!A120:A1120,customers!C120:C1120,,0)=0,"",_xlfn.XLOOKUP(C121,customers!A120:A1120,customers!C120:C1120,,0))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2"/>
        <v>4.125</v>
      </c>
      <c r="N121" s="8" t="str">
        <f>_xlfn.XLOOKUP(Orders[[#This Row],[Customer ID]],customers!$A$1:$A$1001,customers!$I$1:$I$1001,,0)</f>
        <v>No</v>
      </c>
      <c r="O121" s="8" t="str">
        <f t="shared" si="3"/>
        <v>Excelsa</v>
      </c>
      <c r="P121" t="str">
        <f>IF(J121="M","Medium",IF(J121="L","Light",IF(J121="D","Dark","")))</f>
        <v>Medium</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IF(_xlfn.XLOOKUP(C122,customers!A121:A1121,customers!C121:C1121,,0)=0,"",_xlfn.XLOOKUP(C122,customers!A121:A1121,customers!C121:C1121,,0))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2"/>
        <v>3.8849999999999998</v>
      </c>
      <c r="N122" s="8" t="str">
        <f>_xlfn.XLOOKUP(Orders[[#This Row],[Customer ID]],customers!$A$1:$A$1001,customers!$I$1:$I$1001,,0)</f>
        <v>No</v>
      </c>
      <c r="O122" s="8" t="str">
        <f t="shared" si="3"/>
        <v>Arabica</v>
      </c>
      <c r="P122" t="str">
        <f>IF(J122="M","Medium",IF(J122="L","Light",IF(J122="D","Dark","")))</f>
        <v>Light</v>
      </c>
    </row>
    <row r="123" spans="1:16" x14ac:dyDescent="0.25">
      <c r="A123" s="2" t="s">
        <v>1158</v>
      </c>
      <c r="B123" s="3">
        <v>44471</v>
      </c>
      <c r="C123" s="2" t="s">
        <v>1159</v>
      </c>
      <c r="D123" t="s">
        <v>6141</v>
      </c>
      <c r="E123" s="2">
        <v>5</v>
      </c>
      <c r="F123" s="2" t="str">
        <f>_xlfn.XLOOKUP(C123,customers!$A$1:$A$1001,customers!$B$1:$B$1001,,0)</f>
        <v>Cordi Switsur</v>
      </c>
      <c r="G123" s="2" t="e">
        <f>IF(_xlfn.XLOOKUP(C123,customers!A122:A1122,customers!C122:C1122,,0)=0,"",_xlfn.XLOOKUP(C123,customers!A122:A1122,customers!C122:C1122,,0))</f>
        <v>#N/A</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2"/>
        <v>68.75</v>
      </c>
      <c r="N123" s="8" t="str">
        <f>_xlfn.XLOOKUP(Orders[[#This Row],[Customer ID]],customers!$A$1:$A$1001,customers!$I$1:$I$1001,,0)</f>
        <v>No</v>
      </c>
      <c r="O123" s="8" t="str">
        <f t="shared" si="3"/>
        <v>Excelsa</v>
      </c>
      <c r="P123" t="str">
        <f>IF(J123="M","Medium",IF(J123="L","Light",IF(J123="D","Dark","")))</f>
        <v>Medium</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IF(_xlfn.XLOOKUP(C124,customers!A123:A1123,customers!C123:C1123,,0)=0,"",_xlfn.XLOOKUP(C124,customers!A123:A1123,customers!C123:C1123,,0))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2"/>
        <v>23.88</v>
      </c>
      <c r="N124" s="8" t="str">
        <f>_xlfn.XLOOKUP(Orders[[#This Row],[Customer ID]],customers!$A$1:$A$1001,customers!$I$1:$I$1001,,0)</f>
        <v>Yes</v>
      </c>
      <c r="O124" s="8" t="str">
        <f t="shared" si="3"/>
        <v>Arabica</v>
      </c>
      <c r="P124" t="str">
        <f>IF(J124="M","Medium",IF(J124="L","Light",IF(J124="D","Dark","")))</f>
        <v>Dark</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IF(_xlfn.XLOOKUP(C125,customers!A124:A1124,customers!C124:C1124,,0)=0,"",_xlfn.XLOOKUP(C125,customers!A124:A1124,customers!C124:C1124,,0))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2"/>
        <v>145.82</v>
      </c>
      <c r="N125" s="8" t="str">
        <f>_xlfn.XLOOKUP(Orders[[#This Row],[Customer ID]],customers!$A$1:$A$1001,customers!$I$1:$I$1001,,0)</f>
        <v>No</v>
      </c>
      <c r="O125" s="8" t="str">
        <f t="shared" si="3"/>
        <v>Liberica</v>
      </c>
      <c r="P125" t="str">
        <f>IF(J125="M","Medium",IF(J125="L","Light",IF(J125="D","Dark","")))</f>
        <v>Light</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IF(_xlfn.XLOOKUP(C126,customers!A125:A1125,customers!C125:C1125,,0)=0,"",_xlfn.XLOOKUP(C126,customers!A125:A1125,customers!C125:C1125,,0))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2"/>
        <v>21.825000000000003</v>
      </c>
      <c r="N126" s="8" t="str">
        <f>_xlfn.XLOOKUP(Orders[[#This Row],[Customer ID]],customers!$A$1:$A$1001,customers!$I$1:$I$1001,,0)</f>
        <v>Yes</v>
      </c>
      <c r="O126" s="8" t="str">
        <f t="shared" si="3"/>
        <v>Liberica</v>
      </c>
      <c r="P126" t="str">
        <f>IF(J126="M","Medium",IF(J126="L","Light",IF(J126="D","Dark","")))</f>
        <v>Medium</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IF(_xlfn.XLOOKUP(C127,customers!A126:A1126,customers!C126:C1126,,0)=0,"",_xlfn.XLOOKUP(C127,customers!A126:A1126,customers!C126:C1126,,0))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2"/>
        <v>26.19</v>
      </c>
      <c r="N127" s="8" t="str">
        <f>_xlfn.XLOOKUP(Orders[[#This Row],[Customer ID]],customers!$A$1:$A$1001,customers!$I$1:$I$1001,,0)</f>
        <v>Yes</v>
      </c>
      <c r="O127" s="8" t="str">
        <f t="shared" si="3"/>
        <v>Liberica</v>
      </c>
      <c r="P127" t="str">
        <f>IF(J127="M","Medium",IF(J127="L","Light",IF(J127="D","Dark","")))</f>
        <v>Medium</v>
      </c>
    </row>
    <row r="128" spans="1:16" x14ac:dyDescent="0.25">
      <c r="A128" s="2" t="s">
        <v>1198</v>
      </c>
      <c r="B128" s="3">
        <v>44026</v>
      </c>
      <c r="C128" s="2" t="s">
        <v>1199</v>
      </c>
      <c r="D128" t="s">
        <v>6155</v>
      </c>
      <c r="E128" s="2">
        <v>1</v>
      </c>
      <c r="F128" s="2" t="str">
        <f>_xlfn.XLOOKUP(C128,customers!$A$1:$A$1001,customers!$B$1:$B$1001,,0)</f>
        <v>Hewet Synnot</v>
      </c>
      <c r="G128" s="2" t="str">
        <f>IF(_xlfn.XLOOKUP(C128,customers!A127:A1127,customers!C127:C1127,,0)=0,"",_xlfn.XLOOKUP(C128,customers!A127:A1127,customers!C127:C1127,,0))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2"/>
        <v>11.25</v>
      </c>
      <c r="N128" s="8" t="str">
        <f>_xlfn.XLOOKUP(Orders[[#This Row],[Customer ID]],customers!$A$1:$A$1001,customers!$I$1:$I$1001,,0)</f>
        <v>No</v>
      </c>
      <c r="O128" s="8" t="str">
        <f t="shared" si="3"/>
        <v>Arabica</v>
      </c>
      <c r="P128" t="str">
        <f>IF(J128="M","Medium",IF(J128="L","Light",IF(J128="D","Dark","")))</f>
        <v>Medium</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IF(_xlfn.XLOOKUP(C129,customers!A128:A1128,customers!C128:C1128,,0)=0,"",_xlfn.XLOOKUP(C129,customers!A128:A1128,customers!C128:C1128,,0))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2"/>
        <v>77.699999999999989</v>
      </c>
      <c r="N129" s="8" t="str">
        <f>_xlfn.XLOOKUP(Orders[[#This Row],[Customer ID]],customers!$A$1:$A$1001,customers!$I$1:$I$1001,,0)</f>
        <v>No</v>
      </c>
      <c r="O129" s="8" t="str">
        <f t="shared" si="3"/>
        <v>Liberica</v>
      </c>
      <c r="P129" t="str">
        <f>IF(J129="M","Medium",IF(J129="L","Light",IF(J129="D","Dark","")))</f>
        <v>Dark</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IF(_xlfn.XLOOKUP(C130,customers!A129:A1129,customers!C129:C1129,,0)=0,"",_xlfn.XLOOKUP(C130,customers!A129:A1129,customers!C129:C1129,,0))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2"/>
        <v>6.75</v>
      </c>
      <c r="N130" s="8" t="str">
        <f>_xlfn.XLOOKUP(Orders[[#This Row],[Customer ID]],customers!$A$1:$A$1001,customers!$I$1:$I$1001,,0)</f>
        <v>No</v>
      </c>
      <c r="O130" s="8" t="str">
        <f t="shared" si="3"/>
        <v>Arabica</v>
      </c>
      <c r="P130" t="str">
        <f>IF(J130="M","Medium",IF(J130="L","Light",IF(J130="D","Dark","")))</f>
        <v>Medium</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IF(_xlfn.XLOOKUP(C131,customers!A130:A1130,customers!C130:C1130,,0)=0,"",_xlfn.XLOOKUP(C131,customers!A130:A1130,customers!C130:C1130,,0))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4">L131*E131</f>
        <v>12.15</v>
      </c>
      <c r="N131" s="8" t="str">
        <f>_xlfn.XLOOKUP(Orders[[#This Row],[Customer ID]],customers!$A$1:$A$1001,customers!$I$1:$I$1001,,0)</f>
        <v>Yes</v>
      </c>
      <c r="O131" s="8" t="str">
        <f t="shared" ref="O131:O194" si="5">IF(I131="Rob","Robusta",IF(I131="Exc","Excelsa",IF(I131="Lib","Liberica",IF(I131="Ara","Arabica",""))))</f>
        <v>Excelsa</v>
      </c>
      <c r="P131" t="str">
        <f>IF(J131="M","Medium",IF(J131="L","Light",IF(J131="D","Dark","")))</f>
        <v>Dark</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IF(_xlfn.XLOOKUP(C132,customers!A131:A1131,customers!C131:C1131,,0)=0,"",_xlfn.XLOOKUP(C132,customers!A131:A1131,customers!C131:C1131,,0))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4"/>
        <v>148.92499999999998</v>
      </c>
      <c r="N132" s="8" t="str">
        <f>_xlfn.XLOOKUP(Orders[[#This Row],[Customer ID]],customers!$A$1:$A$1001,customers!$I$1:$I$1001,,0)</f>
        <v>Yes</v>
      </c>
      <c r="O132" s="8" t="str">
        <f t="shared" si="5"/>
        <v>Arabica</v>
      </c>
      <c r="P132" t="str">
        <f>IF(J132="M","Medium",IF(J132="L","Light",IF(J132="D","Dark","")))</f>
        <v>Light</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IF(_xlfn.XLOOKUP(C133,customers!A132:A1132,customers!C132:C1132,,0)=0,"",_xlfn.XLOOKUP(C133,customers!A132:A1132,customers!C132:C1132,,0))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4"/>
        <v>14.58</v>
      </c>
      <c r="N133" s="8" t="str">
        <f>_xlfn.XLOOKUP(Orders[[#This Row],[Customer ID]],customers!$A$1:$A$1001,customers!$I$1:$I$1001,,0)</f>
        <v>Yes</v>
      </c>
      <c r="O133" s="8" t="str">
        <f t="shared" si="5"/>
        <v>Excelsa</v>
      </c>
      <c r="P133" t="str">
        <f>IF(J133="M","Medium",IF(J133="L","Light",IF(J133="D","Dark","")))</f>
        <v>Dark</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IF(_xlfn.XLOOKUP(C134,customers!A133:A1133,customers!C133:C1133,,0)=0,"",_xlfn.XLOOKUP(C134,customers!A133:A1133,customers!C133:C1133,,0))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4"/>
        <v>148.92499999999998</v>
      </c>
      <c r="N134" s="8" t="str">
        <f>_xlfn.XLOOKUP(Orders[[#This Row],[Customer ID]],customers!$A$1:$A$1001,customers!$I$1:$I$1001,,0)</f>
        <v>Yes</v>
      </c>
      <c r="O134" s="8" t="str">
        <f t="shared" si="5"/>
        <v>Arabica</v>
      </c>
      <c r="P134" t="str">
        <f>IF(J134="M","Medium",IF(J134="L","Light",IF(J134="D","Dark","")))</f>
        <v>Light</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IF(_xlfn.XLOOKUP(C135,customers!A134:A1134,customers!C134:C1134,,0)=0,"",_xlfn.XLOOKUP(C135,customers!A134:A1134,customers!C134:C1134,,0))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4"/>
        <v>12.95</v>
      </c>
      <c r="N135" s="8" t="str">
        <f>_xlfn.XLOOKUP(Orders[[#This Row],[Customer ID]],customers!$A$1:$A$1001,customers!$I$1:$I$1001,,0)</f>
        <v>No</v>
      </c>
      <c r="O135" s="8" t="str">
        <f t="shared" si="5"/>
        <v>Liberica</v>
      </c>
      <c r="P135" t="str">
        <f>IF(J135="M","Medium",IF(J135="L","Light",IF(J135="D","Dark","")))</f>
        <v>Dark</v>
      </c>
    </row>
    <row r="136" spans="1:16" x14ac:dyDescent="0.25">
      <c r="A136" s="2" t="s">
        <v>1245</v>
      </c>
      <c r="B136" s="3">
        <v>44758</v>
      </c>
      <c r="C136" s="2" t="s">
        <v>1246</v>
      </c>
      <c r="D136" t="s">
        <v>6166</v>
      </c>
      <c r="E136" s="2">
        <v>3</v>
      </c>
      <c r="F136" s="2" t="str">
        <f>_xlfn.XLOOKUP(C136,customers!$A$1:$A$1001,customers!$B$1:$B$1001,,0)</f>
        <v>Ewell Hanby</v>
      </c>
      <c r="G136" s="2" t="str">
        <f>IF(_xlfn.XLOOKUP(C136,customers!A135:A1135,customers!C135:C1135,,0)=0,"",_xlfn.XLOOKUP(C136,customers!A135:A1135,customers!C135:C1135,,0))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4"/>
        <v>94.874999999999986</v>
      </c>
      <c r="N136" s="8" t="str">
        <f>_xlfn.XLOOKUP(Orders[[#This Row],[Customer ID]],customers!$A$1:$A$1001,customers!$I$1:$I$1001,,0)</f>
        <v>Yes</v>
      </c>
      <c r="O136" s="8" t="str">
        <f t="shared" si="5"/>
        <v>Excelsa</v>
      </c>
      <c r="P136" t="str">
        <f>IF(J136="M","Medium",IF(J136="L","Light",IF(J136="D","Dark","")))</f>
        <v>Medium</v>
      </c>
    </row>
    <row r="137" spans="1:16" x14ac:dyDescent="0.25">
      <c r="A137" s="2" t="s">
        <v>1249</v>
      </c>
      <c r="B137" s="3">
        <v>44232</v>
      </c>
      <c r="C137" s="2" t="s">
        <v>976</v>
      </c>
      <c r="D137" t="s">
        <v>6180</v>
      </c>
      <c r="E137" s="2">
        <v>5</v>
      </c>
      <c r="F137" s="2" t="str">
        <f>_xlfn.XLOOKUP(C137,customers!$A$1:$A$1001,customers!$B$1:$B$1001,,0)</f>
        <v>Blancha McAmish</v>
      </c>
      <c r="G137" s="2" t="e">
        <f>IF(_xlfn.XLOOKUP(C137,customers!A136:A1136,customers!C136:C1136,,0)=0,"",_xlfn.XLOOKUP(C137,customers!A136:A1136,customers!C136:C1136,,0))</f>
        <v>#N/A</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4"/>
        <v>38.849999999999994</v>
      </c>
      <c r="N137" s="8" t="str">
        <f>_xlfn.XLOOKUP(Orders[[#This Row],[Customer ID]],customers!$A$1:$A$1001,customers!$I$1:$I$1001,,0)</f>
        <v>Yes</v>
      </c>
      <c r="O137" s="8" t="str">
        <f t="shared" si="5"/>
        <v>Arabica</v>
      </c>
      <c r="P137" t="str">
        <f>IF(J137="M","Medium",IF(J137="L","Light",IF(J137="D","Dark","")))</f>
        <v>Light</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IF(_xlfn.XLOOKUP(C138,customers!A137:A1137,customers!C137:C1137,,0)=0,"",_xlfn.XLOOKUP(C138,customers!A137:A1137,customers!C137:C1137,,0))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4"/>
        <v>11.94</v>
      </c>
      <c r="N138" s="8" t="str">
        <f>_xlfn.XLOOKUP(Orders[[#This Row],[Customer ID]],customers!$A$1:$A$1001,customers!$I$1:$I$1001,,0)</f>
        <v>No</v>
      </c>
      <c r="O138" s="8" t="str">
        <f t="shared" si="5"/>
        <v>Arabica</v>
      </c>
      <c r="P138" t="str">
        <f>IF(J138="M","Medium",IF(J138="L","Light",IF(J138="D","Dark","")))</f>
        <v>Dark</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IF(_xlfn.XLOOKUP(C139,customers!A138:A1138,customers!C138:C1138,,0)=0,"",_xlfn.XLOOKUP(C139,customers!A138:A1138,customers!C138:C1138,,0))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4"/>
        <v>102.46499999999997</v>
      </c>
      <c r="N139" s="8" t="str">
        <f>_xlfn.XLOOKUP(Orders[[#This Row],[Customer ID]],customers!$A$1:$A$1001,customers!$I$1:$I$1001,,0)</f>
        <v>No</v>
      </c>
      <c r="O139" s="8" t="str">
        <f t="shared" si="5"/>
        <v>Excelsa</v>
      </c>
      <c r="P139" t="str">
        <f>IF(J139="M","Medium",IF(J139="L","Light",IF(J139="D","Dark","")))</f>
        <v>Light</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IF(_xlfn.XLOOKUP(C140,customers!A139:A1139,customers!C139:C1139,,0)=0,"",_xlfn.XLOOKUP(C140,customers!A139:A1139,customers!C139:C1139,,0))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4"/>
        <v>48.6</v>
      </c>
      <c r="N140" s="8" t="str">
        <f>_xlfn.XLOOKUP(Orders[[#This Row],[Customer ID]],customers!$A$1:$A$1001,customers!$I$1:$I$1001,,0)</f>
        <v>No</v>
      </c>
      <c r="O140" s="8" t="str">
        <f t="shared" si="5"/>
        <v>Excelsa</v>
      </c>
      <c r="P140" t="str">
        <f>IF(J140="M","Medium",IF(J140="L","Light",IF(J140="D","Dark","")))</f>
        <v>Dark</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IF(_xlfn.XLOOKUP(C141,customers!A140:A1140,customers!C140:C1140,,0)=0,"",_xlfn.XLOOKUP(C141,customers!A140:A1140,customers!C140:C1140,,0))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4"/>
        <v>77.699999999999989</v>
      </c>
      <c r="N141" s="8" t="str">
        <f>_xlfn.XLOOKUP(Orders[[#This Row],[Customer ID]],customers!$A$1:$A$1001,customers!$I$1:$I$1001,,0)</f>
        <v>Yes</v>
      </c>
      <c r="O141" s="8" t="str">
        <f t="shared" si="5"/>
        <v>Liberica</v>
      </c>
      <c r="P141" t="str">
        <f>IF(J141="M","Medium",IF(J141="L","Light",IF(J141="D","Dark","")))</f>
        <v>Dark</v>
      </c>
    </row>
    <row r="142" spans="1:16" x14ac:dyDescent="0.25">
      <c r="A142" s="2" t="s">
        <v>1276</v>
      </c>
      <c r="B142" s="3">
        <v>44694</v>
      </c>
      <c r="C142" s="2" t="s">
        <v>1277</v>
      </c>
      <c r="D142" t="s">
        <v>6165</v>
      </c>
      <c r="E142" s="2">
        <v>1</v>
      </c>
      <c r="F142" s="2" t="str">
        <f>_xlfn.XLOOKUP(C142,customers!$A$1:$A$1001,customers!$B$1:$B$1001,,0)</f>
        <v>Vallie Kundt</v>
      </c>
      <c r="G142" s="2" t="str">
        <f>IF(_xlfn.XLOOKUP(C142,customers!A141:A1141,customers!C141:C1141,,0)=0,"",_xlfn.XLOOKUP(C142,customers!A141:A1141,customers!C141:C1141,,0))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4"/>
        <v>29.784999999999997</v>
      </c>
      <c r="N142" s="8" t="str">
        <f>_xlfn.XLOOKUP(Orders[[#This Row],[Customer ID]],customers!$A$1:$A$1001,customers!$I$1:$I$1001,,0)</f>
        <v>Yes</v>
      </c>
      <c r="O142" s="8" t="str">
        <f t="shared" si="5"/>
        <v>Liberica</v>
      </c>
      <c r="P142" t="str">
        <f>IF(J142="M","Medium",IF(J142="L","Light",IF(J142="D","Dark","")))</f>
        <v>Dark</v>
      </c>
    </row>
    <row r="143" spans="1:16" x14ac:dyDescent="0.25">
      <c r="A143" s="2" t="s">
        <v>1283</v>
      </c>
      <c r="B143" s="3">
        <v>43970</v>
      </c>
      <c r="C143" s="2" t="s">
        <v>1284</v>
      </c>
      <c r="D143" t="s">
        <v>6167</v>
      </c>
      <c r="E143" s="2">
        <v>4</v>
      </c>
      <c r="F143" s="2" t="str">
        <f>_xlfn.XLOOKUP(C143,customers!$A$1:$A$1001,customers!$B$1:$B$1001,,0)</f>
        <v>Boyd Bett</v>
      </c>
      <c r="G143" s="2" t="str">
        <f>IF(_xlfn.XLOOKUP(C143,customers!A142:A1142,customers!C142:C1142,,0)=0,"",_xlfn.XLOOKUP(C143,customers!A142:A1142,customers!C142:C1142,,0))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4"/>
        <v>15.54</v>
      </c>
      <c r="N143" s="8" t="str">
        <f>_xlfn.XLOOKUP(Orders[[#This Row],[Customer ID]],customers!$A$1:$A$1001,customers!$I$1:$I$1001,,0)</f>
        <v>Yes</v>
      </c>
      <c r="O143" s="8" t="str">
        <f t="shared" si="5"/>
        <v>Arabica</v>
      </c>
      <c r="P143" t="str">
        <f>IF(J143="M","Medium",IF(J143="L","Light",IF(J143="D","Dark","")))</f>
        <v>Light</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IF(_xlfn.XLOOKUP(C144,customers!A143:A1143,customers!C143:C1143,,0)=0,"",_xlfn.XLOOKUP(C144,customers!A143:A1143,customers!C143:C1143,,0))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4"/>
        <v>136.61999999999998</v>
      </c>
      <c r="N144" s="8" t="str">
        <f>_xlfn.XLOOKUP(Orders[[#This Row],[Customer ID]],customers!$A$1:$A$1001,customers!$I$1:$I$1001,,0)</f>
        <v>Yes</v>
      </c>
      <c r="O144" s="8" t="str">
        <f t="shared" si="5"/>
        <v>Excelsa</v>
      </c>
      <c r="P144" t="str">
        <f>IF(J144="M","Medium",IF(J144="L","Light",IF(J144="D","Dark","")))</f>
        <v>Light</v>
      </c>
    </row>
    <row r="145" spans="1:16" x14ac:dyDescent="0.25">
      <c r="A145" s="2" t="s">
        <v>1293</v>
      </c>
      <c r="B145" s="3">
        <v>44083</v>
      </c>
      <c r="C145" s="2" t="s">
        <v>1294</v>
      </c>
      <c r="D145" t="s">
        <v>6160</v>
      </c>
      <c r="E145" s="2">
        <v>2</v>
      </c>
      <c r="F145" s="2" t="str">
        <f>_xlfn.XLOOKUP(C145,customers!$A$1:$A$1001,customers!$B$1:$B$1001,,0)</f>
        <v>Deana Staite</v>
      </c>
      <c r="G145" s="2" t="str">
        <f>IF(_xlfn.XLOOKUP(C145,customers!A144:A1144,customers!C144:C1144,,0)=0,"",_xlfn.XLOOKUP(C145,customers!A144:A1144,customers!C144:C1144,,0))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4"/>
        <v>17.46</v>
      </c>
      <c r="N145" s="8" t="str">
        <f>_xlfn.XLOOKUP(Orders[[#This Row],[Customer ID]],customers!$A$1:$A$1001,customers!$I$1:$I$1001,,0)</f>
        <v>No</v>
      </c>
      <c r="O145" s="8" t="str">
        <f t="shared" si="5"/>
        <v>Liberica</v>
      </c>
      <c r="P145" t="str">
        <f>IF(J145="M","Medium",IF(J145="L","Light",IF(J145="D","Dark","")))</f>
        <v>Medium</v>
      </c>
    </row>
    <row r="146" spans="1:16" x14ac:dyDescent="0.25">
      <c r="A146" s="2" t="s">
        <v>1299</v>
      </c>
      <c r="B146" s="3">
        <v>44265</v>
      </c>
      <c r="C146" s="2" t="s">
        <v>1300</v>
      </c>
      <c r="D146" t="s">
        <v>6148</v>
      </c>
      <c r="E146" s="2">
        <v>2</v>
      </c>
      <c r="F146" s="2" t="str">
        <f>_xlfn.XLOOKUP(C146,customers!$A$1:$A$1001,customers!$B$1:$B$1001,,0)</f>
        <v>Winn Keyse</v>
      </c>
      <c r="G146" s="2" t="str">
        <f>IF(_xlfn.XLOOKUP(C146,customers!A145:A1145,customers!C145:C1145,,0)=0,"",_xlfn.XLOOKUP(C146,customers!A145:A1145,customers!C145:C1145,,0))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4"/>
        <v>68.309999999999988</v>
      </c>
      <c r="N146" s="8" t="str">
        <f>_xlfn.XLOOKUP(Orders[[#This Row],[Customer ID]],customers!$A$1:$A$1001,customers!$I$1:$I$1001,,0)</f>
        <v>Yes</v>
      </c>
      <c r="O146" s="8" t="str">
        <f t="shared" si="5"/>
        <v>Excelsa</v>
      </c>
      <c r="P146" t="str">
        <f>IF(J146="M","Medium",IF(J146="L","Light",IF(J146="D","Dark","")))</f>
        <v>Light</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IF(_xlfn.XLOOKUP(C147,customers!A146:A1146,customers!C146:C1146,,0)=0,"",_xlfn.XLOOKUP(C147,customers!A146:A1146,customers!C146:C1146,,0))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4"/>
        <v>17.46</v>
      </c>
      <c r="N147" s="8" t="str">
        <f>_xlfn.XLOOKUP(Orders[[#This Row],[Customer ID]],customers!$A$1:$A$1001,customers!$I$1:$I$1001,,0)</f>
        <v>No</v>
      </c>
      <c r="O147" s="8" t="str">
        <f t="shared" si="5"/>
        <v>Liberica</v>
      </c>
      <c r="P147" t="str">
        <f>IF(J147="M","Medium",IF(J147="L","Light",IF(J147="D","Dark","")))</f>
        <v>Medium</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IF(_xlfn.XLOOKUP(C148,customers!A147:A1147,customers!C147:C1147,,0)=0,"",_xlfn.XLOOKUP(C148,customers!A147:A1147,customers!C147:C1147,,0))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4"/>
        <v>43.650000000000006</v>
      </c>
      <c r="N148" s="8" t="str">
        <f>_xlfn.XLOOKUP(Orders[[#This Row],[Customer ID]],customers!$A$1:$A$1001,customers!$I$1:$I$1001,,0)</f>
        <v>No</v>
      </c>
      <c r="O148" s="8" t="str">
        <f t="shared" si="5"/>
        <v>Liberica</v>
      </c>
      <c r="P148" t="str">
        <f>IF(J148="M","Medium",IF(J148="L","Light",IF(J148="D","Dark","")))</f>
        <v>Medium</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IF(_xlfn.XLOOKUP(C149,customers!A148:A1148,customers!C148:C1148,,0)=0,"",_xlfn.XLOOKUP(C149,customers!A148:A1148,customers!C148:C1148,,0))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4"/>
        <v>27.5</v>
      </c>
      <c r="N149" s="8" t="str">
        <f>_xlfn.XLOOKUP(Orders[[#This Row],[Customer ID]],customers!$A$1:$A$1001,customers!$I$1:$I$1001,,0)</f>
        <v>No</v>
      </c>
      <c r="O149" s="8" t="str">
        <f t="shared" si="5"/>
        <v>Excelsa</v>
      </c>
      <c r="P149" t="str">
        <f>IF(J149="M","Medium",IF(J149="L","Light",IF(J149="D","Dark","")))</f>
        <v>Medium</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IF(_xlfn.XLOOKUP(C150,customers!A149:A1149,customers!C149:C1149,,0)=0,"",_xlfn.XLOOKUP(C150,customers!A149:A1149,customers!C149:C1149,,0))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4"/>
        <v>18.225000000000001</v>
      </c>
      <c r="N150" s="8" t="str">
        <f>_xlfn.XLOOKUP(Orders[[#This Row],[Customer ID]],customers!$A$1:$A$1001,customers!$I$1:$I$1001,,0)</f>
        <v>Yes</v>
      </c>
      <c r="O150" s="8" t="str">
        <f t="shared" si="5"/>
        <v>Excelsa</v>
      </c>
      <c r="P150" t="str">
        <f>IF(J150="M","Medium",IF(J150="L","Light",IF(J150="D","Dark","")))</f>
        <v>Dark</v>
      </c>
    </row>
    <row r="151" spans="1:16" x14ac:dyDescent="0.25">
      <c r="A151" s="2" t="s">
        <v>1328</v>
      </c>
      <c r="B151" s="3">
        <v>44108</v>
      </c>
      <c r="C151" s="2" t="s">
        <v>1329</v>
      </c>
      <c r="D151" t="s">
        <v>6175</v>
      </c>
      <c r="E151" s="2">
        <v>2</v>
      </c>
      <c r="F151" s="2" t="str">
        <f>_xlfn.XLOOKUP(C151,customers!$A$1:$A$1001,customers!$B$1:$B$1001,,0)</f>
        <v>Gerard Pirdy</v>
      </c>
      <c r="G151" s="2" t="str">
        <f>IF(_xlfn.XLOOKUP(C151,customers!A150:A1150,customers!C150:C1150,,0)=0,"",_xlfn.XLOOKUP(C151,customers!A150:A1150,customers!C150:C1150,,0))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4"/>
        <v>51.749999999999993</v>
      </c>
      <c r="N151" s="8" t="str">
        <f>_xlfn.XLOOKUP(Orders[[#This Row],[Customer ID]],customers!$A$1:$A$1001,customers!$I$1:$I$1001,,0)</f>
        <v>Yes</v>
      </c>
      <c r="O151" s="8" t="str">
        <f t="shared" si="5"/>
        <v>Arabica</v>
      </c>
      <c r="P151" t="str">
        <f>IF(J151="M","Medium",IF(J151="L","Light",IF(J151="D","Dark","")))</f>
        <v>Medium</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IF(_xlfn.XLOOKUP(C152,customers!A151:A1151,customers!C151:C1151,,0)=0,"",_xlfn.XLOOKUP(C152,customers!A151:A1151,customers!C151:C1151,,0))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4"/>
        <v>12.95</v>
      </c>
      <c r="N152" s="8" t="str">
        <f>_xlfn.XLOOKUP(Orders[[#This Row],[Customer ID]],customers!$A$1:$A$1001,customers!$I$1:$I$1001,,0)</f>
        <v>Yes</v>
      </c>
      <c r="O152" s="8" t="str">
        <f t="shared" si="5"/>
        <v>Liberica</v>
      </c>
      <c r="P152" t="str">
        <f>IF(J152="M","Medium",IF(J152="L","Light",IF(J152="D","Dark","")))</f>
        <v>Dark</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IF(_xlfn.XLOOKUP(C153,customers!A152:A1152,customers!C152:C1152,,0)=0,"",_xlfn.XLOOKUP(C153,customers!A152:A1152,customers!C152:C1152,,0))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4"/>
        <v>33.75</v>
      </c>
      <c r="N153" s="8" t="str">
        <f>_xlfn.XLOOKUP(Orders[[#This Row],[Customer ID]],customers!$A$1:$A$1001,customers!$I$1:$I$1001,,0)</f>
        <v>Yes</v>
      </c>
      <c r="O153" s="8" t="str">
        <f t="shared" si="5"/>
        <v>Arabica</v>
      </c>
      <c r="P153" t="str">
        <f>IF(J153="M","Medium",IF(J153="L","Light",IF(J153="D","Dark","")))</f>
        <v>Medium</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IF(_xlfn.XLOOKUP(C154,customers!A153:A1153,customers!C153:C1153,,0)=0,"",_xlfn.XLOOKUP(C154,customers!A153:A1153,customers!C153:C1153,,0))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4"/>
        <v>68.655000000000001</v>
      </c>
      <c r="N154" s="8" t="str">
        <f>_xlfn.XLOOKUP(Orders[[#This Row],[Customer ID]],customers!$A$1:$A$1001,customers!$I$1:$I$1001,,0)</f>
        <v>Yes</v>
      </c>
      <c r="O154" s="8" t="str">
        <f t="shared" si="5"/>
        <v>Robusta</v>
      </c>
      <c r="P154" t="str">
        <f>IF(J154="M","Medium",IF(J154="L","Light",IF(J154="D","Dark","")))</f>
        <v>Medium</v>
      </c>
    </row>
    <row r="155" spans="1:16" x14ac:dyDescent="0.25">
      <c r="A155" s="2" t="s">
        <v>1350</v>
      </c>
      <c r="B155" s="3">
        <v>44367</v>
      </c>
      <c r="C155" s="2" t="s">
        <v>1351</v>
      </c>
      <c r="D155" t="s">
        <v>6163</v>
      </c>
      <c r="E155" s="2">
        <v>1</v>
      </c>
      <c r="F155" s="2" t="str">
        <f>_xlfn.XLOOKUP(C155,customers!$A$1:$A$1001,customers!$B$1:$B$1001,,0)</f>
        <v>Hetti Penson</v>
      </c>
      <c r="G155" s="2" t="str">
        <f>IF(_xlfn.XLOOKUP(C155,customers!A154:A1154,customers!C154:C1154,,0)=0,"",_xlfn.XLOOKUP(C155,customers!A154:A1154,customers!C154:C1154,,0))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4"/>
        <v>2.6849999999999996</v>
      </c>
      <c r="N155" s="8" t="str">
        <f>_xlfn.XLOOKUP(Orders[[#This Row],[Customer ID]],customers!$A$1:$A$1001,customers!$I$1:$I$1001,,0)</f>
        <v>No</v>
      </c>
      <c r="O155" s="8" t="str">
        <f t="shared" si="5"/>
        <v>Robusta</v>
      </c>
      <c r="P155" t="str">
        <f>IF(J155="M","Medium",IF(J155="L","Light",IF(J155="D","Dark","")))</f>
        <v>Dark</v>
      </c>
    </row>
    <row r="156" spans="1:16" x14ac:dyDescent="0.25">
      <c r="A156" s="2" t="s">
        <v>1355</v>
      </c>
      <c r="B156" s="3">
        <v>44473</v>
      </c>
      <c r="C156" s="2" t="s">
        <v>1356</v>
      </c>
      <c r="D156" t="s">
        <v>6168</v>
      </c>
      <c r="E156" s="2">
        <v>5</v>
      </c>
      <c r="F156" s="2" t="str">
        <f>_xlfn.XLOOKUP(C156,customers!$A$1:$A$1001,customers!$B$1:$B$1001,,0)</f>
        <v>Jocko Pray</v>
      </c>
      <c r="G156" s="2" t="str">
        <f>IF(_xlfn.XLOOKUP(C156,customers!A155:A1155,customers!C155:C1155,,0)=0,"",_xlfn.XLOOKUP(C156,customers!A155:A1155,customers!C155:C1155,,0))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4"/>
        <v>114.42499999999998</v>
      </c>
      <c r="N156" s="8" t="str">
        <f>_xlfn.XLOOKUP(Orders[[#This Row],[Customer ID]],customers!$A$1:$A$1001,customers!$I$1:$I$1001,,0)</f>
        <v>No</v>
      </c>
      <c r="O156" s="8" t="str">
        <f t="shared" si="5"/>
        <v>Arabica</v>
      </c>
      <c r="P156" t="str">
        <f>IF(J156="M","Medium",IF(J156="L","Light",IF(J156="D","Dark","")))</f>
        <v>Dark</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IF(_xlfn.XLOOKUP(C157,customers!A156:A1156,customers!C156:C1156,,0)=0,"",_xlfn.XLOOKUP(C157,customers!A156:A1156,customers!C156:C1156,,0))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4"/>
        <v>155.24999999999997</v>
      </c>
      <c r="N157" s="8" t="str">
        <f>_xlfn.XLOOKUP(Orders[[#This Row],[Customer ID]],customers!$A$1:$A$1001,customers!$I$1:$I$1001,,0)</f>
        <v>Yes</v>
      </c>
      <c r="O157" s="8" t="str">
        <f t="shared" si="5"/>
        <v>Arabica</v>
      </c>
      <c r="P157" t="str">
        <f>IF(J157="M","Medium",IF(J157="L","Light",IF(J157="D","Dark","")))</f>
        <v>Medium</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IF(_xlfn.XLOOKUP(C158,customers!A157:A1157,customers!C157:C1157,,0)=0,"",_xlfn.XLOOKUP(C158,customers!A157:A1157,customers!C157:C1157,,0))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4"/>
        <v>77.624999999999986</v>
      </c>
      <c r="N158" s="8" t="str">
        <f>_xlfn.XLOOKUP(Orders[[#This Row],[Customer ID]],customers!$A$1:$A$1001,customers!$I$1:$I$1001,,0)</f>
        <v>Yes</v>
      </c>
      <c r="O158" s="8" t="str">
        <f t="shared" si="5"/>
        <v>Arabica</v>
      </c>
      <c r="P158" t="str">
        <f>IF(J158="M","Medium",IF(J158="L","Light",IF(J158="D","Dark","")))</f>
        <v>Medium</v>
      </c>
    </row>
    <row r="159" spans="1:16" x14ac:dyDescent="0.25">
      <c r="A159" s="2" t="s">
        <v>1373</v>
      </c>
      <c r="B159" s="3">
        <v>44374</v>
      </c>
      <c r="C159" s="2" t="s">
        <v>1374</v>
      </c>
      <c r="D159" t="s">
        <v>6149</v>
      </c>
      <c r="E159" s="2">
        <v>3</v>
      </c>
      <c r="F159" s="2" t="str">
        <f>_xlfn.XLOOKUP(C159,customers!$A$1:$A$1001,customers!$B$1:$B$1001,,0)</f>
        <v>Paulo Yea</v>
      </c>
      <c r="G159" s="2" t="str">
        <f>IF(_xlfn.XLOOKUP(C159,customers!A158:A1158,customers!C158:C1158,,0)=0,"",_xlfn.XLOOKUP(C159,customers!A158:A1158,customers!C158:C1158,,0))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4"/>
        <v>61.754999999999995</v>
      </c>
      <c r="N159" s="8" t="str">
        <f>_xlfn.XLOOKUP(Orders[[#This Row],[Customer ID]],customers!$A$1:$A$1001,customers!$I$1:$I$1001,,0)</f>
        <v>No</v>
      </c>
      <c r="O159" s="8" t="str">
        <f t="shared" si="5"/>
        <v>Robusta</v>
      </c>
      <c r="P159" t="str">
        <f>IF(J159="M","Medium",IF(J159="L","Light",IF(J159="D","Dark","")))</f>
        <v>Dark</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IF(_xlfn.XLOOKUP(C160,customers!A159:A1159,customers!C159:C1159,,0)=0,"",_xlfn.XLOOKUP(C160,customers!A159:A1159,customers!C159:C1159,,0))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4"/>
        <v>123.50999999999999</v>
      </c>
      <c r="N160" s="8" t="str">
        <f>_xlfn.XLOOKUP(Orders[[#This Row],[Customer ID]],customers!$A$1:$A$1001,customers!$I$1:$I$1001,,0)</f>
        <v>Yes</v>
      </c>
      <c r="O160" s="8" t="str">
        <f t="shared" si="5"/>
        <v>Robusta</v>
      </c>
      <c r="P160" t="str">
        <f>IF(J160="M","Medium",IF(J160="L","Light",IF(J160="D","Dark","")))</f>
        <v>Dark</v>
      </c>
    </row>
    <row r="161" spans="1:16" x14ac:dyDescent="0.25">
      <c r="A161" s="2" t="s">
        <v>1384</v>
      </c>
      <c r="B161" s="3">
        <v>44316</v>
      </c>
      <c r="C161" s="2" t="s">
        <v>1385</v>
      </c>
      <c r="D161" t="s">
        <v>6164</v>
      </c>
      <c r="E161" s="2">
        <v>6</v>
      </c>
      <c r="F161" s="2" t="str">
        <f>_xlfn.XLOOKUP(C161,customers!$A$1:$A$1001,customers!$B$1:$B$1001,,0)</f>
        <v>Alexa Sizey</v>
      </c>
      <c r="G161" s="2" t="str">
        <f>IF(_xlfn.XLOOKUP(C161,customers!A160:A1160,customers!C160:C1160,,0)=0,"",_xlfn.XLOOKUP(C161,customers!A160:A1160,customers!C160:C1160,,0))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4"/>
        <v>218.73</v>
      </c>
      <c r="N161" s="8" t="str">
        <f>_xlfn.XLOOKUP(Orders[[#This Row],[Customer ID]],customers!$A$1:$A$1001,customers!$I$1:$I$1001,,0)</f>
        <v>No</v>
      </c>
      <c r="O161" s="8" t="str">
        <f t="shared" si="5"/>
        <v>Liberica</v>
      </c>
      <c r="P161" t="str">
        <f>IF(J161="M","Medium",IF(J161="L","Light",IF(J161="D","Dark","")))</f>
        <v>Light</v>
      </c>
    </row>
    <row r="162" spans="1:16" x14ac:dyDescent="0.25">
      <c r="A162" s="2" t="s">
        <v>1389</v>
      </c>
      <c r="B162" s="3">
        <v>43837</v>
      </c>
      <c r="C162" s="2" t="s">
        <v>1390</v>
      </c>
      <c r="D162" t="s">
        <v>6139</v>
      </c>
      <c r="E162" s="2">
        <v>4</v>
      </c>
      <c r="F162" s="2" t="str">
        <f>_xlfn.XLOOKUP(C162,customers!$A$1:$A$1001,customers!$B$1:$B$1001,,0)</f>
        <v>Kari Swede</v>
      </c>
      <c r="G162" s="2" t="str">
        <f>IF(_xlfn.XLOOKUP(C162,customers!A161:A1161,customers!C161:C1161,,0)=0,"",_xlfn.XLOOKUP(C162,customers!A161:A1161,customers!C161:C1161,,0))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4"/>
        <v>33</v>
      </c>
      <c r="N162" s="8" t="str">
        <f>_xlfn.XLOOKUP(Orders[[#This Row],[Customer ID]],customers!$A$1:$A$1001,customers!$I$1:$I$1001,,0)</f>
        <v>No</v>
      </c>
      <c r="O162" s="8" t="str">
        <f t="shared" si="5"/>
        <v>Excelsa</v>
      </c>
      <c r="P162" t="str">
        <f>IF(J162="M","Medium",IF(J162="L","Light",IF(J162="D","Dark","")))</f>
        <v>Medium</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IF(_xlfn.XLOOKUP(C163,customers!A162:A1162,customers!C162:C1162,,0)=0,"",_xlfn.XLOOKUP(C163,customers!A162:A1162,customers!C162:C1162,,0))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4"/>
        <v>23.31</v>
      </c>
      <c r="N163" s="8" t="str">
        <f>_xlfn.XLOOKUP(Orders[[#This Row],[Customer ID]],customers!$A$1:$A$1001,customers!$I$1:$I$1001,,0)</f>
        <v>No</v>
      </c>
      <c r="O163" s="8" t="str">
        <f t="shared" si="5"/>
        <v>Arabica</v>
      </c>
      <c r="P163" t="str">
        <f>IF(J163="M","Medium",IF(J163="L","Light",IF(J163="D","Dark","")))</f>
        <v>Light</v>
      </c>
    </row>
    <row r="164" spans="1:16" x14ac:dyDescent="0.25">
      <c r="A164" s="2" t="s">
        <v>1401</v>
      </c>
      <c r="B164" s="3">
        <v>44515</v>
      </c>
      <c r="C164" s="2" t="s">
        <v>1402</v>
      </c>
      <c r="D164" t="s">
        <v>6144</v>
      </c>
      <c r="E164" s="2">
        <v>3</v>
      </c>
      <c r="F164" s="2" t="str">
        <f>_xlfn.XLOOKUP(C164,customers!$A$1:$A$1001,customers!$B$1:$B$1001,,0)</f>
        <v>Dottie Tift</v>
      </c>
      <c r="G164" s="2" t="str">
        <f>IF(_xlfn.XLOOKUP(C164,customers!A163:A1163,customers!C163:C1163,,0)=0,"",_xlfn.XLOOKUP(C164,customers!A163:A1163,customers!C163:C1163,,0))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4"/>
        <v>21.87</v>
      </c>
      <c r="N164" s="8" t="str">
        <f>_xlfn.XLOOKUP(Orders[[#This Row],[Customer ID]],customers!$A$1:$A$1001,customers!$I$1:$I$1001,,0)</f>
        <v>Yes</v>
      </c>
      <c r="O164" s="8" t="str">
        <f t="shared" si="5"/>
        <v>Excelsa</v>
      </c>
      <c r="P164" t="str">
        <f>IF(J164="M","Medium",IF(J164="L","Light",IF(J164="D","Dark","")))</f>
        <v>Dark</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IF(_xlfn.XLOOKUP(C165,customers!A164:A1164,customers!C164:C1164,,0)=0,"",_xlfn.XLOOKUP(C165,customers!A164:A1164,customers!C164:C1164,,0))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4"/>
        <v>16.11</v>
      </c>
      <c r="N165" s="8" t="str">
        <f>_xlfn.XLOOKUP(Orders[[#This Row],[Customer ID]],customers!$A$1:$A$1001,customers!$I$1:$I$1001,,0)</f>
        <v>No</v>
      </c>
      <c r="O165" s="8" t="str">
        <f t="shared" si="5"/>
        <v>Robusta</v>
      </c>
      <c r="P165" t="str">
        <f>IF(J165="M","Medium",IF(J165="L","Light",IF(J165="D","Dark","")))</f>
        <v>Dark</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IF(_xlfn.XLOOKUP(C166,customers!A165:A1165,customers!C165:C1165,,0)=0,"",_xlfn.XLOOKUP(C166,customers!A165:A1165,customers!C165:C1165,,0))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4"/>
        <v>29.16</v>
      </c>
      <c r="N166" s="8" t="str">
        <f>_xlfn.XLOOKUP(Orders[[#This Row],[Customer ID]],customers!$A$1:$A$1001,customers!$I$1:$I$1001,,0)</f>
        <v>No</v>
      </c>
      <c r="O166" s="8" t="str">
        <f t="shared" si="5"/>
        <v>Excelsa</v>
      </c>
      <c r="P166" t="str">
        <f>IF(J166="M","Medium",IF(J166="L","Light",IF(J166="D","Dark","")))</f>
        <v>Dark</v>
      </c>
    </row>
    <row r="167" spans="1:16" x14ac:dyDescent="0.25">
      <c r="A167" s="2" t="s">
        <v>1420</v>
      </c>
      <c r="B167" s="3">
        <v>44234</v>
      </c>
      <c r="C167" s="2" t="s">
        <v>1421</v>
      </c>
      <c r="D167" t="s">
        <v>6177</v>
      </c>
      <c r="E167" s="2">
        <v>6</v>
      </c>
      <c r="F167" s="2" t="str">
        <f>_xlfn.XLOOKUP(C167,customers!$A$1:$A$1001,customers!$B$1:$B$1001,,0)</f>
        <v>Mina Elstone</v>
      </c>
      <c r="G167" s="2" t="str">
        <f>IF(_xlfn.XLOOKUP(C167,customers!A166:A1166,customers!C166:C1166,,0)=0,"",_xlfn.XLOOKUP(C167,customers!A166:A1166,customers!C166:C1166,,0))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4"/>
        <v>53.699999999999996</v>
      </c>
      <c r="N167" s="8" t="str">
        <f>_xlfn.XLOOKUP(Orders[[#This Row],[Customer ID]],customers!$A$1:$A$1001,customers!$I$1:$I$1001,,0)</f>
        <v>Yes</v>
      </c>
      <c r="O167" s="8" t="str">
        <f t="shared" si="5"/>
        <v>Robusta</v>
      </c>
      <c r="P167" t="str">
        <f>IF(J167="M","Medium",IF(J167="L","Light",IF(J167="D","Dark","")))</f>
        <v>Dark</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IF(_xlfn.XLOOKUP(C168,customers!A167:A1167,customers!C167:C1167,,0)=0,"",_xlfn.XLOOKUP(C168,customers!A167:A1167,customers!C167:C1167,,0))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4"/>
        <v>26.849999999999994</v>
      </c>
      <c r="N168" s="8" t="str">
        <f>_xlfn.XLOOKUP(Orders[[#This Row],[Customer ID]],customers!$A$1:$A$1001,customers!$I$1:$I$1001,,0)</f>
        <v>Yes</v>
      </c>
      <c r="O168" s="8" t="str">
        <f t="shared" si="5"/>
        <v>Robusta</v>
      </c>
      <c r="P168" t="str">
        <f>IF(J168="M","Medium",IF(J168="L","Light",IF(J168="D","Dark","")))</f>
        <v>Dark</v>
      </c>
    </row>
    <row r="169" spans="1:16" x14ac:dyDescent="0.25">
      <c r="A169" s="2" t="s">
        <v>1430</v>
      </c>
      <c r="B169" s="3">
        <v>44777</v>
      </c>
      <c r="C169" s="2" t="s">
        <v>1431</v>
      </c>
      <c r="D169" t="s">
        <v>6139</v>
      </c>
      <c r="E169" s="2">
        <v>5</v>
      </c>
      <c r="F169" s="2" t="str">
        <f>_xlfn.XLOOKUP(C169,customers!$A$1:$A$1001,customers!$B$1:$B$1001,,0)</f>
        <v>Tamarah Fero</v>
      </c>
      <c r="G169" s="2" t="str">
        <f>IF(_xlfn.XLOOKUP(C169,customers!A168:A1168,customers!C168:C1168,,0)=0,"",_xlfn.XLOOKUP(C169,customers!A168:A1168,customers!C168:C1168,,0))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4"/>
        <v>41.25</v>
      </c>
      <c r="N169" s="8" t="str">
        <f>_xlfn.XLOOKUP(Orders[[#This Row],[Customer ID]],customers!$A$1:$A$1001,customers!$I$1:$I$1001,,0)</f>
        <v>Yes</v>
      </c>
      <c r="O169" s="8" t="str">
        <f t="shared" si="5"/>
        <v>Excelsa</v>
      </c>
      <c r="P169" t="str">
        <f>IF(J169="M","Medium",IF(J169="L","Light",IF(J169="D","Dark","")))</f>
        <v>Medium</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IF(_xlfn.XLOOKUP(C170,customers!A169:A1169,customers!C169:C1169,,0)=0,"",_xlfn.XLOOKUP(C170,customers!A169:A1169,customers!C169:C1169,,0))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4"/>
        <v>40.5</v>
      </c>
      <c r="N170" s="8" t="str">
        <f>_xlfn.XLOOKUP(Orders[[#This Row],[Customer ID]],customers!$A$1:$A$1001,customers!$I$1:$I$1001,,0)</f>
        <v>No</v>
      </c>
      <c r="O170" s="8" t="str">
        <f t="shared" si="5"/>
        <v>Arabica</v>
      </c>
      <c r="P170" t="str">
        <f>IF(J170="M","Medium",IF(J170="L","Light",IF(J170="D","Dark","")))</f>
        <v>Medium</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IF(_xlfn.XLOOKUP(C171,customers!A170:A1170,customers!C170:C1170,,0)=0,"",_xlfn.XLOOKUP(C171,customers!A170:A1170,customers!C170:C1170,,0))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4"/>
        <v>17.899999999999999</v>
      </c>
      <c r="N171" s="8" t="str">
        <f>_xlfn.XLOOKUP(Orders[[#This Row],[Customer ID]],customers!$A$1:$A$1001,customers!$I$1:$I$1001,,0)</f>
        <v>No</v>
      </c>
      <c r="O171" s="8" t="str">
        <f t="shared" si="5"/>
        <v>Robusta</v>
      </c>
      <c r="P171" t="str">
        <f>IF(J171="M","Medium",IF(J171="L","Light",IF(J171="D","Dark","")))</f>
        <v>Dark</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IF(_xlfn.XLOOKUP(C172,customers!A171:A1171,customers!C171:C1171,,0)=0,"",_xlfn.XLOOKUP(C172,customers!A171:A1171,customers!C171:C1171,,0))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4"/>
        <v>68.309999999999988</v>
      </c>
      <c r="N172" s="8" t="str">
        <f>_xlfn.XLOOKUP(Orders[[#This Row],[Customer ID]],customers!$A$1:$A$1001,customers!$I$1:$I$1001,,0)</f>
        <v>No</v>
      </c>
      <c r="O172" s="8" t="str">
        <f t="shared" si="5"/>
        <v>Excelsa</v>
      </c>
      <c r="P172" t="str">
        <f>IF(J172="M","Medium",IF(J172="L","Light",IF(J172="D","Dark","")))</f>
        <v>Light</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IF(_xlfn.XLOOKUP(C173,customers!A172:A1172,customers!C172:C1172,,0)=0,"",_xlfn.XLOOKUP(C173,customers!A172:A1172,customers!C172:C1172,,0))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4"/>
        <v>63.249999999999993</v>
      </c>
      <c r="N173" s="8" t="str">
        <f>_xlfn.XLOOKUP(Orders[[#This Row],[Customer ID]],customers!$A$1:$A$1001,customers!$I$1:$I$1001,,0)</f>
        <v>Yes</v>
      </c>
      <c r="O173" s="8" t="str">
        <f t="shared" si="5"/>
        <v>Excelsa</v>
      </c>
      <c r="P173" t="str">
        <f>IF(J173="M","Medium",IF(J173="L","Light",IF(J173="D","Dark","")))</f>
        <v>Medium</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IF(_xlfn.XLOOKUP(C174,customers!A173:A1173,customers!C173:C1173,,0)=0,"",_xlfn.XLOOKUP(C174,customers!A173:A1173,customers!C173:C1173,,0))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4"/>
        <v>21.87</v>
      </c>
      <c r="N174" s="8" t="str">
        <f>_xlfn.XLOOKUP(Orders[[#This Row],[Customer ID]],customers!$A$1:$A$1001,customers!$I$1:$I$1001,,0)</f>
        <v>No</v>
      </c>
      <c r="O174" s="8" t="str">
        <f t="shared" si="5"/>
        <v>Excelsa</v>
      </c>
      <c r="P174" t="str">
        <f>IF(J174="M","Medium",IF(J174="L","Light",IF(J174="D","Dark","")))</f>
        <v>Dark</v>
      </c>
    </row>
    <row r="175" spans="1:16" x14ac:dyDescent="0.25">
      <c r="A175" s="2" t="s">
        <v>1464</v>
      </c>
      <c r="B175" s="3">
        <v>44720</v>
      </c>
      <c r="C175" s="2" t="s">
        <v>1465</v>
      </c>
      <c r="D175" t="s">
        <v>6151</v>
      </c>
      <c r="E175" s="2">
        <v>4</v>
      </c>
      <c r="F175" s="2" t="str">
        <f>_xlfn.XLOOKUP(C175,customers!$A$1:$A$1001,customers!$B$1:$B$1001,,0)</f>
        <v>Oran Colbeck</v>
      </c>
      <c r="G175" s="2" t="str">
        <f>IF(_xlfn.XLOOKUP(C175,customers!A174:A1174,customers!C174:C1174,,0)=0,"",_xlfn.XLOOKUP(C175,customers!A174:A1174,customers!C174:C1174,,0))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4"/>
        <v>91.539999999999992</v>
      </c>
      <c r="N175" s="8" t="str">
        <f>_xlfn.XLOOKUP(Orders[[#This Row],[Customer ID]],customers!$A$1:$A$1001,customers!$I$1:$I$1001,,0)</f>
        <v>No</v>
      </c>
      <c r="O175" s="8" t="str">
        <f t="shared" si="5"/>
        <v>Robusta</v>
      </c>
      <c r="P175" t="str">
        <f>IF(J175="M","Medium",IF(J175="L","Light",IF(J175="D","Dark","")))</f>
        <v>Medium</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IF(_xlfn.XLOOKUP(C176,customers!A175:A1175,customers!C175:C1175,,0)=0,"",_xlfn.XLOOKUP(C176,customers!A175:A1175,customers!C175:C1175,,0))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4"/>
        <v>204.92999999999995</v>
      </c>
      <c r="N176" s="8" t="str">
        <f>_xlfn.XLOOKUP(Orders[[#This Row],[Customer ID]],customers!$A$1:$A$1001,customers!$I$1:$I$1001,,0)</f>
        <v>Yes</v>
      </c>
      <c r="O176" s="8" t="str">
        <f t="shared" si="5"/>
        <v>Excelsa</v>
      </c>
      <c r="P176" t="str">
        <f>IF(J176="M","Medium",IF(J176="L","Light",IF(J176="D","Dark","")))</f>
        <v>Light</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IF(_xlfn.XLOOKUP(C177,customers!A176:A1176,customers!C176:C1176,,0)=0,"",_xlfn.XLOOKUP(C177,customers!A176:A1176,customers!C176:C1176,,0))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4"/>
        <v>63.249999999999993</v>
      </c>
      <c r="N177" s="8" t="str">
        <f>_xlfn.XLOOKUP(Orders[[#This Row],[Customer ID]],customers!$A$1:$A$1001,customers!$I$1:$I$1001,,0)</f>
        <v>Yes</v>
      </c>
      <c r="O177" s="8" t="str">
        <f t="shared" si="5"/>
        <v>Excelsa</v>
      </c>
      <c r="P177" t="str">
        <f>IF(J177="M","Medium",IF(J177="L","Light",IF(J177="D","Dark","")))</f>
        <v>Medium</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IF(_xlfn.XLOOKUP(C178,customers!A177:A1177,customers!C177:C1177,,0)=0,"",_xlfn.XLOOKUP(C178,customers!A177:A1177,customers!C177:C1177,,0))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4"/>
        <v>34.154999999999994</v>
      </c>
      <c r="N178" s="8" t="str">
        <f>_xlfn.XLOOKUP(Orders[[#This Row],[Customer ID]],customers!$A$1:$A$1001,customers!$I$1:$I$1001,,0)</f>
        <v>Yes</v>
      </c>
      <c r="O178" s="8" t="str">
        <f t="shared" si="5"/>
        <v>Excelsa</v>
      </c>
      <c r="P178" t="str">
        <f>IF(J178="M","Medium",IF(J178="L","Light",IF(J178="D","Dark","")))</f>
        <v>Light</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IF(_xlfn.XLOOKUP(C179,customers!A178:A1178,customers!C178:C1178,,0)=0,"",_xlfn.XLOOKUP(C179,customers!A178:A1178,customers!C178:C1178,,0))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4"/>
        <v>109.93999999999998</v>
      </c>
      <c r="N179" s="8" t="str">
        <f>_xlfn.XLOOKUP(Orders[[#This Row],[Customer ID]],customers!$A$1:$A$1001,customers!$I$1:$I$1001,,0)</f>
        <v>Yes</v>
      </c>
      <c r="O179" s="8" t="str">
        <f t="shared" si="5"/>
        <v>Robusta</v>
      </c>
      <c r="P179" t="str">
        <f>IF(J179="M","Medium",IF(J179="L","Light",IF(J179="D","Dark","")))</f>
        <v>Light</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IF(_xlfn.XLOOKUP(C180,customers!A179:A1179,customers!C179:C1179,,0)=0,"",_xlfn.XLOOKUP(C180,customers!A179:A1179,customers!C179:C1179,,0))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4"/>
        <v>25.9</v>
      </c>
      <c r="N180" s="8" t="str">
        <f>_xlfn.XLOOKUP(Orders[[#This Row],[Customer ID]],customers!$A$1:$A$1001,customers!$I$1:$I$1001,,0)</f>
        <v>No</v>
      </c>
      <c r="O180" s="8" t="str">
        <f t="shared" si="5"/>
        <v>Arabica</v>
      </c>
      <c r="P180" t="str">
        <f>IF(J180="M","Medium",IF(J180="L","Light",IF(J180="D","Dark","")))</f>
        <v>Light</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IF(_xlfn.XLOOKUP(C181,customers!A180:A1180,customers!C180:C1180,,0)=0,"",_xlfn.XLOOKUP(C181,customers!A180:A1180,customers!C180:C1180,,0))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4"/>
        <v>2.9849999999999999</v>
      </c>
      <c r="N181" s="8" t="str">
        <f>_xlfn.XLOOKUP(Orders[[#This Row],[Customer ID]],customers!$A$1:$A$1001,customers!$I$1:$I$1001,,0)</f>
        <v>No</v>
      </c>
      <c r="O181" s="8" t="str">
        <f t="shared" si="5"/>
        <v>Arabica</v>
      </c>
      <c r="P181" t="str">
        <f>IF(J181="M","Medium",IF(J181="L","Light",IF(J181="D","Dark","")))</f>
        <v>Dark</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IF(_xlfn.XLOOKUP(C182,customers!A181:A1181,customers!C181:C1181,,0)=0,"",_xlfn.XLOOKUP(C182,customers!A181:A1181,customers!C181:C1181,,0))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4"/>
        <v>22.274999999999999</v>
      </c>
      <c r="N182" s="8" t="str">
        <f>_xlfn.XLOOKUP(Orders[[#This Row],[Customer ID]],customers!$A$1:$A$1001,customers!$I$1:$I$1001,,0)</f>
        <v>No</v>
      </c>
      <c r="O182" s="8" t="str">
        <f t="shared" si="5"/>
        <v>Excelsa</v>
      </c>
      <c r="P182" t="str">
        <f>IF(J182="M","Medium",IF(J182="L","Light",IF(J182="D","Dark","")))</f>
        <v>Light</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IF(_xlfn.XLOOKUP(C183,customers!A182:A1182,customers!C182:C1182,,0)=0,"",_xlfn.XLOOKUP(C183,customers!A182:A1182,customers!C182:C1182,,0))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4"/>
        <v>29.849999999999998</v>
      </c>
      <c r="N183" s="8" t="str">
        <f>_xlfn.XLOOKUP(Orders[[#This Row],[Customer ID]],customers!$A$1:$A$1001,customers!$I$1:$I$1001,,0)</f>
        <v>No</v>
      </c>
      <c r="O183" s="8" t="str">
        <f t="shared" si="5"/>
        <v>Arabica</v>
      </c>
      <c r="P183" t="str">
        <f>IF(J183="M","Medium",IF(J183="L","Light",IF(J183="D","Dark","")))</f>
        <v>Dark</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IF(_xlfn.XLOOKUP(C184,customers!A183:A1183,customers!C183:C1183,,0)=0,"",_xlfn.XLOOKUP(C184,customers!A183:A1183,customers!C183:C1183,,0))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4"/>
        <v>32.22</v>
      </c>
      <c r="N184" s="8" t="str">
        <f>_xlfn.XLOOKUP(Orders[[#This Row],[Customer ID]],customers!$A$1:$A$1001,customers!$I$1:$I$1001,,0)</f>
        <v>No</v>
      </c>
      <c r="O184" s="8" t="str">
        <f t="shared" si="5"/>
        <v>Robusta</v>
      </c>
      <c r="P184" t="str">
        <f>IF(J184="M","Medium",IF(J184="L","Light",IF(J184="D","Dark","")))</f>
        <v>Dark</v>
      </c>
    </row>
    <row r="185" spans="1:16" x14ac:dyDescent="0.25">
      <c r="A185" s="2" t="s">
        <v>1520</v>
      </c>
      <c r="B185" s="3">
        <v>44512</v>
      </c>
      <c r="C185" s="2" t="s">
        <v>1521</v>
      </c>
      <c r="D185" t="s">
        <v>6156</v>
      </c>
      <c r="E185" s="2">
        <v>2</v>
      </c>
      <c r="F185" s="2" t="str">
        <f>_xlfn.XLOOKUP(C185,customers!$A$1:$A$1001,customers!$B$1:$B$1001,,0)</f>
        <v>Tory Walas</v>
      </c>
      <c r="G185" s="2" t="str">
        <f>IF(_xlfn.XLOOKUP(C185,customers!A184:A1184,customers!C184:C1184,,0)=0,"",_xlfn.XLOOKUP(C185,customers!A184:A1184,customers!C184:C1184,,0))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4"/>
        <v>8.25</v>
      </c>
      <c r="N185" s="8" t="str">
        <f>_xlfn.XLOOKUP(Orders[[#This Row],[Customer ID]],customers!$A$1:$A$1001,customers!$I$1:$I$1001,,0)</f>
        <v>No</v>
      </c>
      <c r="O185" s="8" t="str">
        <f t="shared" si="5"/>
        <v>Excelsa</v>
      </c>
      <c r="P185" t="str">
        <f>IF(J185="M","Medium",IF(J185="L","Light",IF(J185="D","Dark","")))</f>
        <v>Medium</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IF(_xlfn.XLOOKUP(C186,customers!A185:A1185,customers!C185:C1185,,0)=0,"",_xlfn.XLOOKUP(C186,customers!A185:A1185,customers!C185:C1185,,0))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4"/>
        <v>31.08</v>
      </c>
      <c r="N186" s="8" t="str">
        <f>_xlfn.XLOOKUP(Orders[[#This Row],[Customer ID]],customers!$A$1:$A$1001,customers!$I$1:$I$1001,,0)</f>
        <v>No</v>
      </c>
      <c r="O186" s="8" t="str">
        <f t="shared" si="5"/>
        <v>Arabica</v>
      </c>
      <c r="P186" t="str">
        <f>IF(J186="M","Medium",IF(J186="L","Light",IF(J186="D","Dark","")))</f>
        <v>Light</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IF(_xlfn.XLOOKUP(C187,customers!A186:A1186,customers!C186:C1186,,0)=0,"",_xlfn.XLOOKUP(C187,customers!A186:A1186,customers!C186:C1186,,0))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4"/>
        <v>36.450000000000003</v>
      </c>
      <c r="N187" s="8" t="str">
        <f>_xlfn.XLOOKUP(Orders[[#This Row],[Customer ID]],customers!$A$1:$A$1001,customers!$I$1:$I$1001,,0)</f>
        <v>Yes</v>
      </c>
      <c r="O187" s="8" t="str">
        <f t="shared" si="5"/>
        <v>Excelsa</v>
      </c>
      <c r="P187" t="str">
        <f>IF(J187="M","Medium",IF(J187="L","Light",IF(J187="D","Dark","")))</f>
        <v>Dark</v>
      </c>
    </row>
    <row r="188" spans="1:16" x14ac:dyDescent="0.25">
      <c r="A188" s="2" t="s">
        <v>1538</v>
      </c>
      <c r="B188" s="3">
        <v>43684</v>
      </c>
      <c r="C188" s="2" t="s">
        <v>1539</v>
      </c>
      <c r="D188" t="s">
        <v>6151</v>
      </c>
      <c r="E188" s="2">
        <v>3</v>
      </c>
      <c r="F188" s="2" t="str">
        <f>_xlfn.XLOOKUP(C188,customers!$A$1:$A$1001,customers!$B$1:$B$1001,,0)</f>
        <v>Mord Meriet</v>
      </c>
      <c r="G188" s="2" t="str">
        <f>IF(_xlfn.XLOOKUP(C188,customers!A187:A1187,customers!C187:C1187,,0)=0,"",_xlfn.XLOOKUP(C188,customers!A187:A1187,customers!C187:C1187,,0))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4"/>
        <v>68.655000000000001</v>
      </c>
      <c r="N188" s="8" t="str">
        <f>_xlfn.XLOOKUP(Orders[[#This Row],[Customer ID]],customers!$A$1:$A$1001,customers!$I$1:$I$1001,,0)</f>
        <v>No</v>
      </c>
      <c r="O188" s="8" t="str">
        <f t="shared" si="5"/>
        <v>Robusta</v>
      </c>
      <c r="P188" t="str">
        <f>IF(J188="M","Medium",IF(J188="L","Light",IF(J188="D","Dark","")))</f>
        <v>Medium</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IF(_xlfn.XLOOKUP(C189,customers!A188:A1188,customers!C188:C1188,,0)=0,"",_xlfn.XLOOKUP(C189,customers!A188:A1188,customers!C188:C1188,,0))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4"/>
        <v>43.650000000000006</v>
      </c>
      <c r="N189" s="8" t="str">
        <f>_xlfn.XLOOKUP(Orders[[#This Row],[Customer ID]],customers!$A$1:$A$1001,customers!$I$1:$I$1001,,0)</f>
        <v>Yes</v>
      </c>
      <c r="O189" s="8" t="str">
        <f t="shared" si="5"/>
        <v>Liberica</v>
      </c>
      <c r="P189" t="str">
        <f>IF(J189="M","Medium",IF(J189="L","Light",IF(J189="D","Dark","")))</f>
        <v>Medium</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IF(_xlfn.XLOOKUP(C190,customers!A189:A1189,customers!C189:C1189,,0)=0,"",_xlfn.XLOOKUP(C190,customers!A189:A1189,customers!C189:C1189,,0))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4"/>
        <v>4.4550000000000001</v>
      </c>
      <c r="N190" s="8" t="str">
        <f>_xlfn.XLOOKUP(Orders[[#This Row],[Customer ID]],customers!$A$1:$A$1001,customers!$I$1:$I$1001,,0)</f>
        <v>Yes</v>
      </c>
      <c r="O190" s="8" t="str">
        <f t="shared" si="5"/>
        <v>Excelsa</v>
      </c>
      <c r="P190" t="str">
        <f>IF(J190="M","Medium",IF(J190="L","Light",IF(J190="D","Dark","")))</f>
        <v>Light</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IF(_xlfn.XLOOKUP(C191,customers!A190:A1190,customers!C190:C1190,,0)=0,"",_xlfn.XLOOKUP(C191,customers!A190:A1190,customers!C190:C1190,,0))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4"/>
        <v>43.650000000000006</v>
      </c>
      <c r="N191" s="8" t="str">
        <f>_xlfn.XLOOKUP(Orders[[#This Row],[Customer ID]],customers!$A$1:$A$1001,customers!$I$1:$I$1001,,0)</f>
        <v>Yes</v>
      </c>
      <c r="O191" s="8" t="str">
        <f t="shared" si="5"/>
        <v>Liberica</v>
      </c>
      <c r="P191" t="str">
        <f>IF(J191="M","Medium",IF(J191="L","Light",IF(J191="D","Dark","")))</f>
        <v>Medium</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IF(_xlfn.XLOOKUP(C192,customers!A191:A1191,customers!C191:C1191,,0)=0,"",_xlfn.XLOOKUP(C192,customers!A191:A1191,customers!C191:C1191,,0))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4"/>
        <v>33.464999999999996</v>
      </c>
      <c r="N192" s="8" t="str">
        <f>_xlfn.XLOOKUP(Orders[[#This Row],[Customer ID]],customers!$A$1:$A$1001,customers!$I$1:$I$1001,,0)</f>
        <v>Yes</v>
      </c>
      <c r="O192" s="8" t="str">
        <f t="shared" si="5"/>
        <v>Liberica</v>
      </c>
      <c r="P192" t="str">
        <f>IF(J192="M","Medium",IF(J192="L","Light",IF(J192="D","Dark","")))</f>
        <v>Medium</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IF(_xlfn.XLOOKUP(C193,customers!A192:A1192,customers!C192:C1192,,0)=0,"",_xlfn.XLOOKUP(C193,customers!A192:A1192,customers!C192:C1192,,0))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4"/>
        <v>19.424999999999997</v>
      </c>
      <c r="N193" s="8" t="str">
        <f>_xlfn.XLOOKUP(Orders[[#This Row],[Customer ID]],customers!$A$1:$A$1001,customers!$I$1:$I$1001,,0)</f>
        <v>Yes</v>
      </c>
      <c r="O193" s="8" t="str">
        <f t="shared" si="5"/>
        <v>Liberica</v>
      </c>
      <c r="P193" t="str">
        <f>IF(J193="M","Medium",IF(J193="L","Light",IF(J193="D","Dark","")))</f>
        <v>Dark</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IF(_xlfn.XLOOKUP(C194,customers!A193:A1193,customers!C193:C1193,,0)=0,"",_xlfn.XLOOKUP(C194,customers!A193:A1193,customers!C193:C1193,,0))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4"/>
        <v>72.900000000000006</v>
      </c>
      <c r="N194" s="8" t="str">
        <f>_xlfn.XLOOKUP(Orders[[#This Row],[Customer ID]],customers!$A$1:$A$1001,customers!$I$1:$I$1001,,0)</f>
        <v>Yes</v>
      </c>
      <c r="O194" s="8" t="str">
        <f t="shared" si="5"/>
        <v>Excelsa</v>
      </c>
      <c r="P194" t="str">
        <f>IF(J194="M","Medium",IF(J194="L","Light",IF(J194="D","Dark","")))</f>
        <v>Dark</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IF(_xlfn.XLOOKUP(C195,customers!A194:A1194,customers!C194:C1194,,0)=0,"",_xlfn.XLOOKUP(C195,customers!A194:A1194,customers!C194:C1194,,0))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6">L195*E195</f>
        <v>44.55</v>
      </c>
      <c r="N195" s="8" t="str">
        <f>_xlfn.XLOOKUP(Orders[[#This Row],[Customer ID]],customers!$A$1:$A$1001,customers!$I$1:$I$1001,,0)</f>
        <v>No</v>
      </c>
      <c r="O195" s="8" t="str">
        <f t="shared" ref="O195:O258" si="7">IF(I195="Rob","Robusta",IF(I195="Exc","Excelsa",IF(I195="Lib","Liberica",IF(I195="Ara","Arabica",""))))</f>
        <v>Excelsa</v>
      </c>
      <c r="P195" t="str">
        <f>IF(J195="M","Medium",IF(J195="L","Light",IF(J195="D","Dark","")))</f>
        <v>Light</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IF(_xlfn.XLOOKUP(C196,customers!A195:A1195,customers!C195:C1195,,0)=0,"",_xlfn.XLOOKUP(C196,customers!A195:A1195,customers!C195:C1195,,0))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6"/>
        <v>36.450000000000003</v>
      </c>
      <c r="N196" s="8" t="str">
        <f>_xlfn.XLOOKUP(Orders[[#This Row],[Customer ID]],customers!$A$1:$A$1001,customers!$I$1:$I$1001,,0)</f>
        <v>No</v>
      </c>
      <c r="O196" s="8" t="str">
        <f t="shared" si="7"/>
        <v>Excelsa</v>
      </c>
      <c r="P196" t="str">
        <f>IF(J196="M","Medium",IF(J196="L","Light",IF(J196="D","Dark","")))</f>
        <v>Dark</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IF(_xlfn.XLOOKUP(C197,customers!A196:A1196,customers!C196:C1196,,0)=0,"",_xlfn.XLOOKUP(C197,customers!A196:A1196,customers!C196:C1196,,0))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6"/>
        <v>38.849999999999994</v>
      </c>
      <c r="N197" s="8" t="str">
        <f>_xlfn.XLOOKUP(Orders[[#This Row],[Customer ID]],customers!$A$1:$A$1001,customers!$I$1:$I$1001,,0)</f>
        <v>No</v>
      </c>
      <c r="O197" s="8" t="str">
        <f t="shared" si="7"/>
        <v>Arabica</v>
      </c>
      <c r="P197" t="str">
        <f>IF(J197="M","Medium",IF(J197="L","Light",IF(J197="D","Dark","")))</f>
        <v>Light</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IF(_xlfn.XLOOKUP(C198,customers!A197:A1197,customers!C197:C1197,,0)=0,"",_xlfn.XLOOKUP(C198,customers!A197:A1197,customers!C197:C1197,,0))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6"/>
        <v>53.46</v>
      </c>
      <c r="N198" s="8" t="str">
        <f>_xlfn.XLOOKUP(Orders[[#This Row],[Customer ID]],customers!$A$1:$A$1001,customers!$I$1:$I$1001,,0)</f>
        <v>No</v>
      </c>
      <c r="O198" s="8" t="str">
        <f t="shared" si="7"/>
        <v>Excelsa</v>
      </c>
      <c r="P198" t="str">
        <f>IF(J198="M","Medium",IF(J198="L","Light",IF(J198="D","Dark","")))</f>
        <v>Light</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IF(_xlfn.XLOOKUP(C199,customers!A198:A1198,customers!C198:C1198,,0)=0,"",_xlfn.XLOOKUP(C199,customers!A198:A1198,customers!C198:C1198,,0))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6"/>
        <v>59.569999999999993</v>
      </c>
      <c r="N199" s="8" t="str">
        <f>_xlfn.XLOOKUP(Orders[[#This Row],[Customer ID]],customers!$A$1:$A$1001,customers!$I$1:$I$1001,,0)</f>
        <v>No</v>
      </c>
      <c r="O199" s="8" t="str">
        <f t="shared" si="7"/>
        <v>Liberica</v>
      </c>
      <c r="P199" t="str">
        <f>IF(J199="M","Medium",IF(J199="L","Light",IF(J199="D","Dark","")))</f>
        <v>Dark</v>
      </c>
    </row>
    <row r="200" spans="1:16" x14ac:dyDescent="0.25">
      <c r="A200" s="2" t="s">
        <v>1596</v>
      </c>
      <c r="B200" s="3">
        <v>44339</v>
      </c>
      <c r="C200" s="2" t="s">
        <v>1597</v>
      </c>
      <c r="D200" t="s">
        <v>6165</v>
      </c>
      <c r="E200" s="2">
        <v>3</v>
      </c>
      <c r="F200" s="2" t="str">
        <f>_xlfn.XLOOKUP(C200,customers!$A$1:$A$1001,customers!$B$1:$B$1001,,0)</f>
        <v>Nealson Cuttler</v>
      </c>
      <c r="G200" s="2" t="e">
        <f>IF(_xlfn.XLOOKUP(C200,customers!A199:A1199,customers!C199:C1199,,0)=0,"",_xlfn.XLOOKUP(C200,customers!A199:A1199,customers!C199:C1199,,0))</f>
        <v>#N/A</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6"/>
        <v>89.35499999999999</v>
      </c>
      <c r="N200" s="8" t="str">
        <f>_xlfn.XLOOKUP(Orders[[#This Row],[Customer ID]],customers!$A$1:$A$1001,customers!$I$1:$I$1001,,0)</f>
        <v>No</v>
      </c>
      <c r="O200" s="8" t="str">
        <f t="shared" si="7"/>
        <v>Liberica</v>
      </c>
      <c r="P200" t="str">
        <f>IF(J200="M","Medium",IF(J200="L","Light",IF(J200="D","Dark","")))</f>
        <v>Dark</v>
      </c>
    </row>
    <row r="201" spans="1:16" x14ac:dyDescent="0.25">
      <c r="A201" s="2" t="s">
        <v>1596</v>
      </c>
      <c r="B201" s="3">
        <v>44339</v>
      </c>
      <c r="C201" s="2" t="s">
        <v>1597</v>
      </c>
      <c r="D201" t="s">
        <v>6161</v>
      </c>
      <c r="E201" s="2">
        <v>4</v>
      </c>
      <c r="F201" s="2" t="str">
        <f>_xlfn.XLOOKUP(C201,customers!$A$1:$A$1001,customers!$B$1:$B$1001,,0)</f>
        <v>Nealson Cuttler</v>
      </c>
      <c r="G201" s="2" t="e">
        <f>IF(_xlfn.XLOOKUP(C201,customers!A200:A1200,customers!C200:C1200,,0)=0,"",_xlfn.XLOOKUP(C201,customers!A200:A1200,customers!C200:C1200,,0))</f>
        <v>#N/A</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6"/>
        <v>38.04</v>
      </c>
      <c r="N201" s="8" t="str">
        <f>_xlfn.XLOOKUP(Orders[[#This Row],[Customer ID]],customers!$A$1:$A$1001,customers!$I$1:$I$1001,,0)</f>
        <v>No</v>
      </c>
      <c r="O201" s="8" t="str">
        <f t="shared" si="7"/>
        <v>Liberica</v>
      </c>
      <c r="P201" t="str">
        <f>IF(J201="M","Medium",IF(J201="L","Light",IF(J201="D","Dark","")))</f>
        <v>Light</v>
      </c>
    </row>
    <row r="202" spans="1:16" x14ac:dyDescent="0.25">
      <c r="A202" s="2" t="s">
        <v>1596</v>
      </c>
      <c r="B202" s="3">
        <v>44339</v>
      </c>
      <c r="C202" s="2" t="s">
        <v>1597</v>
      </c>
      <c r="D202" t="s">
        <v>6141</v>
      </c>
      <c r="E202" s="2">
        <v>3</v>
      </c>
      <c r="F202" s="2" t="str">
        <f>_xlfn.XLOOKUP(C202,customers!$A$1:$A$1001,customers!$B$1:$B$1001,,0)</f>
        <v>Nealson Cuttler</v>
      </c>
      <c r="G202" s="2" t="e">
        <f>IF(_xlfn.XLOOKUP(C202,customers!A201:A1201,customers!C201:C1201,,0)=0,"",_xlfn.XLOOKUP(C202,customers!A201:A1201,customers!C201:C1201,,0))</f>
        <v>#N/A</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6"/>
        <v>41.25</v>
      </c>
      <c r="N202" s="8" t="str">
        <f>_xlfn.XLOOKUP(Orders[[#This Row],[Customer ID]],customers!$A$1:$A$1001,customers!$I$1:$I$1001,,0)</f>
        <v>No</v>
      </c>
      <c r="O202" s="8" t="str">
        <f t="shared" si="7"/>
        <v>Excelsa</v>
      </c>
      <c r="P202" t="str">
        <f>IF(J202="M","Medium",IF(J202="L","Light",IF(J202="D","Dark","")))</f>
        <v>Medium</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IF(_xlfn.XLOOKUP(C203,customers!A202:A1202,customers!C202:C1202,,0)=0,"",_xlfn.XLOOKUP(C203,customers!A202:A1202,customers!C202:C1202,,0))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6"/>
        <v>57.06</v>
      </c>
      <c r="N203" s="8" t="str">
        <f>_xlfn.XLOOKUP(Orders[[#This Row],[Customer ID]],customers!$A$1:$A$1001,customers!$I$1:$I$1001,,0)</f>
        <v>No</v>
      </c>
      <c r="O203" s="8" t="str">
        <f t="shared" si="7"/>
        <v>Liberica</v>
      </c>
      <c r="P203" t="str">
        <f>IF(J203="M","Medium",IF(J203="L","Light",IF(J203="D","Dark","")))</f>
        <v>Light</v>
      </c>
    </row>
    <row r="204" spans="1:16" x14ac:dyDescent="0.25">
      <c r="A204" s="2" t="s">
        <v>1626</v>
      </c>
      <c r="B204" s="3">
        <v>44486</v>
      </c>
      <c r="C204" s="2" t="s">
        <v>1627</v>
      </c>
      <c r="D204" t="s">
        <v>6165</v>
      </c>
      <c r="E204" s="2">
        <v>6</v>
      </c>
      <c r="F204" s="2" t="str">
        <f>_xlfn.XLOOKUP(C204,customers!$A$1:$A$1001,customers!$B$1:$B$1001,,0)</f>
        <v>Tallie felip</v>
      </c>
      <c r="G204" s="2" t="str">
        <f>IF(_xlfn.XLOOKUP(C204,customers!A203:A1203,customers!C203:C1203,,0)=0,"",_xlfn.XLOOKUP(C204,customers!A203:A1203,customers!C203:C1203,,0))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6"/>
        <v>178.70999999999998</v>
      </c>
      <c r="N204" s="8" t="str">
        <f>_xlfn.XLOOKUP(Orders[[#This Row],[Customer ID]],customers!$A$1:$A$1001,customers!$I$1:$I$1001,,0)</f>
        <v>Yes</v>
      </c>
      <c r="O204" s="8" t="str">
        <f t="shared" si="7"/>
        <v>Liberica</v>
      </c>
      <c r="P204" t="str">
        <f>IF(J204="M","Medium",IF(J204="L","Light",IF(J204="D","Dark","")))</f>
        <v>Dark</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IF(_xlfn.XLOOKUP(C205,customers!A204:A1204,customers!C204:C1204,,0)=0,"",_xlfn.XLOOKUP(C205,customers!A204:A1204,customers!C204:C1204,,0))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6"/>
        <v>4.7549999999999999</v>
      </c>
      <c r="N205" s="8" t="str">
        <f>_xlfn.XLOOKUP(Orders[[#This Row],[Customer ID]],customers!$A$1:$A$1001,customers!$I$1:$I$1001,,0)</f>
        <v>No</v>
      </c>
      <c r="O205" s="8" t="str">
        <f t="shared" si="7"/>
        <v>Liberica</v>
      </c>
      <c r="P205" t="str">
        <f>IF(J205="M","Medium",IF(J205="L","Light",IF(J205="D","Dark","")))</f>
        <v>Light</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IF(_xlfn.XLOOKUP(C206,customers!A205:A1205,customers!C205:C1205,,0)=0,"",_xlfn.XLOOKUP(C206,customers!A205:A1205,customers!C205:C1205,,0))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6"/>
        <v>82.5</v>
      </c>
      <c r="N206" s="8" t="str">
        <f>_xlfn.XLOOKUP(Orders[[#This Row],[Customer ID]],customers!$A$1:$A$1001,customers!$I$1:$I$1001,,0)</f>
        <v>No</v>
      </c>
      <c r="O206" s="8" t="str">
        <f t="shared" si="7"/>
        <v>Excelsa</v>
      </c>
      <c r="P206" t="str">
        <f>IF(J206="M","Medium",IF(J206="L","Light",IF(J206="D","Dark","")))</f>
        <v>Medium</v>
      </c>
    </row>
    <row r="207" spans="1:16" x14ac:dyDescent="0.25">
      <c r="A207" s="2" t="s">
        <v>1643</v>
      </c>
      <c r="B207" s="3">
        <v>43883</v>
      </c>
      <c r="C207" s="2" t="s">
        <v>1644</v>
      </c>
      <c r="D207" t="s">
        <v>6163</v>
      </c>
      <c r="E207" s="2">
        <v>3</v>
      </c>
      <c r="F207" s="2" t="str">
        <f>_xlfn.XLOOKUP(C207,customers!$A$1:$A$1001,customers!$B$1:$B$1001,,0)</f>
        <v>Kendra Glison</v>
      </c>
      <c r="G207" s="2" t="str">
        <f>IF(_xlfn.XLOOKUP(C207,customers!A206:A1206,customers!C206:C1206,,0)=0,"",_xlfn.XLOOKUP(C207,customers!A206:A1206,customers!C206:C1206,,0))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6"/>
        <v>8.0549999999999997</v>
      </c>
      <c r="N207" s="8" t="str">
        <f>_xlfn.XLOOKUP(Orders[[#This Row],[Customer ID]],customers!$A$1:$A$1001,customers!$I$1:$I$1001,,0)</f>
        <v>Yes</v>
      </c>
      <c r="O207" s="8" t="str">
        <f t="shared" si="7"/>
        <v>Robusta</v>
      </c>
      <c r="P207" t="str">
        <f>IF(J207="M","Medium",IF(J207="L","Light",IF(J207="D","Dark","")))</f>
        <v>Dark</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IF(_xlfn.XLOOKUP(C208,customers!A207:A1207,customers!C207:C1207,,0)=0,"",_xlfn.XLOOKUP(C208,customers!A207:A1207,customers!C207:C1207,,0))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6"/>
        <v>22.5</v>
      </c>
      <c r="N208" s="8" t="str">
        <f>_xlfn.XLOOKUP(Orders[[#This Row],[Customer ID]],customers!$A$1:$A$1001,customers!$I$1:$I$1001,,0)</f>
        <v>No</v>
      </c>
      <c r="O208" s="8" t="str">
        <f t="shared" si="7"/>
        <v>Arabica</v>
      </c>
      <c r="P208" t="str">
        <f>IF(J208="M","Medium",IF(J208="L","Light",IF(J208="D","Dark","")))</f>
        <v>Medium</v>
      </c>
    </row>
    <row r="209" spans="1:16" x14ac:dyDescent="0.25">
      <c r="A209" s="2" t="s">
        <v>1653</v>
      </c>
      <c r="B209" s="3">
        <v>44207</v>
      </c>
      <c r="C209" s="2" t="s">
        <v>1654</v>
      </c>
      <c r="D209" t="s">
        <v>6157</v>
      </c>
      <c r="E209" s="2">
        <v>6</v>
      </c>
      <c r="F209" s="2" t="str">
        <f>_xlfn.XLOOKUP(C209,customers!$A$1:$A$1001,customers!$B$1:$B$1001,,0)</f>
        <v>Orbadiah Duny</v>
      </c>
      <c r="G209" s="2" t="str">
        <f>IF(_xlfn.XLOOKUP(C209,customers!A208:A1208,customers!C208:C1208,,0)=0,"",_xlfn.XLOOKUP(C209,customers!A208:A1208,customers!C208:C1208,,0))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6"/>
        <v>40.5</v>
      </c>
      <c r="N209" s="8" t="str">
        <f>_xlfn.XLOOKUP(Orders[[#This Row],[Customer ID]],customers!$A$1:$A$1001,customers!$I$1:$I$1001,,0)</f>
        <v>Yes</v>
      </c>
      <c r="O209" s="8" t="str">
        <f t="shared" si="7"/>
        <v>Arabica</v>
      </c>
      <c r="P209" t="str">
        <f>IF(J209="M","Medium",IF(J209="L","Light",IF(J209="D","Dark","")))</f>
        <v>Medium</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IF(_xlfn.XLOOKUP(C210,customers!A209:A1209,customers!C209:C1209,,0)=0,"",_xlfn.XLOOKUP(C210,customers!A209:A1209,customers!C209:C1209,,0))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6"/>
        <v>29.16</v>
      </c>
      <c r="N210" s="8" t="str">
        <f>_xlfn.XLOOKUP(Orders[[#This Row],[Customer ID]],customers!$A$1:$A$1001,customers!$I$1:$I$1001,,0)</f>
        <v>Yes</v>
      </c>
      <c r="O210" s="8" t="str">
        <f t="shared" si="7"/>
        <v>Excelsa</v>
      </c>
      <c r="P210" t="str">
        <f>IF(J210="M","Medium",IF(J210="L","Light",IF(J210="D","Dark","")))</f>
        <v>Dark</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IF(_xlfn.XLOOKUP(C211,customers!A210:A1210,customers!C210:C1210,,0)=0,"",_xlfn.XLOOKUP(C211,customers!A210:A1210,customers!C210:C1210,,0))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6"/>
        <v>6.75</v>
      </c>
      <c r="N211" s="8" t="str">
        <f>_xlfn.XLOOKUP(Orders[[#This Row],[Customer ID]],customers!$A$1:$A$1001,customers!$I$1:$I$1001,,0)</f>
        <v>No</v>
      </c>
      <c r="O211" s="8" t="str">
        <f t="shared" si="7"/>
        <v>Arabica</v>
      </c>
      <c r="P211" t="str">
        <f>IF(J211="M","Medium",IF(J211="L","Light",IF(J211="D","Dark","")))</f>
        <v>Medium</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IF(_xlfn.XLOOKUP(C212,customers!A211:A1211,customers!C211:C1211,,0)=0,"",_xlfn.XLOOKUP(C212,customers!A211:A1211,customers!C211:C1211,,0))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6"/>
        <v>51.8</v>
      </c>
      <c r="N212" s="8" t="str">
        <f>_xlfn.XLOOKUP(Orders[[#This Row],[Customer ID]],customers!$A$1:$A$1001,customers!$I$1:$I$1001,,0)</f>
        <v>Yes</v>
      </c>
      <c r="O212" s="8" t="str">
        <f t="shared" si="7"/>
        <v>Liberica</v>
      </c>
      <c r="P212" t="str">
        <f>IF(J212="M","Medium",IF(J212="L","Light",IF(J212="D","Dark","")))</f>
        <v>Dark</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IF(_xlfn.XLOOKUP(C213,customers!A212:A1212,customers!C212:C1212,,0)=0,"",_xlfn.XLOOKUP(C213,customers!A212:A1212,customers!C212:C1212,,0))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6"/>
        <v>53.46</v>
      </c>
      <c r="N213" s="8" t="str">
        <f>_xlfn.XLOOKUP(Orders[[#This Row],[Customer ID]],customers!$A$1:$A$1001,customers!$I$1:$I$1001,,0)</f>
        <v>No</v>
      </c>
      <c r="O213" s="8" t="str">
        <f t="shared" si="7"/>
        <v>Excelsa</v>
      </c>
      <c r="P213" t="str">
        <f>IF(J213="M","Medium",IF(J213="L","Light",IF(J213="D","Dark","")))</f>
        <v>Light</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IF(_xlfn.XLOOKUP(C214,customers!A213:A1213,customers!C213:C1213,,0)=0,"",_xlfn.XLOOKUP(C214,customers!A213:A1213,customers!C213:C1213,,0))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6"/>
        <v>14.58</v>
      </c>
      <c r="N214" s="8" t="str">
        <f>_xlfn.XLOOKUP(Orders[[#This Row],[Customer ID]],customers!$A$1:$A$1001,customers!$I$1:$I$1001,,0)</f>
        <v>Yes</v>
      </c>
      <c r="O214" s="8" t="str">
        <f t="shared" si="7"/>
        <v>Excelsa</v>
      </c>
      <c r="P214" t="str">
        <f>IF(J214="M","Medium",IF(J214="L","Light",IF(J214="D","Dark","")))</f>
        <v>Dark</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IF(_xlfn.XLOOKUP(C215,customers!A214:A1214,customers!C214:C1214,,0)=0,"",_xlfn.XLOOKUP(C215,customers!A214:A1214,customers!C214:C1214,,0))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6"/>
        <v>20.584999999999997</v>
      </c>
      <c r="N215" s="8" t="str">
        <f>_xlfn.XLOOKUP(Orders[[#This Row],[Customer ID]],customers!$A$1:$A$1001,customers!$I$1:$I$1001,,0)</f>
        <v>No</v>
      </c>
      <c r="O215" s="8" t="str">
        <f t="shared" si="7"/>
        <v>Robusta</v>
      </c>
      <c r="P215" t="str">
        <f>IF(J215="M","Medium",IF(J215="L","Light",IF(J215="D","Dark","")))</f>
        <v>Dark</v>
      </c>
    </row>
    <row r="216" spans="1:16" x14ac:dyDescent="0.25">
      <c r="A216" s="2" t="s">
        <v>1694</v>
      </c>
      <c r="B216" s="3">
        <v>43775</v>
      </c>
      <c r="C216" s="2" t="s">
        <v>1695</v>
      </c>
      <c r="D216" t="s">
        <v>6170</v>
      </c>
      <c r="E216" s="2">
        <v>2</v>
      </c>
      <c r="F216" s="2" t="str">
        <f>_xlfn.XLOOKUP(C216,customers!$A$1:$A$1001,customers!$B$1:$B$1001,,0)</f>
        <v>Murdock Hame</v>
      </c>
      <c r="G216" s="2" t="str">
        <f>IF(_xlfn.XLOOKUP(C216,customers!A215:A1215,customers!C215:C1215,,0)=0,"",_xlfn.XLOOKUP(C216,customers!A215:A1215,customers!C215:C1215,,0))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6"/>
        <v>31.7</v>
      </c>
      <c r="N216" s="8" t="str">
        <f>_xlfn.XLOOKUP(Orders[[#This Row],[Customer ID]],customers!$A$1:$A$1001,customers!$I$1:$I$1001,,0)</f>
        <v>No</v>
      </c>
      <c r="O216" s="8" t="str">
        <f t="shared" si="7"/>
        <v>Liberica</v>
      </c>
      <c r="P216" t="str">
        <f>IF(J216="M","Medium",IF(J216="L","Light",IF(J216="D","Dark","")))</f>
        <v>Light</v>
      </c>
    </row>
    <row r="217" spans="1:16" x14ac:dyDescent="0.25">
      <c r="A217" s="2" t="s">
        <v>1701</v>
      </c>
      <c r="B217" s="3">
        <v>43829</v>
      </c>
      <c r="C217" s="2" t="s">
        <v>1702</v>
      </c>
      <c r="D217" t="s">
        <v>6150</v>
      </c>
      <c r="E217" s="2">
        <v>6</v>
      </c>
      <c r="F217" s="2" t="str">
        <f>_xlfn.XLOOKUP(C217,customers!$A$1:$A$1001,customers!$B$1:$B$1001,,0)</f>
        <v>Ilka Gurnee</v>
      </c>
      <c r="G217" s="2" t="str">
        <f>IF(_xlfn.XLOOKUP(C217,customers!A216:A1216,customers!C216:C1216,,0)=0,"",_xlfn.XLOOKUP(C217,customers!A216:A1216,customers!C216:C1216,,0))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6"/>
        <v>23.31</v>
      </c>
      <c r="N217" s="8" t="str">
        <f>_xlfn.XLOOKUP(Orders[[#This Row],[Customer ID]],customers!$A$1:$A$1001,customers!$I$1:$I$1001,,0)</f>
        <v>No</v>
      </c>
      <c r="O217" s="8" t="str">
        <f t="shared" si="7"/>
        <v>Liberica</v>
      </c>
      <c r="P217" t="str">
        <f>IF(J217="M","Medium",IF(J217="L","Light",IF(J217="D","Dark","")))</f>
        <v>Dark</v>
      </c>
    </row>
    <row r="218" spans="1:16" x14ac:dyDescent="0.25">
      <c r="A218" s="2" t="s">
        <v>1707</v>
      </c>
      <c r="B218" s="3">
        <v>44470</v>
      </c>
      <c r="C218" s="2" t="s">
        <v>1708</v>
      </c>
      <c r="D218" t="s">
        <v>6162</v>
      </c>
      <c r="E218" s="2">
        <v>4</v>
      </c>
      <c r="F218" s="2" t="str">
        <f>_xlfn.XLOOKUP(C218,customers!$A$1:$A$1001,customers!$B$1:$B$1001,,0)</f>
        <v>Alfy Snowding</v>
      </c>
      <c r="G218" s="2" t="str">
        <f>IF(_xlfn.XLOOKUP(C218,customers!A217:A1217,customers!C217:C1217,,0)=0,"",_xlfn.XLOOKUP(C218,customers!A217:A1217,customers!C217:C1217,,0))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6"/>
        <v>58.2</v>
      </c>
      <c r="N218" s="8" t="str">
        <f>_xlfn.XLOOKUP(Orders[[#This Row],[Customer ID]],customers!$A$1:$A$1001,customers!$I$1:$I$1001,,0)</f>
        <v>Yes</v>
      </c>
      <c r="O218" s="8" t="str">
        <f t="shared" si="7"/>
        <v>Liberica</v>
      </c>
      <c r="P218" t="str">
        <f>IF(J218="M","Medium",IF(J218="L","Light",IF(J218="D","Dark","")))</f>
        <v>Medium</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IF(_xlfn.XLOOKUP(C219,customers!A218:A1218,customers!C218:C1218,,0)=0,"",_xlfn.XLOOKUP(C219,customers!A218:A1218,customers!C218:C1218,,0))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6"/>
        <v>35.64</v>
      </c>
      <c r="N219" s="8" t="str">
        <f>_xlfn.XLOOKUP(Orders[[#This Row],[Customer ID]],customers!$A$1:$A$1001,customers!$I$1:$I$1001,,0)</f>
        <v>No</v>
      </c>
      <c r="O219" s="8" t="str">
        <f t="shared" si="7"/>
        <v>Excelsa</v>
      </c>
      <c r="P219" t="str">
        <f>IF(J219="M","Medium",IF(J219="L","Light",IF(J219="D","Dark","")))</f>
        <v>Light</v>
      </c>
    </row>
    <row r="220" spans="1:16" x14ac:dyDescent="0.25">
      <c r="A220" s="2" t="s">
        <v>1719</v>
      </c>
      <c r="B220" s="3">
        <v>44317</v>
      </c>
      <c r="C220" s="2" t="s">
        <v>1720</v>
      </c>
      <c r="D220" t="s">
        <v>6155</v>
      </c>
      <c r="E220" s="2">
        <v>5</v>
      </c>
      <c r="F220" s="2" t="str">
        <f>_xlfn.XLOOKUP(C220,customers!$A$1:$A$1001,customers!$B$1:$B$1001,,0)</f>
        <v>Rem Furman</v>
      </c>
      <c r="G220" s="2" t="str">
        <f>IF(_xlfn.XLOOKUP(C220,customers!A219:A1219,customers!C219:C1219,,0)=0,"",_xlfn.XLOOKUP(C220,customers!A219:A1219,customers!C219:C1219,,0))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6"/>
        <v>56.25</v>
      </c>
      <c r="N220" s="8" t="str">
        <f>_xlfn.XLOOKUP(Orders[[#This Row],[Customer ID]],customers!$A$1:$A$1001,customers!$I$1:$I$1001,,0)</f>
        <v>Yes</v>
      </c>
      <c r="O220" s="8" t="str">
        <f t="shared" si="7"/>
        <v>Arabica</v>
      </c>
      <c r="P220" t="str">
        <f>IF(J220="M","Medium",IF(J220="L","Light",IF(J220="D","Dark","")))</f>
        <v>Medium</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IF(_xlfn.XLOOKUP(C221,customers!A220:A1220,customers!C220:C1220,,0)=0,"",_xlfn.XLOOKUP(C221,customers!A220:A1220,customers!C220:C1220,,0))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6"/>
        <v>10.754999999999999</v>
      </c>
      <c r="N221" s="8" t="str">
        <f>_xlfn.XLOOKUP(Orders[[#This Row],[Customer ID]],customers!$A$1:$A$1001,customers!$I$1:$I$1001,,0)</f>
        <v>No</v>
      </c>
      <c r="O221" s="8" t="str">
        <f t="shared" si="7"/>
        <v>Robusta</v>
      </c>
      <c r="P221" t="str">
        <f>IF(J221="M","Medium",IF(J221="L","Light",IF(J221="D","Dark","")))</f>
        <v>Light</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IF(_xlfn.XLOOKUP(C222,customers!A221:A1221,customers!C221:C1221,,0)=0,"",_xlfn.XLOOKUP(C222,customers!A221:A1221,customers!C221:C1221,,0))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6"/>
        <v>14.924999999999999</v>
      </c>
      <c r="N222" s="8" t="str">
        <f>_xlfn.XLOOKUP(Orders[[#This Row],[Customer ID]],customers!$A$1:$A$1001,customers!$I$1:$I$1001,,0)</f>
        <v>No</v>
      </c>
      <c r="O222" s="8" t="str">
        <f t="shared" si="7"/>
        <v>Robusta</v>
      </c>
      <c r="P222" t="str">
        <f>IF(J222="M","Medium",IF(J222="L","Light",IF(J222="D","Dark","")))</f>
        <v>Medium</v>
      </c>
    </row>
    <row r="223" spans="1:16" x14ac:dyDescent="0.25">
      <c r="A223" s="2" t="s">
        <v>1736</v>
      </c>
      <c r="B223" s="3">
        <v>44513</v>
      </c>
      <c r="C223" s="2" t="s">
        <v>1737</v>
      </c>
      <c r="D223" t="s">
        <v>6140</v>
      </c>
      <c r="E223" s="2">
        <v>6</v>
      </c>
      <c r="F223" s="2" t="str">
        <f>_xlfn.XLOOKUP(C223,customers!$A$1:$A$1001,customers!$B$1:$B$1001,,0)</f>
        <v>Lenka Rushmer</v>
      </c>
      <c r="G223" s="2" t="str">
        <f>IF(_xlfn.XLOOKUP(C223,customers!A222:A1222,customers!C222:C1222,,0)=0,"",_xlfn.XLOOKUP(C223,customers!A222:A1222,customers!C222:C1222,,0))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6"/>
        <v>77.699999999999989</v>
      </c>
      <c r="N223" s="8" t="str">
        <f>_xlfn.XLOOKUP(Orders[[#This Row],[Customer ID]],customers!$A$1:$A$1001,customers!$I$1:$I$1001,,0)</f>
        <v>Yes</v>
      </c>
      <c r="O223" s="8" t="str">
        <f t="shared" si="7"/>
        <v>Arabica</v>
      </c>
      <c r="P223" t="str">
        <f>IF(J223="M","Medium",IF(J223="L","Light",IF(J223="D","Dark","")))</f>
        <v>Light</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IF(_xlfn.XLOOKUP(C224,customers!A223:A1223,customers!C223:C1223,,0)=0,"",_xlfn.XLOOKUP(C224,customers!A223:A1223,customers!C223:C1223,,0))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6"/>
        <v>23.31</v>
      </c>
      <c r="N224" s="8" t="str">
        <f>_xlfn.XLOOKUP(Orders[[#This Row],[Customer ID]],customers!$A$1:$A$1001,customers!$I$1:$I$1001,,0)</f>
        <v>No</v>
      </c>
      <c r="O224" s="8" t="str">
        <f t="shared" si="7"/>
        <v>Liberica</v>
      </c>
      <c r="P224" t="str">
        <f>IF(J224="M","Medium",IF(J224="L","Light",IF(J224="D","Dark","")))</f>
        <v>Dark</v>
      </c>
    </row>
    <row r="225" spans="1:16" x14ac:dyDescent="0.25">
      <c r="A225" s="2" t="s">
        <v>1748</v>
      </c>
      <c r="B225" s="3">
        <v>44109</v>
      </c>
      <c r="C225" s="2" t="s">
        <v>1749</v>
      </c>
      <c r="D225" t="s">
        <v>6171</v>
      </c>
      <c r="E225" s="2">
        <v>4</v>
      </c>
      <c r="F225" s="2" t="str">
        <f>_xlfn.XLOOKUP(C225,customers!$A$1:$A$1001,customers!$B$1:$B$1001,,0)</f>
        <v>Bobbe Piggott</v>
      </c>
      <c r="G225" s="2" t="str">
        <f>IF(_xlfn.XLOOKUP(C225,customers!A224:A1224,customers!C224:C1224,,0)=0,"",_xlfn.XLOOKUP(C225,customers!A224:A1224,customers!C224:C1224,,0))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6"/>
        <v>59.4</v>
      </c>
      <c r="N225" s="8" t="str">
        <f>_xlfn.XLOOKUP(Orders[[#This Row],[Customer ID]],customers!$A$1:$A$1001,customers!$I$1:$I$1001,,0)</f>
        <v>Yes</v>
      </c>
      <c r="O225" s="8" t="str">
        <f t="shared" si="7"/>
        <v>Excelsa</v>
      </c>
      <c r="P225" t="str">
        <f>IF(J225="M","Medium",IF(J225="L","Light",IF(J225="D","Dark","")))</f>
        <v>Light</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IF(_xlfn.XLOOKUP(C226,customers!A225:A1225,customers!C225:C1225,,0)=0,"",_xlfn.XLOOKUP(C226,customers!A225:A1225,customers!C225:C1225,,0))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6"/>
        <v>119.13999999999999</v>
      </c>
      <c r="N226" s="8" t="str">
        <f>_xlfn.XLOOKUP(Orders[[#This Row],[Customer ID]],customers!$A$1:$A$1001,customers!$I$1:$I$1001,,0)</f>
        <v>Yes</v>
      </c>
      <c r="O226" s="8" t="str">
        <f t="shared" si="7"/>
        <v>Liberica</v>
      </c>
      <c r="P226" t="str">
        <f>IF(J226="M","Medium",IF(J226="L","Light",IF(J226="D","Dark","")))</f>
        <v>Dark</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IF(_xlfn.XLOOKUP(C227,customers!A226:A1226,customers!C226:C1226,,0)=0,"",_xlfn.XLOOKUP(C227,customers!A226:A1226,customers!C226:C1226,,0))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6"/>
        <v>14.339999999999998</v>
      </c>
      <c r="N227" s="8" t="str">
        <f>_xlfn.XLOOKUP(Orders[[#This Row],[Customer ID]],customers!$A$1:$A$1001,customers!$I$1:$I$1001,,0)</f>
        <v>No</v>
      </c>
      <c r="O227" s="8" t="str">
        <f t="shared" si="7"/>
        <v>Robusta</v>
      </c>
      <c r="P227" t="str">
        <f>IF(J227="M","Medium",IF(J227="L","Light",IF(J227="D","Dark","")))</f>
        <v>Light</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IF(_xlfn.XLOOKUP(C228,customers!A227:A1227,customers!C227:C1227,,0)=0,"",_xlfn.XLOOKUP(C228,customers!A227:A1227,customers!C227:C1227,,0))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6"/>
        <v>129.37499999999997</v>
      </c>
      <c r="N228" s="8" t="str">
        <f>_xlfn.XLOOKUP(Orders[[#This Row],[Customer ID]],customers!$A$1:$A$1001,customers!$I$1:$I$1001,,0)</f>
        <v>No</v>
      </c>
      <c r="O228" s="8" t="str">
        <f t="shared" si="7"/>
        <v>Arabica</v>
      </c>
      <c r="P228" t="str">
        <f>IF(J228="M","Medium",IF(J228="L","Light",IF(J228="D","Dark","")))</f>
        <v>Medium</v>
      </c>
    </row>
    <row r="229" spans="1:16" x14ac:dyDescent="0.25">
      <c r="A229" s="2" t="s">
        <v>1771</v>
      </c>
      <c r="B229" s="3">
        <v>43880</v>
      </c>
      <c r="C229" s="2" t="s">
        <v>1772</v>
      </c>
      <c r="D229" t="s">
        <v>6163</v>
      </c>
      <c r="E229" s="2">
        <v>6</v>
      </c>
      <c r="F229" s="2" t="str">
        <f>_xlfn.XLOOKUP(C229,customers!$A$1:$A$1001,customers!$B$1:$B$1001,,0)</f>
        <v>Noak Wyvill</v>
      </c>
      <c r="G229" s="2" t="str">
        <f>IF(_xlfn.XLOOKUP(C229,customers!A228:A1228,customers!C228:C1228,,0)=0,"",_xlfn.XLOOKUP(C229,customers!A228:A1228,customers!C228:C1228,,0))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6"/>
        <v>16.11</v>
      </c>
      <c r="N229" s="8" t="str">
        <f>_xlfn.XLOOKUP(Orders[[#This Row],[Customer ID]],customers!$A$1:$A$1001,customers!$I$1:$I$1001,,0)</f>
        <v>Yes</v>
      </c>
      <c r="O229" s="8" t="str">
        <f t="shared" si="7"/>
        <v>Robusta</v>
      </c>
      <c r="P229" t="str">
        <f>IF(J229="M","Medium",IF(J229="L","Light",IF(J229="D","Dark","")))</f>
        <v>Dark</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IF(_xlfn.XLOOKUP(C230,customers!A229:A1229,customers!C229:C1229,,0)=0,"",_xlfn.XLOOKUP(C230,customers!A229:A1229,customers!C229:C1229,,0))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6"/>
        <v>17.924999999999997</v>
      </c>
      <c r="N230" s="8" t="str">
        <f>_xlfn.XLOOKUP(Orders[[#This Row],[Customer ID]],customers!$A$1:$A$1001,customers!$I$1:$I$1001,,0)</f>
        <v>No</v>
      </c>
      <c r="O230" s="8" t="str">
        <f t="shared" si="7"/>
        <v>Robusta</v>
      </c>
      <c r="P230" t="str">
        <f>IF(J230="M","Medium",IF(J230="L","Light",IF(J230="D","Dark","")))</f>
        <v>Light</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IF(_xlfn.XLOOKUP(C231,customers!A230:A1230,customers!C230:C1230,,0)=0,"",_xlfn.XLOOKUP(C231,customers!A230:A1230,customers!C230:C1230,,0))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6"/>
        <v>8.73</v>
      </c>
      <c r="N231" s="8" t="str">
        <f>_xlfn.XLOOKUP(Orders[[#This Row],[Customer ID]],customers!$A$1:$A$1001,customers!$I$1:$I$1001,,0)</f>
        <v>No</v>
      </c>
      <c r="O231" s="8" t="str">
        <f t="shared" si="7"/>
        <v>Liberica</v>
      </c>
      <c r="P231" t="str">
        <f>IF(J231="M","Medium",IF(J231="L","Light",IF(J231="D","Dark","")))</f>
        <v>Medium</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IF(_xlfn.XLOOKUP(C232,customers!A231:A1231,customers!C231:C1231,,0)=0,"",_xlfn.XLOOKUP(C232,customers!A231:A1231,customers!C231:C1231,,0))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6"/>
        <v>51.749999999999993</v>
      </c>
      <c r="N232" s="8" t="str">
        <f>_xlfn.XLOOKUP(Orders[[#This Row],[Customer ID]],customers!$A$1:$A$1001,customers!$I$1:$I$1001,,0)</f>
        <v>No</v>
      </c>
      <c r="O232" s="8" t="str">
        <f t="shared" si="7"/>
        <v>Arabica</v>
      </c>
      <c r="P232" t="str">
        <f>IF(J232="M","Medium",IF(J232="L","Light",IF(J232="D","Dark","")))</f>
        <v>Medium</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IF(_xlfn.XLOOKUP(C233,customers!A232:A1232,customers!C232:C1232,,0)=0,"",_xlfn.XLOOKUP(C233,customers!A232:A1232,customers!C232:C1232,,0))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6"/>
        <v>8.73</v>
      </c>
      <c r="N233" s="8" t="str">
        <f>_xlfn.XLOOKUP(Orders[[#This Row],[Customer ID]],customers!$A$1:$A$1001,customers!$I$1:$I$1001,,0)</f>
        <v>Yes</v>
      </c>
      <c r="O233" s="8" t="str">
        <f t="shared" si="7"/>
        <v>Liberica</v>
      </c>
      <c r="P233" t="str">
        <f>IF(J233="M","Medium",IF(J233="L","Light",IF(J233="D","Dark","")))</f>
        <v>Medium</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IF(_xlfn.XLOOKUP(C234,customers!A233:A1233,customers!C233:C1233,,0)=0,"",_xlfn.XLOOKUP(C234,customers!A233:A1233,customers!C233:C1233,,0))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6"/>
        <v>23.774999999999999</v>
      </c>
      <c r="N234" s="8" t="str">
        <f>_xlfn.XLOOKUP(Orders[[#This Row],[Customer ID]],customers!$A$1:$A$1001,customers!$I$1:$I$1001,,0)</f>
        <v>No</v>
      </c>
      <c r="O234" s="8" t="str">
        <f t="shared" si="7"/>
        <v>Liberica</v>
      </c>
      <c r="P234" t="str">
        <f>IF(J234="M","Medium",IF(J234="L","Light",IF(J234="D","Dark","")))</f>
        <v>Light</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IF(_xlfn.XLOOKUP(C235,customers!A234:A1234,customers!C234:C1234,,0)=0,"",_xlfn.XLOOKUP(C235,customers!A234:A1234,customers!C234:C1234,,0))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6"/>
        <v>20.625</v>
      </c>
      <c r="N235" s="8" t="str">
        <f>_xlfn.XLOOKUP(Orders[[#This Row],[Customer ID]],customers!$A$1:$A$1001,customers!$I$1:$I$1001,,0)</f>
        <v>No</v>
      </c>
      <c r="O235" s="8" t="str">
        <f t="shared" si="7"/>
        <v>Excelsa</v>
      </c>
      <c r="P235" t="str">
        <f>IF(J235="M","Medium",IF(J235="L","Light",IF(J235="D","Dark","")))</f>
        <v>Medium</v>
      </c>
    </row>
    <row r="236" spans="1:16" x14ac:dyDescent="0.25">
      <c r="A236" s="2" t="s">
        <v>1812</v>
      </c>
      <c r="B236" s="3">
        <v>44602</v>
      </c>
      <c r="C236" s="2" t="s">
        <v>1813</v>
      </c>
      <c r="D236" t="s">
        <v>6164</v>
      </c>
      <c r="E236" s="2">
        <v>1</v>
      </c>
      <c r="F236" s="2" t="str">
        <f>_xlfn.XLOOKUP(C236,customers!$A$1:$A$1001,customers!$B$1:$B$1001,,0)</f>
        <v>Tomas Sutty</v>
      </c>
      <c r="G236" s="2" t="str">
        <f>IF(_xlfn.XLOOKUP(C236,customers!A235:A1235,customers!C235:C1235,,0)=0,"",_xlfn.XLOOKUP(C236,customers!A235:A1235,customers!C235:C1235,,0))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6"/>
        <v>36.454999999999998</v>
      </c>
      <c r="N236" s="8" t="str">
        <f>_xlfn.XLOOKUP(Orders[[#This Row],[Customer ID]],customers!$A$1:$A$1001,customers!$I$1:$I$1001,,0)</f>
        <v>No</v>
      </c>
      <c r="O236" s="8" t="str">
        <f t="shared" si="7"/>
        <v>Liberica</v>
      </c>
      <c r="P236" t="str">
        <f>IF(J236="M","Medium",IF(J236="L","Light",IF(J236="D","Dark","")))</f>
        <v>Light</v>
      </c>
    </row>
    <row r="237" spans="1:16" x14ac:dyDescent="0.25">
      <c r="A237" s="2" t="s">
        <v>1818</v>
      </c>
      <c r="B237" s="3">
        <v>43571</v>
      </c>
      <c r="C237" s="2" t="s">
        <v>1819</v>
      </c>
      <c r="D237" t="s">
        <v>6164</v>
      </c>
      <c r="E237" s="2">
        <v>5</v>
      </c>
      <c r="F237" s="2" t="str">
        <f>_xlfn.XLOOKUP(C237,customers!$A$1:$A$1001,customers!$B$1:$B$1001,,0)</f>
        <v>Samuele Ales0</v>
      </c>
      <c r="G237" s="2" t="str">
        <f>IF(_xlfn.XLOOKUP(C237,customers!A236:A1236,customers!C236:C1236,,0)=0,"",_xlfn.XLOOKUP(C237,customers!A236:A1236,customers!C236:C1236,,0))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6"/>
        <v>182.27499999999998</v>
      </c>
      <c r="N237" s="8" t="str">
        <f>_xlfn.XLOOKUP(Orders[[#This Row],[Customer ID]],customers!$A$1:$A$1001,customers!$I$1:$I$1001,,0)</f>
        <v>No</v>
      </c>
      <c r="O237" s="8" t="str">
        <f t="shared" si="7"/>
        <v>Liberica</v>
      </c>
      <c r="P237" t="str">
        <f>IF(J237="M","Medium",IF(J237="L","Light",IF(J237="D","Dark","")))</f>
        <v>Light</v>
      </c>
    </row>
    <row r="238" spans="1:16" x14ac:dyDescent="0.25">
      <c r="A238" s="2" t="s">
        <v>1822</v>
      </c>
      <c r="B238" s="3">
        <v>43873</v>
      </c>
      <c r="C238" s="2" t="s">
        <v>1823</v>
      </c>
      <c r="D238" t="s">
        <v>6165</v>
      </c>
      <c r="E238" s="2">
        <v>3</v>
      </c>
      <c r="F238" s="2" t="str">
        <f>_xlfn.XLOOKUP(C238,customers!$A$1:$A$1001,customers!$B$1:$B$1001,,0)</f>
        <v>Carlie Harce</v>
      </c>
      <c r="G238" s="2" t="str">
        <f>IF(_xlfn.XLOOKUP(C238,customers!A237:A1237,customers!C237:C1237,,0)=0,"",_xlfn.XLOOKUP(C238,customers!A237:A1237,customers!C237:C1237,,0))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6"/>
        <v>89.35499999999999</v>
      </c>
      <c r="N238" s="8" t="str">
        <f>_xlfn.XLOOKUP(Orders[[#This Row],[Customer ID]],customers!$A$1:$A$1001,customers!$I$1:$I$1001,,0)</f>
        <v>No</v>
      </c>
      <c r="O238" s="8" t="str">
        <f t="shared" si="7"/>
        <v>Liberica</v>
      </c>
      <c r="P238" t="str">
        <f>IF(J238="M","Medium",IF(J238="L","Light",IF(J238="D","Dark","")))</f>
        <v>Dark</v>
      </c>
    </row>
    <row r="239" spans="1:16" x14ac:dyDescent="0.25">
      <c r="A239" s="2" t="s">
        <v>1828</v>
      </c>
      <c r="B239" s="3">
        <v>44563</v>
      </c>
      <c r="C239" s="2" t="s">
        <v>1829</v>
      </c>
      <c r="D239" t="s">
        <v>6178</v>
      </c>
      <c r="E239" s="2">
        <v>1</v>
      </c>
      <c r="F239" s="2" t="str">
        <f>_xlfn.XLOOKUP(C239,customers!$A$1:$A$1001,customers!$B$1:$B$1001,,0)</f>
        <v>Craggy Bril</v>
      </c>
      <c r="G239" s="2" t="str">
        <f>IF(_xlfn.XLOOKUP(C239,customers!A238:A1238,customers!C238:C1238,,0)=0,"",_xlfn.XLOOKUP(C239,customers!A238:A1238,customers!C238:C1238,,0))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6"/>
        <v>3.5849999999999995</v>
      </c>
      <c r="N239" s="8" t="str">
        <f>_xlfn.XLOOKUP(Orders[[#This Row],[Customer ID]],customers!$A$1:$A$1001,customers!$I$1:$I$1001,,0)</f>
        <v>Yes</v>
      </c>
      <c r="O239" s="8" t="str">
        <f t="shared" si="7"/>
        <v>Robusta</v>
      </c>
      <c r="P239" t="str">
        <f>IF(J239="M","Medium",IF(J239="L","Light",IF(J239="D","Dark","")))</f>
        <v>Light</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IF(_xlfn.XLOOKUP(C240,customers!A239:A1239,customers!C239:C1239,,0)=0,"",_xlfn.XLOOKUP(C240,customers!A239:A1239,customers!C239:C1239,,0))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6"/>
        <v>45.769999999999996</v>
      </c>
      <c r="N240" s="8" t="str">
        <f>_xlfn.XLOOKUP(Orders[[#This Row],[Customer ID]],customers!$A$1:$A$1001,customers!$I$1:$I$1001,,0)</f>
        <v>Yes</v>
      </c>
      <c r="O240" s="8" t="str">
        <f t="shared" si="7"/>
        <v>Robusta</v>
      </c>
      <c r="P240" t="str">
        <f>IF(J240="M","Medium",IF(J240="L","Light",IF(J240="D","Dark","")))</f>
        <v>Medium</v>
      </c>
    </row>
    <row r="241" spans="1:16" x14ac:dyDescent="0.25">
      <c r="A241" s="2" t="s">
        <v>1839</v>
      </c>
      <c r="B241" s="3">
        <v>43881</v>
      </c>
      <c r="C241" s="2" t="s">
        <v>1840</v>
      </c>
      <c r="D241" t="s">
        <v>6171</v>
      </c>
      <c r="E241" s="2">
        <v>4</v>
      </c>
      <c r="F241" s="2" t="str">
        <f>_xlfn.XLOOKUP(C241,customers!$A$1:$A$1001,customers!$B$1:$B$1001,,0)</f>
        <v>Devon Magowan</v>
      </c>
      <c r="G241" s="2" t="str">
        <f>IF(_xlfn.XLOOKUP(C241,customers!A240:A1240,customers!C240:C1240,,0)=0,"",_xlfn.XLOOKUP(C241,customers!A240:A1240,customers!C240:C1240,,0))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6"/>
        <v>59.4</v>
      </c>
      <c r="N241" s="8" t="str">
        <f>_xlfn.XLOOKUP(Orders[[#This Row],[Customer ID]],customers!$A$1:$A$1001,customers!$I$1:$I$1001,,0)</f>
        <v>No</v>
      </c>
      <c r="O241" s="8" t="str">
        <f t="shared" si="7"/>
        <v>Excelsa</v>
      </c>
      <c r="P241" t="str">
        <f>IF(J241="M","Medium",IF(J241="L","Light",IF(J241="D","Dark","")))</f>
        <v>Light</v>
      </c>
    </row>
    <row r="242" spans="1:16" x14ac:dyDescent="0.25">
      <c r="A242" s="2" t="s">
        <v>1845</v>
      </c>
      <c r="B242" s="3">
        <v>43993</v>
      </c>
      <c r="C242" s="2" t="s">
        <v>1846</v>
      </c>
      <c r="D242" t="s">
        <v>6175</v>
      </c>
      <c r="E242" s="2">
        <v>6</v>
      </c>
      <c r="F242" s="2" t="str">
        <f>_xlfn.XLOOKUP(C242,customers!$A$1:$A$1001,customers!$B$1:$B$1001,,0)</f>
        <v>Codi Littrell</v>
      </c>
      <c r="G242" s="2" t="str">
        <f>IF(_xlfn.XLOOKUP(C242,customers!A241:A1241,customers!C241:C1241,,0)=0,"",_xlfn.XLOOKUP(C242,customers!A241:A1241,customers!C241:C1241,,0))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6"/>
        <v>155.24999999999997</v>
      </c>
      <c r="N242" s="8" t="str">
        <f>_xlfn.XLOOKUP(Orders[[#This Row],[Customer ID]],customers!$A$1:$A$1001,customers!$I$1:$I$1001,,0)</f>
        <v>Yes</v>
      </c>
      <c r="O242" s="8" t="str">
        <f t="shared" si="7"/>
        <v>Arabica</v>
      </c>
      <c r="P242" t="str">
        <f>IF(J242="M","Medium",IF(J242="L","Light",IF(J242="D","Dark","")))</f>
        <v>Medium</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IF(_xlfn.XLOOKUP(C243,customers!A242:A1242,customers!C242:C1242,,0)=0,"",_xlfn.XLOOKUP(C243,customers!A242:A1242,customers!C242:C1242,,0))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6"/>
        <v>45.769999999999996</v>
      </c>
      <c r="N243" s="8" t="str">
        <f>_xlfn.XLOOKUP(Orders[[#This Row],[Customer ID]],customers!$A$1:$A$1001,customers!$I$1:$I$1001,,0)</f>
        <v>No</v>
      </c>
      <c r="O243" s="8" t="str">
        <f t="shared" si="7"/>
        <v>Robusta</v>
      </c>
      <c r="P243" t="str">
        <f>IF(J243="M","Medium",IF(J243="L","Light",IF(J243="D","Dark","")))</f>
        <v>Medium</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IF(_xlfn.XLOOKUP(C244,customers!A243:A1243,customers!C243:C1243,,0)=0,"",_xlfn.XLOOKUP(C244,customers!A243:A1243,customers!C243:C1243,,0))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6"/>
        <v>36.450000000000003</v>
      </c>
      <c r="N244" s="8" t="str">
        <f>_xlfn.XLOOKUP(Orders[[#This Row],[Customer ID]],customers!$A$1:$A$1001,customers!$I$1:$I$1001,,0)</f>
        <v>Yes</v>
      </c>
      <c r="O244" s="8" t="str">
        <f t="shared" si="7"/>
        <v>Excelsa</v>
      </c>
      <c r="P244" t="str">
        <f>IF(J244="M","Medium",IF(J244="L","Light",IF(J244="D","Dark","")))</f>
        <v>Dark</v>
      </c>
    </row>
    <row r="245" spans="1:16" x14ac:dyDescent="0.25">
      <c r="A245" s="2" t="s">
        <v>1860</v>
      </c>
      <c r="B245" s="3">
        <v>44114</v>
      </c>
      <c r="C245" s="2" t="s">
        <v>1861</v>
      </c>
      <c r="D245" t="s">
        <v>6144</v>
      </c>
      <c r="E245" s="2">
        <v>4</v>
      </c>
      <c r="F245" s="2" t="str">
        <f>_xlfn.XLOOKUP(C245,customers!$A$1:$A$1001,customers!$B$1:$B$1001,,0)</f>
        <v>Tammie Drynan</v>
      </c>
      <c r="G245" s="2" t="str">
        <f>IF(_xlfn.XLOOKUP(C245,customers!A244:A1244,customers!C244:C1244,,0)=0,"",_xlfn.XLOOKUP(C245,customers!A244:A1244,customers!C244:C1244,,0))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6"/>
        <v>29.16</v>
      </c>
      <c r="N245" s="8" t="str">
        <f>_xlfn.XLOOKUP(Orders[[#This Row],[Customer ID]],customers!$A$1:$A$1001,customers!$I$1:$I$1001,,0)</f>
        <v>Yes</v>
      </c>
      <c r="O245" s="8" t="str">
        <f t="shared" si="7"/>
        <v>Excelsa</v>
      </c>
      <c r="P245" t="str">
        <f>IF(J245="M","Medium",IF(J245="L","Light",IF(J245="D","Dark","")))</f>
        <v>Dark</v>
      </c>
    </row>
    <row r="246" spans="1:16" x14ac:dyDescent="0.25">
      <c r="A246" s="2" t="s">
        <v>1866</v>
      </c>
      <c r="B246" s="3">
        <v>44702</v>
      </c>
      <c r="C246" s="2" t="s">
        <v>1867</v>
      </c>
      <c r="D246" t="s">
        <v>6181</v>
      </c>
      <c r="E246" s="2">
        <v>4</v>
      </c>
      <c r="F246" s="2" t="str">
        <f>_xlfn.XLOOKUP(C246,customers!$A$1:$A$1001,customers!$B$1:$B$1001,,0)</f>
        <v>Effie Yurkov</v>
      </c>
      <c r="G246" s="2" t="str">
        <f>IF(_xlfn.XLOOKUP(C246,customers!A245:A1245,customers!C245:C1245,,0)=0,"",_xlfn.XLOOKUP(C246,customers!A245:A1245,customers!C245:C1245,,0))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6"/>
        <v>133.85999999999999</v>
      </c>
      <c r="N246" s="8" t="str">
        <f>_xlfn.XLOOKUP(Orders[[#This Row],[Customer ID]],customers!$A$1:$A$1001,customers!$I$1:$I$1001,,0)</f>
        <v>No</v>
      </c>
      <c r="O246" s="8" t="str">
        <f t="shared" si="7"/>
        <v>Liberica</v>
      </c>
      <c r="P246" t="str">
        <f>IF(J246="M","Medium",IF(J246="L","Light",IF(J246="D","Dark","")))</f>
        <v>Medium</v>
      </c>
    </row>
    <row r="247" spans="1:16" x14ac:dyDescent="0.25">
      <c r="A247" s="2" t="s">
        <v>1872</v>
      </c>
      <c r="B247" s="3">
        <v>43951</v>
      </c>
      <c r="C247" s="2" t="s">
        <v>1873</v>
      </c>
      <c r="D247" t="s">
        <v>6145</v>
      </c>
      <c r="E247" s="2">
        <v>5</v>
      </c>
      <c r="F247" s="2" t="str">
        <f>_xlfn.XLOOKUP(C247,customers!$A$1:$A$1001,customers!$B$1:$B$1001,,0)</f>
        <v>Lexie Mallan</v>
      </c>
      <c r="G247" s="2" t="str">
        <f>IF(_xlfn.XLOOKUP(C247,customers!A246:A1246,customers!C246:C1246,,0)=0,"",_xlfn.XLOOKUP(C247,customers!A246:A1246,customers!C246:C1246,,0))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6"/>
        <v>23.774999999999999</v>
      </c>
      <c r="N247" s="8" t="str">
        <f>_xlfn.XLOOKUP(Orders[[#This Row],[Customer ID]],customers!$A$1:$A$1001,customers!$I$1:$I$1001,,0)</f>
        <v>Yes</v>
      </c>
      <c r="O247" s="8" t="str">
        <f t="shared" si="7"/>
        <v>Liberica</v>
      </c>
      <c r="P247" t="str">
        <f>IF(J247="M","Medium",IF(J247="L","Light",IF(J247="D","Dark","")))</f>
        <v>Light</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IF(_xlfn.XLOOKUP(C248,customers!A247:A1247,customers!C247:C1247,,0)=0,"",_xlfn.XLOOKUP(C248,customers!A247:A1247,customers!C247:C1247,,0))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6"/>
        <v>38.849999999999994</v>
      </c>
      <c r="N248" s="8" t="str">
        <f>_xlfn.XLOOKUP(Orders[[#This Row],[Customer ID]],customers!$A$1:$A$1001,customers!$I$1:$I$1001,,0)</f>
        <v>No</v>
      </c>
      <c r="O248" s="8" t="str">
        <f t="shared" si="7"/>
        <v>Liberica</v>
      </c>
      <c r="P248" t="str">
        <f>IF(J248="M","Medium",IF(J248="L","Light",IF(J248="D","Dark","")))</f>
        <v>Dark</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IF(_xlfn.XLOOKUP(C249,customers!A248:A1248,customers!C248:C1248,,0)=0,"",_xlfn.XLOOKUP(C249,customers!A248:A1248,customers!C248:C1248,,0))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6"/>
        <v>21.509999999999998</v>
      </c>
      <c r="N249" s="8" t="str">
        <f>_xlfn.XLOOKUP(Orders[[#This Row],[Customer ID]],customers!$A$1:$A$1001,customers!$I$1:$I$1001,,0)</f>
        <v>Yes</v>
      </c>
      <c r="O249" s="8" t="str">
        <f t="shared" si="7"/>
        <v>Robusta</v>
      </c>
      <c r="P249" t="str">
        <f>IF(J249="M","Medium",IF(J249="L","Light",IF(J249="D","Dark","")))</f>
        <v>Light</v>
      </c>
    </row>
    <row r="250" spans="1:16" x14ac:dyDescent="0.25">
      <c r="A250" s="2" t="s">
        <v>1889</v>
      </c>
      <c r="B250" s="3">
        <v>44019</v>
      </c>
      <c r="C250" s="2" t="s">
        <v>1890</v>
      </c>
      <c r="D250" t="s">
        <v>6147</v>
      </c>
      <c r="E250" s="2">
        <v>1</v>
      </c>
      <c r="F250" s="2" t="str">
        <f>_xlfn.XLOOKUP(C250,customers!$A$1:$A$1001,customers!$B$1:$B$1001,,0)</f>
        <v>Lyn Entwistle</v>
      </c>
      <c r="G250" s="2" t="str">
        <f>IF(_xlfn.XLOOKUP(C250,customers!A249:A1249,customers!C249:C1249,,0)=0,"",_xlfn.XLOOKUP(C250,customers!A249:A1249,customers!C249:C1249,,0))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6"/>
        <v>9.9499999999999993</v>
      </c>
      <c r="N250" s="8" t="str">
        <f>_xlfn.XLOOKUP(Orders[[#This Row],[Customer ID]],customers!$A$1:$A$1001,customers!$I$1:$I$1001,,0)</f>
        <v>Yes</v>
      </c>
      <c r="O250" s="8" t="str">
        <f t="shared" si="7"/>
        <v>Arabica</v>
      </c>
      <c r="P250" t="str">
        <f>IF(J250="M","Medium",IF(J250="L","Light",IF(J250="D","Dark","")))</f>
        <v>Dark</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IF(_xlfn.XLOOKUP(C251,customers!A250:A1250,customers!C250:C1250,,0)=0,"",_xlfn.XLOOKUP(C251,customers!A250:A1250,customers!C250:C1250,,0))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6"/>
        <v>15.85</v>
      </c>
      <c r="N251" s="8" t="str">
        <f>_xlfn.XLOOKUP(Orders[[#This Row],[Customer ID]],customers!$A$1:$A$1001,customers!$I$1:$I$1001,,0)</f>
        <v>Yes</v>
      </c>
      <c r="O251" s="8" t="str">
        <f t="shared" si="7"/>
        <v>Liberica</v>
      </c>
      <c r="P251" t="str">
        <f>IF(J251="M","Medium",IF(J251="L","Light",IF(J251="D","Dark","")))</f>
        <v>Light</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IF(_xlfn.XLOOKUP(C252,customers!A251:A1251,customers!C251:C1251,,0)=0,"",_xlfn.XLOOKUP(C252,customers!A251:A1251,customers!C251:C1251,,0))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6"/>
        <v>2.9849999999999999</v>
      </c>
      <c r="N252" s="8" t="str">
        <f>_xlfn.XLOOKUP(Orders[[#This Row],[Customer ID]],customers!$A$1:$A$1001,customers!$I$1:$I$1001,,0)</f>
        <v>Yes</v>
      </c>
      <c r="O252" s="8" t="str">
        <f t="shared" si="7"/>
        <v>Robusta</v>
      </c>
      <c r="P252" t="str">
        <f>IF(J252="M","Medium",IF(J252="L","Light",IF(J252="D","Dark","")))</f>
        <v>Medium</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IF(_xlfn.XLOOKUP(C253,customers!A252:A1252,customers!C252:C1252,,0)=0,"",_xlfn.XLOOKUP(C253,customers!A252:A1252,customers!C252:C1252,,0))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6"/>
        <v>68.75</v>
      </c>
      <c r="N253" s="8" t="str">
        <f>_xlfn.XLOOKUP(Orders[[#This Row],[Customer ID]],customers!$A$1:$A$1001,customers!$I$1:$I$1001,,0)</f>
        <v>Yes</v>
      </c>
      <c r="O253" s="8" t="str">
        <f t="shared" si="7"/>
        <v>Excelsa</v>
      </c>
      <c r="P253" t="str">
        <f>IF(J253="M","Medium",IF(J253="L","Light",IF(J253="D","Dark","")))</f>
        <v>Medium</v>
      </c>
    </row>
    <row r="254" spans="1:16" x14ac:dyDescent="0.25">
      <c r="A254" s="2" t="s">
        <v>1912</v>
      </c>
      <c r="B254" s="3">
        <v>44779</v>
      </c>
      <c r="C254" s="2" t="s">
        <v>1913</v>
      </c>
      <c r="D254" t="s">
        <v>6147</v>
      </c>
      <c r="E254" s="2">
        <v>3</v>
      </c>
      <c r="F254" s="2" t="str">
        <f>_xlfn.XLOOKUP(C254,customers!$A$1:$A$1001,customers!$B$1:$B$1001,,0)</f>
        <v>Devy Bulbrook</v>
      </c>
      <c r="G254" s="2" t="str">
        <f>IF(_xlfn.XLOOKUP(C254,customers!A253:A1253,customers!C253:C1253,,0)=0,"",_xlfn.XLOOKUP(C254,customers!A253:A1253,customers!C253:C1253,,0))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6"/>
        <v>29.849999999999998</v>
      </c>
      <c r="N254" s="8" t="str">
        <f>_xlfn.XLOOKUP(Orders[[#This Row],[Customer ID]],customers!$A$1:$A$1001,customers!$I$1:$I$1001,,0)</f>
        <v>No</v>
      </c>
      <c r="O254" s="8" t="str">
        <f t="shared" si="7"/>
        <v>Arabica</v>
      </c>
      <c r="P254" t="str">
        <f>IF(J254="M","Medium",IF(J254="L","Light",IF(J254="D","Dark","")))</f>
        <v>Dark</v>
      </c>
    </row>
    <row r="255" spans="1:16" x14ac:dyDescent="0.25">
      <c r="A255" s="2" t="s">
        <v>1917</v>
      </c>
      <c r="B255" s="3">
        <v>44523</v>
      </c>
      <c r="C255" s="2" t="s">
        <v>1918</v>
      </c>
      <c r="D255" t="s">
        <v>6162</v>
      </c>
      <c r="E255" s="2">
        <v>4</v>
      </c>
      <c r="F255" s="2" t="str">
        <f>_xlfn.XLOOKUP(C255,customers!$A$1:$A$1001,customers!$B$1:$B$1001,,0)</f>
        <v>Leia Kernan</v>
      </c>
      <c r="G255" s="2" t="str">
        <f>IF(_xlfn.XLOOKUP(C255,customers!A254:A1254,customers!C254:C1254,,0)=0,"",_xlfn.XLOOKUP(C255,customers!A254:A1254,customers!C254:C1254,,0))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6"/>
        <v>58.2</v>
      </c>
      <c r="N255" s="8" t="str">
        <f>_xlfn.XLOOKUP(Orders[[#This Row],[Customer ID]],customers!$A$1:$A$1001,customers!$I$1:$I$1001,,0)</f>
        <v>No</v>
      </c>
      <c r="O255" s="8" t="str">
        <f t="shared" si="7"/>
        <v>Liberica</v>
      </c>
      <c r="P255" t="str">
        <f>IF(J255="M","Medium",IF(J255="L","Light",IF(J255="D","Dark","")))</f>
        <v>Medium</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IF(_xlfn.XLOOKUP(C256,customers!A255:A1255,customers!C255:C1255,,0)=0,"",_xlfn.XLOOKUP(C256,customers!A255:A1255,customers!C255:C1255,,0))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6"/>
        <v>28.679999999999996</v>
      </c>
      <c r="N256" s="8" t="str">
        <f>_xlfn.XLOOKUP(Orders[[#This Row],[Customer ID]],customers!$A$1:$A$1001,customers!$I$1:$I$1001,,0)</f>
        <v>No</v>
      </c>
      <c r="O256" s="8" t="str">
        <f t="shared" si="7"/>
        <v>Robusta</v>
      </c>
      <c r="P256" t="str">
        <f>IF(J256="M","Medium",IF(J256="L","Light",IF(J256="D","Dark","")))</f>
        <v>Light</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IF(_xlfn.XLOOKUP(C257,customers!A256:A1256,customers!C256:C1256,,0)=0,"",_xlfn.XLOOKUP(C257,customers!A256:A1256,customers!C256:C1256,,0))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6"/>
        <v>21.509999999999998</v>
      </c>
      <c r="N257" s="8" t="str">
        <f>_xlfn.XLOOKUP(Orders[[#This Row],[Customer ID]],customers!$A$1:$A$1001,customers!$I$1:$I$1001,,0)</f>
        <v>No</v>
      </c>
      <c r="O257" s="8" t="str">
        <f t="shared" si="7"/>
        <v>Robusta</v>
      </c>
      <c r="P257" t="str">
        <f>IF(J257="M","Medium",IF(J257="L","Light",IF(J257="D","Dark","")))</f>
        <v>Light</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IF(_xlfn.XLOOKUP(C258,customers!A257:A1257,customers!C257:C1257,,0)=0,"",_xlfn.XLOOKUP(C258,customers!A257:A1257,customers!C257:C1257,,0))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6"/>
        <v>17.46</v>
      </c>
      <c r="N258" s="8" t="str">
        <f>_xlfn.XLOOKUP(Orders[[#This Row],[Customer ID]],customers!$A$1:$A$1001,customers!$I$1:$I$1001,,0)</f>
        <v>Yes</v>
      </c>
      <c r="O258" s="8" t="str">
        <f t="shared" si="7"/>
        <v>Liberica</v>
      </c>
      <c r="P258" t="str">
        <f>IF(J258="M","Medium",IF(J258="L","Light",IF(J258="D","Dark","")))</f>
        <v>Medium</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IF(_xlfn.XLOOKUP(C259,customers!A258:A1258,customers!C258:C1258,,0)=0,"",_xlfn.XLOOKUP(C259,customers!A258:A1258,customers!C258:C1258,,0))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8">L259*E259</f>
        <v>27.945</v>
      </c>
      <c r="N259" s="8" t="str">
        <f>_xlfn.XLOOKUP(Orders[[#This Row],[Customer ID]],customers!$A$1:$A$1001,customers!$I$1:$I$1001,,0)</f>
        <v>Yes</v>
      </c>
      <c r="O259" s="8" t="str">
        <f t="shared" ref="O259:O322" si="9">IF(I259="Rob","Robusta",IF(I259="Exc","Excelsa",IF(I259="Lib","Liberica",IF(I259="Ara","Arabica",""))))</f>
        <v>Excelsa</v>
      </c>
      <c r="P259" t="str">
        <f>IF(J259="M","Medium",IF(J259="L","Light",IF(J259="D","Dark","")))</f>
        <v>Dark</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IF(_xlfn.XLOOKUP(C260,customers!A259:A1259,customers!C259:C1259,,0)=0,"",_xlfn.XLOOKUP(C260,customers!A259:A1259,customers!C259:C1259,,0))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8"/>
        <v>139.72499999999999</v>
      </c>
      <c r="N260" s="8" t="str">
        <f>_xlfn.XLOOKUP(Orders[[#This Row],[Customer ID]],customers!$A$1:$A$1001,customers!$I$1:$I$1001,,0)</f>
        <v>No</v>
      </c>
      <c r="O260" s="8" t="str">
        <f t="shared" si="9"/>
        <v>Excelsa</v>
      </c>
      <c r="P260" t="str">
        <f>IF(J260="M","Medium",IF(J260="L","Light",IF(J260="D","Dark","")))</f>
        <v>Dark</v>
      </c>
    </row>
    <row r="261" spans="1:16" x14ac:dyDescent="0.25">
      <c r="A261" s="2" t="s">
        <v>1952</v>
      </c>
      <c r="B261" s="3">
        <v>44355</v>
      </c>
      <c r="C261" s="2" t="s">
        <v>1953</v>
      </c>
      <c r="D261" t="s">
        <v>6174</v>
      </c>
      <c r="E261" s="2">
        <v>2</v>
      </c>
      <c r="F261" s="2" t="str">
        <f>_xlfn.XLOOKUP(C261,customers!$A$1:$A$1001,customers!$B$1:$B$1001,,0)</f>
        <v>Irv Hay</v>
      </c>
      <c r="G261" s="2" t="str">
        <f>IF(_xlfn.XLOOKUP(C261,customers!A260:A1260,customers!C260:C1260,,0)=0,"",_xlfn.XLOOKUP(C261,customers!A260:A1260,customers!C260:C1260,,0))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8"/>
        <v>5.97</v>
      </c>
      <c r="N261" s="8" t="str">
        <f>_xlfn.XLOOKUP(Orders[[#This Row],[Customer ID]],customers!$A$1:$A$1001,customers!$I$1:$I$1001,,0)</f>
        <v>No</v>
      </c>
      <c r="O261" s="8" t="str">
        <f t="shared" si="9"/>
        <v>Robusta</v>
      </c>
      <c r="P261" t="str">
        <f>IF(J261="M","Medium",IF(J261="L","Light",IF(J261="D","Dark","")))</f>
        <v>Medium</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IF(_xlfn.XLOOKUP(C262,customers!A261:A1261,customers!C261:C1261,,0)=0,"",_xlfn.XLOOKUP(C262,customers!A261:A1261,customers!C261:C1261,,0))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8"/>
        <v>27.484999999999996</v>
      </c>
      <c r="N262" s="8" t="str">
        <f>_xlfn.XLOOKUP(Orders[[#This Row],[Customer ID]],customers!$A$1:$A$1001,customers!$I$1:$I$1001,,0)</f>
        <v>Yes</v>
      </c>
      <c r="O262" s="8" t="str">
        <f t="shared" si="9"/>
        <v>Robusta</v>
      </c>
      <c r="P262" t="str">
        <f>IF(J262="M","Medium",IF(J262="L","Light",IF(J262="D","Dark","")))</f>
        <v>Light</v>
      </c>
    </row>
    <row r="263" spans="1:16" x14ac:dyDescent="0.25">
      <c r="A263" s="2" t="s">
        <v>1963</v>
      </c>
      <c r="B263" s="3">
        <v>43538</v>
      </c>
      <c r="C263" s="2" t="s">
        <v>1964</v>
      </c>
      <c r="D263" t="s">
        <v>6179</v>
      </c>
      <c r="E263" s="2">
        <v>5</v>
      </c>
      <c r="F263" s="2" t="str">
        <f>_xlfn.XLOOKUP(C263,customers!$A$1:$A$1001,customers!$B$1:$B$1001,,0)</f>
        <v>Monique Canty</v>
      </c>
      <c r="G263" s="2" t="str">
        <f>IF(_xlfn.XLOOKUP(C263,customers!A262:A1262,customers!C262:C1262,,0)=0,"",_xlfn.XLOOKUP(C263,customers!A262:A1262,customers!C262:C1262,,0))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8"/>
        <v>59.75</v>
      </c>
      <c r="N263" s="8" t="str">
        <f>_xlfn.XLOOKUP(Orders[[#This Row],[Customer ID]],customers!$A$1:$A$1001,customers!$I$1:$I$1001,,0)</f>
        <v>Yes</v>
      </c>
      <c r="O263" s="8" t="str">
        <f t="shared" si="9"/>
        <v>Robusta</v>
      </c>
      <c r="P263" t="str">
        <f>IF(J263="M","Medium",IF(J263="L","Light",IF(J263="D","Dark","")))</f>
        <v>Light</v>
      </c>
    </row>
    <row r="264" spans="1:16" x14ac:dyDescent="0.25">
      <c r="A264" s="2" t="s">
        <v>1969</v>
      </c>
      <c r="B264" s="3">
        <v>43693</v>
      </c>
      <c r="C264" s="2" t="s">
        <v>1970</v>
      </c>
      <c r="D264" t="s">
        <v>6141</v>
      </c>
      <c r="E264" s="2">
        <v>3</v>
      </c>
      <c r="F264" s="2" t="str">
        <f>_xlfn.XLOOKUP(C264,customers!$A$1:$A$1001,customers!$B$1:$B$1001,,0)</f>
        <v>Javier Kopke</v>
      </c>
      <c r="G264" s="2" t="str">
        <f>IF(_xlfn.XLOOKUP(C264,customers!A263:A1263,customers!C263:C1263,,0)=0,"",_xlfn.XLOOKUP(C264,customers!A263:A1263,customers!C263:C1263,,0))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8"/>
        <v>41.25</v>
      </c>
      <c r="N264" s="8" t="str">
        <f>_xlfn.XLOOKUP(Orders[[#This Row],[Customer ID]],customers!$A$1:$A$1001,customers!$I$1:$I$1001,,0)</f>
        <v>No</v>
      </c>
      <c r="O264" s="8" t="str">
        <f t="shared" si="9"/>
        <v>Excelsa</v>
      </c>
      <c r="P264" t="str">
        <f>IF(J264="M","Medium",IF(J264="L","Light",IF(J264="D","Dark","")))</f>
        <v>Medium</v>
      </c>
    </row>
    <row r="265" spans="1:16" x14ac:dyDescent="0.25">
      <c r="A265" s="2" t="s">
        <v>1975</v>
      </c>
      <c r="B265" s="3">
        <v>43577</v>
      </c>
      <c r="C265" s="2" t="s">
        <v>1976</v>
      </c>
      <c r="D265" t="s">
        <v>6181</v>
      </c>
      <c r="E265" s="2">
        <v>4</v>
      </c>
      <c r="F265" s="2" t="str">
        <f>_xlfn.XLOOKUP(C265,customers!$A$1:$A$1001,customers!$B$1:$B$1001,,0)</f>
        <v>Mar McIver</v>
      </c>
      <c r="G265" s="2" t="str">
        <f>IF(_xlfn.XLOOKUP(C265,customers!A264:A1264,customers!C264:C1264,,0)=0,"",_xlfn.XLOOKUP(C265,customers!A264:A1264,customers!C264:C1264,,0))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8"/>
        <v>133.85999999999999</v>
      </c>
      <c r="N265" s="8" t="str">
        <f>_xlfn.XLOOKUP(Orders[[#This Row],[Customer ID]],customers!$A$1:$A$1001,customers!$I$1:$I$1001,,0)</f>
        <v>No</v>
      </c>
      <c r="O265" s="8" t="str">
        <f t="shared" si="9"/>
        <v>Liberica</v>
      </c>
      <c r="P265" t="str">
        <f>IF(J265="M","Medium",IF(J265="L","Light",IF(J265="D","Dark","")))</f>
        <v>Medium</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IF(_xlfn.XLOOKUP(C266,customers!A265:A1265,customers!C265:C1265,,0)=0,"",_xlfn.XLOOKUP(C266,customers!A265:A1265,customers!C265:C1265,,0))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8"/>
        <v>59.75</v>
      </c>
      <c r="N266" s="8" t="str">
        <f>_xlfn.XLOOKUP(Orders[[#This Row],[Customer ID]],customers!$A$1:$A$1001,customers!$I$1:$I$1001,,0)</f>
        <v>Yes</v>
      </c>
      <c r="O266" s="8" t="str">
        <f t="shared" si="9"/>
        <v>Robusta</v>
      </c>
      <c r="P266" t="str">
        <f>IF(J266="M","Medium",IF(J266="L","Light",IF(J266="D","Dark","")))</f>
        <v>Light</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IF(_xlfn.XLOOKUP(C267,customers!A266:A1266,customers!C266:C1266,,0)=0,"",_xlfn.XLOOKUP(C267,customers!A266:A1266,customers!C266:C1266,,0))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8"/>
        <v>5.97</v>
      </c>
      <c r="N267" s="8" t="str">
        <f>_xlfn.XLOOKUP(Orders[[#This Row],[Customer ID]],customers!$A$1:$A$1001,customers!$I$1:$I$1001,,0)</f>
        <v>Yes</v>
      </c>
      <c r="O267" s="8" t="str">
        <f t="shared" si="9"/>
        <v>Arabica</v>
      </c>
      <c r="P267" t="str">
        <f>IF(J267="M","Medium",IF(J267="L","Light",IF(J267="D","Dark","")))</f>
        <v>Dark</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IF(_xlfn.XLOOKUP(C268,customers!A267:A1267,customers!C267:C1267,,0)=0,"",_xlfn.XLOOKUP(C268,customers!A267:A1267,customers!C267:C1267,,0))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8"/>
        <v>24.3</v>
      </c>
      <c r="N268" s="8" t="str">
        <f>_xlfn.XLOOKUP(Orders[[#This Row],[Customer ID]],customers!$A$1:$A$1001,customers!$I$1:$I$1001,,0)</f>
        <v>No</v>
      </c>
      <c r="O268" s="8" t="str">
        <f t="shared" si="9"/>
        <v>Excelsa</v>
      </c>
      <c r="P268" t="str">
        <f>IF(J268="M","Medium",IF(J268="L","Light",IF(J268="D","Dark","")))</f>
        <v>Dark</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IF(_xlfn.XLOOKUP(C269,customers!A268:A1268,customers!C268:C1268,,0)=0,"",_xlfn.XLOOKUP(C269,customers!A268:A1268,customers!C268:C1268,,0))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8"/>
        <v>21.87</v>
      </c>
      <c r="N269" s="8" t="str">
        <f>_xlfn.XLOOKUP(Orders[[#This Row],[Customer ID]],customers!$A$1:$A$1001,customers!$I$1:$I$1001,,0)</f>
        <v>Yes</v>
      </c>
      <c r="O269" s="8" t="str">
        <f t="shared" si="9"/>
        <v>Excelsa</v>
      </c>
      <c r="P269" t="str">
        <f>IF(J269="M","Medium",IF(J269="L","Light",IF(J269="D","Dark","")))</f>
        <v>Dark</v>
      </c>
    </row>
    <row r="270" spans="1:16" x14ac:dyDescent="0.25">
      <c r="A270" s="2" t="s">
        <v>2004</v>
      </c>
      <c r="B270" s="3">
        <v>43790</v>
      </c>
      <c r="C270" s="2" t="s">
        <v>1672</v>
      </c>
      <c r="D270" t="s">
        <v>6147</v>
      </c>
      <c r="E270" s="2">
        <v>2</v>
      </c>
      <c r="F270" s="2" t="str">
        <f>_xlfn.XLOOKUP(C270,customers!$A$1:$A$1001,customers!$B$1:$B$1001,,0)</f>
        <v>Anselma Attwater</v>
      </c>
      <c r="G270" s="2" t="e">
        <f>IF(_xlfn.XLOOKUP(C270,customers!A269:A1269,customers!C269:C1269,,0)=0,"",_xlfn.XLOOKUP(C270,customers!A269:A1269,customers!C269:C1269,,0))</f>
        <v>#N/A</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8"/>
        <v>19.899999999999999</v>
      </c>
      <c r="N270" s="8" t="str">
        <f>_xlfn.XLOOKUP(Orders[[#This Row],[Customer ID]],customers!$A$1:$A$1001,customers!$I$1:$I$1001,,0)</f>
        <v>Yes</v>
      </c>
      <c r="O270" s="8" t="str">
        <f t="shared" si="9"/>
        <v>Arabica</v>
      </c>
      <c r="P270" t="str">
        <f>IF(J270="M","Medium",IF(J270="L","Light",IF(J270="D","Dark","")))</f>
        <v>Dark</v>
      </c>
    </row>
    <row r="271" spans="1:16" x14ac:dyDescent="0.25">
      <c r="A271" s="2" t="s">
        <v>2009</v>
      </c>
      <c r="B271" s="3">
        <v>44333</v>
      </c>
      <c r="C271" s="2" t="s">
        <v>2010</v>
      </c>
      <c r="D271" t="s">
        <v>6154</v>
      </c>
      <c r="E271" s="2">
        <v>2</v>
      </c>
      <c r="F271" s="2" t="str">
        <f>_xlfn.XLOOKUP(C271,customers!$A$1:$A$1001,customers!$B$1:$B$1001,,0)</f>
        <v>Monica Fearon</v>
      </c>
      <c r="G271" s="2" t="str">
        <f>IF(_xlfn.XLOOKUP(C271,customers!A270:A1270,customers!C270:C1270,,0)=0,"",_xlfn.XLOOKUP(C271,customers!A270:A1270,customers!C270:C1270,,0))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8"/>
        <v>5.97</v>
      </c>
      <c r="N271" s="8" t="str">
        <f>_xlfn.XLOOKUP(Orders[[#This Row],[Customer ID]],customers!$A$1:$A$1001,customers!$I$1:$I$1001,,0)</f>
        <v>No</v>
      </c>
      <c r="O271" s="8" t="str">
        <f t="shared" si="9"/>
        <v>Arabica</v>
      </c>
      <c r="P271" t="str">
        <f>IF(J271="M","Medium",IF(J271="L","Light",IF(J271="D","Dark","")))</f>
        <v>Dark</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IF(_xlfn.XLOOKUP(C272,customers!A271:A1271,customers!C271:C1271,,0)=0,"",_xlfn.XLOOKUP(C272,customers!A271:A1271,customers!C271:C1271,,0))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8"/>
        <v>7.29</v>
      </c>
      <c r="N272" s="8" t="str">
        <f>_xlfn.XLOOKUP(Orders[[#This Row],[Customer ID]],customers!$A$1:$A$1001,customers!$I$1:$I$1001,,0)</f>
        <v>Yes</v>
      </c>
      <c r="O272" s="8" t="str">
        <f t="shared" si="9"/>
        <v>Excelsa</v>
      </c>
      <c r="P272" t="str">
        <f>IF(J272="M","Medium",IF(J272="L","Light",IF(J272="D","Dark","")))</f>
        <v>Dark</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IF(_xlfn.XLOOKUP(C273,customers!A272:A1272,customers!C272:C1272,,0)=0,"",_xlfn.XLOOKUP(C273,customers!A272:A1272,customers!C272:C1272,,0))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8"/>
        <v>11.94</v>
      </c>
      <c r="N273" s="8" t="str">
        <f>_xlfn.XLOOKUP(Orders[[#This Row],[Customer ID]],customers!$A$1:$A$1001,customers!$I$1:$I$1001,,0)</f>
        <v>Yes</v>
      </c>
      <c r="O273" s="8" t="str">
        <f t="shared" si="9"/>
        <v>Arabica</v>
      </c>
      <c r="P273" t="str">
        <f>IF(J273="M","Medium",IF(J273="L","Light",IF(J273="D","Dark","")))</f>
        <v>Dark</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IF(_xlfn.XLOOKUP(C274,customers!A273:A1273,customers!C273:C1273,,0)=0,"",_xlfn.XLOOKUP(C274,customers!A273:A1273,customers!C273:C1273,,0))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8"/>
        <v>71.699999999999989</v>
      </c>
      <c r="N274" s="8" t="str">
        <f>_xlfn.XLOOKUP(Orders[[#This Row],[Customer ID]],customers!$A$1:$A$1001,customers!$I$1:$I$1001,,0)</f>
        <v>Yes</v>
      </c>
      <c r="O274" s="8" t="str">
        <f t="shared" si="9"/>
        <v>Robusta</v>
      </c>
      <c r="P274" t="str">
        <f>IF(J274="M","Medium",IF(J274="L","Light",IF(J274="D","Dark","")))</f>
        <v>Light</v>
      </c>
    </row>
    <row r="275" spans="1:16" x14ac:dyDescent="0.25">
      <c r="A275" s="2" t="s">
        <v>2032</v>
      </c>
      <c r="B275" s="3">
        <v>44681</v>
      </c>
      <c r="C275" s="2" t="s">
        <v>2033</v>
      </c>
      <c r="D275" t="s">
        <v>6167</v>
      </c>
      <c r="E275" s="2">
        <v>2</v>
      </c>
      <c r="F275" s="2" t="str">
        <f>_xlfn.XLOOKUP(C275,customers!$A$1:$A$1001,customers!$B$1:$B$1001,,0)</f>
        <v>Warner Maddox</v>
      </c>
      <c r="G275" s="2" t="str">
        <f>IF(_xlfn.XLOOKUP(C275,customers!A274:A1274,customers!C274:C1274,,0)=0,"",_xlfn.XLOOKUP(C275,customers!A274:A1274,customers!C274:C1274,,0))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8"/>
        <v>7.77</v>
      </c>
      <c r="N275" s="8" t="str">
        <f>_xlfn.XLOOKUP(Orders[[#This Row],[Customer ID]],customers!$A$1:$A$1001,customers!$I$1:$I$1001,,0)</f>
        <v>No</v>
      </c>
      <c r="O275" s="8" t="str">
        <f t="shared" si="9"/>
        <v>Arabica</v>
      </c>
      <c r="P275" t="str">
        <f>IF(J275="M","Medium",IF(J275="L","Light",IF(J275="D","Dark","")))</f>
        <v>Light</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IF(_xlfn.XLOOKUP(C276,customers!A275:A1275,customers!C275:C1275,,0)=0,"",_xlfn.XLOOKUP(C276,customers!A275:A1275,customers!C275:C1275,,0))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8"/>
        <v>25.874999999999996</v>
      </c>
      <c r="N276" s="8" t="str">
        <f>_xlfn.XLOOKUP(Orders[[#This Row],[Customer ID]],customers!$A$1:$A$1001,customers!$I$1:$I$1001,,0)</f>
        <v>No</v>
      </c>
      <c r="O276" s="8" t="str">
        <f t="shared" si="9"/>
        <v>Arabica</v>
      </c>
      <c r="P276" t="str">
        <f>IF(J276="M","Medium",IF(J276="L","Light",IF(J276="D","Dark","")))</f>
        <v>Medium</v>
      </c>
    </row>
    <row r="277" spans="1:16" x14ac:dyDescent="0.25">
      <c r="A277" s="2" t="s">
        <v>2044</v>
      </c>
      <c r="B277" s="3">
        <v>44725</v>
      </c>
      <c r="C277" s="2" t="s">
        <v>2045</v>
      </c>
      <c r="D277" t="s">
        <v>6148</v>
      </c>
      <c r="E277" s="2">
        <v>6</v>
      </c>
      <c r="F277" s="2" t="str">
        <f>_xlfn.XLOOKUP(C277,customers!$A$1:$A$1001,customers!$B$1:$B$1001,,0)</f>
        <v>Teddi Crowthe</v>
      </c>
      <c r="G277" s="2" t="str">
        <f>IF(_xlfn.XLOOKUP(C277,customers!A276:A1276,customers!C276:C1276,,0)=0,"",_xlfn.XLOOKUP(C277,customers!A276:A1276,customers!C276:C1276,,0))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8"/>
        <v>204.92999999999995</v>
      </c>
      <c r="N277" s="8" t="str">
        <f>_xlfn.XLOOKUP(Orders[[#This Row],[Customer ID]],customers!$A$1:$A$1001,customers!$I$1:$I$1001,,0)</f>
        <v>No</v>
      </c>
      <c r="O277" s="8" t="str">
        <f t="shared" si="9"/>
        <v>Excelsa</v>
      </c>
      <c r="P277" t="str">
        <f>IF(J277="M","Medium",IF(J277="L","Light",IF(J277="D","Dark","")))</f>
        <v>Light</v>
      </c>
    </row>
    <row r="278" spans="1:16" x14ac:dyDescent="0.25">
      <c r="A278" s="2" t="s">
        <v>2050</v>
      </c>
      <c r="B278" s="3">
        <v>43992</v>
      </c>
      <c r="C278" s="2" t="s">
        <v>2051</v>
      </c>
      <c r="D278" t="s">
        <v>6142</v>
      </c>
      <c r="E278" s="2">
        <v>4</v>
      </c>
      <c r="F278" s="2" t="str">
        <f>_xlfn.XLOOKUP(C278,customers!$A$1:$A$1001,customers!$B$1:$B$1001,,0)</f>
        <v>Dorelia Bury</v>
      </c>
      <c r="G278" s="2" t="str">
        <f>IF(_xlfn.XLOOKUP(C278,customers!A277:A1277,customers!C277:C1277,,0)=0,"",_xlfn.XLOOKUP(C278,customers!A277:A1277,customers!C277:C1277,,0))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8"/>
        <v>109.93999999999998</v>
      </c>
      <c r="N278" s="8" t="str">
        <f>_xlfn.XLOOKUP(Orders[[#This Row],[Customer ID]],customers!$A$1:$A$1001,customers!$I$1:$I$1001,,0)</f>
        <v>Yes</v>
      </c>
      <c r="O278" s="8" t="str">
        <f t="shared" si="9"/>
        <v>Robusta</v>
      </c>
      <c r="P278" t="str">
        <f>IF(J278="M","Medium",IF(J278="L","Light",IF(J278="D","Dark","")))</f>
        <v>Light</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IF(_xlfn.XLOOKUP(C279,customers!A278:A1278,customers!C278:C1278,,0)=0,"",_xlfn.XLOOKUP(C279,customers!A278:A1278,customers!C278:C1278,,0))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8"/>
        <v>89.1</v>
      </c>
      <c r="N279" s="8" t="str">
        <f>_xlfn.XLOOKUP(Orders[[#This Row],[Customer ID]],customers!$A$1:$A$1001,customers!$I$1:$I$1001,,0)</f>
        <v>No</v>
      </c>
      <c r="O279" s="8" t="str">
        <f t="shared" si="9"/>
        <v>Excelsa</v>
      </c>
      <c r="P279" t="str">
        <f>IF(J279="M","Medium",IF(J279="L","Light",IF(J279="D","Dark","")))</f>
        <v>Light</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IF(_xlfn.XLOOKUP(C280,customers!A279:A1279,customers!C279:C1279,,0)=0,"",_xlfn.XLOOKUP(C280,customers!A279:A1279,customers!C279:C1279,,0))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8"/>
        <v>7.77</v>
      </c>
      <c r="N280" s="8" t="str">
        <f>_xlfn.XLOOKUP(Orders[[#This Row],[Customer ID]],customers!$A$1:$A$1001,customers!$I$1:$I$1001,,0)</f>
        <v>Yes</v>
      </c>
      <c r="O280" s="8" t="str">
        <f t="shared" si="9"/>
        <v>Arabica</v>
      </c>
      <c r="P280" t="str">
        <f>IF(J280="M","Medium",IF(J280="L","Light",IF(J280="D","Dark","")))</f>
        <v>Light</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IF(_xlfn.XLOOKUP(C281,customers!A280:A1280,customers!C280:C1280,,0)=0,"",_xlfn.XLOOKUP(C281,customers!A280:A1280,customers!C280:C1280,,0))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8"/>
        <v>33.464999999999996</v>
      </c>
      <c r="N281" s="8" t="str">
        <f>_xlfn.XLOOKUP(Orders[[#This Row],[Customer ID]],customers!$A$1:$A$1001,customers!$I$1:$I$1001,,0)</f>
        <v>Yes</v>
      </c>
      <c r="O281" s="8" t="str">
        <f t="shared" si="9"/>
        <v>Liberica</v>
      </c>
      <c r="P281" t="str">
        <f>IF(J281="M","Medium",IF(J281="L","Light",IF(J281="D","Dark","")))</f>
        <v>Medium</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IF(_xlfn.XLOOKUP(C282,customers!A281:A1281,customers!C281:C1281,,0)=0,"",_xlfn.XLOOKUP(C282,customers!A281:A1281,customers!C281:C1281,,0))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8"/>
        <v>41.25</v>
      </c>
      <c r="N282" s="8" t="str">
        <f>_xlfn.XLOOKUP(Orders[[#This Row],[Customer ID]],customers!$A$1:$A$1001,customers!$I$1:$I$1001,,0)</f>
        <v>Yes</v>
      </c>
      <c r="O282" s="8" t="str">
        <f t="shared" si="9"/>
        <v>Excelsa</v>
      </c>
      <c r="P282" t="str">
        <f>IF(J282="M","Medium",IF(J282="L","Light",IF(J282="D","Dark","")))</f>
        <v>Medium</v>
      </c>
    </row>
    <row r="283" spans="1:16" x14ac:dyDescent="0.25">
      <c r="A283" s="2" t="s">
        <v>2079</v>
      </c>
      <c r="B283" s="3">
        <v>44210</v>
      </c>
      <c r="C283" s="2" t="s">
        <v>2080</v>
      </c>
      <c r="D283" t="s">
        <v>6171</v>
      </c>
      <c r="E283" s="2">
        <v>4</v>
      </c>
      <c r="F283" s="2" t="str">
        <f>_xlfn.XLOOKUP(C283,customers!$A$1:$A$1001,customers!$B$1:$B$1001,,0)</f>
        <v>Karlan Karby</v>
      </c>
      <c r="G283" s="2" t="str">
        <f>IF(_xlfn.XLOOKUP(C283,customers!A282:A1282,customers!C282:C1282,,0)=0,"",_xlfn.XLOOKUP(C283,customers!A282:A1282,customers!C282:C1282,,0))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8"/>
        <v>59.4</v>
      </c>
      <c r="N283" s="8" t="str">
        <f>_xlfn.XLOOKUP(Orders[[#This Row],[Customer ID]],customers!$A$1:$A$1001,customers!$I$1:$I$1001,,0)</f>
        <v>Yes</v>
      </c>
      <c r="O283" s="8" t="str">
        <f t="shared" si="9"/>
        <v>Excelsa</v>
      </c>
      <c r="P283" t="str">
        <f>IF(J283="M","Medium",IF(J283="L","Light",IF(J283="D","Dark","")))</f>
        <v>Light</v>
      </c>
    </row>
    <row r="284" spans="1:16" x14ac:dyDescent="0.25">
      <c r="A284" s="2" t="s">
        <v>2085</v>
      </c>
      <c r="B284" s="3">
        <v>43520</v>
      </c>
      <c r="C284" s="2" t="s">
        <v>2086</v>
      </c>
      <c r="D284" t="s">
        <v>6180</v>
      </c>
      <c r="E284" s="2">
        <v>1</v>
      </c>
      <c r="F284" s="2" t="str">
        <f>_xlfn.XLOOKUP(C284,customers!$A$1:$A$1001,customers!$B$1:$B$1001,,0)</f>
        <v>Flory Crumpe</v>
      </c>
      <c r="G284" s="2" t="str">
        <f>IF(_xlfn.XLOOKUP(C284,customers!A283:A1283,customers!C283:C1283,,0)=0,"",_xlfn.XLOOKUP(C284,customers!A283:A1283,customers!C283:C1283,,0))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8"/>
        <v>7.77</v>
      </c>
      <c r="N284" s="8" t="str">
        <f>_xlfn.XLOOKUP(Orders[[#This Row],[Customer ID]],customers!$A$1:$A$1001,customers!$I$1:$I$1001,,0)</f>
        <v>No</v>
      </c>
      <c r="O284" s="8" t="str">
        <f t="shared" si="9"/>
        <v>Arabica</v>
      </c>
      <c r="P284" t="str">
        <f>IF(J284="M","Medium",IF(J284="L","Light",IF(J284="D","Dark","")))</f>
        <v>Light</v>
      </c>
    </row>
    <row r="285" spans="1:16" x14ac:dyDescent="0.25">
      <c r="A285" s="2" t="s">
        <v>2091</v>
      </c>
      <c r="B285" s="3">
        <v>43639</v>
      </c>
      <c r="C285" s="2" t="s">
        <v>2092</v>
      </c>
      <c r="D285" t="s">
        <v>6172</v>
      </c>
      <c r="E285" s="2">
        <v>1</v>
      </c>
      <c r="F285" s="2" t="str">
        <f>_xlfn.XLOOKUP(C285,customers!$A$1:$A$1001,customers!$B$1:$B$1001,,0)</f>
        <v>Amity Chatto</v>
      </c>
      <c r="G285" s="2" t="str">
        <f>IF(_xlfn.XLOOKUP(C285,customers!A284:A1284,customers!C284:C1284,,0)=0,"",_xlfn.XLOOKUP(C285,customers!A284:A1284,customers!C284:C1284,,0))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8"/>
        <v>5.3699999999999992</v>
      </c>
      <c r="N285" s="8" t="str">
        <f>_xlfn.XLOOKUP(Orders[[#This Row],[Customer ID]],customers!$A$1:$A$1001,customers!$I$1:$I$1001,,0)</f>
        <v>Yes</v>
      </c>
      <c r="O285" s="8" t="str">
        <f t="shared" si="9"/>
        <v>Robusta</v>
      </c>
      <c r="P285" t="str">
        <f>IF(J285="M","Medium",IF(J285="L","Light",IF(J285="D","Dark","")))</f>
        <v>Dark</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IF(_xlfn.XLOOKUP(C286,customers!A285:A1285,customers!C285:C1285,,0)=0,"",_xlfn.XLOOKUP(C286,customers!A285:A1285,customers!C285:C1285,,0))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8"/>
        <v>94.874999999999986</v>
      </c>
      <c r="N286" s="8" t="str">
        <f>_xlfn.XLOOKUP(Orders[[#This Row],[Customer ID]],customers!$A$1:$A$1001,customers!$I$1:$I$1001,,0)</f>
        <v>No</v>
      </c>
      <c r="O286" s="8" t="str">
        <f t="shared" si="9"/>
        <v>Excelsa</v>
      </c>
      <c r="P286" t="str">
        <f>IF(J286="M","Medium",IF(J286="L","Light",IF(J286="D","Dark","")))</f>
        <v>Medium</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IF(_xlfn.XLOOKUP(C287,customers!A286:A1286,customers!C286:C1286,,0)=0,"",_xlfn.XLOOKUP(C287,customers!A286:A1286,customers!C286:C1286,,0))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8"/>
        <v>36.454999999999998</v>
      </c>
      <c r="N287" s="8" t="str">
        <f>_xlfn.XLOOKUP(Orders[[#This Row],[Customer ID]],customers!$A$1:$A$1001,customers!$I$1:$I$1001,,0)</f>
        <v>No</v>
      </c>
      <c r="O287" s="8" t="str">
        <f t="shared" si="9"/>
        <v>Liberica</v>
      </c>
      <c r="P287" t="str">
        <f>IF(J287="M","Medium",IF(J287="L","Light",IF(J287="D","Dark","")))</f>
        <v>Light</v>
      </c>
    </row>
    <row r="288" spans="1:16" x14ac:dyDescent="0.25">
      <c r="A288" s="2" t="s">
        <v>2107</v>
      </c>
      <c r="B288" s="3">
        <v>43755</v>
      </c>
      <c r="C288" s="2" t="s">
        <v>2108</v>
      </c>
      <c r="D288" t="s">
        <v>6152</v>
      </c>
      <c r="E288" s="2">
        <v>4</v>
      </c>
      <c r="F288" s="2" t="str">
        <f>_xlfn.XLOOKUP(C288,customers!$A$1:$A$1001,customers!$B$1:$B$1001,,0)</f>
        <v>Byram Mergue</v>
      </c>
      <c r="G288" s="2" t="str">
        <f>IF(_xlfn.XLOOKUP(C288,customers!A287:A1287,customers!C287:C1287,,0)=0,"",_xlfn.XLOOKUP(C288,customers!A287:A1287,customers!C287:C1287,,0))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8"/>
        <v>13.5</v>
      </c>
      <c r="N288" s="8" t="str">
        <f>_xlfn.XLOOKUP(Orders[[#This Row],[Customer ID]],customers!$A$1:$A$1001,customers!$I$1:$I$1001,,0)</f>
        <v>Yes</v>
      </c>
      <c r="O288" s="8" t="str">
        <f t="shared" si="9"/>
        <v>Arabica</v>
      </c>
      <c r="P288" t="str">
        <f>IF(J288="M","Medium",IF(J288="L","Light",IF(J288="D","Dark","")))</f>
        <v>Medium</v>
      </c>
    </row>
    <row r="289" spans="1:16" x14ac:dyDescent="0.25">
      <c r="A289" s="2" t="s">
        <v>2112</v>
      </c>
      <c r="B289" s="3">
        <v>44697</v>
      </c>
      <c r="C289" s="2" t="s">
        <v>2113</v>
      </c>
      <c r="D289" t="s">
        <v>6178</v>
      </c>
      <c r="E289" s="2">
        <v>4</v>
      </c>
      <c r="F289" s="2" t="str">
        <f>_xlfn.XLOOKUP(C289,customers!$A$1:$A$1001,customers!$B$1:$B$1001,,0)</f>
        <v>Kerr Patise</v>
      </c>
      <c r="G289" s="2" t="str">
        <f>IF(_xlfn.XLOOKUP(C289,customers!A288:A1288,customers!C288:C1288,,0)=0,"",_xlfn.XLOOKUP(C289,customers!A288:A1288,customers!C288:C1288,,0))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8"/>
        <v>14.339999999999998</v>
      </c>
      <c r="N289" s="8" t="str">
        <f>_xlfn.XLOOKUP(Orders[[#This Row],[Customer ID]],customers!$A$1:$A$1001,customers!$I$1:$I$1001,,0)</f>
        <v>No</v>
      </c>
      <c r="O289" s="8" t="str">
        <f t="shared" si="9"/>
        <v>Robusta</v>
      </c>
      <c r="P289" t="str">
        <f>IF(J289="M","Medium",IF(J289="L","Light",IF(J289="D","Dark","")))</f>
        <v>Light</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IF(_xlfn.XLOOKUP(C290,customers!A289:A1289,customers!C289:C1289,,0)=0,"",_xlfn.XLOOKUP(C290,customers!A289:A1289,customers!C289:C1289,,0))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8"/>
        <v>8.25</v>
      </c>
      <c r="N290" s="8" t="str">
        <f>_xlfn.XLOOKUP(Orders[[#This Row],[Customer ID]],customers!$A$1:$A$1001,customers!$I$1:$I$1001,,0)</f>
        <v>Yes</v>
      </c>
      <c r="O290" s="8" t="str">
        <f t="shared" si="9"/>
        <v>Excelsa</v>
      </c>
      <c r="P290" t="str">
        <f>IF(J290="M","Medium",IF(J290="L","Light",IF(J290="D","Dark","")))</f>
        <v>Medium</v>
      </c>
    </row>
    <row r="291" spans="1:16" x14ac:dyDescent="0.25">
      <c r="A291" s="2" t="s">
        <v>2123</v>
      </c>
      <c r="B291" s="3">
        <v>43772</v>
      </c>
      <c r="C291" s="2" t="s">
        <v>2124</v>
      </c>
      <c r="D291" t="s">
        <v>6163</v>
      </c>
      <c r="E291" s="2">
        <v>5</v>
      </c>
      <c r="F291" s="2" t="str">
        <f>_xlfn.XLOOKUP(C291,customers!$A$1:$A$1001,customers!$B$1:$B$1001,,0)</f>
        <v>Marris Grcic</v>
      </c>
      <c r="G291" s="2" t="str">
        <f>IF(_xlfn.XLOOKUP(C291,customers!A290:A1290,customers!C290:C1290,,0)=0,"",_xlfn.XLOOKUP(C291,customers!A290:A1290,customers!C290:C1290,,0))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8"/>
        <v>13.424999999999997</v>
      </c>
      <c r="N291" s="8" t="str">
        <f>_xlfn.XLOOKUP(Orders[[#This Row],[Customer ID]],customers!$A$1:$A$1001,customers!$I$1:$I$1001,,0)</f>
        <v>Yes</v>
      </c>
      <c r="O291" s="8" t="str">
        <f t="shared" si="9"/>
        <v>Robusta</v>
      </c>
      <c r="P291" t="str">
        <f>IF(J291="M","Medium",IF(J291="L","Light",IF(J291="D","Dark","")))</f>
        <v>Dark</v>
      </c>
    </row>
    <row r="292" spans="1:16" x14ac:dyDescent="0.25">
      <c r="A292" s="2" t="s">
        <v>2127</v>
      </c>
      <c r="B292" s="3">
        <v>44497</v>
      </c>
      <c r="C292" s="2" t="s">
        <v>2128</v>
      </c>
      <c r="D292" t="s">
        <v>6147</v>
      </c>
      <c r="E292" s="2">
        <v>5</v>
      </c>
      <c r="F292" s="2" t="str">
        <f>_xlfn.XLOOKUP(C292,customers!$A$1:$A$1001,customers!$B$1:$B$1001,,0)</f>
        <v>Domeniga Duke</v>
      </c>
      <c r="G292" s="2" t="str">
        <f>IF(_xlfn.XLOOKUP(C292,customers!A291:A1291,customers!C291:C1291,,0)=0,"",_xlfn.XLOOKUP(C292,customers!A291:A1291,customers!C291:C1291,,0))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8"/>
        <v>49.75</v>
      </c>
      <c r="N292" s="8" t="str">
        <f>_xlfn.XLOOKUP(Orders[[#This Row],[Customer ID]],customers!$A$1:$A$1001,customers!$I$1:$I$1001,,0)</f>
        <v>No</v>
      </c>
      <c r="O292" s="8" t="str">
        <f t="shared" si="9"/>
        <v>Arabica</v>
      </c>
      <c r="P292" t="str">
        <f>IF(J292="M","Medium",IF(J292="L","Light",IF(J292="D","Dark","")))</f>
        <v>Dark</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IF(_xlfn.XLOOKUP(C293,customers!A292:A1292,customers!C292:C1292,,0)=0,"",_xlfn.XLOOKUP(C293,customers!A292:A1292,customers!C292:C1292,,0))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8"/>
        <v>16.5</v>
      </c>
      <c r="N293" s="8" t="str">
        <f>_xlfn.XLOOKUP(Orders[[#This Row],[Customer ID]],customers!$A$1:$A$1001,customers!$I$1:$I$1001,,0)</f>
        <v>No</v>
      </c>
      <c r="O293" s="8" t="str">
        <f t="shared" si="9"/>
        <v>Excelsa</v>
      </c>
      <c r="P293" t="str">
        <f>IF(J293="M","Medium",IF(J293="L","Light",IF(J293="D","Dark","")))</f>
        <v>Medium</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IF(_xlfn.XLOOKUP(C294,customers!A293:A1293,customers!C293:C1293,,0)=0,"",_xlfn.XLOOKUP(C294,customers!A293:A1293,customers!C293:C1293,,0))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8"/>
        <v>17.91</v>
      </c>
      <c r="N294" s="8" t="str">
        <f>_xlfn.XLOOKUP(Orders[[#This Row],[Customer ID]],customers!$A$1:$A$1001,customers!$I$1:$I$1001,,0)</f>
        <v>No</v>
      </c>
      <c r="O294" s="8" t="str">
        <f t="shared" si="9"/>
        <v>Arabica</v>
      </c>
      <c r="P294" t="str">
        <f>IF(J294="M","Medium",IF(J294="L","Light",IF(J294="D","Dark","")))</f>
        <v>Dark</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IF(_xlfn.XLOOKUP(C295,customers!A294:A1294,customers!C294:C1294,,0)=0,"",_xlfn.XLOOKUP(C295,customers!A294:A1294,customers!C294:C1294,,0))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8"/>
        <v>29.849999999999998</v>
      </c>
      <c r="N295" s="8" t="str">
        <f>_xlfn.XLOOKUP(Orders[[#This Row],[Customer ID]],customers!$A$1:$A$1001,customers!$I$1:$I$1001,,0)</f>
        <v>No</v>
      </c>
      <c r="O295" s="8" t="str">
        <f t="shared" si="9"/>
        <v>Arabica</v>
      </c>
      <c r="P295" t="str">
        <f>IF(J295="M","Medium",IF(J295="L","Light",IF(J295="D","Dark","")))</f>
        <v>Dark</v>
      </c>
    </row>
    <row r="296" spans="1:16" x14ac:dyDescent="0.25">
      <c r="A296" s="2" t="s">
        <v>2148</v>
      </c>
      <c r="B296" s="3">
        <v>44659</v>
      </c>
      <c r="C296" s="2" t="s">
        <v>2149</v>
      </c>
      <c r="D296" t="s">
        <v>6171</v>
      </c>
      <c r="E296" s="2">
        <v>3</v>
      </c>
      <c r="F296" s="2" t="str">
        <f>_xlfn.XLOOKUP(C296,customers!$A$1:$A$1001,customers!$B$1:$B$1001,,0)</f>
        <v>Micki Fero</v>
      </c>
      <c r="G296" s="2" t="str">
        <f>IF(_xlfn.XLOOKUP(C296,customers!A295:A1295,customers!C295:C1295,,0)=0,"",_xlfn.XLOOKUP(C296,customers!A295:A1295,customers!C295:C1295,,0))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8"/>
        <v>44.55</v>
      </c>
      <c r="N296" s="8" t="str">
        <f>_xlfn.XLOOKUP(Orders[[#This Row],[Customer ID]],customers!$A$1:$A$1001,customers!$I$1:$I$1001,,0)</f>
        <v>No</v>
      </c>
      <c r="O296" s="8" t="str">
        <f t="shared" si="9"/>
        <v>Excelsa</v>
      </c>
      <c r="P296" t="str">
        <f>IF(J296="M","Medium",IF(J296="L","Light",IF(J296="D","Dark","")))</f>
        <v>Light</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IF(_xlfn.XLOOKUP(C297,customers!A296:A1296,customers!C296:C1296,,0)=0,"",_xlfn.XLOOKUP(C297,customers!A296:A1296,customers!C296:C1296,,0))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8"/>
        <v>27.5</v>
      </c>
      <c r="N297" s="8" t="str">
        <f>_xlfn.XLOOKUP(Orders[[#This Row],[Customer ID]],customers!$A$1:$A$1001,customers!$I$1:$I$1001,,0)</f>
        <v>No</v>
      </c>
      <c r="O297" s="8" t="str">
        <f t="shared" si="9"/>
        <v>Excelsa</v>
      </c>
      <c r="P297" t="str">
        <f>IF(J297="M","Medium",IF(J297="L","Light",IF(J297="D","Dark","")))</f>
        <v>Medium</v>
      </c>
    </row>
    <row r="298" spans="1:16" x14ac:dyDescent="0.25">
      <c r="A298" s="2" t="s">
        <v>2157</v>
      </c>
      <c r="B298" s="3">
        <v>43597</v>
      </c>
      <c r="C298" s="2" t="s">
        <v>2158</v>
      </c>
      <c r="D298" t="s">
        <v>6146</v>
      </c>
      <c r="E298" s="2">
        <v>6</v>
      </c>
      <c r="F298" s="2" t="str">
        <f>_xlfn.XLOOKUP(C298,customers!$A$1:$A$1001,customers!$B$1:$B$1001,,0)</f>
        <v>Dorian Vizor</v>
      </c>
      <c r="G298" s="2" t="str">
        <f>IF(_xlfn.XLOOKUP(C298,customers!A297:A1297,customers!C297:C1297,,0)=0,"",_xlfn.XLOOKUP(C298,customers!A297:A1297,customers!C297:C1297,,0))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8"/>
        <v>35.82</v>
      </c>
      <c r="N298" s="8" t="str">
        <f>_xlfn.XLOOKUP(Orders[[#This Row],[Customer ID]],customers!$A$1:$A$1001,customers!$I$1:$I$1001,,0)</f>
        <v>Yes</v>
      </c>
      <c r="O298" s="8" t="str">
        <f t="shared" si="9"/>
        <v>Robusta</v>
      </c>
      <c r="P298" t="str">
        <f>IF(J298="M","Medium",IF(J298="L","Light",IF(J298="D","Dark","")))</f>
        <v>Medium</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IF(_xlfn.XLOOKUP(C299,customers!A298:A1298,customers!C298:C1298,,0)=0,"",_xlfn.XLOOKUP(C299,customers!A298:A1298,customers!C298:C1298,,0))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8"/>
        <v>16.11</v>
      </c>
      <c r="N299" s="8" t="str">
        <f>_xlfn.XLOOKUP(Orders[[#This Row],[Customer ID]],customers!$A$1:$A$1001,customers!$I$1:$I$1001,,0)</f>
        <v>Yes</v>
      </c>
      <c r="O299" s="8" t="str">
        <f t="shared" si="9"/>
        <v>Robusta</v>
      </c>
      <c r="P299" t="str">
        <f>IF(J299="M","Medium",IF(J299="L","Light",IF(J299="D","Dark","")))</f>
        <v>Dark</v>
      </c>
    </row>
    <row r="300" spans="1:16" x14ac:dyDescent="0.25">
      <c r="A300" s="2" t="s">
        <v>2169</v>
      </c>
      <c r="B300" s="3">
        <v>43872</v>
      </c>
      <c r="C300" s="2" t="s">
        <v>2170</v>
      </c>
      <c r="D300" t="s">
        <v>6184</v>
      </c>
      <c r="E300" s="2">
        <v>6</v>
      </c>
      <c r="F300" s="2" t="str">
        <f>_xlfn.XLOOKUP(C300,customers!$A$1:$A$1001,customers!$B$1:$B$1001,,0)</f>
        <v>Ken Lestrange</v>
      </c>
      <c r="G300" s="2" t="str">
        <f>IF(_xlfn.XLOOKUP(C300,customers!A299:A1299,customers!C299:C1299,,0)=0,"",_xlfn.XLOOKUP(C300,customers!A299:A1299,customers!C299:C1299,,0))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8"/>
        <v>26.73</v>
      </c>
      <c r="N300" s="8" t="str">
        <f>_xlfn.XLOOKUP(Orders[[#This Row],[Customer ID]],customers!$A$1:$A$1001,customers!$I$1:$I$1001,,0)</f>
        <v>Yes</v>
      </c>
      <c r="O300" s="8" t="str">
        <f t="shared" si="9"/>
        <v>Excelsa</v>
      </c>
      <c r="P300" t="str">
        <f>IF(J300="M","Medium",IF(J300="L","Light",IF(J300="D","Dark","")))</f>
        <v>Light</v>
      </c>
    </row>
    <row r="301" spans="1:16" x14ac:dyDescent="0.25">
      <c r="A301" s="2" t="s">
        <v>2175</v>
      </c>
      <c r="B301" s="3">
        <v>43582</v>
      </c>
      <c r="C301" s="2" t="s">
        <v>2176</v>
      </c>
      <c r="D301" t="s">
        <v>6148</v>
      </c>
      <c r="E301" s="2">
        <v>6</v>
      </c>
      <c r="F301" s="2" t="str">
        <f>_xlfn.XLOOKUP(C301,customers!$A$1:$A$1001,customers!$B$1:$B$1001,,0)</f>
        <v>Lacee Tanti</v>
      </c>
      <c r="G301" s="2" t="str">
        <f>IF(_xlfn.XLOOKUP(C301,customers!A300:A1300,customers!C300:C1300,,0)=0,"",_xlfn.XLOOKUP(C301,customers!A300:A1300,customers!C300:C1300,,0))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8"/>
        <v>204.92999999999995</v>
      </c>
      <c r="N301" s="8" t="str">
        <f>_xlfn.XLOOKUP(Orders[[#This Row],[Customer ID]],customers!$A$1:$A$1001,customers!$I$1:$I$1001,,0)</f>
        <v>Yes</v>
      </c>
      <c r="O301" s="8" t="str">
        <f t="shared" si="9"/>
        <v>Excelsa</v>
      </c>
      <c r="P301" t="str">
        <f>IF(J301="M","Medium",IF(J301="L","Light",IF(J301="D","Dark","")))</f>
        <v>Light</v>
      </c>
    </row>
    <row r="302" spans="1:16" x14ac:dyDescent="0.25">
      <c r="A302" s="2" t="s">
        <v>2181</v>
      </c>
      <c r="B302" s="3">
        <v>44646</v>
      </c>
      <c r="C302" s="2" t="s">
        <v>2182</v>
      </c>
      <c r="D302" t="s">
        <v>6140</v>
      </c>
      <c r="E302" s="2">
        <v>3</v>
      </c>
      <c r="F302" s="2" t="str">
        <f>_xlfn.XLOOKUP(C302,customers!$A$1:$A$1001,customers!$B$1:$B$1001,,0)</f>
        <v>Arel De Lasci</v>
      </c>
      <c r="G302" s="2" t="str">
        <f>IF(_xlfn.XLOOKUP(C302,customers!A301:A1301,customers!C301:C1301,,0)=0,"",_xlfn.XLOOKUP(C302,customers!A301:A1301,customers!C301:C1301,,0))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8"/>
        <v>38.849999999999994</v>
      </c>
      <c r="N302" s="8" t="str">
        <f>_xlfn.XLOOKUP(Orders[[#This Row],[Customer ID]],customers!$A$1:$A$1001,customers!$I$1:$I$1001,,0)</f>
        <v>Yes</v>
      </c>
      <c r="O302" s="8" t="str">
        <f t="shared" si="9"/>
        <v>Arabica</v>
      </c>
      <c r="P302" t="str">
        <f>IF(J302="M","Medium",IF(J302="L","Light",IF(J302="D","Dark","")))</f>
        <v>Light</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IF(_xlfn.XLOOKUP(C303,customers!A302:A1302,customers!C302:C1302,,0)=0,"",_xlfn.XLOOKUP(C303,customers!A302:A1302,customers!C302:C1302,,0))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8"/>
        <v>15.54</v>
      </c>
      <c r="N303" s="8" t="str">
        <f>_xlfn.XLOOKUP(Orders[[#This Row],[Customer ID]],customers!$A$1:$A$1001,customers!$I$1:$I$1001,,0)</f>
        <v>Yes</v>
      </c>
      <c r="O303" s="8" t="str">
        <f t="shared" si="9"/>
        <v>Liberica</v>
      </c>
      <c r="P303" t="str">
        <f>IF(J303="M","Medium",IF(J303="L","Light",IF(J303="D","Dark","")))</f>
        <v>Dark</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IF(_xlfn.XLOOKUP(C304,customers!A303:A1303,customers!C303:C1303,,0)=0,"",_xlfn.XLOOKUP(C304,customers!A303:A1303,customers!C303:C1303,,0))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8"/>
        <v>6.75</v>
      </c>
      <c r="N304" s="8" t="str">
        <f>_xlfn.XLOOKUP(Orders[[#This Row],[Customer ID]],customers!$A$1:$A$1001,customers!$I$1:$I$1001,,0)</f>
        <v>No</v>
      </c>
      <c r="O304" s="8" t="str">
        <f t="shared" si="9"/>
        <v>Arabica</v>
      </c>
      <c r="P304" t="str">
        <f>IF(J304="M","Medium",IF(J304="L","Light",IF(J304="D","Dark","")))</f>
        <v>Medium</v>
      </c>
    </row>
    <row r="305" spans="1:16" x14ac:dyDescent="0.25">
      <c r="A305" s="2" t="s">
        <v>2199</v>
      </c>
      <c r="B305" s="3">
        <v>44412</v>
      </c>
      <c r="C305" s="2" t="s">
        <v>2200</v>
      </c>
      <c r="D305" t="s">
        <v>6185</v>
      </c>
      <c r="E305" s="2">
        <v>4</v>
      </c>
      <c r="F305" s="2" t="str">
        <f>_xlfn.XLOOKUP(C305,customers!$A$1:$A$1001,customers!$B$1:$B$1001,,0)</f>
        <v>Darrin Tingly</v>
      </c>
      <c r="G305" s="2" t="str">
        <f>IF(_xlfn.XLOOKUP(C305,customers!A304:A1304,customers!C304:C1304,,0)=0,"",_xlfn.XLOOKUP(C305,customers!A304:A1304,customers!C304:C1304,,0))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8"/>
        <v>111.78</v>
      </c>
      <c r="N305" s="8" t="str">
        <f>_xlfn.XLOOKUP(Orders[[#This Row],[Customer ID]],customers!$A$1:$A$1001,customers!$I$1:$I$1001,,0)</f>
        <v>Yes</v>
      </c>
      <c r="O305" s="8" t="str">
        <f t="shared" si="9"/>
        <v>Excelsa</v>
      </c>
      <c r="P305" t="str">
        <f>IF(J305="M","Medium",IF(J305="L","Light",IF(J305="D","Dark","")))</f>
        <v>Dark</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IF(_xlfn.XLOOKUP(C306,customers!A305:A1305,customers!C305:C1305,,0)=0,"",_xlfn.XLOOKUP(C306,customers!A305:A1305,customers!C305:C1305,,0))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8"/>
        <v>3.8849999999999998</v>
      </c>
      <c r="N306" s="8" t="str">
        <f>_xlfn.XLOOKUP(Orders[[#This Row],[Customer ID]],customers!$A$1:$A$1001,customers!$I$1:$I$1001,,0)</f>
        <v>Yes</v>
      </c>
      <c r="O306" s="8" t="str">
        <f t="shared" si="9"/>
        <v>Arabica</v>
      </c>
      <c r="P306" t="str">
        <f>IF(J306="M","Medium",IF(J306="L","Light",IF(J306="D","Dark","")))</f>
        <v>Light</v>
      </c>
    </row>
    <row r="307" spans="1:16" x14ac:dyDescent="0.25">
      <c r="A307" s="2" t="s">
        <v>2209</v>
      </c>
      <c r="B307" s="3">
        <v>43796</v>
      </c>
      <c r="C307" s="2" t="s">
        <v>2210</v>
      </c>
      <c r="D307" t="s">
        <v>6159</v>
      </c>
      <c r="E307" s="2">
        <v>5</v>
      </c>
      <c r="F307" s="2" t="str">
        <f>_xlfn.XLOOKUP(C307,customers!$A$1:$A$1001,customers!$B$1:$B$1001,,0)</f>
        <v>Benn Checci</v>
      </c>
      <c r="G307" s="2" t="str">
        <f>IF(_xlfn.XLOOKUP(C307,customers!A306:A1306,customers!C306:C1306,,0)=0,"",_xlfn.XLOOKUP(C307,customers!A306:A1306,customers!C306:C1306,,0))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8"/>
        <v>21.825000000000003</v>
      </c>
      <c r="N307" s="8" t="str">
        <f>_xlfn.XLOOKUP(Orders[[#This Row],[Customer ID]],customers!$A$1:$A$1001,customers!$I$1:$I$1001,,0)</f>
        <v>No</v>
      </c>
      <c r="O307" s="8" t="str">
        <f t="shared" si="9"/>
        <v>Liberica</v>
      </c>
      <c r="P307" t="str">
        <f>IF(J307="M","Medium",IF(J307="L","Light",IF(J307="D","Dark","")))</f>
        <v>Medium</v>
      </c>
    </row>
    <row r="308" spans="1:16" x14ac:dyDescent="0.25">
      <c r="A308" s="2" t="s">
        <v>2215</v>
      </c>
      <c r="B308" s="3">
        <v>43890</v>
      </c>
      <c r="C308" s="2" t="s">
        <v>2216</v>
      </c>
      <c r="D308" t="s">
        <v>6174</v>
      </c>
      <c r="E308" s="2">
        <v>5</v>
      </c>
      <c r="F308" s="2" t="str">
        <f>_xlfn.XLOOKUP(C308,customers!$A$1:$A$1001,customers!$B$1:$B$1001,,0)</f>
        <v>Janifer Bagot</v>
      </c>
      <c r="G308" s="2" t="str">
        <f>IF(_xlfn.XLOOKUP(C308,customers!A307:A1307,customers!C307:C1307,,0)=0,"",_xlfn.XLOOKUP(C308,customers!A307:A1307,customers!C307:C1307,,0))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8"/>
        <v>14.924999999999999</v>
      </c>
      <c r="N308" s="8" t="str">
        <f>_xlfn.XLOOKUP(Orders[[#This Row],[Customer ID]],customers!$A$1:$A$1001,customers!$I$1:$I$1001,,0)</f>
        <v>No</v>
      </c>
      <c r="O308" s="8" t="str">
        <f t="shared" si="9"/>
        <v>Robusta</v>
      </c>
      <c r="P308" t="str">
        <f>IF(J308="M","Medium",IF(J308="L","Light",IF(J308="D","Dark","")))</f>
        <v>Medium</v>
      </c>
    </row>
    <row r="309" spans="1:16" x14ac:dyDescent="0.25">
      <c r="A309" s="2" t="s">
        <v>2221</v>
      </c>
      <c r="B309" s="3">
        <v>44227</v>
      </c>
      <c r="C309" s="2" t="s">
        <v>2222</v>
      </c>
      <c r="D309" t="s">
        <v>6155</v>
      </c>
      <c r="E309" s="2">
        <v>3</v>
      </c>
      <c r="F309" s="2" t="str">
        <f>_xlfn.XLOOKUP(C309,customers!$A$1:$A$1001,customers!$B$1:$B$1001,,0)</f>
        <v>Ermin Beeble</v>
      </c>
      <c r="G309" s="2" t="str">
        <f>IF(_xlfn.XLOOKUP(C309,customers!A308:A1308,customers!C308:C1308,,0)=0,"",_xlfn.XLOOKUP(C309,customers!A308:A1308,customers!C308:C1308,,0))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8"/>
        <v>33.75</v>
      </c>
      <c r="N309" s="8" t="str">
        <f>_xlfn.XLOOKUP(Orders[[#This Row],[Customer ID]],customers!$A$1:$A$1001,customers!$I$1:$I$1001,,0)</f>
        <v>Yes</v>
      </c>
      <c r="O309" s="8" t="str">
        <f t="shared" si="9"/>
        <v>Arabica</v>
      </c>
      <c r="P309" t="str">
        <f>IF(J309="M","Medium",IF(J309="L","Light",IF(J309="D","Dark","")))</f>
        <v>Medium</v>
      </c>
    </row>
    <row r="310" spans="1:16" x14ac:dyDescent="0.25">
      <c r="A310" s="2" t="s">
        <v>2227</v>
      </c>
      <c r="B310" s="3">
        <v>44729</v>
      </c>
      <c r="C310" s="2" t="s">
        <v>2228</v>
      </c>
      <c r="D310" t="s">
        <v>6155</v>
      </c>
      <c r="E310" s="2">
        <v>3</v>
      </c>
      <c r="F310" s="2" t="str">
        <f>_xlfn.XLOOKUP(C310,customers!$A$1:$A$1001,customers!$B$1:$B$1001,,0)</f>
        <v>Cos Fluin</v>
      </c>
      <c r="G310" s="2" t="str">
        <f>IF(_xlfn.XLOOKUP(C310,customers!A309:A1309,customers!C309:C1309,,0)=0,"",_xlfn.XLOOKUP(C310,customers!A309:A1309,customers!C309:C1309,,0))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8"/>
        <v>33.75</v>
      </c>
      <c r="N310" s="8" t="str">
        <f>_xlfn.XLOOKUP(Orders[[#This Row],[Customer ID]],customers!$A$1:$A$1001,customers!$I$1:$I$1001,,0)</f>
        <v>No</v>
      </c>
      <c r="O310" s="8" t="str">
        <f t="shared" si="9"/>
        <v>Arabica</v>
      </c>
      <c r="P310" t="str">
        <f>IF(J310="M","Medium",IF(J310="L","Light",IF(J310="D","Dark","")))</f>
        <v>Medium</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IF(_xlfn.XLOOKUP(C311,customers!A310:A1310,customers!C310:C1310,,0)=0,"",_xlfn.XLOOKUP(C311,customers!A310:A1310,customers!C310:C1310,,0))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8"/>
        <v>26.19</v>
      </c>
      <c r="N311" s="8" t="str">
        <f>_xlfn.XLOOKUP(Orders[[#This Row],[Customer ID]],customers!$A$1:$A$1001,customers!$I$1:$I$1001,,0)</f>
        <v>Yes</v>
      </c>
      <c r="O311" s="8" t="str">
        <f t="shared" si="9"/>
        <v>Liberica</v>
      </c>
      <c r="P311" t="str">
        <f>IF(J311="M","Medium",IF(J311="L","Light",IF(J311="D","Dark","")))</f>
        <v>Medium</v>
      </c>
    </row>
    <row r="312" spans="1:16" x14ac:dyDescent="0.25">
      <c r="A312" s="2" t="s">
        <v>2238</v>
      </c>
      <c r="B312" s="3">
        <v>44586</v>
      </c>
      <c r="C312" s="2" t="s">
        <v>2239</v>
      </c>
      <c r="D312" t="s">
        <v>6171</v>
      </c>
      <c r="E312" s="2">
        <v>1</v>
      </c>
      <c r="F312" s="2" t="str">
        <f>_xlfn.XLOOKUP(C312,customers!$A$1:$A$1001,customers!$B$1:$B$1001,,0)</f>
        <v>Paola Brydell</v>
      </c>
      <c r="G312" s="2" t="str">
        <f>IF(_xlfn.XLOOKUP(C312,customers!A311:A1311,customers!C311:C1311,,0)=0,"",_xlfn.XLOOKUP(C312,customers!A311:A1311,customers!C311:C1311,,0))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8"/>
        <v>14.85</v>
      </c>
      <c r="N312" s="8" t="str">
        <f>_xlfn.XLOOKUP(Orders[[#This Row],[Customer ID]],customers!$A$1:$A$1001,customers!$I$1:$I$1001,,0)</f>
        <v>No</v>
      </c>
      <c r="O312" s="8" t="str">
        <f t="shared" si="9"/>
        <v>Excelsa</v>
      </c>
      <c r="P312" t="str">
        <f>IF(J312="M","Medium",IF(J312="L","Light",IF(J312="D","Dark","")))</f>
        <v>Light</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IF(_xlfn.XLOOKUP(C313,customers!A312:A1312,customers!C312:C1312,,0)=0,"",_xlfn.XLOOKUP(C313,customers!A312:A1312,customers!C312:C1312,,0))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8"/>
        <v>189.74999999999997</v>
      </c>
      <c r="N313" s="8" t="str">
        <f>_xlfn.XLOOKUP(Orders[[#This Row],[Customer ID]],customers!$A$1:$A$1001,customers!$I$1:$I$1001,,0)</f>
        <v>Yes</v>
      </c>
      <c r="O313" s="8" t="str">
        <f t="shared" si="9"/>
        <v>Excelsa</v>
      </c>
      <c r="P313" t="str">
        <f>IF(J313="M","Medium",IF(J313="L","Light",IF(J313="D","Dark","")))</f>
        <v>Medium</v>
      </c>
    </row>
    <row r="314" spans="1:16" x14ac:dyDescent="0.25">
      <c r="A314" s="2" t="s">
        <v>2250</v>
      </c>
      <c r="B314" s="3">
        <v>44317</v>
      </c>
      <c r="C314" s="2" t="s">
        <v>2251</v>
      </c>
      <c r="D314" t="s">
        <v>6146</v>
      </c>
      <c r="E314" s="2">
        <v>1</v>
      </c>
      <c r="F314" s="2" t="str">
        <f>_xlfn.XLOOKUP(C314,customers!$A$1:$A$1001,customers!$B$1:$B$1001,,0)</f>
        <v>Natka Leethem</v>
      </c>
      <c r="G314" s="2" t="str">
        <f>IF(_xlfn.XLOOKUP(C314,customers!A313:A1313,customers!C313:C1313,,0)=0,"",_xlfn.XLOOKUP(C314,customers!A313:A1313,customers!C313:C1313,,0))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8"/>
        <v>5.97</v>
      </c>
      <c r="N314" s="8" t="str">
        <f>_xlfn.XLOOKUP(Orders[[#This Row],[Customer ID]],customers!$A$1:$A$1001,customers!$I$1:$I$1001,,0)</f>
        <v>Yes</v>
      </c>
      <c r="O314" s="8" t="str">
        <f t="shared" si="9"/>
        <v>Robusta</v>
      </c>
      <c r="P314" t="str">
        <f>IF(J314="M","Medium",IF(J314="L","Light",IF(J314="D","Dark","")))</f>
        <v>Medium</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IF(_xlfn.XLOOKUP(C315,customers!A314:A1314,customers!C314:C1314,,0)=0,"",_xlfn.XLOOKUP(C315,customers!A314:A1314,customers!C314:C1314,,0))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8"/>
        <v>29.849999999999998</v>
      </c>
      <c r="N315" s="8" t="str">
        <f>_xlfn.XLOOKUP(Orders[[#This Row],[Customer ID]],customers!$A$1:$A$1001,customers!$I$1:$I$1001,,0)</f>
        <v>Yes</v>
      </c>
      <c r="O315" s="8" t="str">
        <f t="shared" si="9"/>
        <v>Robusta</v>
      </c>
      <c r="P315" t="str">
        <f>IF(J315="M","Medium",IF(J315="L","Light",IF(J315="D","Dark","")))</f>
        <v>Medium</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IF(_xlfn.XLOOKUP(C316,customers!A315:A1315,customers!C315:C1315,,0)=0,"",_xlfn.XLOOKUP(C316,customers!A315:A1315,customers!C315:C1315,,0))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8"/>
        <v>44.75</v>
      </c>
      <c r="N316" s="8" t="str">
        <f>_xlfn.XLOOKUP(Orders[[#This Row],[Customer ID]],customers!$A$1:$A$1001,customers!$I$1:$I$1001,,0)</f>
        <v>No</v>
      </c>
      <c r="O316" s="8" t="str">
        <f t="shared" si="9"/>
        <v>Robusta</v>
      </c>
      <c r="P316" t="str">
        <f>IF(J316="M","Medium",IF(J316="L","Light",IF(J316="D","Dark","")))</f>
        <v>Dark</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IF(_xlfn.XLOOKUP(C317,customers!A316:A1316,customers!C316:C1316,,0)=0,"",_xlfn.XLOOKUP(C317,customers!A316:A1316,customers!C316:C1316,,0))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8"/>
        <v>34.154999999999994</v>
      </c>
      <c r="N317" s="8" t="str">
        <f>_xlfn.XLOOKUP(Orders[[#This Row],[Customer ID]],customers!$A$1:$A$1001,customers!$I$1:$I$1001,,0)</f>
        <v>Yes</v>
      </c>
      <c r="O317" s="8" t="str">
        <f t="shared" si="9"/>
        <v>Excelsa</v>
      </c>
      <c r="P317" t="str">
        <f>IF(J317="M","Medium",IF(J317="L","Light",IF(J317="D","Dark","")))</f>
        <v>Light</v>
      </c>
    </row>
    <row r="318" spans="1:16" x14ac:dyDescent="0.25">
      <c r="A318" s="2" t="s">
        <v>2273</v>
      </c>
      <c r="B318" s="3">
        <v>43641</v>
      </c>
      <c r="C318" s="2" t="s">
        <v>2274</v>
      </c>
      <c r="D318" t="s">
        <v>6148</v>
      </c>
      <c r="E318" s="2">
        <v>6</v>
      </c>
      <c r="F318" s="2" t="str">
        <f>_xlfn.XLOOKUP(C318,customers!$A$1:$A$1001,customers!$B$1:$B$1001,,0)</f>
        <v>Nanny Lush</v>
      </c>
      <c r="G318" s="2" t="str">
        <f>IF(_xlfn.XLOOKUP(C318,customers!A317:A1317,customers!C317:C1317,,0)=0,"",_xlfn.XLOOKUP(C318,customers!A317:A1317,customers!C317:C1317,,0))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8"/>
        <v>204.92999999999995</v>
      </c>
      <c r="N318" s="8" t="str">
        <f>_xlfn.XLOOKUP(Orders[[#This Row],[Customer ID]],customers!$A$1:$A$1001,customers!$I$1:$I$1001,,0)</f>
        <v>No</v>
      </c>
      <c r="O318" s="8" t="str">
        <f t="shared" si="9"/>
        <v>Excelsa</v>
      </c>
      <c r="P318" t="str">
        <f>IF(J318="M","Medium",IF(J318="L","Light",IF(J318="D","Dark","")))</f>
        <v>Light</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IF(_xlfn.XLOOKUP(C319,customers!A318:A1318,customers!C318:C1318,,0)=0,"",_xlfn.XLOOKUP(C319,customers!A318:A1318,customers!C318:C1318,,0))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8"/>
        <v>21.87</v>
      </c>
      <c r="N319" s="8" t="str">
        <f>_xlfn.XLOOKUP(Orders[[#This Row],[Customer ID]],customers!$A$1:$A$1001,customers!$I$1:$I$1001,,0)</f>
        <v>No</v>
      </c>
      <c r="O319" s="8" t="str">
        <f t="shared" si="9"/>
        <v>Excelsa</v>
      </c>
      <c r="P319" t="str">
        <f>IF(J319="M","Medium",IF(J319="L","Light",IF(J319="D","Dark","")))</f>
        <v>Dark</v>
      </c>
    </row>
    <row r="320" spans="1:16" x14ac:dyDescent="0.25">
      <c r="A320" s="2" t="s">
        <v>2285</v>
      </c>
      <c r="B320" s="3">
        <v>44563</v>
      </c>
      <c r="C320" s="2" t="s">
        <v>2286</v>
      </c>
      <c r="D320" t="s">
        <v>6175</v>
      </c>
      <c r="E320" s="2">
        <v>2</v>
      </c>
      <c r="F320" s="2" t="str">
        <f>_xlfn.XLOOKUP(C320,customers!$A$1:$A$1001,customers!$B$1:$B$1001,,0)</f>
        <v>Tess Bennison</v>
      </c>
      <c r="G320" s="2" t="str">
        <f>IF(_xlfn.XLOOKUP(C320,customers!A319:A1319,customers!C319:C1319,,0)=0,"",_xlfn.XLOOKUP(C320,customers!A319:A1319,customers!C319:C1319,,0))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8"/>
        <v>51.749999999999993</v>
      </c>
      <c r="N320" s="8" t="str">
        <f>_xlfn.XLOOKUP(Orders[[#This Row],[Customer ID]],customers!$A$1:$A$1001,customers!$I$1:$I$1001,,0)</f>
        <v>Yes</v>
      </c>
      <c r="O320" s="8" t="str">
        <f t="shared" si="9"/>
        <v>Arabica</v>
      </c>
      <c r="P320" t="str">
        <f>IF(J320="M","Medium",IF(J320="L","Light",IF(J320="D","Dark","")))</f>
        <v>Medium</v>
      </c>
    </row>
    <row r="321" spans="1:16" x14ac:dyDescent="0.25">
      <c r="A321" s="2" t="s">
        <v>2291</v>
      </c>
      <c r="B321" s="3">
        <v>43676</v>
      </c>
      <c r="C321" s="2" t="s">
        <v>2292</v>
      </c>
      <c r="D321" t="s">
        <v>6156</v>
      </c>
      <c r="E321" s="2">
        <v>2</v>
      </c>
      <c r="F321" s="2" t="str">
        <f>_xlfn.XLOOKUP(C321,customers!$A$1:$A$1001,customers!$B$1:$B$1001,,0)</f>
        <v>Gabie Tweed</v>
      </c>
      <c r="G321" s="2" t="str">
        <f>IF(_xlfn.XLOOKUP(C321,customers!A320:A1320,customers!C320:C1320,,0)=0,"",_xlfn.XLOOKUP(C321,customers!A320:A1320,customers!C320:C1320,,0))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8"/>
        <v>8.25</v>
      </c>
      <c r="N321" s="8" t="str">
        <f>_xlfn.XLOOKUP(Orders[[#This Row],[Customer ID]],customers!$A$1:$A$1001,customers!$I$1:$I$1001,,0)</f>
        <v>Yes</v>
      </c>
      <c r="O321" s="8" t="str">
        <f t="shared" si="9"/>
        <v>Excelsa</v>
      </c>
      <c r="P321" t="str">
        <f>IF(J321="M","Medium",IF(J321="L","Light",IF(J321="D","Dark","")))</f>
        <v>Medium</v>
      </c>
    </row>
    <row r="322" spans="1:16" x14ac:dyDescent="0.25">
      <c r="A322" s="2" t="s">
        <v>2291</v>
      </c>
      <c r="B322" s="3">
        <v>43676</v>
      </c>
      <c r="C322" s="2" t="s">
        <v>2292</v>
      </c>
      <c r="D322" t="s">
        <v>6167</v>
      </c>
      <c r="E322" s="2">
        <v>5</v>
      </c>
      <c r="F322" s="2" t="str">
        <f>_xlfn.XLOOKUP(C322,customers!$A$1:$A$1001,customers!$B$1:$B$1001,,0)</f>
        <v>Gabie Tweed</v>
      </c>
      <c r="G322" s="2" t="str">
        <f>IF(_xlfn.XLOOKUP(C322,customers!A321:A1321,customers!C321:C1321,,0)=0,"",_xlfn.XLOOKUP(C322,customers!A321:A1321,customers!C321:C1321,,0))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8"/>
        <v>19.424999999999997</v>
      </c>
      <c r="N322" s="8" t="str">
        <f>_xlfn.XLOOKUP(Orders[[#This Row],[Customer ID]],customers!$A$1:$A$1001,customers!$I$1:$I$1001,,0)</f>
        <v>Yes</v>
      </c>
      <c r="O322" s="8" t="str">
        <f t="shared" si="9"/>
        <v>Arabica</v>
      </c>
      <c r="P322" t="str">
        <f>IF(J322="M","Medium",IF(J322="L","Light",IF(J322="D","Dark","")))</f>
        <v>Light</v>
      </c>
    </row>
    <row r="323" spans="1:16" x14ac:dyDescent="0.25">
      <c r="A323" s="2" t="s">
        <v>2301</v>
      </c>
      <c r="B323" s="3">
        <v>44170</v>
      </c>
      <c r="C323" s="2" t="s">
        <v>2302</v>
      </c>
      <c r="D323" t="s">
        <v>6152</v>
      </c>
      <c r="E323" s="2">
        <v>6</v>
      </c>
      <c r="F323" s="2" t="str">
        <f>_xlfn.XLOOKUP(C323,customers!$A$1:$A$1001,customers!$B$1:$B$1001,,0)</f>
        <v>Gaile Goggin</v>
      </c>
      <c r="G323" s="2" t="str">
        <f>IF(_xlfn.XLOOKUP(C323,customers!A322:A1322,customers!C322:C1322,,0)=0,"",_xlfn.XLOOKUP(C323,customers!A322:A1322,customers!C322:C1322,,0))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0">L323*E323</f>
        <v>20.25</v>
      </c>
      <c r="N323" s="8" t="str">
        <f>_xlfn.XLOOKUP(Orders[[#This Row],[Customer ID]],customers!$A$1:$A$1001,customers!$I$1:$I$1001,,0)</f>
        <v>Yes</v>
      </c>
      <c r="O323" s="8" t="str">
        <f t="shared" ref="O323:O386" si="11">IF(I323="Rob","Robusta",IF(I323="Exc","Excelsa",IF(I323="Lib","Liberica",IF(I323="Ara","Arabica",""))))</f>
        <v>Arabica</v>
      </c>
      <c r="P323" t="str">
        <f>IF(J323="M","Medium",IF(J323="L","Light",IF(J323="D","Dark","")))</f>
        <v>Medium</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IF(_xlfn.XLOOKUP(C324,customers!A323:A1323,customers!C323:C1323,,0)=0,"",_xlfn.XLOOKUP(C324,customers!A323:A1323,customers!C323:C1323,,0))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0"/>
        <v>23.31</v>
      </c>
      <c r="N324" s="8" t="str">
        <f>_xlfn.XLOOKUP(Orders[[#This Row],[Customer ID]],customers!$A$1:$A$1001,customers!$I$1:$I$1001,,0)</f>
        <v>No</v>
      </c>
      <c r="O324" s="8" t="str">
        <f t="shared" si="11"/>
        <v>Liberica</v>
      </c>
      <c r="P324" t="str">
        <f>IF(J324="M","Medium",IF(J324="L","Light",IF(J324="D","Dark","")))</f>
        <v>Dark</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IF(_xlfn.XLOOKUP(C325,customers!A324:A1324,customers!C324:C1324,,0)=0,"",_xlfn.XLOOKUP(C325,customers!A324:A1324,customers!C324:C1324,,0))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0"/>
        <v>18.225000000000001</v>
      </c>
      <c r="N325" s="8" t="str">
        <f>_xlfn.XLOOKUP(Orders[[#This Row],[Customer ID]],customers!$A$1:$A$1001,customers!$I$1:$I$1001,,0)</f>
        <v>Yes</v>
      </c>
      <c r="O325" s="8" t="str">
        <f t="shared" si="11"/>
        <v>Excelsa</v>
      </c>
      <c r="P325" t="str">
        <f>IF(J325="M","Medium",IF(J325="L","Light",IF(J325="D","Dark","")))</f>
        <v>Dark</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IF(_xlfn.XLOOKUP(C326,customers!A325:A1325,customers!C325:C1325,,0)=0,"",_xlfn.XLOOKUP(C326,customers!A325:A1325,customers!C325:C1325,,0))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0"/>
        <v>13.75</v>
      </c>
      <c r="N326" s="8" t="str">
        <f>_xlfn.XLOOKUP(Orders[[#This Row],[Customer ID]],customers!$A$1:$A$1001,customers!$I$1:$I$1001,,0)</f>
        <v>No</v>
      </c>
      <c r="O326" s="8" t="str">
        <f t="shared" si="11"/>
        <v>Excelsa</v>
      </c>
      <c r="P326" t="str">
        <f>IF(J326="M","Medium",IF(J326="L","Light",IF(J326="D","Dark","")))</f>
        <v>Medium</v>
      </c>
    </row>
    <row r="327" spans="1:16" x14ac:dyDescent="0.25">
      <c r="A327" s="2" t="s">
        <v>2324</v>
      </c>
      <c r="B327" s="3">
        <v>44756</v>
      </c>
      <c r="C327" s="2" t="s">
        <v>2325</v>
      </c>
      <c r="D327" t="s">
        <v>6182</v>
      </c>
      <c r="E327" s="2">
        <v>1</v>
      </c>
      <c r="F327" s="2" t="str">
        <f>_xlfn.XLOOKUP(C327,customers!$A$1:$A$1001,customers!$B$1:$B$1001,,0)</f>
        <v>Trina Le Sarr</v>
      </c>
      <c r="G327" s="2" t="str">
        <f>IF(_xlfn.XLOOKUP(C327,customers!A326:A1326,customers!C326:C1326,,0)=0,"",_xlfn.XLOOKUP(C327,customers!A326:A1326,customers!C326:C1326,,0))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0"/>
        <v>29.784999999999997</v>
      </c>
      <c r="N327" s="8" t="str">
        <f>_xlfn.XLOOKUP(Orders[[#This Row],[Customer ID]],customers!$A$1:$A$1001,customers!$I$1:$I$1001,,0)</f>
        <v>Yes</v>
      </c>
      <c r="O327" s="8" t="str">
        <f t="shared" si="11"/>
        <v>Arabica</v>
      </c>
      <c r="P327" t="str">
        <f>IF(J327="M","Medium",IF(J327="L","Light",IF(J327="D","Dark","")))</f>
        <v>Light</v>
      </c>
    </row>
    <row r="328" spans="1:16" x14ac:dyDescent="0.25">
      <c r="A328" s="2" t="s">
        <v>2330</v>
      </c>
      <c r="B328" s="3">
        <v>44057</v>
      </c>
      <c r="C328" s="2" t="s">
        <v>2331</v>
      </c>
      <c r="D328" t="s">
        <v>6177</v>
      </c>
      <c r="E328" s="2">
        <v>5</v>
      </c>
      <c r="F328" s="2" t="str">
        <f>_xlfn.XLOOKUP(C328,customers!$A$1:$A$1001,customers!$B$1:$B$1001,,0)</f>
        <v>Flynn Antony</v>
      </c>
      <c r="G328" s="2" t="str">
        <f>IF(_xlfn.XLOOKUP(C328,customers!A327:A1327,customers!C327:C1327,,0)=0,"",_xlfn.XLOOKUP(C328,customers!A327:A1327,customers!C327:C1327,,0))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0"/>
        <v>44.75</v>
      </c>
      <c r="N328" s="8" t="str">
        <f>_xlfn.XLOOKUP(Orders[[#This Row],[Customer ID]],customers!$A$1:$A$1001,customers!$I$1:$I$1001,,0)</f>
        <v>No</v>
      </c>
      <c r="O328" s="8" t="str">
        <f t="shared" si="11"/>
        <v>Robusta</v>
      </c>
      <c r="P328" t="str">
        <f>IF(J328="M","Medium",IF(J328="L","Light",IF(J328="D","Dark","")))</f>
        <v>Dark</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IF(_xlfn.XLOOKUP(C329,customers!A328:A1328,customers!C328:C1328,,0)=0,"",_xlfn.XLOOKUP(C329,customers!A328:A1328,customers!C328:C1328,,0))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0"/>
        <v>44.75</v>
      </c>
      <c r="N329" s="8" t="str">
        <f>_xlfn.XLOOKUP(Orders[[#This Row],[Customer ID]],customers!$A$1:$A$1001,customers!$I$1:$I$1001,,0)</f>
        <v>Yes</v>
      </c>
      <c r="O329" s="8" t="str">
        <f t="shared" si="11"/>
        <v>Robusta</v>
      </c>
      <c r="P329" t="str">
        <f>IF(J329="M","Medium",IF(J329="L","Light",IF(J329="D","Dark","")))</f>
        <v>Dark</v>
      </c>
    </row>
    <row r="330" spans="1:16" x14ac:dyDescent="0.25">
      <c r="A330" s="2" t="s">
        <v>2341</v>
      </c>
      <c r="B330" s="3">
        <v>43620</v>
      </c>
      <c r="C330" s="2" t="s">
        <v>2342</v>
      </c>
      <c r="D330" t="s">
        <v>6161</v>
      </c>
      <c r="E330" s="2">
        <v>4</v>
      </c>
      <c r="F330" s="2" t="str">
        <f>_xlfn.XLOOKUP(C330,customers!$A$1:$A$1001,customers!$B$1:$B$1001,,0)</f>
        <v>Homer Dulany</v>
      </c>
      <c r="G330" s="2" t="str">
        <f>IF(_xlfn.XLOOKUP(C330,customers!A329:A1329,customers!C329:C1329,,0)=0,"",_xlfn.XLOOKUP(C330,customers!A329:A1329,customers!C329:C1329,,0))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0"/>
        <v>38.04</v>
      </c>
      <c r="N330" s="8" t="str">
        <f>_xlfn.XLOOKUP(Orders[[#This Row],[Customer ID]],customers!$A$1:$A$1001,customers!$I$1:$I$1001,,0)</f>
        <v>Yes</v>
      </c>
      <c r="O330" s="8" t="str">
        <f t="shared" si="11"/>
        <v>Liberica</v>
      </c>
      <c r="P330" t="str">
        <f>IF(J330="M","Medium",IF(J330="L","Light",IF(J330="D","Dark","")))</f>
        <v>Light</v>
      </c>
    </row>
    <row r="331" spans="1:16" x14ac:dyDescent="0.25">
      <c r="A331" s="2" t="s">
        <v>2346</v>
      </c>
      <c r="B331" s="3">
        <v>44781</v>
      </c>
      <c r="C331" s="2" t="s">
        <v>2347</v>
      </c>
      <c r="D331" t="s">
        <v>6172</v>
      </c>
      <c r="E331" s="2">
        <v>4</v>
      </c>
      <c r="F331" s="2" t="str">
        <f>_xlfn.XLOOKUP(C331,customers!$A$1:$A$1001,customers!$B$1:$B$1001,,0)</f>
        <v>Lisa Goodger</v>
      </c>
      <c r="G331" s="2" t="str">
        <f>IF(_xlfn.XLOOKUP(C331,customers!A330:A1330,customers!C330:C1330,,0)=0,"",_xlfn.XLOOKUP(C331,customers!A330:A1330,customers!C330:C1330,,0))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0"/>
        <v>21.479999999999997</v>
      </c>
      <c r="N331" s="8" t="str">
        <f>_xlfn.XLOOKUP(Orders[[#This Row],[Customer ID]],customers!$A$1:$A$1001,customers!$I$1:$I$1001,,0)</f>
        <v>Yes</v>
      </c>
      <c r="O331" s="8" t="str">
        <f t="shared" si="11"/>
        <v>Robusta</v>
      </c>
      <c r="P331" t="str">
        <f>IF(J331="M","Medium",IF(J331="L","Light",IF(J331="D","Dark","")))</f>
        <v>Dark</v>
      </c>
    </row>
    <row r="332" spans="1:16" x14ac:dyDescent="0.25">
      <c r="A332" s="2" t="s">
        <v>2351</v>
      </c>
      <c r="B332" s="3">
        <v>43782</v>
      </c>
      <c r="C332" s="2" t="s">
        <v>2280</v>
      </c>
      <c r="D332" t="s">
        <v>6172</v>
      </c>
      <c r="E332" s="2">
        <v>3</v>
      </c>
      <c r="F332" s="2" t="str">
        <f>_xlfn.XLOOKUP(C332,customers!$A$1:$A$1001,customers!$B$1:$B$1001,,0)</f>
        <v>Selma McMillian</v>
      </c>
      <c r="G332" s="2" t="e">
        <f>IF(_xlfn.XLOOKUP(C332,customers!A331:A1331,customers!C331:C1331,,0)=0,"",_xlfn.XLOOKUP(C332,customers!A331:A1331,customers!C331:C1331,,0))</f>
        <v>#N/A</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0"/>
        <v>16.11</v>
      </c>
      <c r="N332" s="8" t="str">
        <f>_xlfn.XLOOKUP(Orders[[#This Row],[Customer ID]],customers!$A$1:$A$1001,customers!$I$1:$I$1001,,0)</f>
        <v>No</v>
      </c>
      <c r="O332" s="8" t="str">
        <f t="shared" si="11"/>
        <v>Robusta</v>
      </c>
      <c r="P332" t="str">
        <f>IF(J332="M","Medium",IF(J332="L","Light",IF(J332="D","Dark","")))</f>
        <v>Dark</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IF(_xlfn.XLOOKUP(C333,customers!A332:A1332,customers!C332:C1332,,0)=0,"",_xlfn.XLOOKUP(C333,customers!A332:A1332,customers!C332:C1332,,0))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0"/>
        <v>22.884999999999998</v>
      </c>
      <c r="N333" s="8" t="str">
        <f>_xlfn.XLOOKUP(Orders[[#This Row],[Customer ID]],customers!$A$1:$A$1001,customers!$I$1:$I$1001,,0)</f>
        <v>Yes</v>
      </c>
      <c r="O333" s="8" t="str">
        <f t="shared" si="11"/>
        <v>Robusta</v>
      </c>
      <c r="P333" t="str">
        <f>IF(J333="M","Medium",IF(J333="L","Light",IF(J333="D","Dark","")))</f>
        <v>Medium</v>
      </c>
    </row>
    <row r="334" spans="1:16" x14ac:dyDescent="0.25">
      <c r="A334" s="2" t="s">
        <v>2363</v>
      </c>
      <c r="B334" s="3">
        <v>43689</v>
      </c>
      <c r="C334" s="2" t="s">
        <v>2364</v>
      </c>
      <c r="D334" t="s">
        <v>6158</v>
      </c>
      <c r="E334" s="2">
        <v>3</v>
      </c>
      <c r="F334" s="2" t="str">
        <f>_xlfn.XLOOKUP(C334,customers!$A$1:$A$1001,customers!$B$1:$B$1001,,0)</f>
        <v>Quinn Parsons</v>
      </c>
      <c r="G334" s="2" t="str">
        <f>IF(_xlfn.XLOOKUP(C334,customers!A333:A1333,customers!C333:C1333,,0)=0,"",_xlfn.XLOOKUP(C334,customers!A333:A1333,customers!C333:C1333,,0))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0"/>
        <v>17.91</v>
      </c>
      <c r="N334" s="8" t="str">
        <f>_xlfn.XLOOKUP(Orders[[#This Row],[Customer ID]],customers!$A$1:$A$1001,customers!$I$1:$I$1001,,0)</f>
        <v>Yes</v>
      </c>
      <c r="O334" s="8" t="str">
        <f t="shared" si="11"/>
        <v>Arabica</v>
      </c>
      <c r="P334" t="str">
        <f>IF(J334="M","Medium",IF(J334="L","Light",IF(J334="D","Dark","")))</f>
        <v>Dark</v>
      </c>
    </row>
    <row r="335" spans="1:16" x14ac:dyDescent="0.25">
      <c r="A335" s="2" t="s">
        <v>2369</v>
      </c>
      <c r="B335" s="3">
        <v>43712</v>
      </c>
      <c r="C335" s="2" t="s">
        <v>2370</v>
      </c>
      <c r="D335" t="s">
        <v>6146</v>
      </c>
      <c r="E335" s="2">
        <v>4</v>
      </c>
      <c r="F335" s="2" t="str">
        <f>_xlfn.XLOOKUP(C335,customers!$A$1:$A$1001,customers!$B$1:$B$1001,,0)</f>
        <v>Vivyan Ceely</v>
      </c>
      <c r="G335" s="2" t="str">
        <f>IF(_xlfn.XLOOKUP(C335,customers!A334:A1334,customers!C334:C1334,,0)=0,"",_xlfn.XLOOKUP(C335,customers!A334:A1334,customers!C334:C1334,,0))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0"/>
        <v>23.88</v>
      </c>
      <c r="N335" s="8" t="str">
        <f>_xlfn.XLOOKUP(Orders[[#This Row],[Customer ID]],customers!$A$1:$A$1001,customers!$I$1:$I$1001,,0)</f>
        <v>Yes</v>
      </c>
      <c r="O335" s="8" t="str">
        <f t="shared" si="11"/>
        <v>Robusta</v>
      </c>
      <c r="P335" t="str">
        <f>IF(J335="M","Medium",IF(J335="L","Light",IF(J335="D","Dark","")))</f>
        <v>Medium</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IF(_xlfn.XLOOKUP(C336,customers!A335:A1335,customers!C335:C1335,,0)=0,"",_xlfn.XLOOKUP(C336,customers!A335:A1335,customers!C335:C1335,,0))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0"/>
        <v>59.75</v>
      </c>
      <c r="N336" s="8" t="str">
        <f>_xlfn.XLOOKUP(Orders[[#This Row],[Customer ID]],customers!$A$1:$A$1001,customers!$I$1:$I$1001,,0)</f>
        <v>No</v>
      </c>
      <c r="O336" s="8" t="str">
        <f t="shared" si="11"/>
        <v>Robusta</v>
      </c>
      <c r="P336" t="str">
        <f>IF(J336="M","Medium",IF(J336="L","Light",IF(J336="D","Dark","")))</f>
        <v>Light</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IF(_xlfn.XLOOKUP(C337,customers!A336:A1336,customers!C336:C1336,,0)=0,"",_xlfn.XLOOKUP(C337,customers!A336:A1336,customers!C336:C1336,,0))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0"/>
        <v>28.53</v>
      </c>
      <c r="N337" s="8" t="str">
        <f>_xlfn.XLOOKUP(Orders[[#This Row],[Customer ID]],customers!$A$1:$A$1001,customers!$I$1:$I$1001,,0)</f>
        <v>Yes</v>
      </c>
      <c r="O337" s="8" t="str">
        <f t="shared" si="11"/>
        <v>Liberica</v>
      </c>
      <c r="P337" t="str">
        <f>IF(J337="M","Medium",IF(J337="L","Light",IF(J337="D","Dark","")))</f>
        <v>Light</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IF(_xlfn.XLOOKUP(C338,customers!A337:A1337,customers!C337:C1337,,0)=0,"",_xlfn.XLOOKUP(C338,customers!A337:A1337,customers!C337:C1337,,0))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0"/>
        <v>45</v>
      </c>
      <c r="N338" s="8" t="str">
        <f>_xlfn.XLOOKUP(Orders[[#This Row],[Customer ID]],customers!$A$1:$A$1001,customers!$I$1:$I$1001,,0)</f>
        <v>No</v>
      </c>
      <c r="O338" s="8" t="str">
        <f t="shared" si="11"/>
        <v>Arabica</v>
      </c>
      <c r="P338" t="str">
        <f>IF(J338="M","Medium",IF(J338="L","Light",IF(J338="D","Dark","")))</f>
        <v>Medium</v>
      </c>
    </row>
    <row r="339" spans="1:16" x14ac:dyDescent="0.25">
      <c r="A339" s="2" t="s">
        <v>2391</v>
      </c>
      <c r="B339" s="3">
        <v>44472</v>
      </c>
      <c r="C339" s="2" t="s">
        <v>2331</v>
      </c>
      <c r="D339" t="s">
        <v>6185</v>
      </c>
      <c r="E339" s="2">
        <v>2</v>
      </c>
      <c r="F339" s="2" t="str">
        <f>_xlfn.XLOOKUP(C339,customers!$A$1:$A$1001,customers!$B$1:$B$1001,,0)</f>
        <v>Flynn Antony</v>
      </c>
      <c r="G339" s="2" t="e">
        <f>IF(_xlfn.XLOOKUP(C339,customers!A338:A1338,customers!C338:C1338,,0)=0,"",_xlfn.XLOOKUP(C339,customers!A338:A1338,customers!C338:C1338,,0))</f>
        <v>#N/A</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0"/>
        <v>55.89</v>
      </c>
      <c r="N339" s="8" t="str">
        <f>_xlfn.XLOOKUP(Orders[[#This Row],[Customer ID]],customers!$A$1:$A$1001,customers!$I$1:$I$1001,,0)</f>
        <v>No</v>
      </c>
      <c r="O339" s="8" t="str">
        <f t="shared" si="11"/>
        <v>Excelsa</v>
      </c>
      <c r="P339" t="str">
        <f>IF(J339="M","Medium",IF(J339="L","Light",IF(J339="D","Dark","")))</f>
        <v>Dark</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IF(_xlfn.XLOOKUP(C340,customers!A339:A1339,customers!C339:C1339,,0)=0,"",_xlfn.XLOOKUP(C340,customers!A339:A1339,customers!C339:C1339,,0))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0"/>
        <v>59.4</v>
      </c>
      <c r="N340" s="8" t="str">
        <f>_xlfn.XLOOKUP(Orders[[#This Row],[Customer ID]],customers!$A$1:$A$1001,customers!$I$1:$I$1001,,0)</f>
        <v>No</v>
      </c>
      <c r="O340" s="8" t="str">
        <f t="shared" si="11"/>
        <v>Excelsa</v>
      </c>
      <c r="P340" t="str">
        <f>IF(J340="M","Medium",IF(J340="L","Light",IF(J340="D","Dark","")))</f>
        <v>Light</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IF(_xlfn.XLOOKUP(C341,customers!A340:A1340,customers!C340:C1340,,0)=0,"",_xlfn.XLOOKUP(C341,customers!A340:A1340,customers!C340:C1340,,0))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0"/>
        <v>7.29</v>
      </c>
      <c r="N341" s="8" t="str">
        <f>_xlfn.XLOOKUP(Orders[[#This Row],[Customer ID]],customers!$A$1:$A$1001,customers!$I$1:$I$1001,,0)</f>
        <v>Yes</v>
      </c>
      <c r="O341" s="8" t="str">
        <f t="shared" si="11"/>
        <v>Excelsa</v>
      </c>
      <c r="P341" t="str">
        <f>IF(J341="M","Medium",IF(J341="L","Light",IF(J341="D","Dark","")))</f>
        <v>Dark</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IF(_xlfn.XLOOKUP(C342,customers!A341:A1341,customers!C341:C1341,,0)=0,"",_xlfn.XLOOKUP(C342,customers!A341:A1341,customers!C341:C1341,,0))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0"/>
        <v>7.29</v>
      </c>
      <c r="N342" s="8" t="str">
        <f>_xlfn.XLOOKUP(Orders[[#This Row],[Customer ID]],customers!$A$1:$A$1001,customers!$I$1:$I$1001,,0)</f>
        <v>Yes</v>
      </c>
      <c r="O342" s="8" t="str">
        <f t="shared" si="11"/>
        <v>Excelsa</v>
      </c>
      <c r="P342" t="str">
        <f>IF(J342="M","Medium",IF(J342="L","Light",IF(J342="D","Dark","")))</f>
        <v>Dark</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IF(_xlfn.XLOOKUP(C343,customers!A342:A1342,customers!C342:C1342,,0)=0,"",_xlfn.XLOOKUP(C343,customers!A342:A1342,customers!C342:C1342,,0))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0"/>
        <v>17.82</v>
      </c>
      <c r="N343" s="8" t="str">
        <f>_xlfn.XLOOKUP(Orders[[#This Row],[Customer ID]],customers!$A$1:$A$1001,customers!$I$1:$I$1001,,0)</f>
        <v>No</v>
      </c>
      <c r="O343" s="8" t="str">
        <f t="shared" si="11"/>
        <v>Excelsa</v>
      </c>
      <c r="P343" t="str">
        <f>IF(J343="M","Medium",IF(J343="L","Light",IF(J343="D","Dark","")))</f>
        <v>Light</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IF(_xlfn.XLOOKUP(C344,customers!A343:A1343,customers!C343:C1343,,0)=0,"",_xlfn.XLOOKUP(C344,customers!A343:A1343,customers!C343:C1343,,0))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0"/>
        <v>38.849999999999994</v>
      </c>
      <c r="N344" s="8" t="str">
        <f>_xlfn.XLOOKUP(Orders[[#This Row],[Customer ID]],customers!$A$1:$A$1001,customers!$I$1:$I$1001,,0)</f>
        <v>No</v>
      </c>
      <c r="O344" s="8" t="str">
        <f t="shared" si="11"/>
        <v>Liberica</v>
      </c>
      <c r="P344" t="str">
        <f>IF(J344="M","Medium",IF(J344="L","Light",IF(J344="D","Dark","")))</f>
        <v>Dark</v>
      </c>
    </row>
    <row r="345" spans="1:16" x14ac:dyDescent="0.25">
      <c r="A345" s="2" t="s">
        <v>2424</v>
      </c>
      <c r="B345" s="3">
        <v>43692</v>
      </c>
      <c r="C345" s="2" t="s">
        <v>2425</v>
      </c>
      <c r="D345" t="s">
        <v>6172</v>
      </c>
      <c r="E345" s="2">
        <v>6</v>
      </c>
      <c r="F345" s="2" t="str">
        <f>_xlfn.XLOOKUP(C345,customers!$A$1:$A$1001,customers!$B$1:$B$1001,,0)</f>
        <v>Noam Climance</v>
      </c>
      <c r="G345" s="2" t="str">
        <f>IF(_xlfn.XLOOKUP(C345,customers!A344:A1344,customers!C344:C1344,,0)=0,"",_xlfn.XLOOKUP(C345,customers!A344:A1344,customers!C344:C1344,,0))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0"/>
        <v>32.22</v>
      </c>
      <c r="N345" s="8" t="str">
        <f>_xlfn.XLOOKUP(Orders[[#This Row],[Customer ID]],customers!$A$1:$A$1001,customers!$I$1:$I$1001,,0)</f>
        <v>No</v>
      </c>
      <c r="O345" s="8" t="str">
        <f t="shared" si="11"/>
        <v>Robusta</v>
      </c>
      <c r="P345" t="str">
        <f>IF(J345="M","Medium",IF(J345="L","Light",IF(J345="D","Dark","")))</f>
        <v>Dark</v>
      </c>
    </row>
    <row r="346" spans="1:16" x14ac:dyDescent="0.25">
      <c r="A346" s="2" t="s">
        <v>2429</v>
      </c>
      <c r="B346" s="3">
        <v>44529</v>
      </c>
      <c r="C346" s="2" t="s">
        <v>2430</v>
      </c>
      <c r="D346" t="s">
        <v>6138</v>
      </c>
      <c r="E346" s="2">
        <v>2</v>
      </c>
      <c r="F346" s="2" t="str">
        <f>_xlfn.XLOOKUP(C346,customers!$A$1:$A$1001,customers!$B$1:$B$1001,,0)</f>
        <v>Catarina Donn</v>
      </c>
      <c r="G346" s="2" t="str">
        <f>IF(_xlfn.XLOOKUP(C346,customers!A345:A1345,customers!C345:C1345,,0)=0,"",_xlfn.XLOOKUP(C346,customers!A345:A1345,customers!C345:C1345,,0))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0"/>
        <v>19.899999999999999</v>
      </c>
      <c r="N346" s="8" t="str">
        <f>_xlfn.XLOOKUP(Orders[[#This Row],[Customer ID]],customers!$A$1:$A$1001,customers!$I$1:$I$1001,,0)</f>
        <v>Yes</v>
      </c>
      <c r="O346" s="8" t="str">
        <f t="shared" si="11"/>
        <v>Robusta</v>
      </c>
      <c r="P346" t="str">
        <f>IF(J346="M","Medium",IF(J346="L","Light",IF(J346="D","Dark","")))</f>
        <v>Medium</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IF(_xlfn.XLOOKUP(C347,customers!A346:A1346,customers!C346:C1346,,0)=0,"",_xlfn.XLOOKUP(C347,customers!A346:A1346,customers!C346:C1346,,0))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0"/>
        <v>59.75</v>
      </c>
      <c r="N347" s="8" t="str">
        <f>_xlfn.XLOOKUP(Orders[[#This Row],[Customer ID]],customers!$A$1:$A$1001,customers!$I$1:$I$1001,,0)</f>
        <v>No</v>
      </c>
      <c r="O347" s="8" t="str">
        <f t="shared" si="11"/>
        <v>Robusta</v>
      </c>
      <c r="P347" t="str">
        <f>IF(J347="M","Medium",IF(J347="L","Light",IF(J347="D","Dark","")))</f>
        <v>Light</v>
      </c>
    </row>
    <row r="348" spans="1:16" x14ac:dyDescent="0.25">
      <c r="A348" s="2" t="s">
        <v>2440</v>
      </c>
      <c r="B348" s="3">
        <v>44344</v>
      </c>
      <c r="C348" s="2" t="s">
        <v>2441</v>
      </c>
      <c r="D348" t="s">
        <v>6180</v>
      </c>
      <c r="E348" s="2">
        <v>3</v>
      </c>
      <c r="F348" s="2" t="str">
        <f>_xlfn.XLOOKUP(C348,customers!$A$1:$A$1001,customers!$B$1:$B$1001,,0)</f>
        <v>Rebeka Worg</v>
      </c>
      <c r="G348" s="2" t="str">
        <f>IF(_xlfn.XLOOKUP(C348,customers!A347:A1347,customers!C347:C1347,,0)=0,"",_xlfn.XLOOKUP(C348,customers!A347:A1347,customers!C347:C1347,,0))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0"/>
        <v>23.31</v>
      </c>
      <c r="N348" s="8" t="str">
        <f>_xlfn.XLOOKUP(Orders[[#This Row],[Customer ID]],customers!$A$1:$A$1001,customers!$I$1:$I$1001,,0)</f>
        <v>Yes</v>
      </c>
      <c r="O348" s="8" t="str">
        <f t="shared" si="11"/>
        <v>Arabica</v>
      </c>
      <c r="P348" t="str">
        <f>IF(J348="M","Medium",IF(J348="L","Light",IF(J348="D","Dark","")))</f>
        <v>Light</v>
      </c>
    </row>
    <row r="349" spans="1:16" x14ac:dyDescent="0.25">
      <c r="A349" s="2" t="s">
        <v>2446</v>
      </c>
      <c r="B349" s="3">
        <v>44576</v>
      </c>
      <c r="C349" s="2" t="s">
        <v>2447</v>
      </c>
      <c r="D349" t="s">
        <v>6162</v>
      </c>
      <c r="E349" s="2">
        <v>3</v>
      </c>
      <c r="F349" s="2" t="str">
        <f>_xlfn.XLOOKUP(C349,customers!$A$1:$A$1001,customers!$B$1:$B$1001,,0)</f>
        <v>Lewes Danes</v>
      </c>
      <c r="G349" s="2" t="str">
        <f>IF(_xlfn.XLOOKUP(C349,customers!A348:A1348,customers!C348:C1348,,0)=0,"",_xlfn.XLOOKUP(C349,customers!A348:A1348,customers!C348:C1348,,0))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0"/>
        <v>43.650000000000006</v>
      </c>
      <c r="N349" s="8" t="str">
        <f>_xlfn.XLOOKUP(Orders[[#This Row],[Customer ID]],customers!$A$1:$A$1001,customers!$I$1:$I$1001,,0)</f>
        <v>No</v>
      </c>
      <c r="O349" s="8" t="str">
        <f t="shared" si="11"/>
        <v>Liberica</v>
      </c>
      <c r="P349" t="str">
        <f>IF(J349="M","Medium",IF(J349="L","Light",IF(J349="D","Dark","")))</f>
        <v>Medium</v>
      </c>
    </row>
    <row r="350" spans="1:16" x14ac:dyDescent="0.25">
      <c r="A350" s="2" t="s">
        <v>2452</v>
      </c>
      <c r="B350" s="3">
        <v>43803</v>
      </c>
      <c r="C350" s="2" t="s">
        <v>2453</v>
      </c>
      <c r="D350" t="s">
        <v>6148</v>
      </c>
      <c r="E350" s="2">
        <v>6</v>
      </c>
      <c r="F350" s="2" t="str">
        <f>_xlfn.XLOOKUP(C350,customers!$A$1:$A$1001,customers!$B$1:$B$1001,,0)</f>
        <v>Shelli Keynd</v>
      </c>
      <c r="G350" s="2" t="str">
        <f>IF(_xlfn.XLOOKUP(C350,customers!A349:A1349,customers!C349:C1349,,0)=0,"",_xlfn.XLOOKUP(C350,customers!A349:A1349,customers!C349:C1349,,0))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0"/>
        <v>204.92999999999995</v>
      </c>
      <c r="N350" s="8" t="str">
        <f>_xlfn.XLOOKUP(Orders[[#This Row],[Customer ID]],customers!$A$1:$A$1001,customers!$I$1:$I$1001,,0)</f>
        <v>No</v>
      </c>
      <c r="O350" s="8" t="str">
        <f t="shared" si="11"/>
        <v>Excelsa</v>
      </c>
      <c r="P350" t="str">
        <f>IF(J350="M","Medium",IF(J350="L","Light",IF(J350="D","Dark","")))</f>
        <v>Light</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IF(_xlfn.XLOOKUP(C351,customers!A350:A1350,customers!C350:C1350,,0)=0,"",_xlfn.XLOOKUP(C351,customers!A350:A1350,customers!C350:C1350,,0))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0"/>
        <v>14.339999999999998</v>
      </c>
      <c r="N351" s="8" t="str">
        <f>_xlfn.XLOOKUP(Orders[[#This Row],[Customer ID]],customers!$A$1:$A$1001,customers!$I$1:$I$1001,,0)</f>
        <v>No</v>
      </c>
      <c r="O351" s="8" t="str">
        <f t="shared" si="11"/>
        <v>Robusta</v>
      </c>
      <c r="P351" t="str">
        <f>IF(J351="M","Medium",IF(J351="L","Light",IF(J351="D","Dark","")))</f>
        <v>Light</v>
      </c>
    </row>
    <row r="352" spans="1:16" x14ac:dyDescent="0.25">
      <c r="A352" s="2" t="s">
        <v>2464</v>
      </c>
      <c r="B352" s="3">
        <v>43592</v>
      </c>
      <c r="C352" s="2" t="s">
        <v>2465</v>
      </c>
      <c r="D352" t="s">
        <v>6158</v>
      </c>
      <c r="E352" s="2">
        <v>4</v>
      </c>
      <c r="F352" s="2" t="str">
        <f>_xlfn.XLOOKUP(C352,customers!$A$1:$A$1001,customers!$B$1:$B$1001,,0)</f>
        <v>Joshuah Awdry</v>
      </c>
      <c r="G352" s="2" t="str">
        <f>IF(_xlfn.XLOOKUP(C352,customers!A351:A1351,customers!C351:C1351,,0)=0,"",_xlfn.XLOOKUP(C352,customers!A351:A1351,customers!C351:C1351,,0))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0"/>
        <v>23.88</v>
      </c>
      <c r="N352" s="8" t="str">
        <f>_xlfn.XLOOKUP(Orders[[#This Row],[Customer ID]],customers!$A$1:$A$1001,customers!$I$1:$I$1001,,0)</f>
        <v>No</v>
      </c>
      <c r="O352" s="8" t="str">
        <f t="shared" si="11"/>
        <v>Arabica</v>
      </c>
      <c r="P352" t="str">
        <f>IF(J352="M","Medium",IF(J352="L","Light",IF(J352="D","Dark","")))</f>
        <v>Dark</v>
      </c>
    </row>
    <row r="353" spans="1:16" x14ac:dyDescent="0.25">
      <c r="A353" s="2" t="s">
        <v>2470</v>
      </c>
      <c r="B353" s="3">
        <v>44066</v>
      </c>
      <c r="C353" s="2" t="s">
        <v>2471</v>
      </c>
      <c r="D353" t="s">
        <v>6155</v>
      </c>
      <c r="E353" s="2">
        <v>2</v>
      </c>
      <c r="F353" s="2" t="str">
        <f>_xlfn.XLOOKUP(C353,customers!$A$1:$A$1001,customers!$B$1:$B$1001,,0)</f>
        <v>Ethel Ryles</v>
      </c>
      <c r="G353" s="2" t="str">
        <f>IF(_xlfn.XLOOKUP(C353,customers!A352:A1352,customers!C352:C1352,,0)=0,"",_xlfn.XLOOKUP(C353,customers!A352:A1352,customers!C352:C1352,,0))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0"/>
        <v>22.5</v>
      </c>
      <c r="N353" s="8" t="str">
        <f>_xlfn.XLOOKUP(Orders[[#This Row],[Customer ID]],customers!$A$1:$A$1001,customers!$I$1:$I$1001,,0)</f>
        <v>No</v>
      </c>
      <c r="O353" s="8" t="str">
        <f t="shared" si="11"/>
        <v>Arabica</v>
      </c>
      <c r="P353" t="str">
        <f>IF(J353="M","Medium",IF(J353="L","Light",IF(J353="D","Dark","")))</f>
        <v>Medium</v>
      </c>
    </row>
    <row r="354" spans="1:16" x14ac:dyDescent="0.25">
      <c r="A354" s="2" t="s">
        <v>2476</v>
      </c>
      <c r="B354" s="3">
        <v>43984</v>
      </c>
      <c r="C354" s="2" t="s">
        <v>2331</v>
      </c>
      <c r="D354" t="s">
        <v>6144</v>
      </c>
      <c r="E354" s="2">
        <v>5</v>
      </c>
      <c r="F354" s="2" t="str">
        <f>_xlfn.XLOOKUP(C354,customers!$A$1:$A$1001,customers!$B$1:$B$1001,,0)</f>
        <v>Flynn Antony</v>
      </c>
      <c r="G354" s="2" t="e">
        <f>IF(_xlfn.XLOOKUP(C354,customers!A353:A1353,customers!C353:C1353,,0)=0,"",_xlfn.XLOOKUP(C354,customers!A353:A1353,customers!C353:C1353,,0))</f>
        <v>#N/A</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0"/>
        <v>36.450000000000003</v>
      </c>
      <c r="N354" s="8" t="str">
        <f>_xlfn.XLOOKUP(Orders[[#This Row],[Customer ID]],customers!$A$1:$A$1001,customers!$I$1:$I$1001,,0)</f>
        <v>No</v>
      </c>
      <c r="O354" s="8" t="str">
        <f t="shared" si="11"/>
        <v>Excelsa</v>
      </c>
      <c r="P354" t="str">
        <f>IF(J354="M","Medium",IF(J354="L","Light",IF(J354="D","Dark","")))</f>
        <v>Dark</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IF(_xlfn.XLOOKUP(C355,customers!A354:A1354,customers!C354:C1354,,0)=0,"",_xlfn.XLOOKUP(C355,customers!A354:A1354,customers!C354:C1354,,0))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0"/>
        <v>27</v>
      </c>
      <c r="N355" s="8" t="str">
        <f>_xlfn.XLOOKUP(Orders[[#This Row],[Customer ID]],customers!$A$1:$A$1001,customers!$I$1:$I$1001,,0)</f>
        <v>Yes</v>
      </c>
      <c r="O355" s="8" t="str">
        <f t="shared" si="11"/>
        <v>Arabica</v>
      </c>
      <c r="P355" t="str">
        <f>IF(J355="M","Medium",IF(J355="L","Light",IF(J355="D","Dark","")))</f>
        <v>Medium</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IF(_xlfn.XLOOKUP(C356,customers!A355:A1355,customers!C355:C1355,,0)=0,"",_xlfn.XLOOKUP(C356,customers!A355:A1355,customers!C355:C1355,,0))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0"/>
        <v>155.24999999999997</v>
      </c>
      <c r="N356" s="8" t="str">
        <f>_xlfn.XLOOKUP(Orders[[#This Row],[Customer ID]],customers!$A$1:$A$1001,customers!$I$1:$I$1001,,0)</f>
        <v>No</v>
      </c>
      <c r="O356" s="8" t="str">
        <f t="shared" si="11"/>
        <v>Arabica</v>
      </c>
      <c r="P356" t="str">
        <f>IF(J356="M","Medium",IF(J356="L","Light",IF(J356="D","Dark","")))</f>
        <v>Medium</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IF(_xlfn.XLOOKUP(C357,customers!A356:A1356,customers!C356:C1356,,0)=0,"",_xlfn.XLOOKUP(C357,customers!A356:A1356,customers!C356:C1356,,0))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0"/>
        <v>114.42499999999998</v>
      </c>
      <c r="N357" s="8" t="str">
        <f>_xlfn.XLOOKUP(Orders[[#This Row],[Customer ID]],customers!$A$1:$A$1001,customers!$I$1:$I$1001,,0)</f>
        <v>Yes</v>
      </c>
      <c r="O357" s="8" t="str">
        <f t="shared" si="11"/>
        <v>Arabica</v>
      </c>
      <c r="P357" t="str">
        <f>IF(J357="M","Medium",IF(J357="L","Light",IF(J357="D","Dark","")))</f>
        <v>Dark</v>
      </c>
    </row>
    <row r="358" spans="1:16" x14ac:dyDescent="0.25">
      <c r="A358" s="2" t="s">
        <v>2498</v>
      </c>
      <c r="B358" s="3">
        <v>44631</v>
      </c>
      <c r="C358" s="2" t="s">
        <v>2499</v>
      </c>
      <c r="D358" t="s">
        <v>6143</v>
      </c>
      <c r="E358" s="2">
        <v>4</v>
      </c>
      <c r="F358" s="2" t="str">
        <f>_xlfn.XLOOKUP(C358,customers!$A$1:$A$1001,customers!$B$1:$B$1001,,0)</f>
        <v>Willey Romao</v>
      </c>
      <c r="G358" s="2" t="str">
        <f>IF(_xlfn.XLOOKUP(C358,customers!A357:A1357,customers!C357:C1357,,0)=0,"",_xlfn.XLOOKUP(C358,customers!A357:A1357,customers!C357:C1357,,0))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0"/>
        <v>51.8</v>
      </c>
      <c r="N358" s="8" t="str">
        <f>_xlfn.XLOOKUP(Orders[[#This Row],[Customer ID]],customers!$A$1:$A$1001,customers!$I$1:$I$1001,,0)</f>
        <v>Yes</v>
      </c>
      <c r="O358" s="8" t="str">
        <f t="shared" si="11"/>
        <v>Liberica</v>
      </c>
      <c r="P358" t="str">
        <f>IF(J358="M","Medium",IF(J358="L","Light",IF(J358="D","Dark","")))</f>
        <v>Dark</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IF(_xlfn.XLOOKUP(C359,customers!A358:A1358,customers!C358:C1358,,0)=0,"",_xlfn.XLOOKUP(C359,customers!A358:A1358,customers!C358:C1358,,0))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0"/>
        <v>155.24999999999997</v>
      </c>
      <c r="N359" s="8" t="str">
        <f>_xlfn.XLOOKUP(Orders[[#This Row],[Customer ID]],customers!$A$1:$A$1001,customers!$I$1:$I$1001,,0)</f>
        <v>No</v>
      </c>
      <c r="O359" s="8" t="str">
        <f t="shared" si="11"/>
        <v>Arabica</v>
      </c>
      <c r="P359" t="str">
        <f>IF(J359="M","Medium",IF(J359="L","Light",IF(J359="D","Dark","")))</f>
        <v>Medium</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IF(_xlfn.XLOOKUP(C360,customers!A359:A1359,customers!C359:C1359,,0)=0,"",_xlfn.XLOOKUP(C360,customers!A359:A1359,customers!C359:C1359,,0))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0"/>
        <v>29.784999999999997</v>
      </c>
      <c r="N360" s="8" t="str">
        <f>_xlfn.XLOOKUP(Orders[[#This Row],[Customer ID]],customers!$A$1:$A$1001,customers!$I$1:$I$1001,,0)</f>
        <v>No</v>
      </c>
      <c r="O360" s="8" t="str">
        <f t="shared" si="11"/>
        <v>Arabica</v>
      </c>
      <c r="P360" t="str">
        <f>IF(J360="M","Medium",IF(J360="L","Light",IF(J360="D","Dark","")))</f>
        <v>Light</v>
      </c>
    </row>
    <row r="361" spans="1:16" x14ac:dyDescent="0.25">
      <c r="A361" s="2" t="s">
        <v>2515</v>
      </c>
      <c r="B361" s="3">
        <v>43563</v>
      </c>
      <c r="C361" s="2" t="s">
        <v>2516</v>
      </c>
      <c r="D361" t="s">
        <v>6178</v>
      </c>
      <c r="E361" s="2">
        <v>6</v>
      </c>
      <c r="F361" s="2" t="str">
        <f>_xlfn.XLOOKUP(C361,customers!$A$1:$A$1001,customers!$B$1:$B$1001,,0)</f>
        <v>Yuma Skipsey</v>
      </c>
      <c r="G361" s="2" t="str">
        <f>IF(_xlfn.XLOOKUP(C361,customers!A360:A1360,customers!C360:C1360,,0)=0,"",_xlfn.XLOOKUP(C361,customers!A360:A1360,customers!C360:C1360,,0))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0"/>
        <v>21.509999999999998</v>
      </c>
      <c r="N361" s="8" t="str">
        <f>_xlfn.XLOOKUP(Orders[[#This Row],[Customer ID]],customers!$A$1:$A$1001,customers!$I$1:$I$1001,,0)</f>
        <v>No</v>
      </c>
      <c r="O361" s="8" t="str">
        <f t="shared" si="11"/>
        <v>Robusta</v>
      </c>
      <c r="P361" t="str">
        <f>IF(J361="M","Medium",IF(J361="L","Light",IF(J361="D","Dark","")))</f>
        <v>Light</v>
      </c>
    </row>
    <row r="362" spans="1:16" x14ac:dyDescent="0.25">
      <c r="A362" s="2" t="s">
        <v>2521</v>
      </c>
      <c r="B362" s="3">
        <v>44058</v>
      </c>
      <c r="C362" s="2" t="s">
        <v>2522</v>
      </c>
      <c r="D362" t="s">
        <v>6149</v>
      </c>
      <c r="E362" s="2">
        <v>2</v>
      </c>
      <c r="F362" s="2" t="str">
        <f>_xlfn.XLOOKUP(C362,customers!$A$1:$A$1001,customers!$B$1:$B$1001,,0)</f>
        <v>Nicko Corps</v>
      </c>
      <c r="G362" s="2" t="str">
        <f>IF(_xlfn.XLOOKUP(C362,customers!A361:A1361,customers!C361:C1361,,0)=0,"",_xlfn.XLOOKUP(C362,customers!A361:A1361,customers!C361:C1361,,0))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0"/>
        <v>41.169999999999995</v>
      </c>
      <c r="N362" s="8" t="str">
        <f>_xlfn.XLOOKUP(Orders[[#This Row],[Customer ID]],customers!$A$1:$A$1001,customers!$I$1:$I$1001,,0)</f>
        <v>No</v>
      </c>
      <c r="O362" s="8" t="str">
        <f t="shared" si="11"/>
        <v>Robusta</v>
      </c>
      <c r="P362" t="str">
        <f>IF(J362="M","Medium",IF(J362="L","Light",IF(J362="D","Dark","")))</f>
        <v>Dark</v>
      </c>
    </row>
    <row r="363" spans="1:16" x14ac:dyDescent="0.25">
      <c r="A363" s="2" t="s">
        <v>2521</v>
      </c>
      <c r="B363" s="3">
        <v>44058</v>
      </c>
      <c r="C363" s="2" t="s">
        <v>2522</v>
      </c>
      <c r="D363" t="s">
        <v>6146</v>
      </c>
      <c r="E363" s="2">
        <v>1</v>
      </c>
      <c r="F363" s="2" t="str">
        <f>_xlfn.XLOOKUP(C363,customers!$A$1:$A$1001,customers!$B$1:$B$1001,,0)</f>
        <v>Nicko Corps</v>
      </c>
      <c r="G363" s="2" t="str">
        <f>IF(_xlfn.XLOOKUP(C363,customers!A362:A1362,customers!C362:C1362,,0)=0,"",_xlfn.XLOOKUP(C363,customers!A362:A1362,customers!C362:C1362,,0))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0"/>
        <v>5.97</v>
      </c>
      <c r="N363" s="8" t="str">
        <f>_xlfn.XLOOKUP(Orders[[#This Row],[Customer ID]],customers!$A$1:$A$1001,customers!$I$1:$I$1001,,0)</f>
        <v>No</v>
      </c>
      <c r="O363" s="8" t="str">
        <f t="shared" si="11"/>
        <v>Robusta</v>
      </c>
      <c r="P363" t="str">
        <f>IF(J363="M","Medium",IF(J363="L","Light",IF(J363="D","Dark","")))</f>
        <v>Medium</v>
      </c>
    </row>
    <row r="364" spans="1:16" x14ac:dyDescent="0.25">
      <c r="A364" s="2" t="s">
        <v>2532</v>
      </c>
      <c r="B364" s="3">
        <v>44686</v>
      </c>
      <c r="C364" s="2" t="s">
        <v>2533</v>
      </c>
      <c r="D364" t="s">
        <v>6171</v>
      </c>
      <c r="E364" s="2">
        <v>5</v>
      </c>
      <c r="F364" s="2" t="str">
        <f>_xlfn.XLOOKUP(C364,customers!$A$1:$A$1001,customers!$B$1:$B$1001,,0)</f>
        <v>Feliks Babber</v>
      </c>
      <c r="G364" s="2" t="str">
        <f>IF(_xlfn.XLOOKUP(C364,customers!A363:A1363,customers!C363:C1363,,0)=0,"",_xlfn.XLOOKUP(C364,customers!A363:A1363,customers!C363:C1363,,0))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0"/>
        <v>74.25</v>
      </c>
      <c r="N364" s="8" t="str">
        <f>_xlfn.XLOOKUP(Orders[[#This Row],[Customer ID]],customers!$A$1:$A$1001,customers!$I$1:$I$1001,,0)</f>
        <v>Yes</v>
      </c>
      <c r="O364" s="8" t="str">
        <f t="shared" si="11"/>
        <v>Excelsa</v>
      </c>
      <c r="P364" t="str">
        <f>IF(J364="M","Medium",IF(J364="L","Light",IF(J364="D","Dark","")))</f>
        <v>Light</v>
      </c>
    </row>
    <row r="365" spans="1:16" x14ac:dyDescent="0.25">
      <c r="A365" s="2" t="s">
        <v>2538</v>
      </c>
      <c r="B365" s="3">
        <v>44282</v>
      </c>
      <c r="C365" s="2" t="s">
        <v>2539</v>
      </c>
      <c r="D365" t="s">
        <v>6162</v>
      </c>
      <c r="E365" s="2">
        <v>6</v>
      </c>
      <c r="F365" s="2" t="str">
        <f>_xlfn.XLOOKUP(C365,customers!$A$1:$A$1001,customers!$B$1:$B$1001,,0)</f>
        <v>Kaja Loxton</v>
      </c>
      <c r="G365" s="2" t="str">
        <f>IF(_xlfn.XLOOKUP(C365,customers!A364:A1364,customers!C364:C1364,,0)=0,"",_xlfn.XLOOKUP(C365,customers!A364:A1364,customers!C364:C1364,,0))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0"/>
        <v>87.300000000000011</v>
      </c>
      <c r="N365" s="8" t="str">
        <f>_xlfn.XLOOKUP(Orders[[#This Row],[Customer ID]],customers!$A$1:$A$1001,customers!$I$1:$I$1001,,0)</f>
        <v>No</v>
      </c>
      <c r="O365" s="8" t="str">
        <f t="shared" si="11"/>
        <v>Liberica</v>
      </c>
      <c r="P365" t="str">
        <f>IF(J365="M","Medium",IF(J365="L","Light",IF(J365="D","Dark","")))</f>
        <v>Medium</v>
      </c>
    </row>
    <row r="366" spans="1:16" x14ac:dyDescent="0.25">
      <c r="A366" s="2" t="s">
        <v>2543</v>
      </c>
      <c r="B366" s="3">
        <v>43582</v>
      </c>
      <c r="C366" s="2" t="s">
        <v>2544</v>
      </c>
      <c r="D366" t="s">
        <v>6183</v>
      </c>
      <c r="E366" s="2">
        <v>6</v>
      </c>
      <c r="F366" s="2" t="str">
        <f>_xlfn.XLOOKUP(C366,customers!$A$1:$A$1001,customers!$B$1:$B$1001,,0)</f>
        <v>Parker Tofful</v>
      </c>
      <c r="G366" s="2" t="str">
        <f>IF(_xlfn.XLOOKUP(C366,customers!A365:A1365,customers!C365:C1365,,0)=0,"",_xlfn.XLOOKUP(C366,customers!A365:A1365,customers!C365:C1365,,0))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0"/>
        <v>72.900000000000006</v>
      </c>
      <c r="N366" s="8" t="str">
        <f>_xlfn.XLOOKUP(Orders[[#This Row],[Customer ID]],customers!$A$1:$A$1001,customers!$I$1:$I$1001,,0)</f>
        <v>Yes</v>
      </c>
      <c r="O366" s="8" t="str">
        <f t="shared" si="11"/>
        <v>Excelsa</v>
      </c>
      <c r="P366" t="str">
        <f>IF(J366="M","Medium",IF(J366="L","Light",IF(J366="D","Dark","")))</f>
        <v>Dark</v>
      </c>
    </row>
    <row r="367" spans="1:16" x14ac:dyDescent="0.25">
      <c r="A367" s="2" t="s">
        <v>2549</v>
      </c>
      <c r="B367" s="3">
        <v>44464</v>
      </c>
      <c r="C367" s="2" t="s">
        <v>2550</v>
      </c>
      <c r="D367" t="s">
        <v>6169</v>
      </c>
      <c r="E367" s="2">
        <v>1</v>
      </c>
      <c r="F367" s="2" t="str">
        <f>_xlfn.XLOOKUP(C367,customers!$A$1:$A$1001,customers!$B$1:$B$1001,,0)</f>
        <v>Casi Gwinnett</v>
      </c>
      <c r="G367" s="2" t="str">
        <f>IF(_xlfn.XLOOKUP(C367,customers!A366:A1366,customers!C366:C1366,,0)=0,"",_xlfn.XLOOKUP(C367,customers!A366:A1366,customers!C366:C1366,,0))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0"/>
        <v>7.77</v>
      </c>
      <c r="N367" s="8" t="str">
        <f>_xlfn.XLOOKUP(Orders[[#This Row],[Customer ID]],customers!$A$1:$A$1001,customers!$I$1:$I$1001,,0)</f>
        <v>No</v>
      </c>
      <c r="O367" s="8" t="str">
        <f t="shared" si="11"/>
        <v>Liberica</v>
      </c>
      <c r="P367" t="str">
        <f>IF(J367="M","Medium",IF(J367="L","Light",IF(J367="D","Dark","")))</f>
        <v>Dark</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IF(_xlfn.XLOOKUP(C368,customers!A367:A1367,customers!C367:C1367,,0)=0,"",_xlfn.XLOOKUP(C368,customers!A367:A1367,customers!C367:C1367,,0))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0"/>
        <v>43.74</v>
      </c>
      <c r="N368" s="8" t="str">
        <f>_xlfn.XLOOKUP(Orders[[#This Row],[Customer ID]],customers!$A$1:$A$1001,customers!$I$1:$I$1001,,0)</f>
        <v>No</v>
      </c>
      <c r="O368" s="8" t="str">
        <f t="shared" si="11"/>
        <v>Excelsa</v>
      </c>
      <c r="P368" t="str">
        <f>IF(J368="M","Medium",IF(J368="L","Light",IF(J368="D","Dark","")))</f>
        <v>Dark</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IF(_xlfn.XLOOKUP(C369,customers!A368:A1368,customers!C368:C1368,,0)=0,"",_xlfn.XLOOKUP(C369,customers!A368:A1368,customers!C368:C1368,,0))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0"/>
        <v>8.73</v>
      </c>
      <c r="N369" s="8" t="str">
        <f>_xlfn.XLOOKUP(Orders[[#This Row],[Customer ID]],customers!$A$1:$A$1001,customers!$I$1:$I$1001,,0)</f>
        <v>Yes</v>
      </c>
      <c r="O369" s="8" t="str">
        <f t="shared" si="11"/>
        <v>Liberica</v>
      </c>
      <c r="P369" t="str">
        <f>IF(J369="M","Medium",IF(J369="L","Light",IF(J369="D","Dark","")))</f>
        <v>Medium</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IF(_xlfn.XLOOKUP(C370,customers!A369:A1369,customers!C369:C1369,,0)=0,"",_xlfn.XLOOKUP(C370,customers!A369:A1369,customers!C369:C1369,,0))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0"/>
        <v>63.249999999999993</v>
      </c>
      <c r="N370" s="8" t="str">
        <f>_xlfn.XLOOKUP(Orders[[#This Row],[Customer ID]],customers!$A$1:$A$1001,customers!$I$1:$I$1001,,0)</f>
        <v>No</v>
      </c>
      <c r="O370" s="8" t="str">
        <f t="shared" si="11"/>
        <v>Excelsa</v>
      </c>
      <c r="P370" t="str">
        <f>IF(J370="M","Medium",IF(J370="L","Light",IF(J370="D","Dark","")))</f>
        <v>Medium</v>
      </c>
    </row>
    <row r="371" spans="1:16" x14ac:dyDescent="0.25">
      <c r="A371" s="2" t="s">
        <v>2569</v>
      </c>
      <c r="B371" s="3">
        <v>43500</v>
      </c>
      <c r="C371" s="2" t="s">
        <v>2570</v>
      </c>
      <c r="D371" t="s">
        <v>6176</v>
      </c>
      <c r="E371" s="2">
        <v>1</v>
      </c>
      <c r="F371" s="2" t="str">
        <f>_xlfn.XLOOKUP(C371,customers!$A$1:$A$1001,customers!$B$1:$B$1001,,0)</f>
        <v>Abba Pummell</v>
      </c>
      <c r="G371" s="2" t="str">
        <f>IF(_xlfn.XLOOKUP(C371,customers!A370:A1370,customers!C370:C1370,,0)=0,"",_xlfn.XLOOKUP(C371,customers!A370:A1370,customers!C370:C1370,,0))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0"/>
        <v>8.91</v>
      </c>
      <c r="N371" s="8" t="str">
        <f>_xlfn.XLOOKUP(Orders[[#This Row],[Customer ID]],customers!$A$1:$A$1001,customers!$I$1:$I$1001,,0)</f>
        <v>Yes</v>
      </c>
      <c r="O371" s="8" t="str">
        <f t="shared" si="11"/>
        <v>Excelsa</v>
      </c>
      <c r="P371" t="str">
        <f>IF(J371="M","Medium",IF(J371="L","Light",IF(J371="D","Dark","")))</f>
        <v>Light</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IF(_xlfn.XLOOKUP(C372,customers!A371:A1371,customers!C371:C1371,,0)=0,"",_xlfn.XLOOKUP(C372,customers!A371:A1371,customers!C371:C1371,,0))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0"/>
        <v>24.3</v>
      </c>
      <c r="N372" s="8" t="str">
        <f>_xlfn.XLOOKUP(Orders[[#This Row],[Customer ID]],customers!$A$1:$A$1001,customers!$I$1:$I$1001,,0)</f>
        <v>Yes</v>
      </c>
      <c r="O372" s="8" t="str">
        <f t="shared" si="11"/>
        <v>Excelsa</v>
      </c>
      <c r="P372" t="str">
        <f>IF(J372="M","Medium",IF(J372="L","Light",IF(J372="D","Dark","")))</f>
        <v>Dark</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IF(_xlfn.XLOOKUP(C373,customers!A372:A1372,customers!C372:C1372,,0)=0,"",_xlfn.XLOOKUP(C373,customers!A372:A1372,customers!C372:C1372,,0))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0"/>
        <v>46.62</v>
      </c>
      <c r="N373" s="8" t="str">
        <f>_xlfn.XLOOKUP(Orders[[#This Row],[Customer ID]],customers!$A$1:$A$1001,customers!$I$1:$I$1001,,0)</f>
        <v>Yes</v>
      </c>
      <c r="O373" s="8" t="str">
        <f t="shared" si="11"/>
        <v>Arabica</v>
      </c>
      <c r="P373" t="str">
        <f>IF(J373="M","Medium",IF(J373="L","Light",IF(J373="D","Dark","")))</f>
        <v>Light</v>
      </c>
    </row>
    <row r="374" spans="1:16" x14ac:dyDescent="0.25">
      <c r="A374" s="2" t="s">
        <v>2585</v>
      </c>
      <c r="B374" s="3">
        <v>44108</v>
      </c>
      <c r="C374" s="2" t="s">
        <v>2586</v>
      </c>
      <c r="D374" t="s">
        <v>6173</v>
      </c>
      <c r="E374" s="2">
        <v>6</v>
      </c>
      <c r="F374" s="2" t="str">
        <f>_xlfn.XLOOKUP(C374,customers!$A$1:$A$1001,customers!$B$1:$B$1001,,0)</f>
        <v>Terri Farra</v>
      </c>
      <c r="G374" s="2" t="str">
        <f>IF(_xlfn.XLOOKUP(C374,customers!A373:A1373,customers!C373:C1373,,0)=0,"",_xlfn.XLOOKUP(C374,customers!A373:A1373,customers!C373:C1373,,0))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0"/>
        <v>43.019999999999996</v>
      </c>
      <c r="N374" s="8" t="str">
        <f>_xlfn.XLOOKUP(Orders[[#This Row],[Customer ID]],customers!$A$1:$A$1001,customers!$I$1:$I$1001,,0)</f>
        <v>No</v>
      </c>
      <c r="O374" s="8" t="str">
        <f t="shared" si="11"/>
        <v>Robusta</v>
      </c>
      <c r="P374" t="str">
        <f>IF(J374="M","Medium",IF(J374="L","Light",IF(J374="D","Dark","")))</f>
        <v>Light</v>
      </c>
    </row>
    <row r="375" spans="1:16" x14ac:dyDescent="0.25">
      <c r="A375" s="2" t="s">
        <v>2591</v>
      </c>
      <c r="B375" s="3">
        <v>44742</v>
      </c>
      <c r="C375" s="2" t="s">
        <v>2592</v>
      </c>
      <c r="D375" t="s">
        <v>6158</v>
      </c>
      <c r="E375" s="2">
        <v>3</v>
      </c>
      <c r="F375" s="2" t="str">
        <f>_xlfn.XLOOKUP(C375,customers!$A$1:$A$1001,customers!$B$1:$B$1001,,0)</f>
        <v>Corney Curme</v>
      </c>
      <c r="G375" s="2" t="str">
        <f>IF(_xlfn.XLOOKUP(C375,customers!A374:A1374,customers!C374:C1374,,0)=0,"",_xlfn.XLOOKUP(C375,customers!A374:A1374,customers!C374:C1374,,0))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0"/>
        <v>17.91</v>
      </c>
      <c r="N375" s="8" t="str">
        <f>_xlfn.XLOOKUP(Orders[[#This Row],[Customer ID]],customers!$A$1:$A$1001,customers!$I$1:$I$1001,,0)</f>
        <v>Yes</v>
      </c>
      <c r="O375" s="8" t="str">
        <f t="shared" si="11"/>
        <v>Arabica</v>
      </c>
      <c r="P375" t="str">
        <f>IF(J375="M","Medium",IF(J375="L","Light",IF(J375="D","Dark","")))</f>
        <v>Dark</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IF(_xlfn.XLOOKUP(C376,customers!A375:A1375,customers!C375:C1375,,0)=0,"",_xlfn.XLOOKUP(C376,customers!A375:A1375,customers!C375:C1375,,0))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0"/>
        <v>38.04</v>
      </c>
      <c r="N376" s="8" t="str">
        <f>_xlfn.XLOOKUP(Orders[[#This Row],[Customer ID]],customers!$A$1:$A$1001,customers!$I$1:$I$1001,,0)</f>
        <v>Yes</v>
      </c>
      <c r="O376" s="8" t="str">
        <f t="shared" si="11"/>
        <v>Liberica</v>
      </c>
      <c r="P376" t="str">
        <f>IF(J376="M","Medium",IF(J376="L","Light",IF(J376="D","Dark","")))</f>
        <v>Light</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IF(_xlfn.XLOOKUP(C377,customers!A376:A1376,customers!C376:C1376,,0)=0,"",_xlfn.XLOOKUP(C377,customers!A376:A1376,customers!C376:C1376,,0))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0"/>
        <v>6.75</v>
      </c>
      <c r="N377" s="8" t="str">
        <f>_xlfn.XLOOKUP(Orders[[#This Row],[Customer ID]],customers!$A$1:$A$1001,customers!$I$1:$I$1001,,0)</f>
        <v>Yes</v>
      </c>
      <c r="O377" s="8" t="str">
        <f t="shared" si="11"/>
        <v>Arabica</v>
      </c>
      <c r="P377" t="str">
        <f>IF(J377="M","Medium",IF(J377="L","Light",IF(J377="D","Dark","")))</f>
        <v>Medium</v>
      </c>
    </row>
    <row r="378" spans="1:16" x14ac:dyDescent="0.25">
      <c r="A378" s="2" t="s">
        <v>2609</v>
      </c>
      <c r="B378" s="3">
        <v>44097</v>
      </c>
      <c r="C378" s="2" t="s">
        <v>2610</v>
      </c>
      <c r="D378" t="s">
        <v>6146</v>
      </c>
      <c r="E378" s="2">
        <v>1</v>
      </c>
      <c r="F378" s="2" t="str">
        <f>_xlfn.XLOOKUP(C378,customers!$A$1:$A$1001,customers!$B$1:$B$1001,,0)</f>
        <v>Judd De Leek</v>
      </c>
      <c r="G378" s="2" t="str">
        <f>IF(_xlfn.XLOOKUP(C378,customers!A377:A1377,customers!C377:C1377,,0)=0,"",_xlfn.XLOOKUP(C378,customers!A377:A1377,customers!C377:C1377,,0))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0"/>
        <v>5.97</v>
      </c>
      <c r="N378" s="8" t="str">
        <f>_xlfn.XLOOKUP(Orders[[#This Row],[Customer ID]],customers!$A$1:$A$1001,customers!$I$1:$I$1001,,0)</f>
        <v>Yes</v>
      </c>
      <c r="O378" s="8" t="str">
        <f t="shared" si="11"/>
        <v>Robusta</v>
      </c>
      <c r="P378" t="str">
        <f>IF(J378="M","Medium",IF(J378="L","Light",IF(J378="D","Dark","")))</f>
        <v>Medium</v>
      </c>
    </row>
    <row r="379" spans="1:16" x14ac:dyDescent="0.25">
      <c r="A379" s="2" t="s">
        <v>2615</v>
      </c>
      <c r="B379" s="3">
        <v>43532</v>
      </c>
      <c r="C379" s="2" t="s">
        <v>2616</v>
      </c>
      <c r="D379" t="s">
        <v>6163</v>
      </c>
      <c r="E379" s="2">
        <v>3</v>
      </c>
      <c r="F379" s="2" t="str">
        <f>_xlfn.XLOOKUP(C379,customers!$A$1:$A$1001,customers!$B$1:$B$1001,,0)</f>
        <v>Vanya Skullet</v>
      </c>
      <c r="G379" s="2" t="str">
        <f>IF(_xlfn.XLOOKUP(C379,customers!A378:A1378,customers!C378:C1378,,0)=0,"",_xlfn.XLOOKUP(C379,customers!A378:A1378,customers!C378:C1378,,0))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0"/>
        <v>8.0549999999999997</v>
      </c>
      <c r="N379" s="8" t="str">
        <f>_xlfn.XLOOKUP(Orders[[#This Row],[Customer ID]],customers!$A$1:$A$1001,customers!$I$1:$I$1001,,0)</f>
        <v>No</v>
      </c>
      <c r="O379" s="8" t="str">
        <f t="shared" si="11"/>
        <v>Robusta</v>
      </c>
      <c r="P379" t="str">
        <f>IF(J379="M","Medium",IF(J379="L","Light",IF(J379="D","Dark","")))</f>
        <v>Dark</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IF(_xlfn.XLOOKUP(C380,customers!A379:A1379,customers!C379:C1379,,0)=0,"",_xlfn.XLOOKUP(C380,customers!A379:A1379,customers!C379:C1379,,0))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0"/>
        <v>23.31</v>
      </c>
      <c r="N380" s="8" t="str">
        <f>_xlfn.XLOOKUP(Orders[[#This Row],[Customer ID]],customers!$A$1:$A$1001,customers!$I$1:$I$1001,,0)</f>
        <v>Yes</v>
      </c>
      <c r="O380" s="8" t="str">
        <f t="shared" si="11"/>
        <v>Arabica</v>
      </c>
      <c r="P380" t="str">
        <f>IF(J380="M","Medium",IF(J380="L","Light",IF(J380="D","Dark","")))</f>
        <v>Light</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IF(_xlfn.XLOOKUP(C381,customers!A380:A1380,customers!C380:C1380,,0)=0,"",_xlfn.XLOOKUP(C381,customers!A380:A1380,customers!C380:C1380,,0))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0"/>
        <v>43.019999999999996</v>
      </c>
      <c r="N381" s="8" t="str">
        <f>_xlfn.XLOOKUP(Orders[[#This Row],[Customer ID]],customers!$A$1:$A$1001,customers!$I$1:$I$1001,,0)</f>
        <v>Yes</v>
      </c>
      <c r="O381" s="8" t="str">
        <f t="shared" si="11"/>
        <v>Robusta</v>
      </c>
      <c r="P381" t="str">
        <f>IF(J381="M","Medium",IF(J381="L","Light",IF(J381="D","Dark","")))</f>
        <v>Light</v>
      </c>
    </row>
    <row r="382" spans="1:16" x14ac:dyDescent="0.25">
      <c r="A382" s="2" t="s">
        <v>2632</v>
      </c>
      <c r="B382" s="3">
        <v>44249</v>
      </c>
      <c r="C382" s="2" t="s">
        <v>2331</v>
      </c>
      <c r="D382" t="s">
        <v>6169</v>
      </c>
      <c r="E382" s="2">
        <v>3</v>
      </c>
      <c r="F382" s="2" t="str">
        <f>_xlfn.XLOOKUP(C382,customers!$A$1:$A$1001,customers!$B$1:$B$1001,,0)</f>
        <v>Flynn Antony</v>
      </c>
      <c r="G382" s="2" t="e">
        <f>IF(_xlfn.XLOOKUP(C382,customers!A381:A1381,customers!C381:C1381,,0)=0,"",_xlfn.XLOOKUP(C382,customers!A381:A1381,customers!C381:C1381,,0))</f>
        <v>#N/A</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0"/>
        <v>23.31</v>
      </c>
      <c r="N382" s="8" t="str">
        <f>_xlfn.XLOOKUP(Orders[[#This Row],[Customer ID]],customers!$A$1:$A$1001,customers!$I$1:$I$1001,,0)</f>
        <v>No</v>
      </c>
      <c r="O382" s="8" t="str">
        <f t="shared" si="11"/>
        <v>Liberica</v>
      </c>
      <c r="P382" t="str">
        <f>IF(J382="M","Medium",IF(J382="L","Light",IF(J382="D","Dark","")))</f>
        <v>Dark</v>
      </c>
    </row>
    <row r="383" spans="1:16" x14ac:dyDescent="0.25">
      <c r="A383" s="2" t="s">
        <v>2638</v>
      </c>
      <c r="B383" s="3">
        <v>44646</v>
      </c>
      <c r="C383" s="2" t="s">
        <v>2639</v>
      </c>
      <c r="D383" t="s">
        <v>6154</v>
      </c>
      <c r="E383" s="2">
        <v>5</v>
      </c>
      <c r="F383" s="2" t="str">
        <f>_xlfn.XLOOKUP(C383,customers!$A$1:$A$1001,customers!$B$1:$B$1001,,0)</f>
        <v>Pren Bess</v>
      </c>
      <c r="G383" s="2" t="str">
        <f>IF(_xlfn.XLOOKUP(C383,customers!A382:A1382,customers!C382:C1382,,0)=0,"",_xlfn.XLOOKUP(C383,customers!A382:A1382,customers!C382:C1382,,0))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0"/>
        <v>14.924999999999999</v>
      </c>
      <c r="N383" s="8" t="str">
        <f>_xlfn.XLOOKUP(Orders[[#This Row],[Customer ID]],customers!$A$1:$A$1001,customers!$I$1:$I$1001,,0)</f>
        <v>Yes</v>
      </c>
      <c r="O383" s="8" t="str">
        <f t="shared" si="11"/>
        <v>Arabica</v>
      </c>
      <c r="P383" t="str">
        <f>IF(J383="M","Medium",IF(J383="L","Light",IF(J383="D","Dark","")))</f>
        <v>Dark</v>
      </c>
    </row>
    <row r="384" spans="1:16" x14ac:dyDescent="0.25">
      <c r="A384" s="2" t="s">
        <v>2644</v>
      </c>
      <c r="B384" s="3">
        <v>43840</v>
      </c>
      <c r="C384" s="2" t="s">
        <v>2645</v>
      </c>
      <c r="D384" t="s">
        <v>6144</v>
      </c>
      <c r="E384" s="2">
        <v>3</v>
      </c>
      <c r="F384" s="2" t="str">
        <f>_xlfn.XLOOKUP(C384,customers!$A$1:$A$1001,customers!$B$1:$B$1001,,0)</f>
        <v>Elka Windress</v>
      </c>
      <c r="G384" s="2" t="str">
        <f>IF(_xlfn.XLOOKUP(C384,customers!A383:A1383,customers!C383:C1383,,0)=0,"",_xlfn.XLOOKUP(C384,customers!A383:A1383,customers!C383:C1383,,0))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0"/>
        <v>21.87</v>
      </c>
      <c r="N384" s="8" t="str">
        <f>_xlfn.XLOOKUP(Orders[[#This Row],[Customer ID]],customers!$A$1:$A$1001,customers!$I$1:$I$1001,,0)</f>
        <v>No</v>
      </c>
      <c r="O384" s="8" t="str">
        <f t="shared" si="11"/>
        <v>Excelsa</v>
      </c>
      <c r="P384" t="str">
        <f>IF(J384="M","Medium",IF(J384="L","Light",IF(J384="D","Dark","")))</f>
        <v>Dark</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IF(_xlfn.XLOOKUP(C385,customers!A384:A1384,customers!C384:C1384,,0)=0,"",_xlfn.XLOOKUP(C385,customers!A384:A1384,customers!C384:C1384,,0))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0"/>
        <v>53.46</v>
      </c>
      <c r="N385" s="8" t="str">
        <f>_xlfn.XLOOKUP(Orders[[#This Row],[Customer ID]],customers!$A$1:$A$1001,customers!$I$1:$I$1001,,0)</f>
        <v>Yes</v>
      </c>
      <c r="O385" s="8" t="str">
        <f t="shared" si="11"/>
        <v>Excelsa</v>
      </c>
      <c r="P385" t="str">
        <f>IF(J385="M","Medium",IF(J385="L","Light",IF(J385="D","Dark","")))</f>
        <v>Light</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IF(_xlfn.XLOOKUP(C386,customers!A385:A1385,customers!C385:C1385,,0)=0,"",_xlfn.XLOOKUP(C386,customers!A385:A1385,customers!C385:C1385,,0))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0"/>
        <v>119.13999999999999</v>
      </c>
      <c r="N386" s="8" t="str">
        <f>_xlfn.XLOOKUP(Orders[[#This Row],[Customer ID]],customers!$A$1:$A$1001,customers!$I$1:$I$1001,,0)</f>
        <v>No</v>
      </c>
      <c r="O386" s="8" t="str">
        <f t="shared" si="11"/>
        <v>Arabica</v>
      </c>
      <c r="P386" t="str">
        <f>IF(J386="M","Medium",IF(J386="L","Light",IF(J386="D","Dark","")))</f>
        <v>Light</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IF(_xlfn.XLOOKUP(C387,customers!A386:A1386,customers!C386:C1386,,0)=0,"",_xlfn.XLOOKUP(C387,customers!A386:A1386,customers!C386:C1386,,0))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2">L387*E387</f>
        <v>43.650000000000006</v>
      </c>
      <c r="N387" s="8" t="str">
        <f>_xlfn.XLOOKUP(Orders[[#This Row],[Customer ID]],customers!$A$1:$A$1001,customers!$I$1:$I$1001,,0)</f>
        <v>Yes</v>
      </c>
      <c r="O387" s="8" t="str">
        <f t="shared" ref="O387:O450" si="13">IF(I387="Rob","Robusta",IF(I387="Exc","Excelsa",IF(I387="Lib","Liberica",IF(I387="Ara","Arabica",""))))</f>
        <v>Liberica</v>
      </c>
      <c r="P387" t="str">
        <f>IF(J387="M","Medium",IF(J387="L","Light",IF(J387="D","Dark","")))</f>
        <v>Medium</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IF(_xlfn.XLOOKUP(C388,customers!A387:A1387,customers!C387:C1387,,0)=0,"",_xlfn.XLOOKUP(C388,customers!A387:A1387,customers!C387:C1387,,0))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2"/>
        <v>17.91</v>
      </c>
      <c r="N388" s="8" t="str">
        <f>_xlfn.XLOOKUP(Orders[[#This Row],[Customer ID]],customers!$A$1:$A$1001,customers!$I$1:$I$1001,,0)</f>
        <v>Yes</v>
      </c>
      <c r="O388" s="8" t="str">
        <f t="shared" si="13"/>
        <v>Arabica</v>
      </c>
      <c r="P388" t="str">
        <f>IF(J388="M","Medium",IF(J388="L","Light",IF(J388="D","Dark","")))</f>
        <v>Dark</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IF(_xlfn.XLOOKUP(C389,customers!A388:A1388,customers!C388:C1388,,0)=0,"",_xlfn.XLOOKUP(C389,customers!A388:A1388,customers!C388:C1388,,0))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2"/>
        <v>74.25</v>
      </c>
      <c r="N389" s="8" t="str">
        <f>_xlfn.XLOOKUP(Orders[[#This Row],[Customer ID]],customers!$A$1:$A$1001,customers!$I$1:$I$1001,,0)</f>
        <v>Yes</v>
      </c>
      <c r="O389" s="8" t="str">
        <f t="shared" si="13"/>
        <v>Excelsa</v>
      </c>
      <c r="P389" t="str">
        <f>IF(J389="M","Medium",IF(J389="L","Light",IF(J389="D","Dark","")))</f>
        <v>Light</v>
      </c>
    </row>
    <row r="390" spans="1:16" x14ac:dyDescent="0.25">
      <c r="A390" s="2" t="s">
        <v>2677</v>
      </c>
      <c r="B390" s="3">
        <v>44130</v>
      </c>
      <c r="C390" s="2" t="s">
        <v>2678</v>
      </c>
      <c r="D390" t="s">
        <v>6150</v>
      </c>
      <c r="E390" s="2">
        <v>3</v>
      </c>
      <c r="F390" s="2" t="str">
        <f>_xlfn.XLOOKUP(C390,customers!$A$1:$A$1001,customers!$B$1:$B$1001,,0)</f>
        <v>Maisie Sarvar</v>
      </c>
      <c r="G390" s="2" t="str">
        <f>IF(_xlfn.XLOOKUP(C390,customers!A389:A1389,customers!C389:C1389,,0)=0,"",_xlfn.XLOOKUP(C390,customers!A389:A1389,customers!C389:C1389,,0))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2"/>
        <v>11.654999999999999</v>
      </c>
      <c r="N390" s="8" t="str">
        <f>_xlfn.XLOOKUP(Orders[[#This Row],[Customer ID]],customers!$A$1:$A$1001,customers!$I$1:$I$1001,,0)</f>
        <v>Yes</v>
      </c>
      <c r="O390" s="8" t="str">
        <f t="shared" si="13"/>
        <v>Liberica</v>
      </c>
      <c r="P390" t="str">
        <f>IF(J390="M","Medium",IF(J390="L","Light",IF(J390="D","Dark","")))</f>
        <v>Dark</v>
      </c>
    </row>
    <row r="391" spans="1:16" x14ac:dyDescent="0.25">
      <c r="A391" s="2" t="s">
        <v>2683</v>
      </c>
      <c r="B391" s="3">
        <v>43536</v>
      </c>
      <c r="C391" s="2" t="s">
        <v>2684</v>
      </c>
      <c r="D391" t="s">
        <v>6169</v>
      </c>
      <c r="E391" s="2">
        <v>3</v>
      </c>
      <c r="F391" s="2" t="str">
        <f>_xlfn.XLOOKUP(C391,customers!$A$1:$A$1001,customers!$B$1:$B$1001,,0)</f>
        <v>Andrej Havick</v>
      </c>
      <c r="G391" s="2" t="str">
        <f>IF(_xlfn.XLOOKUP(C391,customers!A390:A1390,customers!C390:C1390,,0)=0,"",_xlfn.XLOOKUP(C391,customers!A390:A1390,customers!C390:C1390,,0))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2"/>
        <v>23.31</v>
      </c>
      <c r="N391" s="8" t="str">
        <f>_xlfn.XLOOKUP(Orders[[#This Row],[Customer ID]],customers!$A$1:$A$1001,customers!$I$1:$I$1001,,0)</f>
        <v>Yes</v>
      </c>
      <c r="O391" s="8" t="str">
        <f t="shared" si="13"/>
        <v>Liberica</v>
      </c>
      <c r="P391" t="str">
        <f>IF(J391="M","Medium",IF(J391="L","Light",IF(J391="D","Dark","")))</f>
        <v>Dark</v>
      </c>
    </row>
    <row r="392" spans="1:16" x14ac:dyDescent="0.25">
      <c r="A392" s="2" t="s">
        <v>2689</v>
      </c>
      <c r="B392" s="3">
        <v>44245</v>
      </c>
      <c r="C392" s="2" t="s">
        <v>2690</v>
      </c>
      <c r="D392" t="s">
        <v>6144</v>
      </c>
      <c r="E392" s="2">
        <v>2</v>
      </c>
      <c r="F392" s="2" t="str">
        <f>_xlfn.XLOOKUP(C392,customers!$A$1:$A$1001,customers!$B$1:$B$1001,,0)</f>
        <v>Sloan Diviny</v>
      </c>
      <c r="G392" s="2" t="str">
        <f>IF(_xlfn.XLOOKUP(C392,customers!A391:A1391,customers!C391:C1391,,0)=0,"",_xlfn.XLOOKUP(C392,customers!A391:A1391,customers!C391:C1391,,0))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2"/>
        <v>14.58</v>
      </c>
      <c r="N392" s="8" t="str">
        <f>_xlfn.XLOOKUP(Orders[[#This Row],[Customer ID]],customers!$A$1:$A$1001,customers!$I$1:$I$1001,,0)</f>
        <v>Yes</v>
      </c>
      <c r="O392" s="8" t="str">
        <f t="shared" si="13"/>
        <v>Excelsa</v>
      </c>
      <c r="P392" t="str">
        <f>IF(J392="M","Medium",IF(J392="L","Light",IF(J392="D","Dark","")))</f>
        <v>Dark</v>
      </c>
    </row>
    <row r="393" spans="1:16" x14ac:dyDescent="0.25">
      <c r="A393" s="2" t="s">
        <v>2694</v>
      </c>
      <c r="B393" s="3">
        <v>44133</v>
      </c>
      <c r="C393" s="2" t="s">
        <v>2695</v>
      </c>
      <c r="D393" t="s">
        <v>6157</v>
      </c>
      <c r="E393" s="2">
        <v>2</v>
      </c>
      <c r="F393" s="2" t="str">
        <f>_xlfn.XLOOKUP(C393,customers!$A$1:$A$1001,customers!$B$1:$B$1001,,0)</f>
        <v>Itch Norquoy</v>
      </c>
      <c r="G393" s="2" t="str">
        <f>IF(_xlfn.XLOOKUP(C393,customers!A392:A1392,customers!C392:C1392,,0)=0,"",_xlfn.XLOOKUP(C393,customers!A392:A1392,customers!C392:C1392,,0))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2"/>
        <v>13.5</v>
      </c>
      <c r="N393" s="8" t="str">
        <f>_xlfn.XLOOKUP(Orders[[#This Row],[Customer ID]],customers!$A$1:$A$1001,customers!$I$1:$I$1001,,0)</f>
        <v>No</v>
      </c>
      <c r="O393" s="8" t="str">
        <f t="shared" si="13"/>
        <v>Arabica</v>
      </c>
      <c r="P393" t="str">
        <f>IF(J393="M","Medium",IF(J393="L","Light",IF(J393="D","Dark","")))</f>
        <v>Medium</v>
      </c>
    </row>
    <row r="394" spans="1:16" x14ac:dyDescent="0.25">
      <c r="A394" s="2" t="s">
        <v>2699</v>
      </c>
      <c r="B394" s="3">
        <v>44445</v>
      </c>
      <c r="C394" s="2" t="s">
        <v>2700</v>
      </c>
      <c r="D394" t="s">
        <v>6171</v>
      </c>
      <c r="E394" s="2">
        <v>6</v>
      </c>
      <c r="F394" s="2" t="str">
        <f>_xlfn.XLOOKUP(C394,customers!$A$1:$A$1001,customers!$B$1:$B$1001,,0)</f>
        <v>Anson Iddison</v>
      </c>
      <c r="G394" s="2" t="str">
        <f>IF(_xlfn.XLOOKUP(C394,customers!A393:A1393,customers!C393:C1393,,0)=0,"",_xlfn.XLOOKUP(C394,customers!A393:A1393,customers!C393:C1393,,0))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2"/>
        <v>89.1</v>
      </c>
      <c r="N394" s="8" t="str">
        <f>_xlfn.XLOOKUP(Orders[[#This Row],[Customer ID]],customers!$A$1:$A$1001,customers!$I$1:$I$1001,,0)</f>
        <v>No</v>
      </c>
      <c r="O394" s="8" t="str">
        <f t="shared" si="13"/>
        <v>Excelsa</v>
      </c>
      <c r="P394" t="str">
        <f>IF(J394="M","Medium",IF(J394="L","Light",IF(J394="D","Dark","")))</f>
        <v>Light</v>
      </c>
    </row>
    <row r="395" spans="1:16" x14ac:dyDescent="0.25">
      <c r="A395" s="2" t="s">
        <v>2699</v>
      </c>
      <c r="B395" s="3">
        <v>44445</v>
      </c>
      <c r="C395" s="2" t="s">
        <v>2700</v>
      </c>
      <c r="D395" t="s">
        <v>6167</v>
      </c>
      <c r="E395" s="2">
        <v>1</v>
      </c>
      <c r="F395" s="2" t="str">
        <f>_xlfn.XLOOKUP(C395,customers!$A$1:$A$1001,customers!$B$1:$B$1001,,0)</f>
        <v>Anson Iddison</v>
      </c>
      <c r="G395" s="2" t="str">
        <f>IF(_xlfn.XLOOKUP(C395,customers!A394:A1394,customers!C394:C1394,,0)=0,"",_xlfn.XLOOKUP(C395,customers!A394:A1394,customers!C394:C1394,,0))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2"/>
        <v>3.8849999999999998</v>
      </c>
      <c r="N395" s="8" t="str">
        <f>_xlfn.XLOOKUP(Orders[[#This Row],[Customer ID]],customers!$A$1:$A$1001,customers!$I$1:$I$1001,,0)</f>
        <v>No</v>
      </c>
      <c r="O395" s="8" t="str">
        <f t="shared" si="13"/>
        <v>Arabica</v>
      </c>
      <c r="P395" t="str">
        <f>IF(J395="M","Medium",IF(J395="L","Light",IF(J395="D","Dark","")))</f>
        <v>Light</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IF(_xlfn.XLOOKUP(C396,customers!A395:A1395,customers!C395:C1395,,0)=0,"",_xlfn.XLOOKUP(C396,customers!A395:A1395,customers!C395:C1395,,0))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2"/>
        <v>109.93999999999998</v>
      </c>
      <c r="N396" s="8" t="str">
        <f>_xlfn.XLOOKUP(Orders[[#This Row],[Customer ID]],customers!$A$1:$A$1001,customers!$I$1:$I$1001,,0)</f>
        <v>No</v>
      </c>
      <c r="O396" s="8" t="str">
        <f t="shared" si="13"/>
        <v>Robusta</v>
      </c>
      <c r="P396" t="str">
        <f>IF(J396="M","Medium",IF(J396="L","Light",IF(J396="D","Dark","")))</f>
        <v>Light</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IF(_xlfn.XLOOKUP(C397,customers!A396:A1396,customers!C396:C1396,,0)=0,"",_xlfn.XLOOKUP(C397,customers!A396:A1396,customers!C396:C1396,,0))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2"/>
        <v>46.62</v>
      </c>
      <c r="N397" s="8" t="str">
        <f>_xlfn.XLOOKUP(Orders[[#This Row],[Customer ID]],customers!$A$1:$A$1001,customers!$I$1:$I$1001,,0)</f>
        <v>Yes</v>
      </c>
      <c r="O397" s="8" t="str">
        <f t="shared" si="13"/>
        <v>Liberica</v>
      </c>
      <c r="P397" t="str">
        <f>IF(J397="M","Medium",IF(J397="L","Light",IF(J397="D","Dark","")))</f>
        <v>Dark</v>
      </c>
    </row>
    <row r="398" spans="1:16" x14ac:dyDescent="0.25">
      <c r="A398" s="2" t="s">
        <v>2721</v>
      </c>
      <c r="B398" s="3">
        <v>44140</v>
      </c>
      <c r="C398" s="2" t="s">
        <v>2722</v>
      </c>
      <c r="D398" t="s">
        <v>6180</v>
      </c>
      <c r="E398" s="2">
        <v>5</v>
      </c>
      <c r="F398" s="2" t="str">
        <f>_xlfn.XLOOKUP(C398,customers!$A$1:$A$1001,customers!$B$1:$B$1001,,0)</f>
        <v>Xenos Gibbons</v>
      </c>
      <c r="G398" s="2" t="str">
        <f>IF(_xlfn.XLOOKUP(C398,customers!A397:A1397,customers!C397:C1397,,0)=0,"",_xlfn.XLOOKUP(C398,customers!A397:A1397,customers!C397:C1397,,0))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2"/>
        <v>38.849999999999994</v>
      </c>
      <c r="N398" s="8" t="str">
        <f>_xlfn.XLOOKUP(Orders[[#This Row],[Customer ID]],customers!$A$1:$A$1001,customers!$I$1:$I$1001,,0)</f>
        <v>No</v>
      </c>
      <c r="O398" s="8" t="str">
        <f t="shared" si="13"/>
        <v>Arabica</v>
      </c>
      <c r="P398" t="str">
        <f>IF(J398="M","Medium",IF(J398="L","Light",IF(J398="D","Dark","")))</f>
        <v>Light</v>
      </c>
    </row>
    <row r="399" spans="1:16" x14ac:dyDescent="0.25">
      <c r="A399" s="2" t="s">
        <v>2727</v>
      </c>
      <c r="B399" s="3">
        <v>43720</v>
      </c>
      <c r="C399" s="2" t="s">
        <v>2728</v>
      </c>
      <c r="D399" t="s">
        <v>6169</v>
      </c>
      <c r="E399" s="2">
        <v>4</v>
      </c>
      <c r="F399" s="2" t="str">
        <f>_xlfn.XLOOKUP(C399,customers!$A$1:$A$1001,customers!$B$1:$B$1001,,0)</f>
        <v>Fleur Parres</v>
      </c>
      <c r="G399" s="2" t="str">
        <f>IF(_xlfn.XLOOKUP(C399,customers!A398:A1398,customers!C398:C1398,,0)=0,"",_xlfn.XLOOKUP(C399,customers!A398:A1398,customers!C398:C1398,,0))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2"/>
        <v>31.08</v>
      </c>
      <c r="N399" s="8" t="str">
        <f>_xlfn.XLOOKUP(Orders[[#This Row],[Customer ID]],customers!$A$1:$A$1001,customers!$I$1:$I$1001,,0)</f>
        <v>Yes</v>
      </c>
      <c r="O399" s="8" t="str">
        <f t="shared" si="13"/>
        <v>Liberica</v>
      </c>
      <c r="P399" t="str">
        <f>IF(J399="M","Medium",IF(J399="L","Light",IF(J399="D","Dark","")))</f>
        <v>Dark</v>
      </c>
    </row>
    <row r="400" spans="1:16" x14ac:dyDescent="0.25">
      <c r="A400" s="2" t="s">
        <v>2733</v>
      </c>
      <c r="B400" s="3">
        <v>43677</v>
      </c>
      <c r="C400" s="2" t="s">
        <v>2734</v>
      </c>
      <c r="D400" t="s">
        <v>6154</v>
      </c>
      <c r="E400" s="2">
        <v>6</v>
      </c>
      <c r="F400" s="2" t="str">
        <f>_xlfn.XLOOKUP(C400,customers!$A$1:$A$1001,customers!$B$1:$B$1001,,0)</f>
        <v>Gran Sibray</v>
      </c>
      <c r="G400" s="2" t="str">
        <f>IF(_xlfn.XLOOKUP(C400,customers!A399:A1399,customers!C399:C1399,,0)=0,"",_xlfn.XLOOKUP(C400,customers!A399:A1399,customers!C399:C1399,,0))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2"/>
        <v>17.91</v>
      </c>
      <c r="N400" s="8" t="str">
        <f>_xlfn.XLOOKUP(Orders[[#This Row],[Customer ID]],customers!$A$1:$A$1001,customers!$I$1:$I$1001,,0)</f>
        <v>Yes</v>
      </c>
      <c r="O400" s="8" t="str">
        <f t="shared" si="13"/>
        <v>Arabica</v>
      </c>
      <c r="P400" t="str">
        <f>IF(J400="M","Medium",IF(J400="L","Light",IF(J400="D","Dark","")))</f>
        <v>Dark</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IF(_xlfn.XLOOKUP(C401,customers!A400:A1400,customers!C400:C1400,,0)=0,"",_xlfn.XLOOKUP(C401,customers!A400:A1400,customers!C400:C1400,,0))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2"/>
        <v>167.67000000000002</v>
      </c>
      <c r="N401" s="8" t="str">
        <f>_xlfn.XLOOKUP(Orders[[#This Row],[Customer ID]],customers!$A$1:$A$1001,customers!$I$1:$I$1001,,0)</f>
        <v>No</v>
      </c>
      <c r="O401" s="8" t="str">
        <f t="shared" si="13"/>
        <v>Excelsa</v>
      </c>
      <c r="P401" t="str">
        <f>IF(J401="M","Medium",IF(J401="L","Light",IF(J401="D","Dark","")))</f>
        <v>Dark</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IF(_xlfn.XLOOKUP(C402,customers!A401:A1401,customers!C401:C1401,,0)=0,"",_xlfn.XLOOKUP(C402,customers!A401:A1401,customers!C401:C1401,,0))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2"/>
        <v>63.4</v>
      </c>
      <c r="N402" s="8" t="str">
        <f>_xlfn.XLOOKUP(Orders[[#This Row],[Customer ID]],customers!$A$1:$A$1001,customers!$I$1:$I$1001,,0)</f>
        <v>No</v>
      </c>
      <c r="O402" s="8" t="str">
        <f t="shared" si="13"/>
        <v>Liberica</v>
      </c>
      <c r="P402" t="str">
        <f>IF(J402="M","Medium",IF(J402="L","Light",IF(J402="D","Dark","")))</f>
        <v>Light</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IF(_xlfn.XLOOKUP(C403,customers!A402:A1402,customers!C402:C1402,,0)=0,"",_xlfn.XLOOKUP(C403,customers!A402:A1402,customers!C402:C1402,,0))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2"/>
        <v>8.73</v>
      </c>
      <c r="N403" s="8" t="str">
        <f>_xlfn.XLOOKUP(Orders[[#This Row],[Customer ID]],customers!$A$1:$A$1001,customers!$I$1:$I$1001,,0)</f>
        <v>Yes</v>
      </c>
      <c r="O403" s="8" t="str">
        <f t="shared" si="13"/>
        <v>Liberica</v>
      </c>
      <c r="P403" t="str">
        <f>IF(J403="M","Medium",IF(J403="L","Light",IF(J403="D","Dark","")))</f>
        <v>Medium</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IF(_xlfn.XLOOKUP(C404,customers!A403:A1403,customers!C403:C1403,,0)=0,"",_xlfn.XLOOKUP(C404,customers!A403:A1403,customers!C403:C1403,,0))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2"/>
        <v>26.849999999999998</v>
      </c>
      <c r="N404" s="8" t="str">
        <f>_xlfn.XLOOKUP(Orders[[#This Row],[Customer ID]],customers!$A$1:$A$1001,customers!$I$1:$I$1001,,0)</f>
        <v>Yes</v>
      </c>
      <c r="O404" s="8" t="str">
        <f t="shared" si="13"/>
        <v>Robusta</v>
      </c>
      <c r="P404" t="str">
        <f>IF(J404="M","Medium",IF(J404="L","Light",IF(J404="D","Dark","")))</f>
        <v>Dark</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IF(_xlfn.XLOOKUP(C405,customers!A404:A1404,customers!C404:C1404,,0)=0,"",_xlfn.XLOOKUP(C405,customers!A404:A1404,customers!C404:C1404,,0))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2"/>
        <v>9.51</v>
      </c>
      <c r="N405" s="8" t="str">
        <f>_xlfn.XLOOKUP(Orders[[#This Row],[Customer ID]],customers!$A$1:$A$1001,customers!$I$1:$I$1001,,0)</f>
        <v>No</v>
      </c>
      <c r="O405" s="8" t="str">
        <f t="shared" si="13"/>
        <v>Liberica</v>
      </c>
      <c r="P405" t="str">
        <f>IF(J405="M","Medium",IF(J405="L","Light",IF(J405="D","Dark","")))</f>
        <v>Light</v>
      </c>
    </row>
    <row r="406" spans="1:16" x14ac:dyDescent="0.25">
      <c r="A406" s="2" t="s">
        <v>2769</v>
      </c>
      <c r="B406" s="3">
        <v>43971</v>
      </c>
      <c r="C406" s="2" t="s">
        <v>2770</v>
      </c>
      <c r="D406" t="s">
        <v>6147</v>
      </c>
      <c r="E406" s="2">
        <v>4</v>
      </c>
      <c r="F406" s="2" t="str">
        <f>_xlfn.XLOOKUP(C406,customers!$A$1:$A$1001,customers!$B$1:$B$1001,,0)</f>
        <v>Tania Craggs</v>
      </c>
      <c r="G406" s="2" t="str">
        <f>IF(_xlfn.XLOOKUP(C406,customers!A405:A1405,customers!C405:C1405,,0)=0,"",_xlfn.XLOOKUP(C406,customers!A405:A1405,customers!C405:C1405,,0))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2"/>
        <v>39.799999999999997</v>
      </c>
      <c r="N406" s="8" t="str">
        <f>_xlfn.XLOOKUP(Orders[[#This Row],[Customer ID]],customers!$A$1:$A$1001,customers!$I$1:$I$1001,,0)</f>
        <v>No</v>
      </c>
      <c r="O406" s="8" t="str">
        <f t="shared" si="13"/>
        <v>Arabica</v>
      </c>
      <c r="P406" t="str">
        <f>IF(J406="M","Medium",IF(J406="L","Light",IF(J406="D","Dark","")))</f>
        <v>Dark</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IF(_xlfn.XLOOKUP(C407,customers!A406:A1406,customers!C406:C1406,,0)=0,"",_xlfn.XLOOKUP(C407,customers!A406:A1406,customers!C406:C1406,,0))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2"/>
        <v>24.75</v>
      </c>
      <c r="N407" s="8" t="str">
        <f>_xlfn.XLOOKUP(Orders[[#This Row],[Customer ID]],customers!$A$1:$A$1001,customers!$I$1:$I$1001,,0)</f>
        <v>Yes</v>
      </c>
      <c r="O407" s="8" t="str">
        <f t="shared" si="13"/>
        <v>Excelsa</v>
      </c>
      <c r="P407" t="str">
        <f>IF(J407="M","Medium",IF(J407="L","Light",IF(J407="D","Dark","")))</f>
        <v>Medium</v>
      </c>
    </row>
    <row r="408" spans="1:16" x14ac:dyDescent="0.25">
      <c r="A408" s="2" t="s">
        <v>2781</v>
      </c>
      <c r="B408" s="3">
        <v>44416</v>
      </c>
      <c r="C408" s="2" t="s">
        <v>2782</v>
      </c>
      <c r="D408" t="s">
        <v>6141</v>
      </c>
      <c r="E408" s="2">
        <v>5</v>
      </c>
      <c r="F408" s="2" t="str">
        <f>_xlfn.XLOOKUP(C408,customers!$A$1:$A$1001,customers!$B$1:$B$1001,,0)</f>
        <v>Auguste Rizon</v>
      </c>
      <c r="G408" s="2" t="str">
        <f>IF(_xlfn.XLOOKUP(C408,customers!A407:A1407,customers!C407:C1407,,0)=0,"",_xlfn.XLOOKUP(C408,customers!A407:A1407,customers!C407:C1407,,0))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2"/>
        <v>68.75</v>
      </c>
      <c r="N408" s="8" t="str">
        <f>_xlfn.XLOOKUP(Orders[[#This Row],[Customer ID]],customers!$A$1:$A$1001,customers!$I$1:$I$1001,,0)</f>
        <v>Yes</v>
      </c>
      <c r="O408" s="8" t="str">
        <f t="shared" si="13"/>
        <v>Excelsa</v>
      </c>
      <c r="P408" t="str">
        <f>IF(J408="M","Medium",IF(J408="L","Light",IF(J408="D","Dark","")))</f>
        <v>Medium</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IF(_xlfn.XLOOKUP(C409,customers!A408:A1408,customers!C408:C1408,,0)=0,"",_xlfn.XLOOKUP(C409,customers!A408:A1408,customers!C408:C1408,,0))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2"/>
        <v>49.5</v>
      </c>
      <c r="N409" s="8" t="str">
        <f>_xlfn.XLOOKUP(Orders[[#This Row],[Customer ID]],customers!$A$1:$A$1001,customers!$I$1:$I$1001,,0)</f>
        <v>No</v>
      </c>
      <c r="O409" s="8" t="str">
        <f t="shared" si="13"/>
        <v>Excelsa</v>
      </c>
      <c r="P409" t="str">
        <f>IF(J409="M","Medium",IF(J409="L","Light",IF(J409="D","Dark","")))</f>
        <v>Medium</v>
      </c>
    </row>
    <row r="410" spans="1:16" x14ac:dyDescent="0.25">
      <c r="A410" s="2" t="s">
        <v>2792</v>
      </c>
      <c r="B410" s="3">
        <v>44659</v>
      </c>
      <c r="C410" s="2" t="s">
        <v>2793</v>
      </c>
      <c r="D410" t="s">
        <v>6175</v>
      </c>
      <c r="E410" s="2">
        <v>2</v>
      </c>
      <c r="F410" s="2" t="str">
        <f>_xlfn.XLOOKUP(C410,customers!$A$1:$A$1001,customers!$B$1:$B$1001,,0)</f>
        <v>Felice Miell</v>
      </c>
      <c r="G410" s="2" t="str">
        <f>IF(_xlfn.XLOOKUP(C410,customers!A409:A1409,customers!C409:C1409,,0)=0,"",_xlfn.XLOOKUP(C410,customers!A409:A1409,customers!C409:C1409,,0))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2"/>
        <v>51.749999999999993</v>
      </c>
      <c r="N410" s="8" t="str">
        <f>_xlfn.XLOOKUP(Orders[[#This Row],[Customer ID]],customers!$A$1:$A$1001,customers!$I$1:$I$1001,,0)</f>
        <v>Yes</v>
      </c>
      <c r="O410" s="8" t="str">
        <f t="shared" si="13"/>
        <v>Arabica</v>
      </c>
      <c r="P410" t="str">
        <f>IF(J410="M","Medium",IF(J410="L","Light",IF(J410="D","Dark","")))</f>
        <v>Medium</v>
      </c>
    </row>
    <row r="411" spans="1:16" x14ac:dyDescent="0.25">
      <c r="A411" s="2" t="s">
        <v>2798</v>
      </c>
      <c r="B411" s="3">
        <v>44203</v>
      </c>
      <c r="C411" s="2" t="s">
        <v>2799</v>
      </c>
      <c r="D411" t="s">
        <v>6170</v>
      </c>
      <c r="E411" s="2">
        <v>3</v>
      </c>
      <c r="F411" s="2" t="str">
        <f>_xlfn.XLOOKUP(C411,customers!$A$1:$A$1001,customers!$B$1:$B$1001,,0)</f>
        <v>Hamish Skeech</v>
      </c>
      <c r="G411" s="2" t="str">
        <f>IF(_xlfn.XLOOKUP(C411,customers!A410:A1410,customers!C410:C1410,,0)=0,"",_xlfn.XLOOKUP(C411,customers!A410:A1410,customers!C410:C1410,,0))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2"/>
        <v>47.55</v>
      </c>
      <c r="N411" s="8" t="str">
        <f>_xlfn.XLOOKUP(Orders[[#This Row],[Customer ID]],customers!$A$1:$A$1001,customers!$I$1:$I$1001,,0)</f>
        <v>Yes</v>
      </c>
      <c r="O411" s="8" t="str">
        <f t="shared" si="13"/>
        <v>Liberica</v>
      </c>
      <c r="P411" t="str">
        <f>IF(J411="M","Medium",IF(J411="L","Light",IF(J411="D","Dark","")))</f>
        <v>Light</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IF(_xlfn.XLOOKUP(C412,customers!A411:A1411,customers!C411:C1411,,0)=0,"",_xlfn.XLOOKUP(C412,customers!A411:A1411,customers!C411:C1411,,0))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2"/>
        <v>15.54</v>
      </c>
      <c r="N412" s="8" t="str">
        <f>_xlfn.XLOOKUP(Orders[[#This Row],[Customer ID]],customers!$A$1:$A$1001,customers!$I$1:$I$1001,,0)</f>
        <v>No</v>
      </c>
      <c r="O412" s="8" t="str">
        <f t="shared" si="13"/>
        <v>Arabica</v>
      </c>
      <c r="P412" t="str">
        <f>IF(J412="M","Medium",IF(J412="L","Light",IF(J412="D","Dark","")))</f>
        <v>Light</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IF(_xlfn.XLOOKUP(C413,customers!A412:A1412,customers!C412:C1412,,0)=0,"",_xlfn.XLOOKUP(C413,customers!A412:A1412,customers!C412:C1412,,0))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2"/>
        <v>87.300000000000011</v>
      </c>
      <c r="N413" s="8" t="str">
        <f>_xlfn.XLOOKUP(Orders[[#This Row],[Customer ID]],customers!$A$1:$A$1001,customers!$I$1:$I$1001,,0)</f>
        <v>Yes</v>
      </c>
      <c r="O413" s="8" t="str">
        <f t="shared" si="13"/>
        <v>Liberica</v>
      </c>
      <c r="P413" t="str">
        <f>IF(J413="M","Medium",IF(J413="L","Light",IF(J413="D","Dark","")))</f>
        <v>Medium</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IF(_xlfn.XLOOKUP(C414,customers!A413:A1413,customers!C413:C1413,,0)=0,"",_xlfn.XLOOKUP(C414,customers!A413:A1413,customers!C413:C1413,,0))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2"/>
        <v>56.25</v>
      </c>
      <c r="N414" s="8" t="str">
        <f>_xlfn.XLOOKUP(Orders[[#This Row],[Customer ID]],customers!$A$1:$A$1001,customers!$I$1:$I$1001,,0)</f>
        <v>Yes</v>
      </c>
      <c r="O414" s="8" t="str">
        <f t="shared" si="13"/>
        <v>Arabica</v>
      </c>
      <c r="P414" t="str">
        <f>IF(J414="M","Medium",IF(J414="L","Light",IF(J414="D","Dark","")))</f>
        <v>Medium</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IF(_xlfn.XLOOKUP(C415,customers!A414:A1414,customers!C414:C1414,,0)=0,"",_xlfn.XLOOKUP(C415,customers!A414:A1414,customers!C414:C1414,,0))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2"/>
        <v>36.454999999999998</v>
      </c>
      <c r="N415" s="8" t="str">
        <f>_xlfn.XLOOKUP(Orders[[#This Row],[Customer ID]],customers!$A$1:$A$1001,customers!$I$1:$I$1001,,0)</f>
        <v>Yes</v>
      </c>
      <c r="O415" s="8" t="str">
        <f t="shared" si="13"/>
        <v>Liberica</v>
      </c>
      <c r="P415" t="str">
        <f>IF(J415="M","Medium",IF(J415="L","Light",IF(J415="D","Dark","")))</f>
        <v>Light</v>
      </c>
    </row>
    <row r="416" spans="1:16" x14ac:dyDescent="0.25">
      <c r="A416" s="2" t="s">
        <v>2824</v>
      </c>
      <c r="B416" s="3">
        <v>43802</v>
      </c>
      <c r="C416" s="2" t="s">
        <v>2825</v>
      </c>
      <c r="D416" t="s">
        <v>6178</v>
      </c>
      <c r="E416" s="2">
        <v>3</v>
      </c>
      <c r="F416" s="2" t="str">
        <f>_xlfn.XLOOKUP(C416,customers!$A$1:$A$1001,customers!$B$1:$B$1001,,0)</f>
        <v>Kiri Avramow</v>
      </c>
      <c r="G416" s="2" t="str">
        <f>IF(_xlfn.XLOOKUP(C416,customers!A415:A1415,customers!C415:C1415,,0)=0,"",_xlfn.XLOOKUP(C416,customers!A415:A1415,customers!C415:C1415,,0))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2"/>
        <v>10.754999999999999</v>
      </c>
      <c r="N416" s="8" t="str">
        <f>_xlfn.XLOOKUP(Orders[[#This Row],[Customer ID]],customers!$A$1:$A$1001,customers!$I$1:$I$1001,,0)</f>
        <v>Yes</v>
      </c>
      <c r="O416" s="8" t="str">
        <f t="shared" si="13"/>
        <v>Robusta</v>
      </c>
      <c r="P416" t="str">
        <f>IF(J416="M","Medium",IF(J416="L","Light",IF(J416="D","Dark","")))</f>
        <v>Light</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IF(_xlfn.XLOOKUP(C417,customers!A416:A1416,customers!C416:C1416,,0)=0,"",_xlfn.XLOOKUP(C417,customers!A416:A1416,customers!C416:C1416,,0))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2"/>
        <v>8.9550000000000001</v>
      </c>
      <c r="N417" s="8" t="str">
        <f>_xlfn.XLOOKUP(Orders[[#This Row],[Customer ID]],customers!$A$1:$A$1001,customers!$I$1:$I$1001,,0)</f>
        <v>No</v>
      </c>
      <c r="O417" s="8" t="str">
        <f t="shared" si="13"/>
        <v>Robusta</v>
      </c>
      <c r="P417" t="str">
        <f>IF(J417="M","Medium",IF(J417="L","Light",IF(J417="D","Dark","")))</f>
        <v>Medium</v>
      </c>
    </row>
    <row r="418" spans="1:16" x14ac:dyDescent="0.25">
      <c r="A418" s="2" t="s">
        <v>2834</v>
      </c>
      <c r="B418" s="3">
        <v>43901</v>
      </c>
      <c r="C418" s="2" t="s">
        <v>2835</v>
      </c>
      <c r="D418" t="s">
        <v>6180</v>
      </c>
      <c r="E418" s="2">
        <v>3</v>
      </c>
      <c r="F418" s="2" t="str">
        <f>_xlfn.XLOOKUP(C418,customers!$A$1:$A$1001,customers!$B$1:$B$1001,,0)</f>
        <v>Reggis Pracy</v>
      </c>
      <c r="G418" s="2" t="str">
        <f>IF(_xlfn.XLOOKUP(C418,customers!A417:A1417,customers!C417:C1417,,0)=0,"",_xlfn.XLOOKUP(C418,customers!A417:A1417,customers!C417:C1417,,0))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2"/>
        <v>23.31</v>
      </c>
      <c r="N418" s="8" t="str">
        <f>_xlfn.XLOOKUP(Orders[[#This Row],[Customer ID]],customers!$A$1:$A$1001,customers!$I$1:$I$1001,,0)</f>
        <v>Yes</v>
      </c>
      <c r="O418" s="8" t="str">
        <f t="shared" si="13"/>
        <v>Arabica</v>
      </c>
      <c r="P418" t="str">
        <f>IF(J418="M","Medium",IF(J418="L","Light",IF(J418="D","Dark","")))</f>
        <v>Light</v>
      </c>
    </row>
    <row r="419" spans="1:16" x14ac:dyDescent="0.25">
      <c r="A419" s="2" t="s">
        <v>2839</v>
      </c>
      <c r="B419" s="3">
        <v>44457</v>
      </c>
      <c r="C419" s="2" t="s">
        <v>2840</v>
      </c>
      <c r="D419" t="s">
        <v>6182</v>
      </c>
      <c r="E419" s="2">
        <v>1</v>
      </c>
      <c r="F419" s="2" t="str">
        <f>_xlfn.XLOOKUP(C419,customers!$A$1:$A$1001,customers!$B$1:$B$1001,,0)</f>
        <v>Paula Denis</v>
      </c>
      <c r="G419" s="2" t="str">
        <f>IF(_xlfn.XLOOKUP(C419,customers!A418:A1418,customers!C418:C1418,,0)=0,"",_xlfn.XLOOKUP(C419,customers!A418:A1418,customers!C418:C1418,,0))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2"/>
        <v>29.784999999999997</v>
      </c>
      <c r="N419" s="8" t="str">
        <f>_xlfn.XLOOKUP(Orders[[#This Row],[Customer ID]],customers!$A$1:$A$1001,customers!$I$1:$I$1001,,0)</f>
        <v>Yes</v>
      </c>
      <c r="O419" s="8" t="str">
        <f t="shared" si="13"/>
        <v>Arabica</v>
      </c>
      <c r="P419" t="str">
        <f>IF(J419="M","Medium",IF(J419="L","Light",IF(J419="D","Dark","")))</f>
        <v>Light</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IF(_xlfn.XLOOKUP(C420,customers!A419:A1419,customers!C419:C1419,,0)=0,"",_xlfn.XLOOKUP(C420,customers!A419:A1419,customers!C419:C1419,,0))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2"/>
        <v>148.92499999999998</v>
      </c>
      <c r="N420" s="8" t="str">
        <f>_xlfn.XLOOKUP(Orders[[#This Row],[Customer ID]],customers!$A$1:$A$1001,customers!$I$1:$I$1001,,0)</f>
        <v>Yes</v>
      </c>
      <c r="O420" s="8" t="str">
        <f t="shared" si="13"/>
        <v>Arabica</v>
      </c>
      <c r="P420" t="str">
        <f>IF(J420="M","Medium",IF(J420="L","Light",IF(J420="D","Dark","")))</f>
        <v>Light</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IF(_xlfn.XLOOKUP(C421,customers!A420:A1420,customers!C420:C1420,,0)=0,"",_xlfn.XLOOKUP(C421,customers!A420:A1420,customers!C420:C1420,,0))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2"/>
        <v>8.73</v>
      </c>
      <c r="N421" s="8" t="str">
        <f>_xlfn.XLOOKUP(Orders[[#This Row],[Customer ID]],customers!$A$1:$A$1001,customers!$I$1:$I$1001,,0)</f>
        <v>Yes</v>
      </c>
      <c r="O421" s="8" t="str">
        <f t="shared" si="13"/>
        <v>Liberica</v>
      </c>
      <c r="P421" t="str">
        <f>IF(J421="M","Medium",IF(J421="L","Light",IF(J421="D","Dark","")))</f>
        <v>Medium</v>
      </c>
    </row>
    <row r="422" spans="1:16" x14ac:dyDescent="0.25">
      <c r="A422" s="2" t="s">
        <v>2855</v>
      </c>
      <c r="B422" s="3">
        <v>43866</v>
      </c>
      <c r="C422" s="2" t="s">
        <v>2586</v>
      </c>
      <c r="D422" t="s">
        <v>6169</v>
      </c>
      <c r="E422" s="2">
        <v>4</v>
      </c>
      <c r="F422" s="2" t="str">
        <f>_xlfn.XLOOKUP(C422,customers!$A$1:$A$1001,customers!$B$1:$B$1001,,0)</f>
        <v>Terri Farra</v>
      </c>
      <c r="G422" s="2" t="e">
        <f>IF(_xlfn.XLOOKUP(C422,customers!A421:A1421,customers!C421:C1421,,0)=0,"",_xlfn.XLOOKUP(C422,customers!A421:A1421,customers!C421:C1421,,0))</f>
        <v>#N/A</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2"/>
        <v>31.08</v>
      </c>
      <c r="N422" s="8" t="str">
        <f>_xlfn.XLOOKUP(Orders[[#This Row],[Customer ID]],customers!$A$1:$A$1001,customers!$I$1:$I$1001,,0)</f>
        <v>No</v>
      </c>
      <c r="O422" s="8" t="str">
        <f t="shared" si="13"/>
        <v>Liberica</v>
      </c>
      <c r="P422" t="str">
        <f>IF(J422="M","Medium",IF(J422="L","Light",IF(J422="D","Dark","")))</f>
        <v>Dark</v>
      </c>
    </row>
    <row r="423" spans="1:16" x14ac:dyDescent="0.25">
      <c r="A423" s="2" t="s">
        <v>2855</v>
      </c>
      <c r="B423" s="3">
        <v>43866</v>
      </c>
      <c r="C423" s="2" t="s">
        <v>2586</v>
      </c>
      <c r="D423" t="s">
        <v>6168</v>
      </c>
      <c r="E423" s="2">
        <v>6</v>
      </c>
      <c r="F423" s="2" t="str">
        <f>_xlfn.XLOOKUP(C423,customers!$A$1:$A$1001,customers!$B$1:$B$1001,,0)</f>
        <v>Terri Farra</v>
      </c>
      <c r="G423" s="2" t="e">
        <f>IF(_xlfn.XLOOKUP(C423,customers!A422:A1422,customers!C422:C1422,,0)=0,"",_xlfn.XLOOKUP(C423,customers!A422:A1422,customers!C422:C1422,,0))</f>
        <v>#N/A</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2"/>
        <v>137.31</v>
      </c>
      <c r="N423" s="8" t="str">
        <f>_xlfn.XLOOKUP(Orders[[#This Row],[Customer ID]],customers!$A$1:$A$1001,customers!$I$1:$I$1001,,0)</f>
        <v>No</v>
      </c>
      <c r="O423" s="8" t="str">
        <f t="shared" si="13"/>
        <v>Arabica</v>
      </c>
      <c r="P423" t="str">
        <f>IF(J423="M","Medium",IF(J423="L","Light",IF(J423="D","Dark","")))</f>
        <v>Dark</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IF(_xlfn.XLOOKUP(C424,customers!A423:A1423,customers!C423:C1423,,0)=0,"",_xlfn.XLOOKUP(C424,customers!A423:A1423,customers!C423:C1423,,0))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2"/>
        <v>29.849999999999998</v>
      </c>
      <c r="N424" s="8" t="str">
        <f>_xlfn.XLOOKUP(Orders[[#This Row],[Customer ID]],customers!$A$1:$A$1001,customers!$I$1:$I$1001,,0)</f>
        <v>No</v>
      </c>
      <c r="O424" s="8" t="str">
        <f t="shared" si="13"/>
        <v>Arabica</v>
      </c>
      <c r="P424" t="str">
        <f>IF(J424="M","Medium",IF(J424="L","Light",IF(J424="D","Dark","")))</f>
        <v>Dark</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IF(_xlfn.XLOOKUP(C425,customers!A424:A1424,customers!C424:C1424,,0)=0,"",_xlfn.XLOOKUP(C425,customers!A424:A1424,customers!C424:C1424,,0))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2"/>
        <v>17.91</v>
      </c>
      <c r="N425" s="8" t="str">
        <f>_xlfn.XLOOKUP(Orders[[#This Row],[Customer ID]],customers!$A$1:$A$1001,customers!$I$1:$I$1001,,0)</f>
        <v>No</v>
      </c>
      <c r="O425" s="8" t="str">
        <f t="shared" si="13"/>
        <v>Robusta</v>
      </c>
      <c r="P425" t="str">
        <f>IF(J425="M","Medium",IF(J425="L","Light",IF(J425="D","Dark","")))</f>
        <v>Medium</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IF(_xlfn.XLOOKUP(C426,customers!A425:A1425,customers!C425:C1425,,0)=0,"",_xlfn.XLOOKUP(C426,customers!A425:A1425,customers!C425:C1425,,0))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2"/>
        <v>26.73</v>
      </c>
      <c r="N426" s="8" t="str">
        <f>_xlfn.XLOOKUP(Orders[[#This Row],[Customer ID]],customers!$A$1:$A$1001,customers!$I$1:$I$1001,,0)</f>
        <v>Yes</v>
      </c>
      <c r="O426" s="8" t="str">
        <f t="shared" si="13"/>
        <v>Excelsa</v>
      </c>
      <c r="P426" t="str">
        <f>IF(J426="M","Medium",IF(J426="L","Light",IF(J426="D","Dark","")))</f>
        <v>Light</v>
      </c>
    </row>
    <row r="427" spans="1:16" x14ac:dyDescent="0.25">
      <c r="A427" s="2" t="s">
        <v>2882</v>
      </c>
      <c r="B427" s="3">
        <v>44428</v>
      </c>
      <c r="C427" s="2" t="s">
        <v>2883</v>
      </c>
      <c r="D427" t="s">
        <v>6177</v>
      </c>
      <c r="E427" s="2">
        <v>2</v>
      </c>
      <c r="F427" s="2" t="str">
        <f>_xlfn.XLOOKUP(C427,customers!$A$1:$A$1001,customers!$B$1:$B$1001,,0)</f>
        <v>Alric Darth</v>
      </c>
      <c r="G427" s="2" t="str">
        <f>IF(_xlfn.XLOOKUP(C427,customers!A426:A1426,customers!C426:C1426,,0)=0,"",_xlfn.XLOOKUP(C427,customers!A426:A1426,customers!C426:C1426,,0))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2"/>
        <v>17.899999999999999</v>
      </c>
      <c r="N427" s="8" t="str">
        <f>_xlfn.XLOOKUP(Orders[[#This Row],[Customer ID]],customers!$A$1:$A$1001,customers!$I$1:$I$1001,,0)</f>
        <v>No</v>
      </c>
      <c r="O427" s="8" t="str">
        <f t="shared" si="13"/>
        <v>Robusta</v>
      </c>
      <c r="P427" t="str">
        <f>IF(J427="M","Medium",IF(J427="L","Light",IF(J427="D","Dark","")))</f>
        <v>Dark</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IF(_xlfn.XLOOKUP(C428,customers!A427:A1427,customers!C427:C1427,,0)=0,"",_xlfn.XLOOKUP(C428,customers!A427:A1427,customers!C427:C1427,,0))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2"/>
        <v>14.339999999999998</v>
      </c>
      <c r="N428" s="8" t="str">
        <f>_xlfn.XLOOKUP(Orders[[#This Row],[Customer ID]],customers!$A$1:$A$1001,customers!$I$1:$I$1001,,0)</f>
        <v>Yes</v>
      </c>
      <c r="O428" s="8" t="str">
        <f t="shared" si="13"/>
        <v>Robusta</v>
      </c>
      <c r="P428" t="str">
        <f>IF(J428="M","Medium",IF(J428="L","Light",IF(J428="D","Dark","")))</f>
        <v>Light</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IF(_xlfn.XLOOKUP(C429,customers!A428:A1428,customers!C428:C1428,,0)=0,"",_xlfn.XLOOKUP(C429,customers!A428:A1428,customers!C428:C1428,,0))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2"/>
        <v>77.624999999999986</v>
      </c>
      <c r="N429" s="8" t="str">
        <f>_xlfn.XLOOKUP(Orders[[#This Row],[Customer ID]],customers!$A$1:$A$1001,customers!$I$1:$I$1001,,0)</f>
        <v>Yes</v>
      </c>
      <c r="O429" s="8" t="str">
        <f t="shared" si="13"/>
        <v>Arabica</v>
      </c>
      <c r="P429" t="str">
        <f>IF(J429="M","Medium",IF(J429="L","Light",IF(J429="D","Dark","")))</f>
        <v>Medium</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IF(_xlfn.XLOOKUP(C430,customers!A429:A1429,customers!C429:C1429,,0)=0,"",_xlfn.XLOOKUP(C430,customers!A429:A1429,customers!C429:C1429,,0))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2"/>
        <v>59.75</v>
      </c>
      <c r="N430" s="8" t="str">
        <f>_xlfn.XLOOKUP(Orders[[#This Row],[Customer ID]],customers!$A$1:$A$1001,customers!$I$1:$I$1001,,0)</f>
        <v>No</v>
      </c>
      <c r="O430" s="8" t="str">
        <f t="shared" si="13"/>
        <v>Robusta</v>
      </c>
      <c r="P430" t="str">
        <f>IF(J430="M","Medium",IF(J430="L","Light",IF(J430="D","Dark","")))</f>
        <v>Light</v>
      </c>
    </row>
    <row r="431" spans="1:16" x14ac:dyDescent="0.25">
      <c r="A431" s="2" t="s">
        <v>2905</v>
      </c>
      <c r="B431" s="3">
        <v>44367</v>
      </c>
      <c r="C431" s="2" t="s">
        <v>2586</v>
      </c>
      <c r="D431" t="s">
        <v>6140</v>
      </c>
      <c r="E431" s="2">
        <v>6</v>
      </c>
      <c r="F431" s="2" t="str">
        <f>_xlfn.XLOOKUP(C431,customers!$A$1:$A$1001,customers!$B$1:$B$1001,,0)</f>
        <v>Terri Farra</v>
      </c>
      <c r="G431" s="2" t="e">
        <f>IF(_xlfn.XLOOKUP(C431,customers!A430:A1430,customers!C430:C1430,,0)=0,"",_xlfn.XLOOKUP(C431,customers!A430:A1430,customers!C430:C1430,,0))</f>
        <v>#N/A</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2"/>
        <v>77.699999999999989</v>
      </c>
      <c r="N431" s="8" t="str">
        <f>_xlfn.XLOOKUP(Orders[[#This Row],[Customer ID]],customers!$A$1:$A$1001,customers!$I$1:$I$1001,,0)</f>
        <v>No</v>
      </c>
      <c r="O431" s="8" t="str">
        <f t="shared" si="13"/>
        <v>Arabica</v>
      </c>
      <c r="P431" t="str">
        <f>IF(J431="M","Medium",IF(J431="L","Light",IF(J431="D","Dark","")))</f>
        <v>Light</v>
      </c>
    </row>
    <row r="432" spans="1:16" x14ac:dyDescent="0.25">
      <c r="A432" s="2" t="s">
        <v>2911</v>
      </c>
      <c r="B432" s="3">
        <v>44504</v>
      </c>
      <c r="C432" s="2" t="s">
        <v>2912</v>
      </c>
      <c r="D432" t="s">
        <v>6163</v>
      </c>
      <c r="E432" s="2">
        <v>2</v>
      </c>
      <c r="F432" s="2" t="str">
        <f>_xlfn.XLOOKUP(C432,customers!$A$1:$A$1001,customers!$B$1:$B$1001,,0)</f>
        <v>Melosa Kippen</v>
      </c>
      <c r="G432" s="2" t="str">
        <f>IF(_xlfn.XLOOKUP(C432,customers!A431:A1431,customers!C431:C1431,,0)=0,"",_xlfn.XLOOKUP(C432,customers!A431:A1431,customers!C431:C1431,,0))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2"/>
        <v>5.3699999999999992</v>
      </c>
      <c r="N432" s="8" t="str">
        <f>_xlfn.XLOOKUP(Orders[[#This Row],[Customer ID]],customers!$A$1:$A$1001,customers!$I$1:$I$1001,,0)</f>
        <v>Yes</v>
      </c>
      <c r="O432" s="8" t="str">
        <f t="shared" si="13"/>
        <v>Robusta</v>
      </c>
      <c r="P432" t="str">
        <f>IF(J432="M","Medium",IF(J432="L","Light",IF(J432="D","Dark","")))</f>
        <v>Dark</v>
      </c>
    </row>
    <row r="433" spans="1:16" x14ac:dyDescent="0.25">
      <c r="A433" s="2" t="s">
        <v>2917</v>
      </c>
      <c r="B433" s="3">
        <v>44291</v>
      </c>
      <c r="C433" s="2" t="s">
        <v>2918</v>
      </c>
      <c r="D433" t="s">
        <v>6185</v>
      </c>
      <c r="E433" s="2">
        <v>3</v>
      </c>
      <c r="F433" s="2" t="str">
        <f>_xlfn.XLOOKUP(C433,customers!$A$1:$A$1001,customers!$B$1:$B$1001,,0)</f>
        <v>Witty Ranson</v>
      </c>
      <c r="G433" s="2" t="str">
        <f>IF(_xlfn.XLOOKUP(C433,customers!A432:A1432,customers!C432:C1432,,0)=0,"",_xlfn.XLOOKUP(C433,customers!A432:A1432,customers!C432:C1432,,0))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2"/>
        <v>83.835000000000008</v>
      </c>
      <c r="N433" s="8" t="str">
        <f>_xlfn.XLOOKUP(Orders[[#This Row],[Customer ID]],customers!$A$1:$A$1001,customers!$I$1:$I$1001,,0)</f>
        <v>Yes</v>
      </c>
      <c r="O433" s="8" t="str">
        <f t="shared" si="13"/>
        <v>Excelsa</v>
      </c>
      <c r="P433" t="str">
        <f>IF(J433="M","Medium",IF(J433="L","Light",IF(J433="D","Dark","")))</f>
        <v>Dark</v>
      </c>
    </row>
    <row r="434" spans="1:16" x14ac:dyDescent="0.25">
      <c r="A434" s="2" t="s">
        <v>2923</v>
      </c>
      <c r="B434" s="3">
        <v>43808</v>
      </c>
      <c r="C434" s="2" t="s">
        <v>2924</v>
      </c>
      <c r="D434" t="s">
        <v>6155</v>
      </c>
      <c r="E434" s="2">
        <v>2</v>
      </c>
      <c r="F434" s="2" t="str">
        <f>_xlfn.XLOOKUP(C434,customers!$A$1:$A$1001,customers!$B$1:$B$1001,,0)</f>
        <v>Rod Gowdie</v>
      </c>
      <c r="G434" s="2" t="str">
        <f>IF(_xlfn.XLOOKUP(C434,customers!A433:A1433,customers!C433:C1433,,0)=0,"",_xlfn.XLOOKUP(C434,customers!A433:A1433,customers!C433:C1433,,0))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2"/>
        <v>22.5</v>
      </c>
      <c r="N434" s="8" t="str">
        <f>_xlfn.XLOOKUP(Orders[[#This Row],[Customer ID]],customers!$A$1:$A$1001,customers!$I$1:$I$1001,,0)</f>
        <v>No</v>
      </c>
      <c r="O434" s="8" t="str">
        <f t="shared" si="13"/>
        <v>Arabica</v>
      </c>
      <c r="P434" t="str">
        <f>IF(J434="M","Medium",IF(J434="L","Light",IF(J434="D","Dark","")))</f>
        <v>Medium</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IF(_xlfn.XLOOKUP(C435,customers!A434:A1434,customers!C434:C1434,,0)=0,"",_xlfn.XLOOKUP(C435,customers!A434:A1434,customers!C434:C1434,,0))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2"/>
        <v>200.78999999999996</v>
      </c>
      <c r="N435" s="8" t="str">
        <f>_xlfn.XLOOKUP(Orders[[#This Row],[Customer ID]],customers!$A$1:$A$1001,customers!$I$1:$I$1001,,0)</f>
        <v>Yes</v>
      </c>
      <c r="O435" s="8" t="str">
        <f t="shared" si="13"/>
        <v>Liberica</v>
      </c>
      <c r="P435" t="str">
        <f>IF(J435="M","Medium",IF(J435="L","Light",IF(J435="D","Dark","")))</f>
        <v>Medium</v>
      </c>
    </row>
    <row r="436" spans="1:16" x14ac:dyDescent="0.25">
      <c r="A436" s="2" t="s">
        <v>2934</v>
      </c>
      <c r="B436" s="3">
        <v>43807</v>
      </c>
      <c r="C436" s="2" t="s">
        <v>2935</v>
      </c>
      <c r="D436" t="s">
        <v>6155</v>
      </c>
      <c r="E436" s="2">
        <v>6</v>
      </c>
      <c r="F436" s="2" t="str">
        <f>_xlfn.XLOOKUP(C436,customers!$A$1:$A$1001,customers!$B$1:$B$1001,,0)</f>
        <v>Nevsa Fields</v>
      </c>
      <c r="G436" s="2" t="str">
        <f>IF(_xlfn.XLOOKUP(C436,customers!A435:A1435,customers!C435:C1435,,0)=0,"",_xlfn.XLOOKUP(C436,customers!A435:A1435,customers!C435:C1435,,0))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2"/>
        <v>67.5</v>
      </c>
      <c r="N436" s="8" t="str">
        <f>_xlfn.XLOOKUP(Orders[[#This Row],[Customer ID]],customers!$A$1:$A$1001,customers!$I$1:$I$1001,,0)</f>
        <v>No</v>
      </c>
      <c r="O436" s="8" t="str">
        <f t="shared" si="13"/>
        <v>Arabica</v>
      </c>
      <c r="P436" t="str">
        <f>IF(J436="M","Medium",IF(J436="L","Light",IF(J436="D","Dark","")))</f>
        <v>Medium</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IF(_xlfn.XLOOKUP(C437,customers!A436:A1436,customers!C436:C1436,,0)=0,"",_xlfn.XLOOKUP(C437,customers!A436:A1436,customers!C436:C1436,,0))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2"/>
        <v>8.25</v>
      </c>
      <c r="N437" s="8" t="str">
        <f>_xlfn.XLOOKUP(Orders[[#This Row],[Customer ID]],customers!$A$1:$A$1001,customers!$I$1:$I$1001,,0)</f>
        <v>No</v>
      </c>
      <c r="O437" s="8" t="str">
        <f t="shared" si="13"/>
        <v>Excelsa</v>
      </c>
      <c r="P437" t="str">
        <f>IF(J437="M","Medium",IF(J437="L","Light",IF(J437="D","Dark","")))</f>
        <v>Medium</v>
      </c>
    </row>
    <row r="438" spans="1:16" x14ac:dyDescent="0.25">
      <c r="A438" s="2" t="s">
        <v>2945</v>
      </c>
      <c r="B438" s="3">
        <v>44631</v>
      </c>
      <c r="C438" s="2" t="s">
        <v>2946</v>
      </c>
      <c r="D438" t="s">
        <v>6145</v>
      </c>
      <c r="E438" s="2">
        <v>2</v>
      </c>
      <c r="F438" s="2" t="str">
        <f>_xlfn.XLOOKUP(C438,customers!$A$1:$A$1001,customers!$B$1:$B$1001,,0)</f>
        <v>Orly Ryland</v>
      </c>
      <c r="G438" s="2" t="str">
        <f>IF(_xlfn.XLOOKUP(C438,customers!A437:A1437,customers!C437:C1437,,0)=0,"",_xlfn.XLOOKUP(C438,customers!A437:A1437,customers!C437:C1437,,0))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2"/>
        <v>9.51</v>
      </c>
      <c r="N438" s="8" t="str">
        <f>_xlfn.XLOOKUP(Orders[[#This Row],[Customer ID]],customers!$A$1:$A$1001,customers!$I$1:$I$1001,,0)</f>
        <v>Yes</v>
      </c>
      <c r="O438" s="8" t="str">
        <f t="shared" si="13"/>
        <v>Liberica</v>
      </c>
      <c r="P438" t="str">
        <f>IF(J438="M","Medium",IF(J438="L","Light",IF(J438="D","Dark","")))</f>
        <v>Light</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IF(_xlfn.XLOOKUP(C439,customers!A438:A1438,customers!C438:C1438,,0)=0,"",_xlfn.XLOOKUP(C439,customers!A438:A1438,customers!C438:C1438,,0))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2"/>
        <v>29.784999999999997</v>
      </c>
      <c r="N439" s="8" t="str">
        <f>_xlfn.XLOOKUP(Orders[[#This Row],[Customer ID]],customers!$A$1:$A$1001,customers!$I$1:$I$1001,,0)</f>
        <v>No</v>
      </c>
      <c r="O439" s="8" t="str">
        <f t="shared" si="13"/>
        <v>Liberica</v>
      </c>
      <c r="P439" t="str">
        <f>IF(J439="M","Medium",IF(J439="L","Light",IF(J439="D","Dark","")))</f>
        <v>Dark</v>
      </c>
    </row>
    <row r="440" spans="1:16" x14ac:dyDescent="0.25">
      <c r="A440" s="2" t="s">
        <v>2956</v>
      </c>
      <c r="B440" s="3">
        <v>43483</v>
      </c>
      <c r="C440" s="2" t="s">
        <v>3042</v>
      </c>
      <c r="D440" t="s">
        <v>6169</v>
      </c>
      <c r="E440" s="2">
        <v>2</v>
      </c>
      <c r="F440" s="2" t="str">
        <f>_xlfn.XLOOKUP(C440,customers!$A$1:$A$1001,customers!$B$1:$B$1001,,0)</f>
        <v>Morgen Seson</v>
      </c>
      <c r="G440" s="2" t="str">
        <f>IF(_xlfn.XLOOKUP(C440,customers!A439:A1439,customers!C439:C1439,,0)=0,"",_xlfn.XLOOKUP(C440,customers!A439:A1439,customers!C439:C1439,,0))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2"/>
        <v>15.54</v>
      </c>
      <c r="N440" s="8" t="str">
        <f>_xlfn.XLOOKUP(Orders[[#This Row],[Customer ID]],customers!$A$1:$A$1001,customers!$I$1:$I$1001,,0)</f>
        <v>No</v>
      </c>
      <c r="O440" s="8" t="str">
        <f t="shared" si="13"/>
        <v>Liberica</v>
      </c>
      <c r="P440" t="str">
        <f>IF(J440="M","Medium",IF(J440="L","Light",IF(J440="D","Dark","")))</f>
        <v>Dark</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IF(_xlfn.XLOOKUP(C441,customers!A440:A1440,customers!C440:C1440,,0)=0,"",_xlfn.XLOOKUP(C441,customers!A440:A1440,customers!C440:C1440,,0))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2"/>
        <v>35.64</v>
      </c>
      <c r="N441" s="8" t="str">
        <f>_xlfn.XLOOKUP(Orders[[#This Row],[Customer ID]],customers!$A$1:$A$1001,customers!$I$1:$I$1001,,0)</f>
        <v>No</v>
      </c>
      <c r="O441" s="8" t="str">
        <f t="shared" si="13"/>
        <v>Excelsa</v>
      </c>
      <c r="P441" t="str">
        <f>IF(J441="M","Medium",IF(J441="L","Light",IF(J441="D","Dark","")))</f>
        <v>Light</v>
      </c>
    </row>
    <row r="442" spans="1:16" x14ac:dyDescent="0.25">
      <c r="A442" s="2" t="s">
        <v>2968</v>
      </c>
      <c r="B442" s="3">
        <v>44230</v>
      </c>
      <c r="C442" s="2" t="s">
        <v>2969</v>
      </c>
      <c r="D442" t="s">
        <v>6175</v>
      </c>
      <c r="E442" s="2">
        <v>4</v>
      </c>
      <c r="F442" s="2" t="str">
        <f>_xlfn.XLOOKUP(C442,customers!$A$1:$A$1001,customers!$B$1:$B$1001,,0)</f>
        <v>Freda Hollows</v>
      </c>
      <c r="G442" s="2" t="str">
        <f>IF(_xlfn.XLOOKUP(C442,customers!A441:A1441,customers!C441:C1441,,0)=0,"",_xlfn.XLOOKUP(C442,customers!A441:A1441,customers!C441:C1441,,0))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2"/>
        <v>103.49999999999999</v>
      </c>
      <c r="N442" s="8" t="str">
        <f>_xlfn.XLOOKUP(Orders[[#This Row],[Customer ID]],customers!$A$1:$A$1001,customers!$I$1:$I$1001,,0)</f>
        <v>Yes</v>
      </c>
      <c r="O442" s="8" t="str">
        <f t="shared" si="13"/>
        <v>Arabica</v>
      </c>
      <c r="P442" t="str">
        <f>IF(J442="M","Medium",IF(J442="L","Light",IF(J442="D","Dark","")))</f>
        <v>Medium</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IF(_xlfn.XLOOKUP(C443,customers!A442:A1442,customers!C442:C1442,,0)=0,"",_xlfn.XLOOKUP(C443,customers!A442:A1442,customers!C442:C1442,,0))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2"/>
        <v>36.450000000000003</v>
      </c>
      <c r="N443" s="8" t="str">
        <f>_xlfn.XLOOKUP(Orders[[#This Row],[Customer ID]],customers!$A$1:$A$1001,customers!$I$1:$I$1001,,0)</f>
        <v>Yes</v>
      </c>
      <c r="O443" s="8" t="str">
        <f t="shared" si="13"/>
        <v>Excelsa</v>
      </c>
      <c r="P443" t="str">
        <f>IF(J443="M","Medium",IF(J443="L","Light",IF(J443="D","Dark","")))</f>
        <v>Dark</v>
      </c>
    </row>
    <row r="444" spans="1:16" x14ac:dyDescent="0.25">
      <c r="A444" s="2" t="s">
        <v>2980</v>
      </c>
      <c r="B444" s="3">
        <v>44384</v>
      </c>
      <c r="C444" s="2" t="s">
        <v>2981</v>
      </c>
      <c r="D444" t="s">
        <v>6173</v>
      </c>
      <c r="E444" s="2">
        <v>5</v>
      </c>
      <c r="F444" s="2" t="str">
        <f>_xlfn.XLOOKUP(C444,customers!$A$1:$A$1001,customers!$B$1:$B$1001,,0)</f>
        <v>Koralle Heads</v>
      </c>
      <c r="G444" s="2" t="str">
        <f>IF(_xlfn.XLOOKUP(C444,customers!A443:A1443,customers!C443:C1443,,0)=0,"",_xlfn.XLOOKUP(C444,customers!A443:A1443,customers!C443:C1443,,0))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2"/>
        <v>35.849999999999994</v>
      </c>
      <c r="N444" s="8" t="str">
        <f>_xlfn.XLOOKUP(Orders[[#This Row],[Customer ID]],customers!$A$1:$A$1001,customers!$I$1:$I$1001,,0)</f>
        <v>No</v>
      </c>
      <c r="O444" s="8" t="str">
        <f t="shared" si="13"/>
        <v>Robusta</v>
      </c>
      <c r="P444" t="str">
        <f>IF(J444="M","Medium",IF(J444="L","Light",IF(J444="D","Dark","")))</f>
        <v>Light</v>
      </c>
    </row>
    <row r="445" spans="1:16" x14ac:dyDescent="0.25">
      <c r="A445" s="2" t="s">
        <v>2986</v>
      </c>
      <c r="B445" s="3">
        <v>44250</v>
      </c>
      <c r="C445" s="2" t="s">
        <v>2987</v>
      </c>
      <c r="D445" t="s">
        <v>6184</v>
      </c>
      <c r="E445" s="2">
        <v>5</v>
      </c>
      <c r="F445" s="2" t="str">
        <f>_xlfn.XLOOKUP(C445,customers!$A$1:$A$1001,customers!$B$1:$B$1001,,0)</f>
        <v>Theo Bowne</v>
      </c>
      <c r="G445" s="2" t="str">
        <f>IF(_xlfn.XLOOKUP(C445,customers!A444:A1444,customers!C444:C1444,,0)=0,"",_xlfn.XLOOKUP(C445,customers!A444:A1444,customers!C444:C1444,,0))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2"/>
        <v>22.274999999999999</v>
      </c>
      <c r="N445" s="8" t="str">
        <f>_xlfn.XLOOKUP(Orders[[#This Row],[Customer ID]],customers!$A$1:$A$1001,customers!$I$1:$I$1001,,0)</f>
        <v>Yes</v>
      </c>
      <c r="O445" s="8" t="str">
        <f t="shared" si="13"/>
        <v>Excelsa</v>
      </c>
      <c r="P445" t="str">
        <f>IF(J445="M","Medium",IF(J445="L","Light",IF(J445="D","Dark","")))</f>
        <v>Light</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IF(_xlfn.XLOOKUP(C446,customers!A445:A1445,customers!C445:C1445,,0)=0,"",_xlfn.XLOOKUP(C446,customers!A445:A1445,customers!C445:C1445,,0))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2"/>
        <v>24.75</v>
      </c>
      <c r="N446" s="8" t="str">
        <f>_xlfn.XLOOKUP(Orders[[#This Row],[Customer ID]],customers!$A$1:$A$1001,customers!$I$1:$I$1001,,0)</f>
        <v>No</v>
      </c>
      <c r="O446" s="8" t="str">
        <f t="shared" si="13"/>
        <v>Excelsa</v>
      </c>
      <c r="P446" t="str">
        <f>IF(J446="M","Medium",IF(J446="L","Light",IF(J446="D","Dark","")))</f>
        <v>Medium</v>
      </c>
    </row>
    <row r="447" spans="1:16" x14ac:dyDescent="0.25">
      <c r="A447" s="2" t="s">
        <v>2999</v>
      </c>
      <c r="B447" s="3">
        <v>43784</v>
      </c>
      <c r="C447" s="2" t="s">
        <v>3000</v>
      </c>
      <c r="D447" t="s">
        <v>6181</v>
      </c>
      <c r="E447" s="2">
        <v>2</v>
      </c>
      <c r="F447" s="2" t="str">
        <f>_xlfn.XLOOKUP(C447,customers!$A$1:$A$1001,customers!$B$1:$B$1001,,0)</f>
        <v>Kizzie Warman</v>
      </c>
      <c r="G447" s="2" t="str">
        <f>IF(_xlfn.XLOOKUP(C447,customers!A446:A1446,customers!C446:C1446,,0)=0,"",_xlfn.XLOOKUP(C447,customers!A446:A1446,customers!C446:C1446,,0))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2"/>
        <v>66.929999999999993</v>
      </c>
      <c r="N447" s="8" t="str">
        <f>_xlfn.XLOOKUP(Orders[[#This Row],[Customer ID]],customers!$A$1:$A$1001,customers!$I$1:$I$1001,,0)</f>
        <v>Yes</v>
      </c>
      <c r="O447" s="8" t="str">
        <f t="shared" si="13"/>
        <v>Liberica</v>
      </c>
      <c r="P447" t="str">
        <f>IF(J447="M","Medium",IF(J447="L","Light",IF(J447="D","Dark","")))</f>
        <v>Medium</v>
      </c>
    </row>
    <row r="448" spans="1:16" x14ac:dyDescent="0.25">
      <c r="A448" s="2" t="s">
        <v>3004</v>
      </c>
      <c r="B448" s="3">
        <v>43816</v>
      </c>
      <c r="C448" s="2" t="s">
        <v>3005</v>
      </c>
      <c r="D448" t="s">
        <v>6160</v>
      </c>
      <c r="E448" s="2">
        <v>1</v>
      </c>
      <c r="F448" s="2" t="str">
        <f>_xlfn.XLOOKUP(C448,customers!$A$1:$A$1001,customers!$B$1:$B$1001,,0)</f>
        <v>Wain Cholomin</v>
      </c>
      <c r="G448" s="2" t="str">
        <f>IF(_xlfn.XLOOKUP(C448,customers!A447:A1447,customers!C447:C1447,,0)=0,"",_xlfn.XLOOKUP(C448,customers!A447:A1447,customers!C447:C1447,,0))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2"/>
        <v>8.73</v>
      </c>
      <c r="N448" s="8" t="str">
        <f>_xlfn.XLOOKUP(Orders[[#This Row],[Customer ID]],customers!$A$1:$A$1001,customers!$I$1:$I$1001,,0)</f>
        <v>Yes</v>
      </c>
      <c r="O448" s="8" t="str">
        <f t="shared" si="13"/>
        <v>Liberica</v>
      </c>
      <c r="P448" t="str">
        <f>IF(J448="M","Medium",IF(J448="L","Light",IF(J448="D","Dark","")))</f>
        <v>Medium</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IF(_xlfn.XLOOKUP(C449,customers!A448:A1448,customers!C448:C1448,,0)=0,"",_xlfn.XLOOKUP(C449,customers!A448:A1448,customers!C448:C1448,,0))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2"/>
        <v>17.91</v>
      </c>
      <c r="N449" s="8" t="str">
        <f>_xlfn.XLOOKUP(Orders[[#This Row],[Customer ID]],customers!$A$1:$A$1001,customers!$I$1:$I$1001,,0)</f>
        <v>No</v>
      </c>
      <c r="O449" s="8" t="str">
        <f t="shared" si="13"/>
        <v>Robusta</v>
      </c>
      <c r="P449" t="str">
        <f>IF(J449="M","Medium",IF(J449="L","Light",IF(J449="D","Dark","")))</f>
        <v>Medium</v>
      </c>
    </row>
    <row r="450" spans="1:16" x14ac:dyDescent="0.25">
      <c r="A450" s="2" t="s">
        <v>3015</v>
      </c>
      <c r="B450" s="3">
        <v>44718</v>
      </c>
      <c r="C450" s="2" t="s">
        <v>3016</v>
      </c>
      <c r="D450" t="s">
        <v>6173</v>
      </c>
      <c r="E450" s="2">
        <v>1</v>
      </c>
      <c r="F450" s="2" t="str">
        <f>_xlfn.XLOOKUP(C450,customers!$A$1:$A$1001,customers!$B$1:$B$1001,,0)</f>
        <v>Pru Durban</v>
      </c>
      <c r="G450" s="2" t="str">
        <f>IF(_xlfn.XLOOKUP(C450,customers!A449:A1449,customers!C449:C1449,,0)=0,"",_xlfn.XLOOKUP(C450,customers!A449:A1449,customers!C449:C1449,,0))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2"/>
        <v>7.169999999999999</v>
      </c>
      <c r="N450" s="8" t="str">
        <f>_xlfn.XLOOKUP(Orders[[#This Row],[Customer ID]],customers!$A$1:$A$1001,customers!$I$1:$I$1001,,0)</f>
        <v>No</v>
      </c>
      <c r="O450" s="8" t="str">
        <f t="shared" si="13"/>
        <v>Robusta</v>
      </c>
      <c r="P450" t="str">
        <f>IF(J450="M","Medium",IF(J450="L","Light",IF(J450="D","Dark","")))</f>
        <v>Light</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IF(_xlfn.XLOOKUP(C451,customers!A450:A1450,customers!C450:C1450,,0)=0,"",_xlfn.XLOOKUP(C451,customers!A450:A1450,customers!C450:C1450,,0))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14">L451*E451</f>
        <v>5.3699999999999992</v>
      </c>
      <c r="N451" s="8" t="str">
        <f>_xlfn.XLOOKUP(Orders[[#This Row],[Customer ID]],customers!$A$1:$A$1001,customers!$I$1:$I$1001,,0)</f>
        <v>No</v>
      </c>
      <c r="O451" s="8" t="str">
        <f t="shared" ref="O451:O514" si="15">IF(I451="Rob","Robusta",IF(I451="Exc","Excelsa",IF(I451="Lib","Liberica",IF(I451="Ara","Arabica",""))))</f>
        <v>Robusta</v>
      </c>
      <c r="P451" t="str">
        <f>IF(J451="M","Medium",IF(J451="L","Light",IF(J451="D","Dark","")))</f>
        <v>Dark</v>
      </c>
    </row>
    <row r="452" spans="1:16" x14ac:dyDescent="0.25">
      <c r="A452" s="2" t="s">
        <v>3027</v>
      </c>
      <c r="B452" s="3">
        <v>44207</v>
      </c>
      <c r="C452" s="2" t="s">
        <v>3028</v>
      </c>
      <c r="D452" t="s">
        <v>6145</v>
      </c>
      <c r="E452" s="2">
        <v>5</v>
      </c>
      <c r="F452" s="2" t="str">
        <f>_xlfn.XLOOKUP(C452,customers!$A$1:$A$1001,customers!$B$1:$B$1001,,0)</f>
        <v>Sim Pamphilon</v>
      </c>
      <c r="G452" s="2" t="str">
        <f>IF(_xlfn.XLOOKUP(C452,customers!A451:A1451,customers!C451:C1451,,0)=0,"",_xlfn.XLOOKUP(C452,customers!A451:A1451,customers!C451:C1451,,0))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14"/>
        <v>23.774999999999999</v>
      </c>
      <c r="N452" s="8" t="str">
        <f>_xlfn.XLOOKUP(Orders[[#This Row],[Customer ID]],customers!$A$1:$A$1001,customers!$I$1:$I$1001,,0)</f>
        <v>No</v>
      </c>
      <c r="O452" s="8" t="str">
        <f t="shared" si="15"/>
        <v>Liberica</v>
      </c>
      <c r="P452" t="str">
        <f>IF(J452="M","Medium",IF(J452="L","Light",IF(J452="D","Dark","")))</f>
        <v>Light</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IF(_xlfn.XLOOKUP(C453,customers!A452:A1452,customers!C452:C1452,,0)=0,"",_xlfn.XLOOKUP(C453,customers!A452:A1452,customers!C452:C1452,,0))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14"/>
        <v>41.169999999999995</v>
      </c>
      <c r="N453" s="8" t="str">
        <f>_xlfn.XLOOKUP(Orders[[#This Row],[Customer ID]],customers!$A$1:$A$1001,customers!$I$1:$I$1001,,0)</f>
        <v>Yes</v>
      </c>
      <c r="O453" s="8" t="str">
        <f t="shared" si="15"/>
        <v>Robusta</v>
      </c>
      <c r="P453" t="str">
        <f>IF(J453="M","Medium",IF(J453="L","Light",IF(J453="D","Dark","")))</f>
        <v>Dark</v>
      </c>
    </row>
    <row r="454" spans="1:16" x14ac:dyDescent="0.25">
      <c r="A454" s="2" t="s">
        <v>3041</v>
      </c>
      <c r="B454" s="3">
        <v>44524</v>
      </c>
      <c r="C454" s="2" t="s">
        <v>3042</v>
      </c>
      <c r="D454" t="s">
        <v>6167</v>
      </c>
      <c r="E454" s="2">
        <v>3</v>
      </c>
      <c r="F454" s="2" t="str">
        <f>_xlfn.XLOOKUP(C454,customers!$A$1:$A$1001,customers!$B$1:$B$1001,,0)</f>
        <v>Morgen Seson</v>
      </c>
      <c r="G454" s="2" t="str">
        <f>IF(_xlfn.XLOOKUP(C454,customers!A453:A1453,customers!C453:C1453,,0)=0,"",_xlfn.XLOOKUP(C454,customers!A453:A1453,customers!C453:C1453,,0))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14"/>
        <v>11.654999999999999</v>
      </c>
      <c r="N454" s="8" t="str">
        <f>_xlfn.XLOOKUP(Orders[[#This Row],[Customer ID]],customers!$A$1:$A$1001,customers!$I$1:$I$1001,,0)</f>
        <v>No</v>
      </c>
      <c r="O454" s="8" t="str">
        <f t="shared" si="15"/>
        <v>Arabica</v>
      </c>
      <c r="P454" t="str">
        <f>IF(J454="M","Medium",IF(J454="L","Light",IF(J454="D","Dark","")))</f>
        <v>Light</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IF(_xlfn.XLOOKUP(C455,customers!A454:A1454,customers!C454:C1454,,0)=0,"",_xlfn.XLOOKUP(C455,customers!A454:A1454,customers!C454:C1454,,0))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14"/>
        <v>38.04</v>
      </c>
      <c r="N455" s="8" t="str">
        <f>_xlfn.XLOOKUP(Orders[[#This Row],[Customer ID]],customers!$A$1:$A$1001,customers!$I$1:$I$1001,,0)</f>
        <v>No</v>
      </c>
      <c r="O455" s="8" t="str">
        <f t="shared" si="15"/>
        <v>Liberica</v>
      </c>
      <c r="P455" t="str">
        <f>IF(J455="M","Medium",IF(J455="L","Light",IF(J455="D","Dark","")))</f>
        <v>Light</v>
      </c>
    </row>
    <row r="456" spans="1:16" x14ac:dyDescent="0.25">
      <c r="A456" s="2" t="s">
        <v>3053</v>
      </c>
      <c r="B456" s="3">
        <v>44421</v>
      </c>
      <c r="C456" s="2" t="s">
        <v>3054</v>
      </c>
      <c r="D456" t="s">
        <v>6149</v>
      </c>
      <c r="E456" s="2">
        <v>4</v>
      </c>
      <c r="F456" s="2" t="str">
        <f>_xlfn.XLOOKUP(C456,customers!$A$1:$A$1001,customers!$B$1:$B$1001,,0)</f>
        <v>Reube Cawley</v>
      </c>
      <c r="G456" s="2" t="str">
        <f>IF(_xlfn.XLOOKUP(C456,customers!A455:A1455,customers!C455:C1455,,0)=0,"",_xlfn.XLOOKUP(C456,customers!A455:A1455,customers!C455:C1455,,0))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14"/>
        <v>82.339999999999989</v>
      </c>
      <c r="N456" s="8" t="str">
        <f>_xlfn.XLOOKUP(Orders[[#This Row],[Customer ID]],customers!$A$1:$A$1001,customers!$I$1:$I$1001,,0)</f>
        <v>Yes</v>
      </c>
      <c r="O456" s="8" t="str">
        <f t="shared" si="15"/>
        <v>Robusta</v>
      </c>
      <c r="P456" t="str">
        <f>IF(J456="M","Medium",IF(J456="L","Light",IF(J456="D","Dark","")))</f>
        <v>Dark</v>
      </c>
    </row>
    <row r="457" spans="1:16" x14ac:dyDescent="0.25">
      <c r="A457" s="2" t="s">
        <v>3058</v>
      </c>
      <c r="B457" s="3">
        <v>43841</v>
      </c>
      <c r="C457" s="2" t="s">
        <v>3059</v>
      </c>
      <c r="D457" t="s">
        <v>6145</v>
      </c>
      <c r="E457" s="2">
        <v>2</v>
      </c>
      <c r="F457" s="2" t="str">
        <f>_xlfn.XLOOKUP(C457,customers!$A$1:$A$1001,customers!$B$1:$B$1001,,0)</f>
        <v>Stan Barribal</v>
      </c>
      <c r="G457" s="2" t="str">
        <f>IF(_xlfn.XLOOKUP(C457,customers!A456:A1456,customers!C456:C1456,,0)=0,"",_xlfn.XLOOKUP(C457,customers!A456:A1456,customers!C456:C1456,,0))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14"/>
        <v>9.51</v>
      </c>
      <c r="N457" s="8" t="str">
        <f>_xlfn.XLOOKUP(Orders[[#This Row],[Customer ID]],customers!$A$1:$A$1001,customers!$I$1:$I$1001,,0)</f>
        <v>Yes</v>
      </c>
      <c r="O457" s="8" t="str">
        <f t="shared" si="15"/>
        <v>Liberica</v>
      </c>
      <c r="P457" t="str">
        <f>IF(J457="M","Medium",IF(J457="L","Light",IF(J457="D","Dark","")))</f>
        <v>Light</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IF(_xlfn.XLOOKUP(C458,customers!A457:A1457,customers!C457:C1457,,0)=0,"",_xlfn.XLOOKUP(C458,customers!A457:A1457,customers!C457:C1457,,0))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14"/>
        <v>41.169999999999995</v>
      </c>
      <c r="N458" s="8" t="str">
        <f>_xlfn.XLOOKUP(Orders[[#This Row],[Customer ID]],customers!$A$1:$A$1001,customers!$I$1:$I$1001,,0)</f>
        <v>No</v>
      </c>
      <c r="O458" s="8" t="str">
        <f t="shared" si="15"/>
        <v>Robusta</v>
      </c>
      <c r="P458" t="str">
        <f>IF(J458="M","Medium",IF(J458="L","Light",IF(J458="D","Dark","")))</f>
        <v>Dark</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IF(_xlfn.XLOOKUP(C459,customers!A458:A1458,customers!C458:C1458,,0)=0,"",_xlfn.XLOOKUP(C459,customers!A458:A1458,customers!C458:C1458,,0))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14"/>
        <v>47.55</v>
      </c>
      <c r="N459" s="8" t="str">
        <f>_xlfn.XLOOKUP(Orders[[#This Row],[Customer ID]],customers!$A$1:$A$1001,customers!$I$1:$I$1001,,0)</f>
        <v>No</v>
      </c>
      <c r="O459" s="8" t="str">
        <f t="shared" si="15"/>
        <v>Liberica</v>
      </c>
      <c r="P459" t="str">
        <f>IF(J459="M","Medium",IF(J459="L","Light",IF(J459="D","Dark","")))</f>
        <v>Light</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IF(_xlfn.XLOOKUP(C460,customers!A459:A1459,customers!C459:C1459,,0)=0,"",_xlfn.XLOOKUP(C460,customers!A459:A1459,customers!C459:C1459,,0))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14"/>
        <v>45</v>
      </c>
      <c r="N460" s="8" t="str">
        <f>_xlfn.XLOOKUP(Orders[[#This Row],[Customer ID]],customers!$A$1:$A$1001,customers!$I$1:$I$1001,,0)</f>
        <v>No</v>
      </c>
      <c r="O460" s="8" t="str">
        <f t="shared" si="15"/>
        <v>Arabica</v>
      </c>
      <c r="P460" t="str">
        <f>IF(J460="M","Medium",IF(J460="L","Light",IF(J460="D","Dark","")))</f>
        <v>Medium</v>
      </c>
    </row>
    <row r="461" spans="1:16" x14ac:dyDescent="0.25">
      <c r="A461" s="2" t="s">
        <v>3082</v>
      </c>
      <c r="B461" s="3">
        <v>43840</v>
      </c>
      <c r="C461" s="2" t="s">
        <v>3083</v>
      </c>
      <c r="D461" t="s">
        <v>6145</v>
      </c>
      <c r="E461" s="2">
        <v>5</v>
      </c>
      <c r="F461" s="2" t="str">
        <f>_xlfn.XLOOKUP(C461,customers!$A$1:$A$1001,customers!$B$1:$B$1001,,0)</f>
        <v>Alvis Elwin</v>
      </c>
      <c r="G461" s="2" t="str">
        <f>IF(_xlfn.XLOOKUP(C461,customers!A460:A1460,customers!C460:C1460,,0)=0,"",_xlfn.XLOOKUP(C461,customers!A460:A1460,customers!C460:C1460,,0))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14"/>
        <v>23.774999999999999</v>
      </c>
      <c r="N461" s="8" t="str">
        <f>_xlfn.XLOOKUP(Orders[[#This Row],[Customer ID]],customers!$A$1:$A$1001,customers!$I$1:$I$1001,,0)</f>
        <v>No</v>
      </c>
      <c r="O461" s="8" t="str">
        <f t="shared" si="15"/>
        <v>Liberica</v>
      </c>
      <c r="P461" t="str">
        <f>IF(J461="M","Medium",IF(J461="L","Light",IF(J461="D","Dark","")))</f>
        <v>Light</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IF(_xlfn.XLOOKUP(C462,customers!A461:A1461,customers!C461:C1461,,0)=0,"",_xlfn.XLOOKUP(C462,customers!A461:A1461,customers!C461:C1461,,0))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14"/>
        <v>16.11</v>
      </c>
      <c r="N462" s="8" t="str">
        <f>_xlfn.XLOOKUP(Orders[[#This Row],[Customer ID]],customers!$A$1:$A$1001,customers!$I$1:$I$1001,,0)</f>
        <v>Yes</v>
      </c>
      <c r="O462" s="8" t="str">
        <f t="shared" si="15"/>
        <v>Robusta</v>
      </c>
      <c r="P462" t="str">
        <f>IF(J462="M","Medium",IF(J462="L","Light",IF(J462="D","Dark","")))</f>
        <v>Dark</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IF(_xlfn.XLOOKUP(C463,customers!A462:A1462,customers!C462:C1462,,0)=0,"",_xlfn.XLOOKUP(C463,customers!A462:A1462,customers!C462:C1462,,0))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14"/>
        <v>10.739999999999998</v>
      </c>
      <c r="N463" s="8" t="str">
        <f>_xlfn.XLOOKUP(Orders[[#This Row],[Customer ID]],customers!$A$1:$A$1001,customers!$I$1:$I$1001,,0)</f>
        <v>Yes</v>
      </c>
      <c r="O463" s="8" t="str">
        <f t="shared" si="15"/>
        <v>Robusta</v>
      </c>
      <c r="P463" t="str">
        <f>IF(J463="M","Medium",IF(J463="L","Light",IF(J463="D","Dark","")))</f>
        <v>Dark</v>
      </c>
    </row>
    <row r="464" spans="1:16" x14ac:dyDescent="0.25">
      <c r="A464" s="2" t="s">
        <v>3100</v>
      </c>
      <c r="B464" s="3">
        <v>44124</v>
      </c>
      <c r="C464" s="2" t="s">
        <v>3101</v>
      </c>
      <c r="D464" t="s">
        <v>6147</v>
      </c>
      <c r="E464" s="2">
        <v>5</v>
      </c>
      <c r="F464" s="2" t="str">
        <f>_xlfn.XLOOKUP(C464,customers!$A$1:$A$1001,customers!$B$1:$B$1001,,0)</f>
        <v>Borg Daile</v>
      </c>
      <c r="G464" s="2" t="str">
        <f>IF(_xlfn.XLOOKUP(C464,customers!A463:A1463,customers!C463:C1463,,0)=0,"",_xlfn.XLOOKUP(C464,customers!A463:A1463,customers!C463:C1463,,0))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14"/>
        <v>49.75</v>
      </c>
      <c r="N464" s="8" t="str">
        <f>_xlfn.XLOOKUP(Orders[[#This Row],[Customer ID]],customers!$A$1:$A$1001,customers!$I$1:$I$1001,,0)</f>
        <v>Yes</v>
      </c>
      <c r="O464" s="8" t="str">
        <f t="shared" si="15"/>
        <v>Arabica</v>
      </c>
      <c r="P464" t="str">
        <f>IF(J464="M","Medium",IF(J464="L","Light",IF(J464="D","Dark","")))</f>
        <v>Dark</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IF(_xlfn.XLOOKUP(C465,customers!A464:A1464,customers!C464:C1464,,0)=0,"",_xlfn.XLOOKUP(C465,customers!A464:A1464,customers!C464:C1464,,0))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14"/>
        <v>27.5</v>
      </c>
      <c r="N465" s="8" t="str">
        <f>_xlfn.XLOOKUP(Orders[[#This Row],[Customer ID]],customers!$A$1:$A$1001,customers!$I$1:$I$1001,,0)</f>
        <v>No</v>
      </c>
      <c r="O465" s="8" t="str">
        <f t="shared" si="15"/>
        <v>Excelsa</v>
      </c>
      <c r="P465" t="str">
        <f>IF(J465="M","Medium",IF(J465="L","Light",IF(J465="D","Dark","")))</f>
        <v>Medium</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IF(_xlfn.XLOOKUP(C466,customers!A465:A1465,customers!C465:C1465,,0)=0,"",_xlfn.XLOOKUP(C466,customers!A465:A1465,customers!C465:C1465,,0))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14"/>
        <v>119.13999999999999</v>
      </c>
      <c r="N466" s="8" t="str">
        <f>_xlfn.XLOOKUP(Orders[[#This Row],[Customer ID]],customers!$A$1:$A$1001,customers!$I$1:$I$1001,,0)</f>
        <v>No</v>
      </c>
      <c r="O466" s="8" t="str">
        <f t="shared" si="15"/>
        <v>Liberica</v>
      </c>
      <c r="P466" t="str">
        <f>IF(J466="M","Medium",IF(J466="L","Light",IF(J466="D","Dark","")))</f>
        <v>Dark</v>
      </c>
    </row>
    <row r="467" spans="1:16" x14ac:dyDescent="0.25">
      <c r="A467" s="2" t="s">
        <v>3118</v>
      </c>
      <c r="B467" s="3">
        <v>43814</v>
      </c>
      <c r="C467" s="2" t="s">
        <v>3119</v>
      </c>
      <c r="D467" t="s">
        <v>6149</v>
      </c>
      <c r="E467" s="2">
        <v>1</v>
      </c>
      <c r="F467" s="2" t="str">
        <f>_xlfn.XLOOKUP(C467,customers!$A$1:$A$1001,customers!$B$1:$B$1001,,0)</f>
        <v>Dick Drinkall</v>
      </c>
      <c r="G467" s="2" t="str">
        <f>IF(_xlfn.XLOOKUP(C467,customers!A466:A1466,customers!C466:C1466,,0)=0,"",_xlfn.XLOOKUP(C467,customers!A466:A1466,customers!C466:C1466,,0))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14"/>
        <v>20.584999999999997</v>
      </c>
      <c r="N467" s="8" t="str">
        <f>_xlfn.XLOOKUP(Orders[[#This Row],[Customer ID]],customers!$A$1:$A$1001,customers!$I$1:$I$1001,,0)</f>
        <v>Yes</v>
      </c>
      <c r="O467" s="8" t="str">
        <f t="shared" si="15"/>
        <v>Robusta</v>
      </c>
      <c r="P467" t="str">
        <f>IF(J467="M","Medium",IF(J467="L","Light",IF(J467="D","Dark","")))</f>
        <v>Dark</v>
      </c>
    </row>
    <row r="468" spans="1:16" x14ac:dyDescent="0.25">
      <c r="A468" s="2" t="s">
        <v>3124</v>
      </c>
      <c r="B468" s="3">
        <v>44171</v>
      </c>
      <c r="C468" s="2" t="s">
        <v>3125</v>
      </c>
      <c r="D468" t="s">
        <v>6154</v>
      </c>
      <c r="E468" s="2">
        <v>3</v>
      </c>
      <c r="F468" s="2" t="str">
        <f>_xlfn.XLOOKUP(C468,customers!$A$1:$A$1001,customers!$B$1:$B$1001,,0)</f>
        <v>Dagny Kornel</v>
      </c>
      <c r="G468" s="2" t="str">
        <f>IF(_xlfn.XLOOKUP(C468,customers!A467:A1467,customers!C467:C1467,,0)=0,"",_xlfn.XLOOKUP(C468,customers!A467:A1467,customers!C467:C1467,,0))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14"/>
        <v>8.9550000000000001</v>
      </c>
      <c r="N468" s="8" t="str">
        <f>_xlfn.XLOOKUP(Orders[[#This Row],[Customer ID]],customers!$A$1:$A$1001,customers!$I$1:$I$1001,,0)</f>
        <v>Yes</v>
      </c>
      <c r="O468" s="8" t="str">
        <f t="shared" si="15"/>
        <v>Arabica</v>
      </c>
      <c r="P468" t="str">
        <f>IF(J468="M","Medium",IF(J468="L","Light",IF(J468="D","Dark","")))</f>
        <v>Dark</v>
      </c>
    </row>
    <row r="469" spans="1:16" x14ac:dyDescent="0.25">
      <c r="A469" s="2" t="s">
        <v>3130</v>
      </c>
      <c r="B469" s="3">
        <v>44536</v>
      </c>
      <c r="C469" s="2" t="s">
        <v>3131</v>
      </c>
      <c r="D469" t="s">
        <v>6158</v>
      </c>
      <c r="E469" s="2">
        <v>1</v>
      </c>
      <c r="F469" s="2" t="str">
        <f>_xlfn.XLOOKUP(C469,customers!$A$1:$A$1001,customers!$B$1:$B$1001,,0)</f>
        <v>Rhona Lequeux</v>
      </c>
      <c r="G469" s="2" t="str">
        <f>IF(_xlfn.XLOOKUP(C469,customers!A468:A1468,customers!C468:C1468,,0)=0,"",_xlfn.XLOOKUP(C469,customers!A468:A1468,customers!C468:C1468,,0))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14"/>
        <v>5.97</v>
      </c>
      <c r="N469" s="8" t="str">
        <f>_xlfn.XLOOKUP(Orders[[#This Row],[Customer ID]],customers!$A$1:$A$1001,customers!$I$1:$I$1001,,0)</f>
        <v>No</v>
      </c>
      <c r="O469" s="8" t="str">
        <f t="shared" si="15"/>
        <v>Arabica</v>
      </c>
      <c r="P469" t="str">
        <f>IF(J469="M","Medium",IF(J469="L","Light",IF(J469="D","Dark","")))</f>
        <v>Dark</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IF(_xlfn.XLOOKUP(C470,customers!A469:A1469,customers!C469:C1469,,0)=0,"",_xlfn.XLOOKUP(C470,customers!A469:A1469,customers!C469:C1469,,0))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14"/>
        <v>41.25</v>
      </c>
      <c r="N470" s="8" t="str">
        <f>_xlfn.XLOOKUP(Orders[[#This Row],[Customer ID]],customers!$A$1:$A$1001,customers!$I$1:$I$1001,,0)</f>
        <v>Yes</v>
      </c>
      <c r="O470" s="8" t="str">
        <f t="shared" si="15"/>
        <v>Excelsa</v>
      </c>
      <c r="P470" t="str">
        <f>IF(J470="M","Medium",IF(J470="L","Light",IF(J470="D","Dark","")))</f>
        <v>Medium</v>
      </c>
    </row>
    <row r="471" spans="1:16" x14ac:dyDescent="0.25">
      <c r="A471" s="2" t="s">
        <v>3141</v>
      </c>
      <c r="B471" s="3">
        <v>44375</v>
      </c>
      <c r="C471" s="2" t="s">
        <v>3194</v>
      </c>
      <c r="D471" t="s">
        <v>6184</v>
      </c>
      <c r="E471" s="2">
        <v>5</v>
      </c>
      <c r="F471" s="2" t="str">
        <f>_xlfn.XLOOKUP(C471,customers!$A$1:$A$1001,customers!$B$1:$B$1001,,0)</f>
        <v>Ailey Brash</v>
      </c>
      <c r="G471" s="2" t="str">
        <f>IF(_xlfn.XLOOKUP(C471,customers!A470:A1470,customers!C470:C1470,,0)=0,"",_xlfn.XLOOKUP(C471,customers!A470:A1470,customers!C470:C1470,,0))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14"/>
        <v>22.274999999999999</v>
      </c>
      <c r="N471" s="8" t="str">
        <f>_xlfn.XLOOKUP(Orders[[#This Row],[Customer ID]],customers!$A$1:$A$1001,customers!$I$1:$I$1001,,0)</f>
        <v>Yes</v>
      </c>
      <c r="O471" s="8" t="str">
        <f t="shared" si="15"/>
        <v>Excelsa</v>
      </c>
      <c r="P471" t="str">
        <f>IF(J471="M","Medium",IF(J471="L","Light",IF(J471="D","Dark","")))</f>
        <v>Light</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IF(_xlfn.XLOOKUP(C472,customers!A471:A1471,customers!C471:C1471,,0)=0,"",_xlfn.XLOOKUP(C472,customers!A471:A1471,customers!C471:C1471,,0))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14"/>
        <v>6.75</v>
      </c>
      <c r="N472" s="8" t="str">
        <f>_xlfn.XLOOKUP(Orders[[#This Row],[Customer ID]],customers!$A$1:$A$1001,customers!$I$1:$I$1001,,0)</f>
        <v>Yes</v>
      </c>
      <c r="O472" s="8" t="str">
        <f t="shared" si="15"/>
        <v>Arabica</v>
      </c>
      <c r="P472" t="str">
        <f>IF(J472="M","Medium",IF(J472="L","Light",IF(J472="D","Dark","")))</f>
        <v>Medium</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IF(_xlfn.XLOOKUP(C473,customers!A472:A1472,customers!C472:C1472,,0)=0,"",_xlfn.XLOOKUP(C473,customers!A472:A1472,customers!C472:C1472,,0))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14"/>
        <v>133.85999999999999</v>
      </c>
      <c r="N473" s="8" t="str">
        <f>_xlfn.XLOOKUP(Orders[[#This Row],[Customer ID]],customers!$A$1:$A$1001,customers!$I$1:$I$1001,,0)</f>
        <v>Yes</v>
      </c>
      <c r="O473" s="8" t="str">
        <f t="shared" si="15"/>
        <v>Liberica</v>
      </c>
      <c r="P473" t="str">
        <f>IF(J473="M","Medium",IF(J473="L","Light",IF(J473="D","Dark","")))</f>
        <v>Medium</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IF(_xlfn.XLOOKUP(C474,customers!A473:A1473,customers!C473:C1473,,0)=0,"",_xlfn.XLOOKUP(C474,customers!A473:A1473,customers!C473:C1473,,0))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14"/>
        <v>5.97</v>
      </c>
      <c r="N474" s="8" t="str">
        <f>_xlfn.XLOOKUP(Orders[[#This Row],[Customer ID]],customers!$A$1:$A$1001,customers!$I$1:$I$1001,,0)</f>
        <v>No</v>
      </c>
      <c r="O474" s="8" t="str">
        <f t="shared" si="15"/>
        <v>Arabica</v>
      </c>
      <c r="P474" t="str">
        <f>IF(J474="M","Medium",IF(J474="L","Light",IF(J474="D","Dark","")))</f>
        <v>Dark</v>
      </c>
    </row>
    <row r="475" spans="1:16" x14ac:dyDescent="0.25">
      <c r="A475" s="2" t="s">
        <v>3164</v>
      </c>
      <c r="B475" s="3">
        <v>44603</v>
      </c>
      <c r="C475" s="2" t="s">
        <v>3165</v>
      </c>
      <c r="D475" t="s">
        <v>6140</v>
      </c>
      <c r="E475" s="2">
        <v>2</v>
      </c>
      <c r="F475" s="2" t="str">
        <f>_xlfn.XLOOKUP(C475,customers!$A$1:$A$1001,customers!$B$1:$B$1001,,0)</f>
        <v>Heloise Zeal</v>
      </c>
      <c r="G475" s="2" t="str">
        <f>IF(_xlfn.XLOOKUP(C475,customers!A474:A1474,customers!C474:C1474,,0)=0,"",_xlfn.XLOOKUP(C475,customers!A474:A1474,customers!C474:C1474,,0))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14"/>
        <v>25.9</v>
      </c>
      <c r="N475" s="8" t="str">
        <f>_xlfn.XLOOKUP(Orders[[#This Row],[Customer ID]],customers!$A$1:$A$1001,customers!$I$1:$I$1001,,0)</f>
        <v>No</v>
      </c>
      <c r="O475" s="8" t="str">
        <f t="shared" si="15"/>
        <v>Arabica</v>
      </c>
      <c r="P475" t="str">
        <f>IF(J475="M","Medium",IF(J475="L","Light",IF(J475="D","Dark","")))</f>
        <v>Light</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IF(_xlfn.XLOOKUP(C476,customers!A475:A1475,customers!C475:C1475,,0)=0,"",_xlfn.XLOOKUP(C476,customers!A475:A1475,customers!C475:C1475,,0))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14"/>
        <v>31.624999999999996</v>
      </c>
      <c r="N476" s="8" t="str">
        <f>_xlfn.XLOOKUP(Orders[[#This Row],[Customer ID]],customers!$A$1:$A$1001,customers!$I$1:$I$1001,,0)</f>
        <v>Yes</v>
      </c>
      <c r="O476" s="8" t="str">
        <f t="shared" si="15"/>
        <v>Excelsa</v>
      </c>
      <c r="P476" t="str">
        <f>IF(J476="M","Medium",IF(J476="L","Light",IF(J476="D","Dark","")))</f>
        <v>Medium</v>
      </c>
    </row>
    <row r="477" spans="1:16" x14ac:dyDescent="0.25">
      <c r="A477" s="2" t="s">
        <v>3176</v>
      </c>
      <c r="B477" s="3">
        <v>44767</v>
      </c>
      <c r="C477" s="2" t="s">
        <v>3177</v>
      </c>
      <c r="D477" t="s">
        <v>6159</v>
      </c>
      <c r="E477" s="2">
        <v>2</v>
      </c>
      <c r="F477" s="2" t="str">
        <f>_xlfn.XLOOKUP(C477,customers!$A$1:$A$1001,customers!$B$1:$B$1001,,0)</f>
        <v>Daryn Dibley</v>
      </c>
      <c r="G477" s="2" t="str">
        <f>IF(_xlfn.XLOOKUP(C477,customers!A476:A1476,customers!C476:C1476,,0)=0,"",_xlfn.XLOOKUP(C477,customers!A476:A1476,customers!C476:C1476,,0))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14"/>
        <v>8.73</v>
      </c>
      <c r="N477" s="8" t="str">
        <f>_xlfn.XLOOKUP(Orders[[#This Row],[Customer ID]],customers!$A$1:$A$1001,customers!$I$1:$I$1001,,0)</f>
        <v>No</v>
      </c>
      <c r="O477" s="8" t="str">
        <f t="shared" si="15"/>
        <v>Liberica</v>
      </c>
      <c r="P477" t="str">
        <f>IF(J477="M","Medium",IF(J477="L","Light",IF(J477="D","Dark","")))</f>
        <v>Medium</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IF(_xlfn.XLOOKUP(C478,customers!A477:A1477,customers!C477:C1477,,0)=0,"",_xlfn.XLOOKUP(C478,customers!A477:A1477,customers!C477:C1477,,0))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14"/>
        <v>26.73</v>
      </c>
      <c r="N478" s="8" t="str">
        <f>_xlfn.XLOOKUP(Orders[[#This Row],[Customer ID]],customers!$A$1:$A$1001,customers!$I$1:$I$1001,,0)</f>
        <v>Yes</v>
      </c>
      <c r="O478" s="8" t="str">
        <f t="shared" si="15"/>
        <v>Excelsa</v>
      </c>
      <c r="P478" t="str">
        <f>IF(J478="M","Medium",IF(J478="L","Light",IF(J478="D","Dark","")))</f>
        <v>Light</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IF(_xlfn.XLOOKUP(C479,customers!A478:A1478,customers!C478:C1478,,0)=0,"",_xlfn.XLOOKUP(C479,customers!A478:A1478,customers!C478:C1478,,0))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14"/>
        <v>26.19</v>
      </c>
      <c r="N479" s="8" t="str">
        <f>_xlfn.XLOOKUP(Orders[[#This Row],[Customer ID]],customers!$A$1:$A$1001,customers!$I$1:$I$1001,,0)</f>
        <v>No</v>
      </c>
      <c r="O479" s="8" t="str">
        <f t="shared" si="15"/>
        <v>Liberica</v>
      </c>
      <c r="P479" t="str">
        <f>IF(J479="M","Medium",IF(J479="L","Light",IF(J479="D","Dark","")))</f>
        <v>Medium</v>
      </c>
    </row>
    <row r="480" spans="1:16" x14ac:dyDescent="0.25">
      <c r="A480" s="2" t="s">
        <v>3193</v>
      </c>
      <c r="B480" s="3">
        <v>43624</v>
      </c>
      <c r="C480" s="2" t="s">
        <v>3194</v>
      </c>
      <c r="D480" t="s">
        <v>6177</v>
      </c>
      <c r="E480" s="2">
        <v>6</v>
      </c>
      <c r="F480" s="2" t="str">
        <f>_xlfn.XLOOKUP(C480,customers!$A$1:$A$1001,customers!$B$1:$B$1001,,0)</f>
        <v>Ailey Brash</v>
      </c>
      <c r="G480" s="2" t="str">
        <f>IF(_xlfn.XLOOKUP(C480,customers!A479:A1479,customers!C479:C1479,,0)=0,"",_xlfn.XLOOKUP(C480,customers!A479:A1479,customers!C479:C1479,,0))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14"/>
        <v>53.699999999999996</v>
      </c>
      <c r="N480" s="8" t="str">
        <f>_xlfn.XLOOKUP(Orders[[#This Row],[Customer ID]],customers!$A$1:$A$1001,customers!$I$1:$I$1001,,0)</f>
        <v>Yes</v>
      </c>
      <c r="O480" s="8" t="str">
        <f t="shared" si="15"/>
        <v>Robusta</v>
      </c>
      <c r="P480" t="str">
        <f>IF(J480="M","Medium",IF(J480="L","Light",IF(J480="D","Dark","")))</f>
        <v>Dark</v>
      </c>
    </row>
    <row r="481" spans="1:16" x14ac:dyDescent="0.25">
      <c r="A481" s="2" t="s">
        <v>3193</v>
      </c>
      <c r="B481" s="3">
        <v>43624</v>
      </c>
      <c r="C481" s="2" t="s">
        <v>3194</v>
      </c>
      <c r="D481" t="s">
        <v>6166</v>
      </c>
      <c r="E481" s="2">
        <v>4</v>
      </c>
      <c r="F481" s="2" t="str">
        <f>_xlfn.XLOOKUP(C481,customers!$A$1:$A$1001,customers!$B$1:$B$1001,,0)</f>
        <v>Ailey Brash</v>
      </c>
      <c r="G481" s="2" t="str">
        <f>IF(_xlfn.XLOOKUP(C481,customers!A480:A1480,customers!C480:C1480,,0)=0,"",_xlfn.XLOOKUP(C481,customers!A480:A1480,customers!C480:C1480,,0))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14"/>
        <v>126.49999999999999</v>
      </c>
      <c r="N481" s="8" t="str">
        <f>_xlfn.XLOOKUP(Orders[[#This Row],[Customer ID]],customers!$A$1:$A$1001,customers!$I$1:$I$1001,,0)</f>
        <v>Yes</v>
      </c>
      <c r="O481" s="8" t="str">
        <f t="shared" si="15"/>
        <v>Excelsa</v>
      </c>
      <c r="P481" t="str">
        <f>IF(J481="M","Medium",IF(J481="L","Light",IF(J481="D","Dark","")))</f>
        <v>Medium</v>
      </c>
    </row>
    <row r="482" spans="1:16" x14ac:dyDescent="0.25">
      <c r="A482" s="2" t="s">
        <v>3193</v>
      </c>
      <c r="B482" s="3">
        <v>43624</v>
      </c>
      <c r="C482" s="2" t="s">
        <v>3194</v>
      </c>
      <c r="D482" t="s">
        <v>6156</v>
      </c>
      <c r="E482" s="2">
        <v>1</v>
      </c>
      <c r="F482" s="2" t="str">
        <f>_xlfn.XLOOKUP(C482,customers!$A$1:$A$1001,customers!$B$1:$B$1001,,0)</f>
        <v>Ailey Brash</v>
      </c>
      <c r="G482" s="2" t="e">
        <f>IF(_xlfn.XLOOKUP(C482,customers!A481:A1481,customers!C481:C1481,,0)=0,"",_xlfn.XLOOKUP(C482,customers!A481:A1481,customers!C481:C1481,,0))</f>
        <v>#N/A</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14"/>
        <v>4.125</v>
      </c>
      <c r="N482" s="8" t="str">
        <f>_xlfn.XLOOKUP(Orders[[#This Row],[Customer ID]],customers!$A$1:$A$1001,customers!$I$1:$I$1001,,0)</f>
        <v>Yes</v>
      </c>
      <c r="O482" s="8" t="str">
        <f t="shared" si="15"/>
        <v>Excelsa</v>
      </c>
      <c r="P482" t="str">
        <f>IF(J482="M","Medium",IF(J482="L","Light",IF(J482="D","Dark","")))</f>
        <v>Medium</v>
      </c>
    </row>
    <row r="483" spans="1:16" x14ac:dyDescent="0.25">
      <c r="A483" s="2" t="s">
        <v>3208</v>
      </c>
      <c r="B483" s="3">
        <v>43747</v>
      </c>
      <c r="C483" s="2" t="s">
        <v>3209</v>
      </c>
      <c r="D483" t="s">
        <v>6179</v>
      </c>
      <c r="E483" s="2">
        <v>2</v>
      </c>
      <c r="F483" s="2" t="str">
        <f>_xlfn.XLOOKUP(C483,customers!$A$1:$A$1001,customers!$B$1:$B$1001,,0)</f>
        <v>Nanny Izhakov</v>
      </c>
      <c r="G483" s="2" t="str">
        <f>IF(_xlfn.XLOOKUP(C483,customers!A482:A1482,customers!C482:C1482,,0)=0,"",_xlfn.XLOOKUP(C483,customers!A482:A1482,customers!C482:C1482,,0))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14"/>
        <v>23.9</v>
      </c>
      <c r="N483" s="8" t="str">
        <f>_xlfn.XLOOKUP(Orders[[#This Row],[Customer ID]],customers!$A$1:$A$1001,customers!$I$1:$I$1001,,0)</f>
        <v>No</v>
      </c>
      <c r="O483" s="8" t="str">
        <f t="shared" si="15"/>
        <v>Robusta</v>
      </c>
      <c r="P483" t="str">
        <f>IF(J483="M","Medium",IF(J483="L","Light",IF(J483="D","Dark","")))</f>
        <v>Light</v>
      </c>
    </row>
    <row r="484" spans="1:16" x14ac:dyDescent="0.25">
      <c r="A484" s="2" t="s">
        <v>3214</v>
      </c>
      <c r="B484" s="3">
        <v>44247</v>
      </c>
      <c r="C484" s="2" t="s">
        <v>3215</v>
      </c>
      <c r="D484" t="s">
        <v>6185</v>
      </c>
      <c r="E484" s="2">
        <v>5</v>
      </c>
      <c r="F484" s="2" t="str">
        <f>_xlfn.XLOOKUP(C484,customers!$A$1:$A$1001,customers!$B$1:$B$1001,,0)</f>
        <v>Stanly Keets</v>
      </c>
      <c r="G484" s="2" t="str">
        <f>IF(_xlfn.XLOOKUP(C484,customers!A483:A1483,customers!C483:C1483,,0)=0,"",_xlfn.XLOOKUP(C484,customers!A483:A1483,customers!C483:C1483,,0))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14"/>
        <v>139.72499999999999</v>
      </c>
      <c r="N484" s="8" t="str">
        <f>_xlfn.XLOOKUP(Orders[[#This Row],[Customer ID]],customers!$A$1:$A$1001,customers!$I$1:$I$1001,,0)</f>
        <v>Yes</v>
      </c>
      <c r="O484" s="8" t="str">
        <f t="shared" si="15"/>
        <v>Excelsa</v>
      </c>
      <c r="P484" t="str">
        <f>IF(J484="M","Medium",IF(J484="L","Light",IF(J484="D","Dark","")))</f>
        <v>Dark</v>
      </c>
    </row>
    <row r="485" spans="1:16" x14ac:dyDescent="0.25">
      <c r="A485" s="2" t="s">
        <v>3220</v>
      </c>
      <c r="B485" s="3">
        <v>43790</v>
      </c>
      <c r="C485" s="2" t="s">
        <v>3221</v>
      </c>
      <c r="D485" t="s">
        <v>6165</v>
      </c>
      <c r="E485" s="2">
        <v>2</v>
      </c>
      <c r="F485" s="2" t="str">
        <f>_xlfn.XLOOKUP(C485,customers!$A$1:$A$1001,customers!$B$1:$B$1001,,0)</f>
        <v>Orion Dyott</v>
      </c>
      <c r="G485" s="2" t="str">
        <f>IF(_xlfn.XLOOKUP(C485,customers!A484:A1484,customers!C484:C1484,,0)=0,"",_xlfn.XLOOKUP(C485,customers!A484:A1484,customers!C484:C1484,,0))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14"/>
        <v>59.569999999999993</v>
      </c>
      <c r="N485" s="8" t="str">
        <f>_xlfn.XLOOKUP(Orders[[#This Row],[Customer ID]],customers!$A$1:$A$1001,customers!$I$1:$I$1001,,0)</f>
        <v>Yes</v>
      </c>
      <c r="O485" s="8" t="str">
        <f t="shared" si="15"/>
        <v>Liberica</v>
      </c>
      <c r="P485" t="str">
        <f>IF(J485="M","Medium",IF(J485="L","Light",IF(J485="D","Dark","")))</f>
        <v>Dark</v>
      </c>
    </row>
    <row r="486" spans="1:16" x14ac:dyDescent="0.25">
      <c r="A486" s="2" t="s">
        <v>3225</v>
      </c>
      <c r="B486" s="3">
        <v>44479</v>
      </c>
      <c r="C486" s="2" t="s">
        <v>3226</v>
      </c>
      <c r="D486" t="s">
        <v>6161</v>
      </c>
      <c r="E486" s="2">
        <v>6</v>
      </c>
      <c r="F486" s="2" t="str">
        <f>_xlfn.XLOOKUP(C486,customers!$A$1:$A$1001,customers!$B$1:$B$1001,,0)</f>
        <v>Keefer Cake</v>
      </c>
      <c r="G486" s="2" t="str">
        <f>IF(_xlfn.XLOOKUP(C486,customers!A485:A1485,customers!C485:C1485,,0)=0,"",_xlfn.XLOOKUP(C486,customers!A485:A1485,customers!C485:C1485,,0))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14"/>
        <v>57.06</v>
      </c>
      <c r="N486" s="8" t="str">
        <f>_xlfn.XLOOKUP(Orders[[#This Row],[Customer ID]],customers!$A$1:$A$1001,customers!$I$1:$I$1001,,0)</f>
        <v>No</v>
      </c>
      <c r="O486" s="8" t="str">
        <f t="shared" si="15"/>
        <v>Liberica</v>
      </c>
      <c r="P486" t="str">
        <f>IF(J486="M","Medium",IF(J486="L","Light",IF(J486="D","Dark","")))</f>
        <v>Light</v>
      </c>
    </row>
    <row r="487" spans="1:16" x14ac:dyDescent="0.25">
      <c r="A487" s="2" t="s">
        <v>3230</v>
      </c>
      <c r="B487" s="3">
        <v>44413</v>
      </c>
      <c r="C487" s="2" t="s">
        <v>3231</v>
      </c>
      <c r="D487" t="s">
        <v>6178</v>
      </c>
      <c r="E487" s="2">
        <v>6</v>
      </c>
      <c r="F487" s="2" t="str">
        <f>_xlfn.XLOOKUP(C487,customers!$A$1:$A$1001,customers!$B$1:$B$1001,,0)</f>
        <v>Morna Hansed</v>
      </c>
      <c r="G487" s="2" t="str">
        <f>IF(_xlfn.XLOOKUP(C487,customers!A486:A1486,customers!C486:C1486,,0)=0,"",_xlfn.XLOOKUP(C487,customers!A486:A1486,customers!C486:C1486,,0))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14"/>
        <v>21.509999999999998</v>
      </c>
      <c r="N487" s="8" t="str">
        <f>_xlfn.XLOOKUP(Orders[[#This Row],[Customer ID]],customers!$A$1:$A$1001,customers!$I$1:$I$1001,,0)</f>
        <v>Yes</v>
      </c>
      <c r="O487" s="8" t="str">
        <f t="shared" si="15"/>
        <v>Robusta</v>
      </c>
      <c r="P487" t="str">
        <f>IF(J487="M","Medium",IF(J487="L","Light",IF(J487="D","Dark","")))</f>
        <v>Light</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IF(_xlfn.XLOOKUP(C488,customers!A487:A1487,customers!C487:C1487,,0)=0,"",_xlfn.XLOOKUP(C488,customers!A487:A1487,customers!C487:C1487,,0))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14"/>
        <v>52.38</v>
      </c>
      <c r="N488" s="8" t="str">
        <f>_xlfn.XLOOKUP(Orders[[#This Row],[Customer ID]],customers!$A$1:$A$1001,customers!$I$1:$I$1001,,0)</f>
        <v>Yes</v>
      </c>
      <c r="O488" s="8" t="str">
        <f t="shared" si="15"/>
        <v>Liberica</v>
      </c>
      <c r="P488" t="str">
        <f>IF(J488="M","Medium",IF(J488="L","Light",IF(J488="D","Dark","")))</f>
        <v>Medium</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IF(_xlfn.XLOOKUP(C489,customers!A488:A1488,customers!C488:C1488,,0)=0,"",_xlfn.XLOOKUP(C489,customers!A488:A1488,customers!C488:C1488,,0))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14"/>
        <v>72.900000000000006</v>
      </c>
      <c r="N489" s="8" t="str">
        <f>_xlfn.XLOOKUP(Orders[[#This Row],[Customer ID]],customers!$A$1:$A$1001,customers!$I$1:$I$1001,,0)</f>
        <v>No</v>
      </c>
      <c r="O489" s="8" t="str">
        <f t="shared" si="15"/>
        <v>Excelsa</v>
      </c>
      <c r="P489" t="str">
        <f>IF(J489="M","Medium",IF(J489="L","Light",IF(J489="D","Dark","")))</f>
        <v>Dark</v>
      </c>
    </row>
    <row r="490" spans="1:16" x14ac:dyDescent="0.25">
      <c r="A490" s="2" t="s">
        <v>3248</v>
      </c>
      <c r="B490" s="3">
        <v>43954</v>
      </c>
      <c r="C490" s="2" t="s">
        <v>3249</v>
      </c>
      <c r="D490" t="s">
        <v>6174</v>
      </c>
      <c r="E490" s="2">
        <v>5</v>
      </c>
      <c r="F490" s="2" t="str">
        <f>_xlfn.XLOOKUP(C490,customers!$A$1:$A$1001,customers!$B$1:$B$1001,,0)</f>
        <v>Becky Semkins</v>
      </c>
      <c r="G490" s="2" t="str">
        <f>IF(_xlfn.XLOOKUP(C490,customers!A489:A1489,customers!C489:C1489,,0)=0,"",_xlfn.XLOOKUP(C490,customers!A489:A1489,customers!C489:C1489,,0))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14"/>
        <v>14.924999999999999</v>
      </c>
      <c r="N490" s="8" t="str">
        <f>_xlfn.XLOOKUP(Orders[[#This Row],[Customer ID]],customers!$A$1:$A$1001,customers!$I$1:$I$1001,,0)</f>
        <v>Yes</v>
      </c>
      <c r="O490" s="8" t="str">
        <f t="shared" si="15"/>
        <v>Robusta</v>
      </c>
      <c r="P490" t="str">
        <f>IF(J490="M","Medium",IF(J490="L","Light",IF(J490="D","Dark","")))</f>
        <v>Medium</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IF(_xlfn.XLOOKUP(C491,customers!A490:A1490,customers!C490:C1490,,0)=0,"",_xlfn.XLOOKUP(C491,customers!A490:A1490,customers!C490:C1490,,0))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14"/>
        <v>95.1</v>
      </c>
      <c r="N491" s="8" t="str">
        <f>_xlfn.XLOOKUP(Orders[[#This Row],[Customer ID]],customers!$A$1:$A$1001,customers!$I$1:$I$1001,,0)</f>
        <v>No</v>
      </c>
      <c r="O491" s="8" t="str">
        <f t="shared" si="15"/>
        <v>Liberica</v>
      </c>
      <c r="P491" t="str">
        <f>IF(J491="M","Medium",IF(J491="L","Light",IF(J491="D","Dark","")))</f>
        <v>Light</v>
      </c>
    </row>
    <row r="492" spans="1:16" x14ac:dyDescent="0.25">
      <c r="A492" s="2" t="s">
        <v>3260</v>
      </c>
      <c r="B492" s="3">
        <v>43764</v>
      </c>
      <c r="C492" s="2" t="s">
        <v>3261</v>
      </c>
      <c r="D492" t="s">
        <v>6169</v>
      </c>
      <c r="E492" s="2">
        <v>2</v>
      </c>
      <c r="F492" s="2" t="str">
        <f>_xlfn.XLOOKUP(C492,customers!$A$1:$A$1001,customers!$B$1:$B$1001,,0)</f>
        <v>Bob Giannazzi</v>
      </c>
      <c r="G492" s="2" t="str">
        <f>IF(_xlfn.XLOOKUP(C492,customers!A491:A1491,customers!C491:C1491,,0)=0,"",_xlfn.XLOOKUP(C492,customers!A491:A1491,customers!C491:C1491,,0))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14"/>
        <v>15.54</v>
      </c>
      <c r="N492" s="8" t="str">
        <f>_xlfn.XLOOKUP(Orders[[#This Row],[Customer ID]],customers!$A$1:$A$1001,customers!$I$1:$I$1001,,0)</f>
        <v>No</v>
      </c>
      <c r="O492" s="8" t="str">
        <f t="shared" si="15"/>
        <v>Liberica</v>
      </c>
      <c r="P492" t="str">
        <f>IF(J492="M","Medium",IF(J492="L","Light",IF(J492="D","Dark","")))</f>
        <v>Dark</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IF(_xlfn.XLOOKUP(C493,customers!A492:A1492,customers!C492:C1492,,0)=0,"",_xlfn.XLOOKUP(C493,customers!A492:A1492,customers!C492:C1492,,0))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14"/>
        <v>23.31</v>
      </c>
      <c r="N493" s="8" t="str">
        <f>_xlfn.XLOOKUP(Orders[[#This Row],[Customer ID]],customers!$A$1:$A$1001,customers!$I$1:$I$1001,,0)</f>
        <v>No</v>
      </c>
      <c r="O493" s="8" t="str">
        <f t="shared" si="15"/>
        <v>Liberica</v>
      </c>
      <c r="P493" t="str">
        <f>IF(J493="M","Medium",IF(J493="L","Light",IF(J493="D","Dark","")))</f>
        <v>Dark</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IF(_xlfn.XLOOKUP(C494,customers!A493:A1493,customers!C493:C1493,,0)=0,"",_xlfn.XLOOKUP(C494,customers!A493:A1493,customers!C493:C1493,,0))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14"/>
        <v>4.125</v>
      </c>
      <c r="N494" s="8" t="str">
        <f>_xlfn.XLOOKUP(Orders[[#This Row],[Customer ID]],customers!$A$1:$A$1001,customers!$I$1:$I$1001,,0)</f>
        <v>Yes</v>
      </c>
      <c r="O494" s="8" t="str">
        <f t="shared" si="15"/>
        <v>Excelsa</v>
      </c>
      <c r="P494" t="str">
        <f>IF(J494="M","Medium",IF(J494="L","Light",IF(J494="D","Dark","")))</f>
        <v>Medium</v>
      </c>
    </row>
    <row r="495" spans="1:16" x14ac:dyDescent="0.25">
      <c r="A495" s="2" t="s">
        <v>3277</v>
      </c>
      <c r="B495" s="3">
        <v>44090</v>
      </c>
      <c r="C495" s="2" t="s">
        <v>3278</v>
      </c>
      <c r="D495" t="s">
        <v>6146</v>
      </c>
      <c r="E495" s="2">
        <v>6</v>
      </c>
      <c r="F495" s="2" t="str">
        <f>_xlfn.XLOOKUP(C495,customers!$A$1:$A$1001,customers!$B$1:$B$1001,,0)</f>
        <v>Sky Farnish</v>
      </c>
      <c r="G495" s="2" t="str">
        <f>IF(_xlfn.XLOOKUP(C495,customers!A494:A1494,customers!C494:C1494,,0)=0,"",_xlfn.XLOOKUP(C495,customers!A494:A1494,customers!C494:C1494,,0))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14"/>
        <v>35.82</v>
      </c>
      <c r="N495" s="8" t="str">
        <f>_xlfn.XLOOKUP(Orders[[#This Row],[Customer ID]],customers!$A$1:$A$1001,customers!$I$1:$I$1001,,0)</f>
        <v>No</v>
      </c>
      <c r="O495" s="8" t="str">
        <f t="shared" si="15"/>
        <v>Robusta</v>
      </c>
      <c r="P495" t="str">
        <f>IF(J495="M","Medium",IF(J495="L","Light",IF(J495="D","Dark","")))</f>
        <v>Medium</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IF(_xlfn.XLOOKUP(C496,customers!A495:A1495,customers!C495:C1495,,0)=0,"",_xlfn.XLOOKUP(C496,customers!A495:A1495,customers!C495:C1495,,0))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14"/>
        <v>31.7</v>
      </c>
      <c r="N496" s="8" t="str">
        <f>_xlfn.XLOOKUP(Orders[[#This Row],[Customer ID]],customers!$A$1:$A$1001,customers!$I$1:$I$1001,,0)</f>
        <v>No</v>
      </c>
      <c r="O496" s="8" t="str">
        <f t="shared" si="15"/>
        <v>Liberica</v>
      </c>
      <c r="P496" t="str">
        <f>IF(J496="M","Medium",IF(J496="L","Light",IF(J496="D","Dark","")))</f>
        <v>Light</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IF(_xlfn.XLOOKUP(C497,customers!A496:A1496,customers!C496:C1496,,0)=0,"",_xlfn.XLOOKUP(C497,customers!A496:A1496,customers!C496:C1496,,0))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14"/>
        <v>79.25</v>
      </c>
      <c r="N497" s="8" t="str">
        <f>_xlfn.XLOOKUP(Orders[[#This Row],[Customer ID]],customers!$A$1:$A$1001,customers!$I$1:$I$1001,,0)</f>
        <v>Yes</v>
      </c>
      <c r="O497" s="8" t="str">
        <f t="shared" si="15"/>
        <v>Liberica</v>
      </c>
      <c r="P497" t="str">
        <f>IF(J497="M","Medium",IF(J497="L","Light",IF(J497="D","Dark","")))</f>
        <v>Light</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IF(_xlfn.XLOOKUP(C498,customers!A497:A1497,customers!C497:C1497,,0)=0,"",_xlfn.XLOOKUP(C498,customers!A497:A1497,customers!C497:C1497,,0))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14"/>
        <v>10.935</v>
      </c>
      <c r="N498" s="8" t="str">
        <f>_xlfn.XLOOKUP(Orders[[#This Row],[Customer ID]],customers!$A$1:$A$1001,customers!$I$1:$I$1001,,0)</f>
        <v>No</v>
      </c>
      <c r="O498" s="8" t="str">
        <f t="shared" si="15"/>
        <v>Excelsa</v>
      </c>
      <c r="P498" t="str">
        <f>IF(J498="M","Medium",IF(J498="L","Light",IF(J498="D","Dark","")))</f>
        <v>Dark</v>
      </c>
    </row>
    <row r="499" spans="1:16" x14ac:dyDescent="0.25">
      <c r="A499" s="2" t="s">
        <v>3300</v>
      </c>
      <c r="B499" s="3">
        <v>44351</v>
      </c>
      <c r="C499" s="2" t="s">
        <v>3301</v>
      </c>
      <c r="D499" t="s">
        <v>6147</v>
      </c>
      <c r="E499" s="2">
        <v>4</v>
      </c>
      <c r="F499" s="2" t="str">
        <f>_xlfn.XLOOKUP(C499,customers!$A$1:$A$1001,customers!$B$1:$B$1001,,0)</f>
        <v>Chantal Mersh</v>
      </c>
      <c r="G499" s="2" t="str">
        <f>IF(_xlfn.XLOOKUP(C499,customers!A498:A1498,customers!C498:C1498,,0)=0,"",_xlfn.XLOOKUP(C499,customers!A498:A1498,customers!C498:C1498,,0))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14"/>
        <v>39.799999999999997</v>
      </c>
      <c r="N499" s="8" t="str">
        <f>_xlfn.XLOOKUP(Orders[[#This Row],[Customer ID]],customers!$A$1:$A$1001,customers!$I$1:$I$1001,,0)</f>
        <v>No</v>
      </c>
      <c r="O499" s="8" t="str">
        <f t="shared" si="15"/>
        <v>Arabica</v>
      </c>
      <c r="P499" t="str">
        <f>IF(J499="M","Medium",IF(J499="L","Light",IF(J499="D","Dark","")))</f>
        <v>Dark</v>
      </c>
    </row>
    <row r="500" spans="1:16" x14ac:dyDescent="0.25">
      <c r="A500" s="2" t="s">
        <v>3307</v>
      </c>
      <c r="B500" s="3">
        <v>44159</v>
      </c>
      <c r="C500" s="2" t="s">
        <v>3368</v>
      </c>
      <c r="D500" t="s">
        <v>6138</v>
      </c>
      <c r="E500" s="2">
        <v>5</v>
      </c>
      <c r="F500" s="2" t="str">
        <f>_xlfn.XLOOKUP(C500,customers!$A$1:$A$1001,customers!$B$1:$B$1001,,0)</f>
        <v>Marja Urion</v>
      </c>
      <c r="G500" s="2" t="str">
        <f>IF(_xlfn.XLOOKUP(C500,customers!A499:A1499,customers!C499:C1499,,0)=0,"",_xlfn.XLOOKUP(C500,customers!A499:A1499,customers!C499:C1499,,0))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14"/>
        <v>49.75</v>
      </c>
      <c r="N500" s="8" t="str">
        <f>_xlfn.XLOOKUP(Orders[[#This Row],[Customer ID]],customers!$A$1:$A$1001,customers!$I$1:$I$1001,,0)</f>
        <v>Yes</v>
      </c>
      <c r="O500" s="8" t="str">
        <f t="shared" si="15"/>
        <v>Robusta</v>
      </c>
      <c r="P500" t="str">
        <f>IF(J500="M","Medium",IF(J500="L","Light",IF(J500="D","Dark","")))</f>
        <v>Medium</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IF(_xlfn.XLOOKUP(C501,customers!A500:A1500,customers!C500:C1500,,0)=0,"",_xlfn.XLOOKUP(C501,customers!A500:A1500,customers!C500:C1500,,0))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14"/>
        <v>8.0549999999999997</v>
      </c>
      <c r="N501" s="8" t="str">
        <f>_xlfn.XLOOKUP(Orders[[#This Row],[Customer ID]],customers!$A$1:$A$1001,customers!$I$1:$I$1001,,0)</f>
        <v>Yes</v>
      </c>
      <c r="O501" s="8" t="str">
        <f t="shared" si="15"/>
        <v>Robusta</v>
      </c>
      <c r="P501" t="str">
        <f>IF(J501="M","Medium",IF(J501="L","Light",IF(J501="D","Dark","")))</f>
        <v>Dark</v>
      </c>
    </row>
    <row r="502" spans="1:16" x14ac:dyDescent="0.25">
      <c r="A502" s="2" t="s">
        <v>3318</v>
      </c>
      <c r="B502" s="3">
        <v>44025</v>
      </c>
      <c r="C502" s="2" t="s">
        <v>3319</v>
      </c>
      <c r="D502" t="s">
        <v>6179</v>
      </c>
      <c r="E502" s="2">
        <v>4</v>
      </c>
      <c r="F502" s="2" t="str">
        <f>_xlfn.XLOOKUP(C502,customers!$A$1:$A$1001,customers!$B$1:$B$1001,,0)</f>
        <v>Alf Housaman</v>
      </c>
      <c r="G502" s="2" t="str">
        <f>IF(_xlfn.XLOOKUP(C502,customers!A501:A1501,customers!C501:C1501,,0)=0,"",_xlfn.XLOOKUP(C502,customers!A501:A1501,customers!C501:C1501,,0))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14"/>
        <v>47.8</v>
      </c>
      <c r="N502" s="8" t="str">
        <f>_xlfn.XLOOKUP(Orders[[#This Row],[Customer ID]],customers!$A$1:$A$1001,customers!$I$1:$I$1001,,0)</f>
        <v>No</v>
      </c>
      <c r="O502" s="8" t="str">
        <f t="shared" si="15"/>
        <v>Robusta</v>
      </c>
      <c r="P502" t="str">
        <f>IF(J502="M","Medium",IF(J502="L","Light",IF(J502="D","Dark","")))</f>
        <v>Light</v>
      </c>
    </row>
    <row r="503" spans="1:16" x14ac:dyDescent="0.25">
      <c r="A503" s="2" t="s">
        <v>3323</v>
      </c>
      <c r="B503" s="3">
        <v>43467</v>
      </c>
      <c r="C503" s="2" t="s">
        <v>3324</v>
      </c>
      <c r="D503" t="s">
        <v>6174</v>
      </c>
      <c r="E503" s="2">
        <v>4</v>
      </c>
      <c r="F503" s="2" t="str">
        <f>_xlfn.XLOOKUP(C503,customers!$A$1:$A$1001,customers!$B$1:$B$1001,,0)</f>
        <v>Gladi Ducker</v>
      </c>
      <c r="G503" s="2" t="str">
        <f>IF(_xlfn.XLOOKUP(C503,customers!A502:A1502,customers!C502:C1502,,0)=0,"",_xlfn.XLOOKUP(C503,customers!A502:A1502,customers!C502:C1502,,0))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14"/>
        <v>11.94</v>
      </c>
      <c r="N503" s="8" t="str">
        <f>_xlfn.XLOOKUP(Orders[[#This Row],[Customer ID]],customers!$A$1:$A$1001,customers!$I$1:$I$1001,,0)</f>
        <v>No</v>
      </c>
      <c r="O503" s="8" t="str">
        <f t="shared" si="15"/>
        <v>Robusta</v>
      </c>
      <c r="P503" t="str">
        <f>IF(J503="M","Medium",IF(J503="L","Light",IF(J503="D","Dark","")))</f>
        <v>Medium</v>
      </c>
    </row>
    <row r="504" spans="1:16" x14ac:dyDescent="0.25">
      <c r="A504" s="2" t="s">
        <v>3323</v>
      </c>
      <c r="B504" s="3">
        <v>43467</v>
      </c>
      <c r="C504" s="2" t="s">
        <v>3324</v>
      </c>
      <c r="D504" t="s">
        <v>6156</v>
      </c>
      <c r="E504" s="2">
        <v>4</v>
      </c>
      <c r="F504" s="2" t="str">
        <f>_xlfn.XLOOKUP(C504,customers!$A$1:$A$1001,customers!$B$1:$B$1001,,0)</f>
        <v>Gladi Ducker</v>
      </c>
      <c r="G504" s="2" t="str">
        <f>IF(_xlfn.XLOOKUP(C504,customers!A503:A1503,customers!C503:C1503,,0)=0,"",_xlfn.XLOOKUP(C504,customers!A503:A1503,customers!C503:C1503,,0))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14"/>
        <v>16.5</v>
      </c>
      <c r="N504" s="8" t="str">
        <f>_xlfn.XLOOKUP(Orders[[#This Row],[Customer ID]],customers!$A$1:$A$1001,customers!$I$1:$I$1001,,0)</f>
        <v>No</v>
      </c>
      <c r="O504" s="8" t="str">
        <f t="shared" si="15"/>
        <v>Excelsa</v>
      </c>
      <c r="P504" t="str">
        <f>IF(J504="M","Medium",IF(J504="L","Light",IF(J504="D","Dark","")))</f>
        <v>Medium</v>
      </c>
    </row>
    <row r="505" spans="1:16" x14ac:dyDescent="0.25">
      <c r="A505" s="2" t="s">
        <v>3323</v>
      </c>
      <c r="B505" s="3">
        <v>43467</v>
      </c>
      <c r="C505" s="2" t="s">
        <v>3324</v>
      </c>
      <c r="D505" t="s">
        <v>6143</v>
      </c>
      <c r="E505" s="2">
        <v>4</v>
      </c>
      <c r="F505" s="2" t="str">
        <f>_xlfn.XLOOKUP(C505,customers!$A$1:$A$1001,customers!$B$1:$B$1001,,0)</f>
        <v>Gladi Ducker</v>
      </c>
      <c r="G505" s="2" t="e">
        <f>IF(_xlfn.XLOOKUP(C505,customers!A504:A1504,customers!C504:C1504,,0)=0,"",_xlfn.XLOOKUP(C505,customers!A504:A1504,customers!C504:C1504,,0))</f>
        <v>#N/A</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14"/>
        <v>51.8</v>
      </c>
      <c r="N505" s="8" t="str">
        <f>_xlfn.XLOOKUP(Orders[[#This Row],[Customer ID]],customers!$A$1:$A$1001,customers!$I$1:$I$1001,,0)</f>
        <v>No</v>
      </c>
      <c r="O505" s="8" t="str">
        <f t="shared" si="15"/>
        <v>Liberica</v>
      </c>
      <c r="P505" t="str">
        <f>IF(J505="M","Medium",IF(J505="L","Light",IF(J505="D","Dark","")))</f>
        <v>Dark</v>
      </c>
    </row>
    <row r="506" spans="1:16" x14ac:dyDescent="0.25">
      <c r="A506" s="2" t="s">
        <v>3323</v>
      </c>
      <c r="B506" s="3">
        <v>43467</v>
      </c>
      <c r="C506" s="2" t="s">
        <v>3324</v>
      </c>
      <c r="D506" t="s">
        <v>6145</v>
      </c>
      <c r="E506" s="2">
        <v>3</v>
      </c>
      <c r="F506" s="2" t="str">
        <f>_xlfn.XLOOKUP(C506,customers!$A$1:$A$1001,customers!$B$1:$B$1001,,0)</f>
        <v>Gladi Ducker</v>
      </c>
      <c r="G506" s="2" t="e">
        <f>IF(_xlfn.XLOOKUP(C506,customers!A505:A1505,customers!C505:C1505,,0)=0,"",_xlfn.XLOOKUP(C506,customers!A505:A1505,customers!C505:C1505,,0))</f>
        <v>#N/A</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14"/>
        <v>14.265000000000001</v>
      </c>
      <c r="N506" s="8" t="str">
        <f>_xlfn.XLOOKUP(Orders[[#This Row],[Customer ID]],customers!$A$1:$A$1001,customers!$I$1:$I$1001,,0)</f>
        <v>No</v>
      </c>
      <c r="O506" s="8" t="str">
        <f t="shared" si="15"/>
        <v>Liberica</v>
      </c>
      <c r="P506" t="str">
        <f>IF(J506="M","Medium",IF(J506="L","Light",IF(J506="D","Dark","")))</f>
        <v>Light</v>
      </c>
    </row>
    <row r="507" spans="1:16" x14ac:dyDescent="0.25">
      <c r="A507" s="2" t="s">
        <v>3343</v>
      </c>
      <c r="B507" s="3">
        <v>44609</v>
      </c>
      <c r="C507" s="2" t="s">
        <v>3344</v>
      </c>
      <c r="D507" t="s">
        <v>6159</v>
      </c>
      <c r="E507" s="2">
        <v>6</v>
      </c>
      <c r="F507" s="2" t="str">
        <f>_xlfn.XLOOKUP(C507,customers!$A$1:$A$1001,customers!$B$1:$B$1001,,0)</f>
        <v>Wain Stearley</v>
      </c>
      <c r="G507" s="2" t="str">
        <f>IF(_xlfn.XLOOKUP(C507,customers!A506:A1506,customers!C506:C1506,,0)=0,"",_xlfn.XLOOKUP(C507,customers!A506:A1506,customers!C506:C1506,,0))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14"/>
        <v>26.19</v>
      </c>
      <c r="N507" s="8" t="str">
        <f>_xlfn.XLOOKUP(Orders[[#This Row],[Customer ID]],customers!$A$1:$A$1001,customers!$I$1:$I$1001,,0)</f>
        <v>No</v>
      </c>
      <c r="O507" s="8" t="str">
        <f t="shared" si="15"/>
        <v>Liberica</v>
      </c>
      <c r="P507" t="str">
        <f>IF(J507="M","Medium",IF(J507="L","Light",IF(J507="D","Dark","")))</f>
        <v>Medium</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IF(_xlfn.XLOOKUP(C508,customers!A507:A1507,customers!C507:C1507,,0)=0,"",_xlfn.XLOOKUP(C508,customers!A507:A1507,customers!C507:C1507,,0))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14"/>
        <v>25.9</v>
      </c>
      <c r="N508" s="8" t="str">
        <f>_xlfn.XLOOKUP(Orders[[#This Row],[Customer ID]],customers!$A$1:$A$1001,customers!$I$1:$I$1001,,0)</f>
        <v>Yes</v>
      </c>
      <c r="O508" s="8" t="str">
        <f t="shared" si="15"/>
        <v>Arabica</v>
      </c>
      <c r="P508" t="str">
        <f>IF(J508="M","Medium",IF(J508="L","Light",IF(J508="D","Dark","")))</f>
        <v>Light</v>
      </c>
    </row>
    <row r="509" spans="1:16" x14ac:dyDescent="0.25">
      <c r="A509" s="2" t="s">
        <v>3355</v>
      </c>
      <c r="B509" s="3">
        <v>43516</v>
      </c>
      <c r="C509" s="2" t="s">
        <v>3356</v>
      </c>
      <c r="D509" t="s">
        <v>6182</v>
      </c>
      <c r="E509" s="2">
        <v>3</v>
      </c>
      <c r="F509" s="2" t="str">
        <f>_xlfn.XLOOKUP(C509,customers!$A$1:$A$1001,customers!$B$1:$B$1001,,0)</f>
        <v>Perry Lyfield</v>
      </c>
      <c r="G509" s="2" t="str">
        <f>IF(_xlfn.XLOOKUP(C509,customers!A508:A1508,customers!C508:C1508,,0)=0,"",_xlfn.XLOOKUP(C509,customers!A508:A1508,customers!C508:C1508,,0))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14"/>
        <v>89.35499999999999</v>
      </c>
      <c r="N509" s="8" t="str">
        <f>_xlfn.XLOOKUP(Orders[[#This Row],[Customer ID]],customers!$A$1:$A$1001,customers!$I$1:$I$1001,,0)</f>
        <v>Yes</v>
      </c>
      <c r="O509" s="8" t="str">
        <f t="shared" si="15"/>
        <v>Arabica</v>
      </c>
      <c r="P509" t="str">
        <f>IF(J509="M","Medium",IF(J509="L","Light",IF(J509="D","Dark","")))</f>
        <v>Light</v>
      </c>
    </row>
    <row r="510" spans="1:16" x14ac:dyDescent="0.25">
      <c r="A510" s="2" t="s">
        <v>3361</v>
      </c>
      <c r="B510" s="3">
        <v>44210</v>
      </c>
      <c r="C510" s="2" t="s">
        <v>3362</v>
      </c>
      <c r="D510" t="s">
        <v>6169</v>
      </c>
      <c r="E510" s="2">
        <v>6</v>
      </c>
      <c r="F510" s="2" t="str">
        <f>_xlfn.XLOOKUP(C510,customers!$A$1:$A$1001,customers!$B$1:$B$1001,,0)</f>
        <v>Heall Perris</v>
      </c>
      <c r="G510" s="2" t="str">
        <f>IF(_xlfn.XLOOKUP(C510,customers!A509:A1509,customers!C509:C1509,,0)=0,"",_xlfn.XLOOKUP(C510,customers!A509:A1509,customers!C509:C1509,,0))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14"/>
        <v>46.62</v>
      </c>
      <c r="N510" s="8" t="str">
        <f>_xlfn.XLOOKUP(Orders[[#This Row],[Customer ID]],customers!$A$1:$A$1001,customers!$I$1:$I$1001,,0)</f>
        <v>No</v>
      </c>
      <c r="O510" s="8" t="str">
        <f t="shared" si="15"/>
        <v>Liberica</v>
      </c>
      <c r="P510" t="str">
        <f>IF(J510="M","Medium",IF(J510="L","Light",IF(J510="D","Dark","")))</f>
        <v>Dark</v>
      </c>
    </row>
    <row r="511" spans="1:16" x14ac:dyDescent="0.25">
      <c r="A511" s="2" t="s">
        <v>3367</v>
      </c>
      <c r="B511" s="3">
        <v>43785</v>
      </c>
      <c r="C511" s="2" t="s">
        <v>3368</v>
      </c>
      <c r="D511" t="s">
        <v>6147</v>
      </c>
      <c r="E511" s="2">
        <v>3</v>
      </c>
      <c r="F511" s="2" t="str">
        <f>_xlfn.XLOOKUP(C511,customers!$A$1:$A$1001,customers!$B$1:$B$1001,,0)</f>
        <v>Marja Urion</v>
      </c>
      <c r="G511" s="2" t="str">
        <f>IF(_xlfn.XLOOKUP(C511,customers!A510:A1510,customers!C510:C1510,,0)=0,"",_xlfn.XLOOKUP(C511,customers!A510:A1510,customers!C510:C1510,,0))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14"/>
        <v>29.849999999999998</v>
      </c>
      <c r="N511" s="8" t="str">
        <f>_xlfn.XLOOKUP(Orders[[#This Row],[Customer ID]],customers!$A$1:$A$1001,customers!$I$1:$I$1001,,0)</f>
        <v>Yes</v>
      </c>
      <c r="O511" s="8" t="str">
        <f t="shared" si="15"/>
        <v>Arabica</v>
      </c>
      <c r="P511" t="str">
        <f>IF(J511="M","Medium",IF(J511="L","Light",IF(J511="D","Dark","")))</f>
        <v>Dark</v>
      </c>
    </row>
    <row r="512" spans="1:16" x14ac:dyDescent="0.25">
      <c r="A512" s="2" t="s">
        <v>3373</v>
      </c>
      <c r="B512" s="3">
        <v>43803</v>
      </c>
      <c r="C512" s="2" t="s">
        <v>3374</v>
      </c>
      <c r="D512" t="s">
        <v>6178</v>
      </c>
      <c r="E512" s="2">
        <v>3</v>
      </c>
      <c r="F512" s="2" t="str">
        <f>_xlfn.XLOOKUP(C512,customers!$A$1:$A$1001,customers!$B$1:$B$1001,,0)</f>
        <v>Camellia Kid</v>
      </c>
      <c r="G512" s="2" t="str">
        <f>IF(_xlfn.XLOOKUP(C512,customers!A511:A1511,customers!C511:C1511,,0)=0,"",_xlfn.XLOOKUP(C512,customers!A511:A1511,customers!C511:C1511,,0))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14"/>
        <v>10.754999999999999</v>
      </c>
      <c r="N512" s="8" t="str">
        <f>_xlfn.XLOOKUP(Orders[[#This Row],[Customer ID]],customers!$A$1:$A$1001,customers!$I$1:$I$1001,,0)</f>
        <v>Yes</v>
      </c>
      <c r="O512" s="8" t="str">
        <f t="shared" si="15"/>
        <v>Robusta</v>
      </c>
      <c r="P512" t="str">
        <f>IF(J512="M","Medium",IF(J512="L","Light",IF(J512="D","Dark","")))</f>
        <v>Light</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IF(_xlfn.XLOOKUP(C513,customers!A512:A1512,customers!C512:C1512,,0)=0,"",_xlfn.XLOOKUP(C513,customers!A512:A1512,customers!C512:C1512,,0))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14"/>
        <v>13.5</v>
      </c>
      <c r="N513" s="8" t="str">
        <f>_xlfn.XLOOKUP(Orders[[#This Row],[Customer ID]],customers!$A$1:$A$1001,customers!$I$1:$I$1001,,0)</f>
        <v>Yes</v>
      </c>
      <c r="O513" s="8" t="str">
        <f t="shared" si="15"/>
        <v>Arabica</v>
      </c>
      <c r="P513" t="str">
        <f>IF(J513="M","Medium",IF(J513="L","Light",IF(J513="D","Dark","")))</f>
        <v>Medium</v>
      </c>
    </row>
    <row r="514" spans="1:16" x14ac:dyDescent="0.25">
      <c r="A514" s="2" t="s">
        <v>3385</v>
      </c>
      <c r="B514" s="3">
        <v>43535</v>
      </c>
      <c r="C514" s="2" t="s">
        <v>3386</v>
      </c>
      <c r="D514" t="s">
        <v>6170</v>
      </c>
      <c r="E514" s="2">
        <v>3</v>
      </c>
      <c r="F514" s="2" t="str">
        <f>_xlfn.XLOOKUP(C514,customers!$A$1:$A$1001,customers!$B$1:$B$1001,,0)</f>
        <v>Celia Bakeup</v>
      </c>
      <c r="G514" s="2" t="str">
        <f>IF(_xlfn.XLOOKUP(C514,customers!A513:A1513,customers!C513:C1513,,0)=0,"",_xlfn.XLOOKUP(C514,customers!A513:A1513,customers!C513:C1513,,0))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14"/>
        <v>47.55</v>
      </c>
      <c r="N514" s="8" t="str">
        <f>_xlfn.XLOOKUP(Orders[[#This Row],[Customer ID]],customers!$A$1:$A$1001,customers!$I$1:$I$1001,,0)</f>
        <v>No</v>
      </c>
      <c r="O514" s="8" t="str">
        <f t="shared" si="15"/>
        <v>Liberica</v>
      </c>
      <c r="P514" t="str">
        <f>IF(J514="M","Medium",IF(J514="L","Light",IF(J514="D","Dark","")))</f>
        <v>Light</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IF(_xlfn.XLOOKUP(C515,customers!A514:A1514,customers!C514:C1514,,0)=0,"",_xlfn.XLOOKUP(C515,customers!A514:A1514,customers!C514:C1514,,0))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16">L515*E515</f>
        <v>79.25</v>
      </c>
      <c r="N515" s="8" t="str">
        <f>_xlfn.XLOOKUP(Orders[[#This Row],[Customer ID]],customers!$A$1:$A$1001,customers!$I$1:$I$1001,,0)</f>
        <v>No</v>
      </c>
      <c r="O515" s="8" t="str">
        <f t="shared" ref="O515:O578" si="17">IF(I515="Rob","Robusta",IF(I515="Exc","Excelsa",IF(I515="Lib","Liberica",IF(I515="Ara","Arabica",""))))</f>
        <v>Liberica</v>
      </c>
      <c r="P515" t="str">
        <f>IF(J515="M","Medium",IF(J515="L","Light",IF(J515="D","Dark","")))</f>
        <v>Light</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IF(_xlfn.XLOOKUP(C516,customers!A515:A1515,customers!C515:C1515,,0)=0,"",_xlfn.XLOOKUP(C516,customers!A515:A1515,customers!C515:C1515,,0))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16"/>
        <v>26.19</v>
      </c>
      <c r="N516" s="8" t="str">
        <f>_xlfn.XLOOKUP(Orders[[#This Row],[Customer ID]],customers!$A$1:$A$1001,customers!$I$1:$I$1001,,0)</f>
        <v>Yes</v>
      </c>
      <c r="O516" s="8" t="str">
        <f t="shared" si="17"/>
        <v>Liberica</v>
      </c>
      <c r="P516" t="str">
        <f>IF(J516="M","Medium",IF(J516="L","Light",IF(J516="D","Dark","")))</f>
        <v>Medium</v>
      </c>
    </row>
    <row r="517" spans="1:16" x14ac:dyDescent="0.25">
      <c r="A517" s="2" t="s">
        <v>3402</v>
      </c>
      <c r="B517" s="3">
        <v>44673</v>
      </c>
      <c r="C517" s="2" t="s">
        <v>3403</v>
      </c>
      <c r="D517" t="s">
        <v>6173</v>
      </c>
      <c r="E517" s="2">
        <v>3</v>
      </c>
      <c r="F517" s="2" t="str">
        <f>_xlfn.XLOOKUP(C517,customers!$A$1:$A$1001,customers!$B$1:$B$1001,,0)</f>
        <v>Tildie Tilzey</v>
      </c>
      <c r="G517" s="2" t="str">
        <f>IF(_xlfn.XLOOKUP(C517,customers!A516:A1516,customers!C516:C1516,,0)=0,"",_xlfn.XLOOKUP(C517,customers!A516:A1516,customers!C516:C1516,,0))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16"/>
        <v>21.509999999999998</v>
      </c>
      <c r="N517" s="8" t="str">
        <f>_xlfn.XLOOKUP(Orders[[#This Row],[Customer ID]],customers!$A$1:$A$1001,customers!$I$1:$I$1001,,0)</f>
        <v>No</v>
      </c>
      <c r="O517" s="8" t="str">
        <f t="shared" si="17"/>
        <v>Robusta</v>
      </c>
      <c r="P517" t="str">
        <f>IF(J517="M","Medium",IF(J517="L","Light",IF(J517="D","Dark","")))</f>
        <v>Light</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IF(_xlfn.XLOOKUP(C518,customers!A517:A1517,customers!C517:C1517,,0)=0,"",_xlfn.XLOOKUP(C518,customers!A517:A1517,customers!C517:C1517,,0))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16"/>
        <v>102.92499999999998</v>
      </c>
      <c r="N518" s="8" t="str">
        <f>_xlfn.XLOOKUP(Orders[[#This Row],[Customer ID]],customers!$A$1:$A$1001,customers!$I$1:$I$1001,,0)</f>
        <v>Yes</v>
      </c>
      <c r="O518" s="8" t="str">
        <f t="shared" si="17"/>
        <v>Robusta</v>
      </c>
      <c r="P518" t="str">
        <f>IF(J518="M","Medium",IF(J518="L","Light",IF(J518="D","Dark","")))</f>
        <v>Dark</v>
      </c>
    </row>
    <row r="519" spans="1:16" x14ac:dyDescent="0.25">
      <c r="A519" s="2" t="s">
        <v>3413</v>
      </c>
      <c r="B519" s="3">
        <v>44678</v>
      </c>
      <c r="C519" s="2" t="s">
        <v>3414</v>
      </c>
      <c r="D519" t="s">
        <v>6150</v>
      </c>
      <c r="E519" s="2">
        <v>2</v>
      </c>
      <c r="F519" s="2" t="str">
        <f>_xlfn.XLOOKUP(C519,customers!$A$1:$A$1001,customers!$B$1:$B$1001,,0)</f>
        <v>Channa Belamy</v>
      </c>
      <c r="G519" s="2" t="str">
        <f>IF(_xlfn.XLOOKUP(C519,customers!A518:A1518,customers!C518:C1518,,0)=0,"",_xlfn.XLOOKUP(C519,customers!A518:A1518,customers!C518:C1518,,0))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16"/>
        <v>7.77</v>
      </c>
      <c r="N519" s="8" t="str">
        <f>_xlfn.XLOOKUP(Orders[[#This Row],[Customer ID]],customers!$A$1:$A$1001,customers!$I$1:$I$1001,,0)</f>
        <v>No</v>
      </c>
      <c r="O519" s="8" t="str">
        <f t="shared" si="17"/>
        <v>Liberica</v>
      </c>
      <c r="P519" t="str">
        <f>IF(J519="M","Medium",IF(J519="L","Light",IF(J519="D","Dark","")))</f>
        <v>Dark</v>
      </c>
    </row>
    <row r="520" spans="1:16" x14ac:dyDescent="0.25">
      <c r="A520" s="2" t="s">
        <v>3418</v>
      </c>
      <c r="B520" s="3">
        <v>44194</v>
      </c>
      <c r="C520" s="2" t="s">
        <v>3419</v>
      </c>
      <c r="D520" t="s">
        <v>6185</v>
      </c>
      <c r="E520" s="2">
        <v>5</v>
      </c>
      <c r="F520" s="2" t="str">
        <f>_xlfn.XLOOKUP(C520,customers!$A$1:$A$1001,customers!$B$1:$B$1001,,0)</f>
        <v>Karl Imorts</v>
      </c>
      <c r="G520" s="2" t="str">
        <f>IF(_xlfn.XLOOKUP(C520,customers!A519:A1519,customers!C519:C1519,,0)=0,"",_xlfn.XLOOKUP(C520,customers!A519:A1519,customers!C519:C1519,,0))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16"/>
        <v>139.72499999999999</v>
      </c>
      <c r="N520" s="8" t="str">
        <f>_xlfn.XLOOKUP(Orders[[#This Row],[Customer ID]],customers!$A$1:$A$1001,customers!$I$1:$I$1001,,0)</f>
        <v>No</v>
      </c>
      <c r="O520" s="8" t="str">
        <f t="shared" si="17"/>
        <v>Excelsa</v>
      </c>
      <c r="P520" t="str">
        <f>IF(J520="M","Medium",IF(J520="L","Light",IF(J520="D","Dark","")))</f>
        <v>Dark</v>
      </c>
    </row>
    <row r="521" spans="1:16" x14ac:dyDescent="0.25">
      <c r="A521" s="2" t="s">
        <v>3424</v>
      </c>
      <c r="B521" s="3">
        <v>44026</v>
      </c>
      <c r="C521" s="2" t="s">
        <v>3368</v>
      </c>
      <c r="D521" t="s">
        <v>6158</v>
      </c>
      <c r="E521" s="2">
        <v>2</v>
      </c>
      <c r="F521" s="2" t="str">
        <f>_xlfn.XLOOKUP(C521,customers!$A$1:$A$1001,customers!$B$1:$B$1001,,0)</f>
        <v>Marja Urion</v>
      </c>
      <c r="G521" s="2" t="e">
        <f>IF(_xlfn.XLOOKUP(C521,customers!A520:A1520,customers!C520:C1520,,0)=0,"",_xlfn.XLOOKUP(C521,customers!A520:A1520,customers!C520:C1520,,0))</f>
        <v>#N/A</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16"/>
        <v>11.94</v>
      </c>
      <c r="N521" s="8" t="str">
        <f>_xlfn.XLOOKUP(Orders[[#This Row],[Customer ID]],customers!$A$1:$A$1001,customers!$I$1:$I$1001,,0)</f>
        <v>Yes</v>
      </c>
      <c r="O521" s="8" t="str">
        <f t="shared" si="17"/>
        <v>Arabica</v>
      </c>
      <c r="P521" t="str">
        <f>IF(J521="M","Medium",IF(J521="L","Light",IF(J521="D","Dark","")))</f>
        <v>Dark</v>
      </c>
    </row>
    <row r="522" spans="1:16" x14ac:dyDescent="0.25">
      <c r="A522" s="2" t="s">
        <v>3430</v>
      </c>
      <c r="B522" s="3">
        <v>44446</v>
      </c>
      <c r="C522" s="2" t="s">
        <v>3431</v>
      </c>
      <c r="D522" t="s">
        <v>6150</v>
      </c>
      <c r="E522" s="2">
        <v>1</v>
      </c>
      <c r="F522" s="2" t="str">
        <f>_xlfn.XLOOKUP(C522,customers!$A$1:$A$1001,customers!$B$1:$B$1001,,0)</f>
        <v>Mag Armistead</v>
      </c>
      <c r="G522" s="2" t="str">
        <f>IF(_xlfn.XLOOKUP(C522,customers!A521:A1521,customers!C521:C1521,,0)=0,"",_xlfn.XLOOKUP(C522,customers!A521:A1521,customers!C521:C1521,,0))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16"/>
        <v>3.8849999999999998</v>
      </c>
      <c r="N522" s="8" t="str">
        <f>_xlfn.XLOOKUP(Orders[[#This Row],[Customer ID]],customers!$A$1:$A$1001,customers!$I$1:$I$1001,,0)</f>
        <v>No</v>
      </c>
      <c r="O522" s="8" t="str">
        <f t="shared" si="17"/>
        <v>Liberica</v>
      </c>
      <c r="P522" t="str">
        <f>IF(J522="M","Medium",IF(J522="L","Light",IF(J522="D","Dark","")))</f>
        <v>Dark</v>
      </c>
    </row>
    <row r="523" spans="1:16" x14ac:dyDescent="0.25">
      <c r="A523" s="2" t="s">
        <v>3430</v>
      </c>
      <c r="B523" s="3">
        <v>44446</v>
      </c>
      <c r="C523" s="2" t="s">
        <v>3431</v>
      </c>
      <c r="D523" t="s">
        <v>6138</v>
      </c>
      <c r="E523" s="2">
        <v>4</v>
      </c>
      <c r="F523" s="2" t="str">
        <f>_xlfn.XLOOKUP(C523,customers!$A$1:$A$1001,customers!$B$1:$B$1001,,0)</f>
        <v>Mag Armistead</v>
      </c>
      <c r="G523" s="2" t="str">
        <f>IF(_xlfn.XLOOKUP(C523,customers!A522:A1522,customers!C522:C1522,,0)=0,"",_xlfn.XLOOKUP(C523,customers!A522:A1522,customers!C522:C1522,,0))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16"/>
        <v>39.799999999999997</v>
      </c>
      <c r="N523" s="8" t="str">
        <f>_xlfn.XLOOKUP(Orders[[#This Row],[Customer ID]],customers!$A$1:$A$1001,customers!$I$1:$I$1001,,0)</f>
        <v>No</v>
      </c>
      <c r="O523" s="8" t="str">
        <f t="shared" si="17"/>
        <v>Robusta</v>
      </c>
      <c r="P523" t="str">
        <f>IF(J523="M","Medium",IF(J523="L","Light",IF(J523="D","Dark","")))</f>
        <v>Medium</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IF(_xlfn.XLOOKUP(C524,customers!A523:A1523,customers!C523:C1523,,0)=0,"",_xlfn.XLOOKUP(C524,customers!A523:A1523,customers!C523:C1523,,0))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16"/>
        <v>29.849999999999998</v>
      </c>
      <c r="N524" s="8" t="str">
        <f>_xlfn.XLOOKUP(Orders[[#This Row],[Customer ID]],customers!$A$1:$A$1001,customers!$I$1:$I$1001,,0)</f>
        <v>No</v>
      </c>
      <c r="O524" s="8" t="str">
        <f t="shared" si="17"/>
        <v>Robusta</v>
      </c>
      <c r="P524" t="str">
        <f>IF(J524="M","Medium",IF(J524="L","Light",IF(J524="D","Dark","")))</f>
        <v>Medium</v>
      </c>
    </row>
    <row r="525" spans="1:16" x14ac:dyDescent="0.25">
      <c r="A525" s="2" t="s">
        <v>3447</v>
      </c>
      <c r="B525" s="3">
        <v>44129</v>
      </c>
      <c r="C525" s="2" t="s">
        <v>3448</v>
      </c>
      <c r="D525" t="s">
        <v>6165</v>
      </c>
      <c r="E525" s="2">
        <v>1</v>
      </c>
      <c r="F525" s="2" t="str">
        <f>_xlfn.XLOOKUP(C525,customers!$A$1:$A$1001,customers!$B$1:$B$1001,,0)</f>
        <v>Berty Beelby</v>
      </c>
      <c r="G525" s="2" t="str">
        <f>IF(_xlfn.XLOOKUP(C525,customers!A524:A1524,customers!C524:C1524,,0)=0,"",_xlfn.XLOOKUP(C525,customers!A524:A1524,customers!C524:C1524,,0))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16"/>
        <v>29.784999999999997</v>
      </c>
      <c r="N525" s="8" t="str">
        <f>_xlfn.XLOOKUP(Orders[[#This Row],[Customer ID]],customers!$A$1:$A$1001,customers!$I$1:$I$1001,,0)</f>
        <v>No</v>
      </c>
      <c r="O525" s="8" t="str">
        <f t="shared" si="17"/>
        <v>Liberica</v>
      </c>
      <c r="P525" t="str">
        <f>IF(J525="M","Medium",IF(J525="L","Light",IF(J525="D","Dark","")))</f>
        <v>Dark</v>
      </c>
    </row>
    <row r="526" spans="1:16" x14ac:dyDescent="0.25">
      <c r="A526" s="2" t="s">
        <v>3453</v>
      </c>
      <c r="B526" s="3">
        <v>44255</v>
      </c>
      <c r="C526" s="2" t="s">
        <v>3454</v>
      </c>
      <c r="D526" t="s">
        <v>6164</v>
      </c>
      <c r="E526" s="2">
        <v>2</v>
      </c>
      <c r="F526" s="2" t="str">
        <f>_xlfn.XLOOKUP(C526,customers!$A$1:$A$1001,customers!$B$1:$B$1001,,0)</f>
        <v>Erny Stenyng</v>
      </c>
      <c r="G526" s="2" t="str">
        <f>IF(_xlfn.XLOOKUP(C526,customers!A525:A1525,customers!C525:C1525,,0)=0,"",_xlfn.XLOOKUP(C526,customers!A525:A1525,customers!C525:C1525,,0))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16"/>
        <v>72.91</v>
      </c>
      <c r="N526" s="8" t="str">
        <f>_xlfn.XLOOKUP(Orders[[#This Row],[Customer ID]],customers!$A$1:$A$1001,customers!$I$1:$I$1001,,0)</f>
        <v>No</v>
      </c>
      <c r="O526" s="8" t="str">
        <f t="shared" si="17"/>
        <v>Liberica</v>
      </c>
      <c r="P526" t="str">
        <f>IF(J526="M","Medium",IF(J526="L","Light",IF(J526="D","Dark","")))</f>
        <v>Light</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IF(_xlfn.XLOOKUP(C527,customers!A526:A1526,customers!C526:C1526,,0)=0,"",_xlfn.XLOOKUP(C527,customers!A526:A1526,customers!C526:C1526,,0))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16"/>
        <v>13.424999999999997</v>
      </c>
      <c r="N527" s="8" t="str">
        <f>_xlfn.XLOOKUP(Orders[[#This Row],[Customer ID]],customers!$A$1:$A$1001,customers!$I$1:$I$1001,,0)</f>
        <v>Yes</v>
      </c>
      <c r="O527" s="8" t="str">
        <f t="shared" si="17"/>
        <v>Robusta</v>
      </c>
      <c r="P527" t="str">
        <f>IF(J527="M","Medium",IF(J527="L","Light",IF(J527="D","Dark","")))</f>
        <v>Dark</v>
      </c>
    </row>
    <row r="528" spans="1:16" x14ac:dyDescent="0.25">
      <c r="A528" s="2" t="s">
        <v>3463</v>
      </c>
      <c r="B528" s="3">
        <v>44717</v>
      </c>
      <c r="C528" s="2" t="s">
        <v>3464</v>
      </c>
      <c r="D528" t="s">
        <v>6166</v>
      </c>
      <c r="E528" s="2">
        <v>4</v>
      </c>
      <c r="F528" s="2" t="str">
        <f>_xlfn.XLOOKUP(C528,customers!$A$1:$A$1001,customers!$B$1:$B$1001,,0)</f>
        <v>Webb Speechly</v>
      </c>
      <c r="G528" s="2" t="str">
        <f>IF(_xlfn.XLOOKUP(C528,customers!A527:A1527,customers!C527:C1527,,0)=0,"",_xlfn.XLOOKUP(C528,customers!A527:A1527,customers!C527:C1527,,0))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16"/>
        <v>126.49999999999999</v>
      </c>
      <c r="N528" s="8" t="str">
        <f>_xlfn.XLOOKUP(Orders[[#This Row],[Customer ID]],customers!$A$1:$A$1001,customers!$I$1:$I$1001,,0)</f>
        <v>Yes</v>
      </c>
      <c r="O528" s="8" t="str">
        <f t="shared" si="17"/>
        <v>Excelsa</v>
      </c>
      <c r="P528" t="str">
        <f>IF(J528="M","Medium",IF(J528="L","Light",IF(J528="D","Dark","")))</f>
        <v>Medium</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IF(_xlfn.XLOOKUP(C529,customers!A528:A1528,customers!C528:C1528,,0)=0,"",_xlfn.XLOOKUP(C529,customers!A528:A1528,customers!C528:C1528,,0))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16"/>
        <v>41.25</v>
      </c>
      <c r="N529" s="8" t="str">
        <f>_xlfn.XLOOKUP(Orders[[#This Row],[Customer ID]],customers!$A$1:$A$1001,customers!$I$1:$I$1001,,0)</f>
        <v>No</v>
      </c>
      <c r="O529" s="8" t="str">
        <f t="shared" si="17"/>
        <v>Excelsa</v>
      </c>
      <c r="P529" t="str">
        <f>IF(J529="M","Medium",IF(J529="L","Light",IF(J529="D","Dark","")))</f>
        <v>Medium</v>
      </c>
    </row>
    <row r="530" spans="1:16" x14ac:dyDescent="0.25">
      <c r="A530" s="2" t="s">
        <v>3475</v>
      </c>
      <c r="B530" s="3">
        <v>43926</v>
      </c>
      <c r="C530" s="2" t="s">
        <v>3476</v>
      </c>
      <c r="D530" t="s">
        <v>6176</v>
      </c>
      <c r="E530" s="2">
        <v>6</v>
      </c>
      <c r="F530" s="2" t="str">
        <f>_xlfn.XLOOKUP(C530,customers!$A$1:$A$1001,customers!$B$1:$B$1001,,0)</f>
        <v>Lem Pennacci</v>
      </c>
      <c r="G530" s="2" t="str">
        <f>IF(_xlfn.XLOOKUP(C530,customers!A529:A1529,customers!C529:C1529,,0)=0,"",_xlfn.XLOOKUP(C530,customers!A529:A1529,customers!C529:C1529,,0))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16"/>
        <v>53.46</v>
      </c>
      <c r="N530" s="8" t="str">
        <f>_xlfn.XLOOKUP(Orders[[#This Row],[Customer ID]],customers!$A$1:$A$1001,customers!$I$1:$I$1001,,0)</f>
        <v>No</v>
      </c>
      <c r="O530" s="8" t="str">
        <f t="shared" si="17"/>
        <v>Excelsa</v>
      </c>
      <c r="P530" t="str">
        <f>IF(J530="M","Medium",IF(J530="L","Light",IF(J530="D","Dark","")))</f>
        <v>Light</v>
      </c>
    </row>
    <row r="531" spans="1:16" x14ac:dyDescent="0.25">
      <c r="A531" s="2" t="s">
        <v>3481</v>
      </c>
      <c r="B531" s="3">
        <v>43475</v>
      </c>
      <c r="C531" s="2" t="s">
        <v>3482</v>
      </c>
      <c r="D531" t="s">
        <v>6138</v>
      </c>
      <c r="E531" s="2">
        <v>6</v>
      </c>
      <c r="F531" s="2" t="str">
        <f>_xlfn.XLOOKUP(C531,customers!$A$1:$A$1001,customers!$B$1:$B$1001,,0)</f>
        <v>Starr Arpin</v>
      </c>
      <c r="G531" s="2" t="str">
        <f>IF(_xlfn.XLOOKUP(C531,customers!A530:A1530,customers!C530:C1530,,0)=0,"",_xlfn.XLOOKUP(C531,customers!A530:A1530,customers!C530:C1530,,0))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16"/>
        <v>59.699999999999996</v>
      </c>
      <c r="N531" s="8" t="str">
        <f>_xlfn.XLOOKUP(Orders[[#This Row],[Customer ID]],customers!$A$1:$A$1001,customers!$I$1:$I$1001,,0)</f>
        <v>No</v>
      </c>
      <c r="O531" s="8" t="str">
        <f t="shared" si="17"/>
        <v>Robusta</v>
      </c>
      <c r="P531" t="str">
        <f>IF(J531="M","Medium",IF(J531="L","Light",IF(J531="D","Dark","")))</f>
        <v>Medium</v>
      </c>
    </row>
    <row r="532" spans="1:16" x14ac:dyDescent="0.25">
      <c r="A532" s="2" t="s">
        <v>3487</v>
      </c>
      <c r="B532" s="3">
        <v>44663</v>
      </c>
      <c r="C532" s="2" t="s">
        <v>3488</v>
      </c>
      <c r="D532" t="s">
        <v>6138</v>
      </c>
      <c r="E532" s="2">
        <v>6</v>
      </c>
      <c r="F532" s="2" t="str">
        <f>_xlfn.XLOOKUP(C532,customers!$A$1:$A$1001,customers!$B$1:$B$1001,,0)</f>
        <v>Donny Fries</v>
      </c>
      <c r="G532" s="2" t="str">
        <f>IF(_xlfn.XLOOKUP(C532,customers!A531:A1531,customers!C531:C1531,,0)=0,"",_xlfn.XLOOKUP(C532,customers!A531:A1531,customers!C531:C1531,,0))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16"/>
        <v>59.699999999999996</v>
      </c>
      <c r="N532" s="8" t="str">
        <f>_xlfn.XLOOKUP(Orders[[#This Row],[Customer ID]],customers!$A$1:$A$1001,customers!$I$1:$I$1001,,0)</f>
        <v>No</v>
      </c>
      <c r="O532" s="8" t="str">
        <f t="shared" si="17"/>
        <v>Robusta</v>
      </c>
      <c r="P532" t="str">
        <f>IF(J532="M","Medium",IF(J532="L","Light",IF(J532="D","Dark","")))</f>
        <v>Medium</v>
      </c>
    </row>
    <row r="533" spans="1:16" x14ac:dyDescent="0.25">
      <c r="A533" s="2" t="s">
        <v>3493</v>
      </c>
      <c r="B533" s="3">
        <v>44591</v>
      </c>
      <c r="C533" s="2" t="s">
        <v>3494</v>
      </c>
      <c r="D533" t="s">
        <v>6177</v>
      </c>
      <c r="E533" s="2">
        <v>5</v>
      </c>
      <c r="F533" s="2" t="str">
        <f>_xlfn.XLOOKUP(C533,customers!$A$1:$A$1001,customers!$B$1:$B$1001,,0)</f>
        <v>Rana Sharer</v>
      </c>
      <c r="G533" s="2" t="str">
        <f>IF(_xlfn.XLOOKUP(C533,customers!A532:A1532,customers!C532:C1532,,0)=0,"",_xlfn.XLOOKUP(C533,customers!A532:A1532,customers!C532:C1532,,0))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16"/>
        <v>44.75</v>
      </c>
      <c r="N533" s="8" t="str">
        <f>_xlfn.XLOOKUP(Orders[[#This Row],[Customer ID]],customers!$A$1:$A$1001,customers!$I$1:$I$1001,,0)</f>
        <v>No</v>
      </c>
      <c r="O533" s="8" t="str">
        <f t="shared" si="17"/>
        <v>Robusta</v>
      </c>
      <c r="P533" t="str">
        <f>IF(J533="M","Medium",IF(J533="L","Light",IF(J533="D","Dark","")))</f>
        <v>Dark</v>
      </c>
    </row>
    <row r="534" spans="1:16" x14ac:dyDescent="0.25">
      <c r="A534" s="2" t="s">
        <v>3499</v>
      </c>
      <c r="B534" s="3">
        <v>44330</v>
      </c>
      <c r="C534" s="2" t="s">
        <v>3500</v>
      </c>
      <c r="D534" t="s">
        <v>6139</v>
      </c>
      <c r="E534" s="2">
        <v>2</v>
      </c>
      <c r="F534" s="2" t="str">
        <f>_xlfn.XLOOKUP(C534,customers!$A$1:$A$1001,customers!$B$1:$B$1001,,0)</f>
        <v>Nannie Naseby</v>
      </c>
      <c r="G534" s="2" t="str">
        <f>IF(_xlfn.XLOOKUP(C534,customers!A533:A1533,customers!C533:C1533,,0)=0,"",_xlfn.XLOOKUP(C534,customers!A533:A1533,customers!C533:C1533,,0))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16"/>
        <v>16.5</v>
      </c>
      <c r="N534" s="8" t="str">
        <f>_xlfn.XLOOKUP(Orders[[#This Row],[Customer ID]],customers!$A$1:$A$1001,customers!$I$1:$I$1001,,0)</f>
        <v>Yes</v>
      </c>
      <c r="O534" s="8" t="str">
        <f t="shared" si="17"/>
        <v>Excelsa</v>
      </c>
      <c r="P534" t="str">
        <f>IF(J534="M","Medium",IF(J534="L","Light",IF(J534="D","Dark","")))</f>
        <v>Medium</v>
      </c>
    </row>
    <row r="535" spans="1:16" x14ac:dyDescent="0.25">
      <c r="A535" s="2" t="s">
        <v>3505</v>
      </c>
      <c r="B535" s="3">
        <v>44724</v>
      </c>
      <c r="C535" s="2" t="s">
        <v>3506</v>
      </c>
      <c r="D535" t="s">
        <v>6172</v>
      </c>
      <c r="E535" s="2">
        <v>4</v>
      </c>
      <c r="F535" s="2" t="str">
        <f>_xlfn.XLOOKUP(C535,customers!$A$1:$A$1001,customers!$B$1:$B$1001,,0)</f>
        <v>Rea Offell</v>
      </c>
      <c r="G535" s="2" t="str">
        <f>IF(_xlfn.XLOOKUP(C535,customers!A534:A1534,customers!C534:C1534,,0)=0,"",_xlfn.XLOOKUP(C535,customers!A534:A1534,customers!C534:C1534,,0))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16"/>
        <v>21.479999999999997</v>
      </c>
      <c r="N535" s="8" t="str">
        <f>_xlfn.XLOOKUP(Orders[[#This Row],[Customer ID]],customers!$A$1:$A$1001,customers!$I$1:$I$1001,,0)</f>
        <v>No</v>
      </c>
      <c r="O535" s="8" t="str">
        <f t="shared" si="17"/>
        <v>Robusta</v>
      </c>
      <c r="P535" t="str">
        <f>IF(J535="M","Medium",IF(J535="L","Light",IF(J535="D","Dark","")))</f>
        <v>Dark</v>
      </c>
    </row>
    <row r="536" spans="1:16" x14ac:dyDescent="0.25">
      <c r="A536" s="2" t="s">
        <v>3510</v>
      </c>
      <c r="B536" s="3">
        <v>44563</v>
      </c>
      <c r="C536" s="2" t="s">
        <v>3511</v>
      </c>
      <c r="D536" t="s">
        <v>6151</v>
      </c>
      <c r="E536" s="2">
        <v>2</v>
      </c>
      <c r="F536" s="2" t="str">
        <f>_xlfn.XLOOKUP(C536,customers!$A$1:$A$1001,customers!$B$1:$B$1001,,0)</f>
        <v>Kris O'Cullen</v>
      </c>
      <c r="G536" s="2" t="str">
        <f>IF(_xlfn.XLOOKUP(C536,customers!A535:A1535,customers!C535:C1535,,0)=0,"",_xlfn.XLOOKUP(C536,customers!A535:A1535,customers!C535:C1535,,0))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16"/>
        <v>45.769999999999996</v>
      </c>
      <c r="N536" s="8" t="str">
        <f>_xlfn.XLOOKUP(Orders[[#This Row],[Customer ID]],customers!$A$1:$A$1001,customers!$I$1:$I$1001,,0)</f>
        <v>Yes</v>
      </c>
      <c r="O536" s="8" t="str">
        <f t="shared" si="17"/>
        <v>Robusta</v>
      </c>
      <c r="P536" t="str">
        <f>IF(J536="M","Medium",IF(J536="L","Light",IF(J536="D","Dark","")))</f>
        <v>Medium</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IF(_xlfn.XLOOKUP(C537,customers!A536:A1536,customers!C536:C1536,,0)=0,"",_xlfn.XLOOKUP(C537,customers!A536:A1536,customers!C536:C1536,,0))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16"/>
        <v>9.51</v>
      </c>
      <c r="N537" s="8" t="str">
        <f>_xlfn.XLOOKUP(Orders[[#This Row],[Customer ID]],customers!$A$1:$A$1001,customers!$I$1:$I$1001,,0)</f>
        <v>No</v>
      </c>
      <c r="O537" s="8" t="str">
        <f t="shared" si="17"/>
        <v>Liberica</v>
      </c>
      <c r="P537" t="str">
        <f>IF(J537="M","Medium",IF(J537="L","Light",IF(J537="D","Dark","")))</f>
        <v>Light</v>
      </c>
    </row>
    <row r="538" spans="1:16" x14ac:dyDescent="0.25">
      <c r="A538" s="2" t="s">
        <v>3521</v>
      </c>
      <c r="B538" s="3">
        <v>43544</v>
      </c>
      <c r="C538" s="2" t="s">
        <v>3368</v>
      </c>
      <c r="D538" t="s">
        <v>6163</v>
      </c>
      <c r="E538" s="2">
        <v>3</v>
      </c>
      <c r="F538" s="2" t="str">
        <f>_xlfn.XLOOKUP(C538,customers!$A$1:$A$1001,customers!$B$1:$B$1001,,0)</f>
        <v>Marja Urion</v>
      </c>
      <c r="G538" s="2" t="e">
        <f>IF(_xlfn.XLOOKUP(C538,customers!A537:A1537,customers!C537:C1537,,0)=0,"",_xlfn.XLOOKUP(C538,customers!A537:A1537,customers!C537:C1537,,0))</f>
        <v>#N/A</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16"/>
        <v>8.0549999999999997</v>
      </c>
      <c r="N538" s="8" t="str">
        <f>_xlfn.XLOOKUP(Orders[[#This Row],[Customer ID]],customers!$A$1:$A$1001,customers!$I$1:$I$1001,,0)</f>
        <v>Yes</v>
      </c>
      <c r="O538" s="8" t="str">
        <f t="shared" si="17"/>
        <v>Robusta</v>
      </c>
      <c r="P538" t="str">
        <f>IF(J538="M","Medium",IF(J538="L","Light",IF(J538="D","Dark","")))</f>
        <v>Dark</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IF(_xlfn.XLOOKUP(C539,customers!A538:A1538,customers!C538:C1538,,0)=0,"",_xlfn.XLOOKUP(C539,customers!A538:A1538,customers!C538:C1538,,0))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16"/>
        <v>111.78</v>
      </c>
      <c r="N539" s="8" t="str">
        <f>_xlfn.XLOOKUP(Orders[[#This Row],[Customer ID]],customers!$A$1:$A$1001,customers!$I$1:$I$1001,,0)</f>
        <v>Yes</v>
      </c>
      <c r="O539" s="8" t="str">
        <f t="shared" si="17"/>
        <v>Excelsa</v>
      </c>
      <c r="P539" t="str">
        <f>IF(J539="M","Medium",IF(J539="L","Light",IF(J539="D","Dark","")))</f>
        <v>Dark</v>
      </c>
    </row>
    <row r="540" spans="1:16" x14ac:dyDescent="0.25">
      <c r="A540" s="2" t="s">
        <v>3532</v>
      </c>
      <c r="B540" s="3">
        <v>44482</v>
      </c>
      <c r="C540" s="2" t="s">
        <v>3533</v>
      </c>
      <c r="D540" t="s">
        <v>6163</v>
      </c>
      <c r="E540" s="2">
        <v>4</v>
      </c>
      <c r="F540" s="2" t="str">
        <f>_xlfn.XLOOKUP(C540,customers!$A$1:$A$1001,customers!$B$1:$B$1001,,0)</f>
        <v>Amii Gallyon</v>
      </c>
      <c r="G540" s="2" t="str">
        <f>IF(_xlfn.XLOOKUP(C540,customers!A539:A1539,customers!C539:C1539,,0)=0,"",_xlfn.XLOOKUP(C540,customers!A539:A1539,customers!C539:C1539,,0))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16"/>
        <v>10.739999999999998</v>
      </c>
      <c r="N540" s="8" t="str">
        <f>_xlfn.XLOOKUP(Orders[[#This Row],[Customer ID]],customers!$A$1:$A$1001,customers!$I$1:$I$1001,,0)</f>
        <v>Yes</v>
      </c>
      <c r="O540" s="8" t="str">
        <f t="shared" si="17"/>
        <v>Robusta</v>
      </c>
      <c r="P540" t="str">
        <f>IF(J540="M","Medium",IF(J540="L","Light",IF(J540="D","Dark","")))</f>
        <v>Dark</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IF(_xlfn.XLOOKUP(C541,customers!A540:A1540,customers!C540:C1540,,0)=0,"",_xlfn.XLOOKUP(C541,customers!A540:A1540,customers!C540:C1540,,0))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16"/>
        <v>26.849999999999994</v>
      </c>
      <c r="N541" s="8" t="str">
        <f>_xlfn.XLOOKUP(Orders[[#This Row],[Customer ID]],customers!$A$1:$A$1001,customers!$I$1:$I$1001,,0)</f>
        <v>No</v>
      </c>
      <c r="O541" s="8" t="str">
        <f t="shared" si="17"/>
        <v>Robusta</v>
      </c>
      <c r="P541" t="str">
        <f>IF(J541="M","Medium",IF(J541="L","Light",IF(J541="D","Dark","")))</f>
        <v>Dark</v>
      </c>
    </row>
    <row r="542" spans="1:16" x14ac:dyDescent="0.25">
      <c r="A542" s="2" t="s">
        <v>3542</v>
      </c>
      <c r="B542" s="3">
        <v>43584</v>
      </c>
      <c r="C542" s="2" t="s">
        <v>3543</v>
      </c>
      <c r="D542" t="s">
        <v>6170</v>
      </c>
      <c r="E542" s="2">
        <v>4</v>
      </c>
      <c r="F542" s="2" t="str">
        <f>_xlfn.XLOOKUP(C542,customers!$A$1:$A$1001,customers!$B$1:$B$1001,,0)</f>
        <v>Killian Osler</v>
      </c>
      <c r="G542" s="2" t="str">
        <f>IF(_xlfn.XLOOKUP(C542,customers!A541:A1541,customers!C541:C1541,,0)=0,"",_xlfn.XLOOKUP(C542,customers!A541:A1541,customers!C541:C1541,,0))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16"/>
        <v>63.4</v>
      </c>
      <c r="N542" s="8" t="str">
        <f>_xlfn.XLOOKUP(Orders[[#This Row],[Customer ID]],customers!$A$1:$A$1001,customers!$I$1:$I$1001,,0)</f>
        <v>Yes</v>
      </c>
      <c r="O542" s="8" t="str">
        <f t="shared" si="17"/>
        <v>Liberica</v>
      </c>
      <c r="P542" t="str">
        <f>IF(J542="M","Medium",IF(J542="L","Light",IF(J542="D","Dark","")))</f>
        <v>Light</v>
      </c>
    </row>
    <row r="543" spans="1:16" x14ac:dyDescent="0.25">
      <c r="A543" s="2" t="s">
        <v>3548</v>
      </c>
      <c r="B543" s="3">
        <v>43750</v>
      </c>
      <c r="C543" s="2" t="s">
        <v>3549</v>
      </c>
      <c r="D543" t="s">
        <v>6168</v>
      </c>
      <c r="E543" s="2">
        <v>1</v>
      </c>
      <c r="F543" s="2" t="str">
        <f>_xlfn.XLOOKUP(C543,customers!$A$1:$A$1001,customers!$B$1:$B$1001,,0)</f>
        <v>Lora Dukes</v>
      </c>
      <c r="G543" s="2" t="str">
        <f>IF(_xlfn.XLOOKUP(C543,customers!A542:A1542,customers!C542:C1542,,0)=0,"",_xlfn.XLOOKUP(C543,customers!A542:A1542,customers!C542:C1542,,0))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16"/>
        <v>22.884999999999998</v>
      </c>
      <c r="N543" s="8" t="str">
        <f>_xlfn.XLOOKUP(Orders[[#This Row],[Customer ID]],customers!$A$1:$A$1001,customers!$I$1:$I$1001,,0)</f>
        <v>Yes</v>
      </c>
      <c r="O543" s="8" t="str">
        <f t="shared" si="17"/>
        <v>Arabica</v>
      </c>
      <c r="P543" t="str">
        <f>IF(J543="M","Medium",IF(J543="L","Light",IF(J543="D","Dark","")))</f>
        <v>Dark</v>
      </c>
    </row>
    <row r="544" spans="1:16" x14ac:dyDescent="0.25">
      <c r="A544" s="2" t="s">
        <v>3553</v>
      </c>
      <c r="B544" s="3">
        <v>44335</v>
      </c>
      <c r="C544" s="2" t="s">
        <v>3554</v>
      </c>
      <c r="D544" t="s">
        <v>6175</v>
      </c>
      <c r="E544" s="2">
        <v>4</v>
      </c>
      <c r="F544" s="2" t="str">
        <f>_xlfn.XLOOKUP(C544,customers!$A$1:$A$1001,customers!$B$1:$B$1001,,0)</f>
        <v>Zack Pellett</v>
      </c>
      <c r="G544" s="2" t="str">
        <f>IF(_xlfn.XLOOKUP(C544,customers!A543:A1543,customers!C543:C1543,,0)=0,"",_xlfn.XLOOKUP(C544,customers!A543:A1543,customers!C543:C1543,,0))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16"/>
        <v>103.49999999999999</v>
      </c>
      <c r="N544" s="8" t="str">
        <f>_xlfn.XLOOKUP(Orders[[#This Row],[Customer ID]],customers!$A$1:$A$1001,customers!$I$1:$I$1001,,0)</f>
        <v>No</v>
      </c>
      <c r="O544" s="8" t="str">
        <f t="shared" si="17"/>
        <v>Arabica</v>
      </c>
      <c r="P544" t="str">
        <f>IF(J544="M","Medium",IF(J544="L","Light",IF(J544="D","Dark","")))</f>
        <v>Medium</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IF(_xlfn.XLOOKUP(C545,customers!A544:A1544,customers!C544:C1544,,0)=0,"",_xlfn.XLOOKUP(C545,customers!A544:A1544,customers!C544:C1544,,0))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16"/>
        <v>54.969999999999992</v>
      </c>
      <c r="N545" s="8" t="str">
        <f>_xlfn.XLOOKUP(Orders[[#This Row],[Customer ID]],customers!$A$1:$A$1001,customers!$I$1:$I$1001,,0)</f>
        <v>No</v>
      </c>
      <c r="O545" s="8" t="str">
        <f t="shared" si="17"/>
        <v>Robusta</v>
      </c>
      <c r="P545" t="str">
        <f>IF(J545="M","Medium",IF(J545="L","Light",IF(J545="D","Dark","")))</f>
        <v>Light</v>
      </c>
    </row>
    <row r="546" spans="1:16" x14ac:dyDescent="0.25">
      <c r="A546" s="2" t="s">
        <v>3565</v>
      </c>
      <c r="B546" s="3">
        <v>43869</v>
      </c>
      <c r="C546" s="2" t="s">
        <v>3566</v>
      </c>
      <c r="D546" t="s">
        <v>6180</v>
      </c>
      <c r="E546" s="2">
        <v>2</v>
      </c>
      <c r="F546" s="2" t="str">
        <f>_xlfn.XLOOKUP(C546,customers!$A$1:$A$1001,customers!$B$1:$B$1001,,0)</f>
        <v>Heda Fromant</v>
      </c>
      <c r="G546" s="2" t="str">
        <f>IF(_xlfn.XLOOKUP(C546,customers!A545:A1545,customers!C545:C1545,,0)=0,"",_xlfn.XLOOKUP(C546,customers!A545:A1545,customers!C545:C1545,,0))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16"/>
        <v>15.54</v>
      </c>
      <c r="N546" s="8" t="str">
        <f>_xlfn.XLOOKUP(Orders[[#This Row],[Customer ID]],customers!$A$1:$A$1001,customers!$I$1:$I$1001,,0)</f>
        <v>No</v>
      </c>
      <c r="O546" s="8" t="str">
        <f t="shared" si="17"/>
        <v>Arabica</v>
      </c>
      <c r="P546" t="str">
        <f>IF(J546="M","Medium",IF(J546="L","Light",IF(J546="D","Dark","")))</f>
        <v>Light</v>
      </c>
    </row>
    <row r="547" spans="1:16" x14ac:dyDescent="0.25">
      <c r="A547" s="2" t="s">
        <v>3571</v>
      </c>
      <c r="B547" s="3">
        <v>44120</v>
      </c>
      <c r="C547" s="2" t="s">
        <v>3572</v>
      </c>
      <c r="D547" t="s">
        <v>6150</v>
      </c>
      <c r="E547" s="2">
        <v>4</v>
      </c>
      <c r="F547" s="2" t="str">
        <f>_xlfn.XLOOKUP(C547,customers!$A$1:$A$1001,customers!$B$1:$B$1001,,0)</f>
        <v>Rufus Flear</v>
      </c>
      <c r="G547" s="2" t="str">
        <f>IF(_xlfn.XLOOKUP(C547,customers!A546:A1546,customers!C546:C1546,,0)=0,"",_xlfn.XLOOKUP(C547,customers!A546:A1546,customers!C546:C1546,,0))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16"/>
        <v>15.54</v>
      </c>
      <c r="N547" s="8" t="str">
        <f>_xlfn.XLOOKUP(Orders[[#This Row],[Customer ID]],customers!$A$1:$A$1001,customers!$I$1:$I$1001,,0)</f>
        <v>No</v>
      </c>
      <c r="O547" s="8" t="str">
        <f t="shared" si="17"/>
        <v>Liberica</v>
      </c>
      <c r="P547" t="str">
        <f>IF(J547="M","Medium",IF(J547="L","Light",IF(J547="D","Dark","")))</f>
        <v>Dark</v>
      </c>
    </row>
    <row r="548" spans="1:16" x14ac:dyDescent="0.25">
      <c r="A548" s="2" t="s">
        <v>3577</v>
      </c>
      <c r="B548" s="3">
        <v>44127</v>
      </c>
      <c r="C548" s="2" t="s">
        <v>3578</v>
      </c>
      <c r="D548" t="s">
        <v>6185</v>
      </c>
      <c r="E548" s="2">
        <v>3</v>
      </c>
      <c r="F548" s="2" t="str">
        <f>_xlfn.XLOOKUP(C548,customers!$A$1:$A$1001,customers!$B$1:$B$1001,,0)</f>
        <v>Dom Milella</v>
      </c>
      <c r="G548" s="2" t="str">
        <f>IF(_xlfn.XLOOKUP(C548,customers!A547:A1547,customers!C547:C1547,,0)=0,"",_xlfn.XLOOKUP(C548,customers!A547:A1547,customers!C547:C1547,,0))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16"/>
        <v>83.835000000000008</v>
      </c>
      <c r="N548" s="8" t="str">
        <f>_xlfn.XLOOKUP(Orders[[#This Row],[Customer ID]],customers!$A$1:$A$1001,customers!$I$1:$I$1001,,0)</f>
        <v>No</v>
      </c>
      <c r="O548" s="8" t="str">
        <f t="shared" si="17"/>
        <v>Excelsa</v>
      </c>
      <c r="P548" t="str">
        <f>IF(J548="M","Medium",IF(J548="L","Light",IF(J548="D","Dark","")))</f>
        <v>Dark</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IF(_xlfn.XLOOKUP(C549,customers!A548:A1548,customers!C548:C1548,,0)=0,"",_xlfn.XLOOKUP(C549,customers!A548:A1548,customers!C548:C1548,,0))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16"/>
        <v>10.754999999999999</v>
      </c>
      <c r="N549" s="8" t="str">
        <f>_xlfn.XLOOKUP(Orders[[#This Row],[Customer ID]],customers!$A$1:$A$1001,customers!$I$1:$I$1001,,0)</f>
        <v>Yes</v>
      </c>
      <c r="O549" s="8" t="str">
        <f t="shared" si="17"/>
        <v>Robusta</v>
      </c>
      <c r="P549" t="str">
        <f>IF(J549="M","Medium",IF(J549="L","Light",IF(J549="D","Dark","")))</f>
        <v>Light</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IF(_xlfn.XLOOKUP(C550,customers!A549:A1549,customers!C549:C1549,,0)=0,"",_xlfn.XLOOKUP(C550,customers!A549:A1549,customers!C549:C1549,,0))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16"/>
        <v>13.365</v>
      </c>
      <c r="N550" s="8" t="str">
        <f>_xlfn.XLOOKUP(Orders[[#This Row],[Customer ID]],customers!$A$1:$A$1001,customers!$I$1:$I$1001,,0)</f>
        <v>Yes</v>
      </c>
      <c r="O550" s="8" t="str">
        <f t="shared" si="17"/>
        <v>Excelsa</v>
      </c>
      <c r="P550" t="str">
        <f>IF(J550="M","Medium",IF(J550="L","Light",IF(J550="D","Dark","")))</f>
        <v>Light</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IF(_xlfn.XLOOKUP(C551,customers!A550:A1550,customers!C550:C1550,,0)=0,"",_xlfn.XLOOKUP(C551,customers!A550:A1550,customers!C550:C1550,,0))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16"/>
        <v>17.82</v>
      </c>
      <c r="N551" s="8" t="str">
        <f>_xlfn.XLOOKUP(Orders[[#This Row],[Customer ID]],customers!$A$1:$A$1001,customers!$I$1:$I$1001,,0)</f>
        <v>Yes</v>
      </c>
      <c r="O551" s="8" t="str">
        <f t="shared" si="17"/>
        <v>Excelsa</v>
      </c>
      <c r="P551" t="str">
        <f>IF(J551="M","Medium",IF(J551="L","Light",IF(J551="D","Dark","")))</f>
        <v>Light</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IF(_xlfn.XLOOKUP(C552,customers!A551:A1551,customers!C551:C1551,,0)=0,"",_xlfn.XLOOKUP(C552,customers!A551:A1551,customers!C551:C1551,,0))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16"/>
        <v>23.31</v>
      </c>
      <c r="N552" s="8" t="str">
        <f>_xlfn.XLOOKUP(Orders[[#This Row],[Customer ID]],customers!$A$1:$A$1001,customers!$I$1:$I$1001,,0)</f>
        <v>Yes</v>
      </c>
      <c r="O552" s="8" t="str">
        <f t="shared" si="17"/>
        <v>Liberica</v>
      </c>
      <c r="P552" t="str">
        <f>IF(J552="M","Medium",IF(J552="L","Light",IF(J552="D","Dark","")))</f>
        <v>Dark</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IF(_xlfn.XLOOKUP(C553,customers!A552:A1552,customers!C552:C1552,,0)=0,"",_xlfn.XLOOKUP(C553,customers!A552:A1552,customers!C552:C1552,,0))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16"/>
        <v>7.29</v>
      </c>
      <c r="N553" s="8" t="str">
        <f>_xlfn.XLOOKUP(Orders[[#This Row],[Customer ID]],customers!$A$1:$A$1001,customers!$I$1:$I$1001,,0)</f>
        <v>No</v>
      </c>
      <c r="O553" s="8" t="str">
        <f t="shared" si="17"/>
        <v>Excelsa</v>
      </c>
      <c r="P553" t="str">
        <f>IF(J553="M","Medium",IF(J553="L","Light",IF(J553="D","Dark","")))</f>
        <v>Dark</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IF(_xlfn.XLOOKUP(C554,customers!A553:A1553,customers!C553:C1553,,0)=0,"",_xlfn.XLOOKUP(C554,customers!A553:A1553,customers!C553:C1553,,0))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16"/>
        <v>17.82</v>
      </c>
      <c r="N554" s="8" t="str">
        <f>_xlfn.XLOOKUP(Orders[[#This Row],[Customer ID]],customers!$A$1:$A$1001,customers!$I$1:$I$1001,,0)</f>
        <v>Yes</v>
      </c>
      <c r="O554" s="8" t="str">
        <f t="shared" si="17"/>
        <v>Excelsa</v>
      </c>
      <c r="P554" t="str">
        <f>IF(J554="M","Medium",IF(J554="L","Light",IF(J554="D","Dark","")))</f>
        <v>Light</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IF(_xlfn.XLOOKUP(C555,customers!A554:A1554,customers!C554:C1554,,0)=0,"",_xlfn.XLOOKUP(C555,customers!A554:A1554,customers!C554:C1554,,0))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16"/>
        <v>68.75</v>
      </c>
      <c r="N555" s="8" t="str">
        <f>_xlfn.XLOOKUP(Orders[[#This Row],[Customer ID]],customers!$A$1:$A$1001,customers!$I$1:$I$1001,,0)</f>
        <v>No</v>
      </c>
      <c r="O555" s="8" t="str">
        <f t="shared" si="17"/>
        <v>Excelsa</v>
      </c>
      <c r="P555" t="str">
        <f>IF(J555="M","Medium",IF(J555="L","Light",IF(J555="D","Dark","")))</f>
        <v>Medium</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IF(_xlfn.XLOOKUP(C556,customers!A555:A1555,customers!C555:C1555,,0)=0,"",_xlfn.XLOOKUP(C556,customers!A555:A1555,customers!C555:C1555,,0))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16"/>
        <v>54.969999999999992</v>
      </c>
      <c r="N556" s="8" t="str">
        <f>_xlfn.XLOOKUP(Orders[[#This Row],[Customer ID]],customers!$A$1:$A$1001,customers!$I$1:$I$1001,,0)</f>
        <v>Yes</v>
      </c>
      <c r="O556" s="8" t="str">
        <f t="shared" si="17"/>
        <v>Robusta</v>
      </c>
      <c r="P556" t="str">
        <f>IF(J556="M","Medium",IF(J556="L","Light",IF(J556="D","Dark","")))</f>
        <v>Light</v>
      </c>
    </row>
    <row r="557" spans="1:16" x14ac:dyDescent="0.25">
      <c r="A557" s="2" t="s">
        <v>3627</v>
      </c>
      <c r="B557" s="3">
        <v>44258</v>
      </c>
      <c r="C557" s="2" t="s">
        <v>3628</v>
      </c>
      <c r="D557" t="s">
        <v>6141</v>
      </c>
      <c r="E557" s="2">
        <v>6</v>
      </c>
      <c r="F557" s="2" t="str">
        <f>_xlfn.XLOOKUP(C557,customers!$A$1:$A$1001,customers!$B$1:$B$1001,,0)</f>
        <v>Sigfrid Busch</v>
      </c>
      <c r="G557" s="2" t="str">
        <f>IF(_xlfn.XLOOKUP(C557,customers!A556:A1556,customers!C556:C1556,,0)=0,"",_xlfn.XLOOKUP(C557,customers!A556:A1556,customers!C556:C1556,,0))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16"/>
        <v>82.5</v>
      </c>
      <c r="N557" s="8" t="str">
        <f>_xlfn.XLOOKUP(Orders[[#This Row],[Customer ID]],customers!$A$1:$A$1001,customers!$I$1:$I$1001,,0)</f>
        <v>No</v>
      </c>
      <c r="O557" s="8" t="str">
        <f t="shared" si="17"/>
        <v>Excelsa</v>
      </c>
      <c r="P557" t="str">
        <f>IF(J557="M","Medium",IF(J557="L","Light",IF(J557="D","Dark","")))</f>
        <v>Medium</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IF(_xlfn.XLOOKUP(C558,customers!A557:A1557,customers!C557:C1557,,0)=0,"",_xlfn.XLOOKUP(C558,customers!A557:A1557,customers!C557:C1557,,0))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16"/>
        <v>8.73</v>
      </c>
      <c r="N558" s="8" t="str">
        <f>_xlfn.XLOOKUP(Orders[[#This Row],[Customer ID]],customers!$A$1:$A$1001,customers!$I$1:$I$1001,,0)</f>
        <v>Yes</v>
      </c>
      <c r="O558" s="8" t="str">
        <f t="shared" si="17"/>
        <v>Liberica</v>
      </c>
      <c r="P558" t="str">
        <f>IF(J558="M","Medium",IF(J558="L","Light",IF(J558="D","Dark","")))</f>
        <v>Medium</v>
      </c>
    </row>
    <row r="559" spans="1:16" x14ac:dyDescent="0.25">
      <c r="A559" s="2" t="s">
        <v>3638</v>
      </c>
      <c r="B559" s="3">
        <v>44506</v>
      </c>
      <c r="C559" s="2" t="s">
        <v>3368</v>
      </c>
      <c r="D559" t="s">
        <v>6171</v>
      </c>
      <c r="E559" s="2">
        <v>4</v>
      </c>
      <c r="F559" s="2" t="str">
        <f>_xlfn.XLOOKUP(C559,customers!$A$1:$A$1001,customers!$B$1:$B$1001,,0)</f>
        <v>Marja Urion</v>
      </c>
      <c r="G559" s="2" t="e">
        <f>IF(_xlfn.XLOOKUP(C559,customers!A558:A1558,customers!C558:C1558,,0)=0,"",_xlfn.XLOOKUP(C559,customers!A558:A1558,customers!C558:C1558,,0))</f>
        <v>#N/A</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16"/>
        <v>59.4</v>
      </c>
      <c r="N559" s="8" t="str">
        <f>_xlfn.XLOOKUP(Orders[[#This Row],[Customer ID]],customers!$A$1:$A$1001,customers!$I$1:$I$1001,,0)</f>
        <v>Yes</v>
      </c>
      <c r="O559" s="8" t="str">
        <f t="shared" si="17"/>
        <v>Excelsa</v>
      </c>
      <c r="P559" t="str">
        <f>IF(J559="M","Medium",IF(J559="L","Light",IF(J559="D","Dark","")))</f>
        <v>Light</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IF(_xlfn.XLOOKUP(C560,customers!A559:A1559,customers!C559:C1559,,0)=0,"",_xlfn.XLOOKUP(C560,customers!A559:A1559,customers!C559:C1559,,0))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16"/>
        <v>15.54</v>
      </c>
      <c r="N560" s="8" t="str">
        <f>_xlfn.XLOOKUP(Orders[[#This Row],[Customer ID]],customers!$A$1:$A$1001,customers!$I$1:$I$1001,,0)</f>
        <v>Yes</v>
      </c>
      <c r="O560" s="8" t="str">
        <f t="shared" si="17"/>
        <v>Liberica</v>
      </c>
      <c r="P560" t="str">
        <f>IF(J560="M","Medium",IF(J560="L","Light",IF(J560="D","Dark","")))</f>
        <v>Dark</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IF(_xlfn.XLOOKUP(C561,customers!A560:A1560,customers!C560:C1560,,0)=0,"",_xlfn.XLOOKUP(C561,customers!A560:A1560,customers!C560:C1560,,0))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16"/>
        <v>38.849999999999994</v>
      </c>
      <c r="N561" s="8" t="str">
        <f>_xlfn.XLOOKUP(Orders[[#This Row],[Customer ID]],customers!$A$1:$A$1001,customers!$I$1:$I$1001,,0)</f>
        <v>Yes</v>
      </c>
      <c r="O561" s="8" t="str">
        <f t="shared" si="17"/>
        <v>Arabica</v>
      </c>
      <c r="P561" t="str">
        <f>IF(J561="M","Medium",IF(J561="L","Light",IF(J561="D","Dark","")))</f>
        <v>Light</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IF(_xlfn.XLOOKUP(C562,customers!A561:A1561,customers!C561:C1561,,0)=0,"",_xlfn.XLOOKUP(C562,customers!A561:A1561,customers!C561:C1561,,0))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16"/>
        <v>189.74999999999997</v>
      </c>
      <c r="N562" s="8" t="str">
        <f>_xlfn.XLOOKUP(Orders[[#This Row],[Customer ID]],customers!$A$1:$A$1001,customers!$I$1:$I$1001,,0)</f>
        <v>Yes</v>
      </c>
      <c r="O562" s="8" t="str">
        <f t="shared" si="17"/>
        <v>Excelsa</v>
      </c>
      <c r="P562" t="str">
        <f>IF(J562="M","Medium",IF(J562="L","Light",IF(J562="D","Dark","")))</f>
        <v>Medium</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IF(_xlfn.XLOOKUP(C563,customers!A562:A1562,customers!C562:C1562,,0)=0,"",_xlfn.XLOOKUP(C563,customers!A562:A1562,customers!C562:C1562,,0))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16"/>
        <v>17.91</v>
      </c>
      <c r="N563" s="8" t="str">
        <f>_xlfn.XLOOKUP(Orders[[#This Row],[Customer ID]],customers!$A$1:$A$1001,customers!$I$1:$I$1001,,0)</f>
        <v>Yes</v>
      </c>
      <c r="O563" s="8" t="str">
        <f t="shared" si="17"/>
        <v>Arabica</v>
      </c>
      <c r="P563" t="str">
        <f>IF(J563="M","Medium",IF(J563="L","Light",IF(J563="D","Dark","")))</f>
        <v>Dark</v>
      </c>
    </row>
    <row r="564" spans="1:16" x14ac:dyDescent="0.25">
      <c r="A564" s="2" t="s">
        <v>3665</v>
      </c>
      <c r="B564" s="3">
        <v>43669</v>
      </c>
      <c r="C564" s="2" t="s">
        <v>3666</v>
      </c>
      <c r="D564" t="s">
        <v>6145</v>
      </c>
      <c r="E564" s="2">
        <v>6</v>
      </c>
      <c r="F564" s="2" t="str">
        <f>_xlfn.XLOOKUP(C564,customers!$A$1:$A$1001,customers!$B$1:$B$1001,,0)</f>
        <v>Brendan Grece</v>
      </c>
      <c r="G564" s="2" t="str">
        <f>IF(_xlfn.XLOOKUP(C564,customers!A563:A1563,customers!C563:C1563,,0)=0,"",_xlfn.XLOOKUP(C564,customers!A563:A1563,customers!C563:C1563,,0))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16"/>
        <v>28.53</v>
      </c>
      <c r="N564" s="8" t="str">
        <f>_xlfn.XLOOKUP(Orders[[#This Row],[Customer ID]],customers!$A$1:$A$1001,customers!$I$1:$I$1001,,0)</f>
        <v>No</v>
      </c>
      <c r="O564" s="8" t="str">
        <f t="shared" si="17"/>
        <v>Liberica</v>
      </c>
      <c r="P564" t="str">
        <f>IF(J564="M","Medium",IF(J564="L","Light",IF(J564="D","Dark","")))</f>
        <v>Light</v>
      </c>
    </row>
    <row r="565" spans="1:16" x14ac:dyDescent="0.25">
      <c r="A565" s="2" t="s">
        <v>3671</v>
      </c>
      <c r="B565" s="3">
        <v>43991</v>
      </c>
      <c r="C565" s="2" t="s">
        <v>3752</v>
      </c>
      <c r="D565" t="s">
        <v>6141</v>
      </c>
      <c r="E565" s="2">
        <v>6</v>
      </c>
      <c r="F565" s="2" t="str">
        <f>_xlfn.XLOOKUP(C565,customers!$A$1:$A$1001,customers!$B$1:$B$1001,,0)</f>
        <v>Don Flintiff</v>
      </c>
      <c r="G565" s="2" t="str">
        <f>IF(_xlfn.XLOOKUP(C565,customers!A564:A1564,customers!C564:C1564,,0)=0,"",_xlfn.XLOOKUP(C565,customers!A564:A1564,customers!C564:C1564,,0))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16"/>
        <v>82.5</v>
      </c>
      <c r="N565" s="8" t="str">
        <f>_xlfn.XLOOKUP(Orders[[#This Row],[Customer ID]],customers!$A$1:$A$1001,customers!$I$1:$I$1001,,0)</f>
        <v>No</v>
      </c>
      <c r="O565" s="8" t="str">
        <f t="shared" si="17"/>
        <v>Excelsa</v>
      </c>
      <c r="P565" t="str">
        <f>IF(J565="M","Medium",IF(J565="L","Light",IF(J565="D","Dark","")))</f>
        <v>Medium</v>
      </c>
    </row>
    <row r="566" spans="1:16" x14ac:dyDescent="0.25">
      <c r="A566" s="2" t="s">
        <v>3677</v>
      </c>
      <c r="B566" s="3">
        <v>43883</v>
      </c>
      <c r="C566" s="2" t="s">
        <v>3678</v>
      </c>
      <c r="D566" t="s">
        <v>6173</v>
      </c>
      <c r="E566" s="2">
        <v>2</v>
      </c>
      <c r="F566" s="2" t="str">
        <f>_xlfn.XLOOKUP(C566,customers!$A$1:$A$1001,customers!$B$1:$B$1001,,0)</f>
        <v>Abbe Thys</v>
      </c>
      <c r="G566" s="2" t="str">
        <f>IF(_xlfn.XLOOKUP(C566,customers!A565:A1565,customers!C565:C1565,,0)=0,"",_xlfn.XLOOKUP(C566,customers!A565:A1565,customers!C565:C1565,,0))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16"/>
        <v>14.339999999999998</v>
      </c>
      <c r="N566" s="8" t="str">
        <f>_xlfn.XLOOKUP(Orders[[#This Row],[Customer ID]],customers!$A$1:$A$1001,customers!$I$1:$I$1001,,0)</f>
        <v>No</v>
      </c>
      <c r="O566" s="8" t="str">
        <f t="shared" si="17"/>
        <v>Robusta</v>
      </c>
      <c r="P566" t="str">
        <f>IF(J566="M","Medium",IF(J566="L","Light",IF(J566="D","Dark","")))</f>
        <v>Light</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IF(_xlfn.XLOOKUP(C567,customers!A566:A1566,customers!C566:C1566,,0)=0,"",_xlfn.XLOOKUP(C567,customers!A566:A1566,customers!C566:C1566,,0))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16"/>
        <v>82.339999999999989</v>
      </c>
      <c r="N567" s="8" t="str">
        <f>_xlfn.XLOOKUP(Orders[[#This Row],[Customer ID]],customers!$A$1:$A$1001,customers!$I$1:$I$1001,,0)</f>
        <v>No</v>
      </c>
      <c r="O567" s="8" t="str">
        <f t="shared" si="17"/>
        <v>Robusta</v>
      </c>
      <c r="P567" t="str">
        <f>IF(J567="M","Medium",IF(J567="L","Light",IF(J567="D","Dark","")))</f>
        <v>Dark</v>
      </c>
    </row>
    <row r="568" spans="1:16" x14ac:dyDescent="0.25">
      <c r="A568" s="2" t="s">
        <v>3689</v>
      </c>
      <c r="B568" s="3">
        <v>44459</v>
      </c>
      <c r="C568" s="2" t="s">
        <v>3690</v>
      </c>
      <c r="D568" t="s">
        <v>6152</v>
      </c>
      <c r="E568" s="2">
        <v>6</v>
      </c>
      <c r="F568" s="2" t="str">
        <f>_xlfn.XLOOKUP(C568,customers!$A$1:$A$1001,customers!$B$1:$B$1001,,0)</f>
        <v>Audra Kelston</v>
      </c>
      <c r="G568" s="2" t="str">
        <f>IF(_xlfn.XLOOKUP(C568,customers!A567:A1567,customers!C567:C1567,,0)=0,"",_xlfn.XLOOKUP(C568,customers!A567:A1567,customers!C567:C1567,,0))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16"/>
        <v>20.25</v>
      </c>
      <c r="N568" s="8" t="str">
        <f>_xlfn.XLOOKUP(Orders[[#This Row],[Customer ID]],customers!$A$1:$A$1001,customers!$I$1:$I$1001,,0)</f>
        <v>Yes</v>
      </c>
      <c r="O568" s="8" t="str">
        <f t="shared" si="17"/>
        <v>Arabica</v>
      </c>
      <c r="P568" t="str">
        <f>IF(J568="M","Medium",IF(J568="L","Light",IF(J568="D","Dark","")))</f>
        <v>Medium</v>
      </c>
    </row>
    <row r="569" spans="1:16" x14ac:dyDescent="0.25">
      <c r="A569" s="2" t="s">
        <v>3695</v>
      </c>
      <c r="B569" s="3">
        <v>44318</v>
      </c>
      <c r="C569" s="2" t="s">
        <v>3696</v>
      </c>
      <c r="D569" t="s">
        <v>6142</v>
      </c>
      <c r="E569" s="2">
        <v>6</v>
      </c>
      <c r="F569" s="2" t="str">
        <f>_xlfn.XLOOKUP(C569,customers!$A$1:$A$1001,customers!$B$1:$B$1001,,0)</f>
        <v>Elvina Angel</v>
      </c>
      <c r="G569" s="2" t="str">
        <f>IF(_xlfn.XLOOKUP(C569,customers!A568:A1568,customers!C568:C1568,,0)=0,"",_xlfn.XLOOKUP(C569,customers!A568:A1568,customers!C568:C1568,,0))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16"/>
        <v>164.90999999999997</v>
      </c>
      <c r="N569" s="8" t="str">
        <f>_xlfn.XLOOKUP(Orders[[#This Row],[Customer ID]],customers!$A$1:$A$1001,customers!$I$1:$I$1001,,0)</f>
        <v>No</v>
      </c>
      <c r="O569" s="8" t="str">
        <f t="shared" si="17"/>
        <v>Robusta</v>
      </c>
      <c r="P569" t="str">
        <f>IF(J569="M","Medium",IF(J569="L","Light",IF(J569="D","Dark","")))</f>
        <v>Light</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IF(_xlfn.XLOOKUP(C570,customers!A569:A1569,customers!C569:C1569,,0)=0,"",_xlfn.XLOOKUP(C570,customers!A569:A1569,customers!C569:C1569,,0))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16"/>
        <v>19.02</v>
      </c>
      <c r="N570" s="8" t="str">
        <f>_xlfn.XLOOKUP(Orders[[#This Row],[Customer ID]],customers!$A$1:$A$1001,customers!$I$1:$I$1001,,0)</f>
        <v>Yes</v>
      </c>
      <c r="O570" s="8" t="str">
        <f t="shared" si="17"/>
        <v>Liberica</v>
      </c>
      <c r="P570" t="str">
        <f>IF(J570="M","Medium",IF(J570="L","Light",IF(J570="D","Dark","")))</f>
        <v>Light</v>
      </c>
    </row>
    <row r="571" spans="1:16" x14ac:dyDescent="0.25">
      <c r="A571" s="2" t="s">
        <v>3706</v>
      </c>
      <c r="B571" s="3">
        <v>43879</v>
      </c>
      <c r="C571" s="2" t="s">
        <v>3752</v>
      </c>
      <c r="D571" t="s">
        <v>6168</v>
      </c>
      <c r="E571" s="2">
        <v>6</v>
      </c>
      <c r="F571" s="2" t="str">
        <f>_xlfn.XLOOKUP(C571,customers!$A$1:$A$1001,customers!$B$1:$B$1001,,0)</f>
        <v>Don Flintiff</v>
      </c>
      <c r="G571" s="2" t="str">
        <f>IF(_xlfn.XLOOKUP(C571,customers!A570:A1570,customers!C570:C1570,,0)=0,"",_xlfn.XLOOKUP(C571,customers!A570:A1570,customers!C570:C1570,,0))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16"/>
        <v>137.31</v>
      </c>
      <c r="N571" s="8" t="str">
        <f>_xlfn.XLOOKUP(Orders[[#This Row],[Customer ID]],customers!$A$1:$A$1001,customers!$I$1:$I$1001,,0)</f>
        <v>No</v>
      </c>
      <c r="O571" s="8" t="str">
        <f t="shared" si="17"/>
        <v>Arabica</v>
      </c>
      <c r="P571" t="str">
        <f>IF(J571="M","Medium",IF(J571="L","Light",IF(J571="D","Dark","")))</f>
        <v>Dark</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IF(_xlfn.XLOOKUP(C572,customers!A571:A1571,customers!C571:C1571,,0)=0,"",_xlfn.XLOOKUP(C572,customers!A571:A1571,customers!C571:C1571,,0))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16"/>
        <v>27</v>
      </c>
      <c r="N572" s="8" t="str">
        <f>_xlfn.XLOOKUP(Orders[[#This Row],[Customer ID]],customers!$A$1:$A$1001,customers!$I$1:$I$1001,,0)</f>
        <v>No</v>
      </c>
      <c r="O572" s="8" t="str">
        <f t="shared" si="17"/>
        <v>Arabica</v>
      </c>
      <c r="P572" t="str">
        <f>IF(J572="M","Medium",IF(J572="L","Light",IF(J572="D","Dark","")))</f>
        <v>Medium</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IF(_xlfn.XLOOKUP(C573,customers!A572:A1572,customers!C572:C1572,,0)=0,"",_xlfn.XLOOKUP(C573,customers!A572:A1572,customers!C572:C1572,,0))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16"/>
        <v>35.64</v>
      </c>
      <c r="N573" s="8" t="str">
        <f>_xlfn.XLOOKUP(Orders[[#This Row],[Customer ID]],customers!$A$1:$A$1001,customers!$I$1:$I$1001,,0)</f>
        <v>No</v>
      </c>
      <c r="O573" s="8" t="str">
        <f t="shared" si="17"/>
        <v>Excelsa</v>
      </c>
      <c r="P573" t="str">
        <f>IF(J573="M","Medium",IF(J573="L","Light",IF(J573="D","Dark","")))</f>
        <v>Light</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IF(_xlfn.XLOOKUP(C574,customers!A573:A1573,customers!C573:C1573,,0)=0,"",_xlfn.XLOOKUP(C574,customers!A573:A1573,customers!C573:C1573,,0))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16"/>
        <v>5.97</v>
      </c>
      <c r="N574" s="8" t="str">
        <f>_xlfn.XLOOKUP(Orders[[#This Row],[Customer ID]],customers!$A$1:$A$1001,customers!$I$1:$I$1001,,0)</f>
        <v>Yes</v>
      </c>
      <c r="O574" s="8" t="str">
        <f t="shared" si="17"/>
        <v>Arabica</v>
      </c>
      <c r="P574" t="str">
        <f>IF(J574="M","Medium",IF(J574="L","Light",IF(J574="D","Dark","")))</f>
        <v>Dark</v>
      </c>
    </row>
    <row r="575" spans="1:16" x14ac:dyDescent="0.25">
      <c r="A575" s="2" t="s">
        <v>3728</v>
      </c>
      <c r="B575" s="3">
        <v>43781</v>
      </c>
      <c r="C575" s="2" t="s">
        <v>3729</v>
      </c>
      <c r="D575" t="s">
        <v>6155</v>
      </c>
      <c r="E575" s="2">
        <v>6</v>
      </c>
      <c r="F575" s="2" t="str">
        <f>_xlfn.XLOOKUP(C575,customers!$A$1:$A$1001,customers!$B$1:$B$1001,,0)</f>
        <v>Cornie Venour</v>
      </c>
      <c r="G575" s="2" t="str">
        <f>IF(_xlfn.XLOOKUP(C575,customers!A574:A1574,customers!C574:C1574,,0)=0,"",_xlfn.XLOOKUP(C575,customers!A574:A1574,customers!C574:C1574,,0))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16"/>
        <v>67.5</v>
      </c>
      <c r="N575" s="8" t="str">
        <f>_xlfn.XLOOKUP(Orders[[#This Row],[Customer ID]],customers!$A$1:$A$1001,customers!$I$1:$I$1001,,0)</f>
        <v>No</v>
      </c>
      <c r="O575" s="8" t="str">
        <f t="shared" si="17"/>
        <v>Arabica</v>
      </c>
      <c r="P575" t="str">
        <f>IF(J575="M","Medium",IF(J575="L","Light",IF(J575="D","Dark","")))</f>
        <v>Medium</v>
      </c>
    </row>
    <row r="576" spans="1:16" x14ac:dyDescent="0.25">
      <c r="A576" s="2" t="s">
        <v>3734</v>
      </c>
      <c r="B576" s="3">
        <v>44697</v>
      </c>
      <c r="C576" s="2" t="s">
        <v>3735</v>
      </c>
      <c r="D576" t="s">
        <v>6178</v>
      </c>
      <c r="E576" s="2">
        <v>6</v>
      </c>
      <c r="F576" s="2" t="str">
        <f>_xlfn.XLOOKUP(C576,customers!$A$1:$A$1001,customers!$B$1:$B$1001,,0)</f>
        <v>Maggy Harby</v>
      </c>
      <c r="G576" s="2" t="str">
        <f>IF(_xlfn.XLOOKUP(C576,customers!A575:A1575,customers!C575:C1575,,0)=0,"",_xlfn.XLOOKUP(C576,customers!A575:A1575,customers!C575:C1575,,0))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16"/>
        <v>21.509999999999998</v>
      </c>
      <c r="N576" s="8" t="str">
        <f>_xlfn.XLOOKUP(Orders[[#This Row],[Customer ID]],customers!$A$1:$A$1001,customers!$I$1:$I$1001,,0)</f>
        <v>Yes</v>
      </c>
      <c r="O576" s="8" t="str">
        <f t="shared" si="17"/>
        <v>Robusta</v>
      </c>
      <c r="P576" t="str">
        <f>IF(J576="M","Medium",IF(J576="L","Light",IF(J576="D","Dark","")))</f>
        <v>Light</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IF(_xlfn.XLOOKUP(C577,customers!A576:A1576,customers!C576:C1576,,0)=0,"",_xlfn.XLOOKUP(C577,customers!A576:A1576,customers!C576:C1576,,0))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16"/>
        <v>66.929999999999993</v>
      </c>
      <c r="N577" s="8" t="str">
        <f>_xlfn.XLOOKUP(Orders[[#This Row],[Customer ID]],customers!$A$1:$A$1001,customers!$I$1:$I$1001,,0)</f>
        <v>No</v>
      </c>
      <c r="O577" s="8" t="str">
        <f t="shared" si="17"/>
        <v>Liberica</v>
      </c>
      <c r="P577" t="str">
        <f>IF(J577="M","Medium",IF(J577="L","Light",IF(J577="D","Dark","")))</f>
        <v>Medium</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IF(_xlfn.XLOOKUP(C578,customers!A577:A1577,customers!C577:C1577,,0)=0,"",_xlfn.XLOOKUP(C578,customers!A577:A1577,customers!C577:C1577,,0))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16"/>
        <v>17.91</v>
      </c>
      <c r="N578" s="8" t="str">
        <f>_xlfn.XLOOKUP(Orders[[#This Row],[Customer ID]],customers!$A$1:$A$1001,customers!$I$1:$I$1001,,0)</f>
        <v>No</v>
      </c>
      <c r="O578" s="8" t="str">
        <f t="shared" si="17"/>
        <v>Arabica</v>
      </c>
      <c r="P578" t="str">
        <f>IF(J578="M","Medium",IF(J578="L","Light",IF(J578="D","Dark","")))</f>
        <v>Dark</v>
      </c>
    </row>
    <row r="579" spans="1:16" x14ac:dyDescent="0.25">
      <c r="A579" s="2" t="s">
        <v>3751</v>
      </c>
      <c r="B579" s="3">
        <v>44410</v>
      </c>
      <c r="C579" s="2" t="s">
        <v>3752</v>
      </c>
      <c r="D579" t="s">
        <v>6162</v>
      </c>
      <c r="E579" s="2">
        <v>4</v>
      </c>
      <c r="F579" s="2" t="str">
        <f>_xlfn.XLOOKUP(C579,customers!$A$1:$A$1001,customers!$B$1:$B$1001,,0)</f>
        <v>Don Flintiff</v>
      </c>
      <c r="G579" s="2" t="str">
        <f>IF(_xlfn.XLOOKUP(C579,customers!A578:A1578,customers!C578:C1578,,0)=0,"",_xlfn.XLOOKUP(C579,customers!A578:A1578,customers!C578:C1578,,0))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18">L579*E579</f>
        <v>58.2</v>
      </c>
      <c r="N579" s="8" t="str">
        <f>_xlfn.XLOOKUP(Orders[[#This Row],[Customer ID]],customers!$A$1:$A$1001,customers!$I$1:$I$1001,,0)</f>
        <v>No</v>
      </c>
      <c r="O579" s="8" t="str">
        <f t="shared" ref="O579:O642" si="19">IF(I579="Rob","Robusta",IF(I579="Exc","Excelsa",IF(I579="Lib","Liberica",IF(I579="Ara","Arabica",""))))</f>
        <v>Liberica</v>
      </c>
      <c r="P579" t="str">
        <f>IF(J579="M","Medium",IF(J579="L","Light",IF(J579="D","Dark","")))</f>
        <v>Medium</v>
      </c>
    </row>
    <row r="580" spans="1:16" x14ac:dyDescent="0.25">
      <c r="A580" s="2" t="s">
        <v>3756</v>
      </c>
      <c r="B580" s="3">
        <v>44720</v>
      </c>
      <c r="C580" s="2" t="s">
        <v>3757</v>
      </c>
      <c r="D580" t="s">
        <v>6184</v>
      </c>
      <c r="E580" s="2">
        <v>3</v>
      </c>
      <c r="F580" s="2" t="str">
        <f>_xlfn.XLOOKUP(C580,customers!$A$1:$A$1001,customers!$B$1:$B$1001,,0)</f>
        <v>Tymon Zanetti</v>
      </c>
      <c r="G580" s="2" t="str">
        <f>IF(_xlfn.XLOOKUP(C580,customers!A579:A1579,customers!C579:C1579,,0)=0,"",_xlfn.XLOOKUP(C580,customers!A579:A1579,customers!C579:C1579,,0))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18"/>
        <v>13.365</v>
      </c>
      <c r="N580" s="8" t="str">
        <f>_xlfn.XLOOKUP(Orders[[#This Row],[Customer ID]],customers!$A$1:$A$1001,customers!$I$1:$I$1001,,0)</f>
        <v>No</v>
      </c>
      <c r="O580" s="8" t="str">
        <f t="shared" si="19"/>
        <v>Excelsa</v>
      </c>
      <c r="P580" t="str">
        <f>IF(J580="M","Medium",IF(J580="L","Light",IF(J580="D","Dark","")))</f>
        <v>Light</v>
      </c>
    </row>
    <row r="581" spans="1:16" x14ac:dyDescent="0.25">
      <c r="A581" s="2" t="s">
        <v>3756</v>
      </c>
      <c r="B581" s="3">
        <v>44720</v>
      </c>
      <c r="C581" s="2" t="s">
        <v>3757</v>
      </c>
      <c r="D581" t="s">
        <v>6157</v>
      </c>
      <c r="E581" s="2">
        <v>5</v>
      </c>
      <c r="F581" s="2" t="str">
        <f>_xlfn.XLOOKUP(C581,customers!$A$1:$A$1001,customers!$B$1:$B$1001,,0)</f>
        <v>Tymon Zanetti</v>
      </c>
      <c r="G581" s="2" t="str">
        <f>IF(_xlfn.XLOOKUP(C581,customers!A580:A1580,customers!C580:C1580,,0)=0,"",_xlfn.XLOOKUP(C581,customers!A580:A1580,customers!C580:C1580,,0))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18"/>
        <v>33.75</v>
      </c>
      <c r="N581" s="8" t="str">
        <f>_xlfn.XLOOKUP(Orders[[#This Row],[Customer ID]],customers!$A$1:$A$1001,customers!$I$1:$I$1001,,0)</f>
        <v>No</v>
      </c>
      <c r="O581" s="8" t="str">
        <f t="shared" si="19"/>
        <v>Arabica</v>
      </c>
      <c r="P581" t="str">
        <f>IF(J581="M","Medium",IF(J581="L","Light",IF(J581="D","Dark","")))</f>
        <v>Medium</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IF(_xlfn.XLOOKUP(C582,customers!A581:A1581,customers!C581:C1581,,0)=0,"",_xlfn.XLOOKUP(C582,customers!A581:A1581,customers!C581:C1581,,0))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18"/>
        <v>44.55</v>
      </c>
      <c r="N582" s="8" t="str">
        <f>_xlfn.XLOOKUP(Orders[[#This Row],[Customer ID]],customers!$A$1:$A$1001,customers!$I$1:$I$1001,,0)</f>
        <v>Yes</v>
      </c>
      <c r="O582" s="8" t="str">
        <f t="shared" si="19"/>
        <v>Excelsa</v>
      </c>
      <c r="P582" t="str">
        <f>IF(J582="M","Medium",IF(J582="L","Light",IF(J582="D","Dark","")))</f>
        <v>Light</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IF(_xlfn.XLOOKUP(C583,customers!A582:A1582,customers!C582:C1582,,0)=0,"",_xlfn.XLOOKUP(C583,customers!A582:A1582,customers!C582:C1582,,0))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18"/>
        <v>44.55</v>
      </c>
      <c r="N583" s="8" t="str">
        <f>_xlfn.XLOOKUP(Orders[[#This Row],[Customer ID]],customers!$A$1:$A$1001,customers!$I$1:$I$1001,,0)</f>
        <v>Yes</v>
      </c>
      <c r="O583" s="8" t="str">
        <f t="shared" si="19"/>
        <v>Excelsa</v>
      </c>
      <c r="P583" t="str">
        <f>IF(J583="M","Medium",IF(J583="L","Light",IF(J583="D","Dark","")))</f>
        <v>Light</v>
      </c>
    </row>
    <row r="584" spans="1:16" x14ac:dyDescent="0.25">
      <c r="A584" s="2" t="s">
        <v>3778</v>
      </c>
      <c r="B584" s="3">
        <v>44382</v>
      </c>
      <c r="C584" s="2" t="s">
        <v>3779</v>
      </c>
      <c r="D584" t="s">
        <v>6183</v>
      </c>
      <c r="E584" s="2">
        <v>5</v>
      </c>
      <c r="F584" s="2" t="str">
        <f>_xlfn.XLOOKUP(C584,customers!$A$1:$A$1001,customers!$B$1:$B$1001,,0)</f>
        <v>Russell Donet</v>
      </c>
      <c r="G584" s="2" t="str">
        <f>IF(_xlfn.XLOOKUP(C584,customers!A583:A1583,customers!C583:C1583,,0)=0,"",_xlfn.XLOOKUP(C584,customers!A583:A1583,customers!C583:C1583,,0))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18"/>
        <v>60.75</v>
      </c>
      <c r="N584" s="8" t="str">
        <f>_xlfn.XLOOKUP(Orders[[#This Row],[Customer ID]],customers!$A$1:$A$1001,customers!$I$1:$I$1001,,0)</f>
        <v>No</v>
      </c>
      <c r="O584" s="8" t="str">
        <f t="shared" si="19"/>
        <v>Excelsa</v>
      </c>
      <c r="P584" t="str">
        <f>IF(J584="M","Medium",IF(J584="L","Light",IF(J584="D","Dark","")))</f>
        <v>Dark</v>
      </c>
    </row>
    <row r="585" spans="1:16" x14ac:dyDescent="0.25">
      <c r="A585" s="2" t="s">
        <v>3784</v>
      </c>
      <c r="B585" s="3">
        <v>43538</v>
      </c>
      <c r="C585" s="2" t="s">
        <v>3785</v>
      </c>
      <c r="D585" t="s">
        <v>6178</v>
      </c>
      <c r="E585" s="2">
        <v>1</v>
      </c>
      <c r="F585" s="2" t="str">
        <f>_xlfn.XLOOKUP(C585,customers!$A$1:$A$1001,customers!$B$1:$B$1001,,0)</f>
        <v>Sidney Gawen</v>
      </c>
      <c r="G585" s="2" t="str">
        <f>IF(_xlfn.XLOOKUP(C585,customers!A584:A1584,customers!C584:C1584,,0)=0,"",_xlfn.XLOOKUP(C585,customers!A584:A1584,customers!C584:C1584,,0))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18"/>
        <v>3.5849999999999995</v>
      </c>
      <c r="N585" s="8" t="str">
        <f>_xlfn.XLOOKUP(Orders[[#This Row],[Customer ID]],customers!$A$1:$A$1001,customers!$I$1:$I$1001,,0)</f>
        <v>Yes</v>
      </c>
      <c r="O585" s="8" t="str">
        <f t="shared" si="19"/>
        <v>Robusta</v>
      </c>
      <c r="P585" t="str">
        <f>IF(J585="M","Medium",IF(J585="L","Light",IF(J585="D","Dark","")))</f>
        <v>Light</v>
      </c>
    </row>
    <row r="586" spans="1:16" x14ac:dyDescent="0.25">
      <c r="A586" s="2" t="s">
        <v>3790</v>
      </c>
      <c r="B586" s="3">
        <v>44262</v>
      </c>
      <c r="C586" s="2" t="s">
        <v>3791</v>
      </c>
      <c r="D586" t="s">
        <v>6178</v>
      </c>
      <c r="E586" s="2">
        <v>6</v>
      </c>
      <c r="F586" s="2" t="str">
        <f>_xlfn.XLOOKUP(C586,customers!$A$1:$A$1001,customers!$B$1:$B$1001,,0)</f>
        <v>Rickey Readie</v>
      </c>
      <c r="G586" s="2" t="str">
        <f>IF(_xlfn.XLOOKUP(C586,customers!A585:A1585,customers!C585:C1585,,0)=0,"",_xlfn.XLOOKUP(C586,customers!A585:A1585,customers!C585:C1585,,0))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18"/>
        <v>21.509999999999998</v>
      </c>
      <c r="N586" s="8" t="str">
        <f>_xlfn.XLOOKUP(Orders[[#This Row],[Customer ID]],customers!$A$1:$A$1001,customers!$I$1:$I$1001,,0)</f>
        <v>No</v>
      </c>
      <c r="O586" s="8" t="str">
        <f t="shared" si="19"/>
        <v>Robusta</v>
      </c>
      <c r="P586" t="str">
        <f>IF(J586="M","Medium",IF(J586="L","Light",IF(J586="D","Dark","")))</f>
        <v>Light</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IF(_xlfn.XLOOKUP(C587,customers!A586:A1586,customers!C586:C1586,,0)=0,"",_xlfn.XLOOKUP(C587,customers!A586:A1586,customers!C586:C1586,,0))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18"/>
        <v>16.5</v>
      </c>
      <c r="N587" s="8" t="str">
        <f>_xlfn.XLOOKUP(Orders[[#This Row],[Customer ID]],customers!$A$1:$A$1001,customers!$I$1:$I$1001,,0)</f>
        <v>Yes</v>
      </c>
      <c r="O587" s="8" t="str">
        <f t="shared" si="19"/>
        <v>Excelsa</v>
      </c>
      <c r="P587" t="str">
        <f>IF(J587="M","Medium",IF(J587="L","Light",IF(J587="D","Dark","")))</f>
        <v>Medium</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IF(_xlfn.XLOOKUP(C588,customers!A587:A1587,customers!C587:C1587,,0)=0,"",_xlfn.XLOOKUP(C588,customers!A587:A1587,customers!C587:C1587,,0))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18"/>
        <v>82.454999999999984</v>
      </c>
      <c r="N588" s="8" t="str">
        <f>_xlfn.XLOOKUP(Orders[[#This Row],[Customer ID]],customers!$A$1:$A$1001,customers!$I$1:$I$1001,,0)</f>
        <v>No</v>
      </c>
      <c r="O588" s="8" t="str">
        <f t="shared" si="19"/>
        <v>Robusta</v>
      </c>
      <c r="P588" t="str">
        <f>IF(J588="M","Medium",IF(J588="L","Light",IF(J588="D","Dark","")))</f>
        <v>Light</v>
      </c>
    </row>
    <row r="589" spans="1:16" x14ac:dyDescent="0.25">
      <c r="A589" s="2" t="s">
        <v>3807</v>
      </c>
      <c r="B589" s="3">
        <v>44267</v>
      </c>
      <c r="C589" s="2" t="s">
        <v>3808</v>
      </c>
      <c r="D589" t="s">
        <v>6169</v>
      </c>
      <c r="E589" s="2">
        <v>1</v>
      </c>
      <c r="F589" s="2" t="str">
        <f>_xlfn.XLOOKUP(C589,customers!$A$1:$A$1001,customers!$B$1:$B$1001,,0)</f>
        <v>Bar O' Mahony</v>
      </c>
      <c r="G589" s="2" t="str">
        <f>IF(_xlfn.XLOOKUP(C589,customers!A588:A1588,customers!C588:C1588,,0)=0,"",_xlfn.XLOOKUP(C589,customers!A588:A1588,customers!C588:C1588,,0))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18"/>
        <v>7.77</v>
      </c>
      <c r="N589" s="8" t="str">
        <f>_xlfn.XLOOKUP(Orders[[#This Row],[Customer ID]],customers!$A$1:$A$1001,customers!$I$1:$I$1001,,0)</f>
        <v>Yes</v>
      </c>
      <c r="O589" s="8" t="str">
        <f t="shared" si="19"/>
        <v>Liberica</v>
      </c>
      <c r="P589" t="str">
        <f>IF(J589="M","Medium",IF(J589="L","Light",IF(J589="D","Dark","")))</f>
        <v>Dark</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IF(_xlfn.XLOOKUP(C590,customers!A589:A1589,customers!C589:C1589,,0)=0,"",_xlfn.XLOOKUP(C590,customers!A589:A1589,customers!C589:C1589,,0))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18"/>
        <v>11.94</v>
      </c>
      <c r="N590" s="8" t="str">
        <f>_xlfn.XLOOKUP(Orders[[#This Row],[Customer ID]],customers!$A$1:$A$1001,customers!$I$1:$I$1001,,0)</f>
        <v>Yes</v>
      </c>
      <c r="O590" s="8" t="str">
        <f t="shared" si="19"/>
        <v>Robusta</v>
      </c>
      <c r="P590" t="str">
        <f>IF(J590="M","Medium",IF(J590="L","Light",IF(J590="D","Dark","")))</f>
        <v>Medium</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IF(_xlfn.XLOOKUP(C591,customers!A590:A1590,customers!C590:C1590,,0)=0,"",_xlfn.XLOOKUP(C591,customers!A590:A1590,customers!C590:C1590,,0))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18"/>
        <v>204.92999999999995</v>
      </c>
      <c r="N591" s="8" t="str">
        <f>_xlfn.XLOOKUP(Orders[[#This Row],[Customer ID]],customers!$A$1:$A$1001,customers!$I$1:$I$1001,,0)</f>
        <v>No</v>
      </c>
      <c r="O591" s="8" t="str">
        <f t="shared" si="19"/>
        <v>Excelsa</v>
      </c>
      <c r="P591" t="str">
        <f>IF(J591="M","Medium",IF(J591="L","Light",IF(J591="D","Dark","")))</f>
        <v>Light</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IF(_xlfn.XLOOKUP(C592,customers!A591:A1591,customers!C591:C1591,,0)=0,"",_xlfn.XLOOKUP(C592,customers!A591:A1591,customers!C591:C1591,,0))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18"/>
        <v>63.249999999999993</v>
      </c>
      <c r="N592" s="8" t="str">
        <f>_xlfn.XLOOKUP(Orders[[#This Row],[Customer ID]],customers!$A$1:$A$1001,customers!$I$1:$I$1001,,0)</f>
        <v>Yes</v>
      </c>
      <c r="O592" s="8" t="str">
        <f t="shared" si="19"/>
        <v>Excelsa</v>
      </c>
      <c r="P592" t="str">
        <f>IF(J592="M","Medium",IF(J592="L","Light",IF(J592="D","Dark","")))</f>
        <v>Medium</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IF(_xlfn.XLOOKUP(C593,customers!A592:A1592,customers!C592:C1592,,0)=0,"",_xlfn.XLOOKUP(C593,customers!A592:A1592,customers!C592:C1592,,0))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18"/>
        <v>8.0549999999999997</v>
      </c>
      <c r="N593" s="8" t="str">
        <f>_xlfn.XLOOKUP(Orders[[#This Row],[Customer ID]],customers!$A$1:$A$1001,customers!$I$1:$I$1001,,0)</f>
        <v>Yes</v>
      </c>
      <c r="O593" s="8" t="str">
        <f t="shared" si="19"/>
        <v>Robusta</v>
      </c>
      <c r="P593" t="str">
        <f>IF(J593="M","Medium",IF(J593="L","Light",IF(J593="D","Dark","")))</f>
        <v>Dark</v>
      </c>
    </row>
    <row r="594" spans="1:16" x14ac:dyDescent="0.25">
      <c r="A594" s="2" t="s">
        <v>3834</v>
      </c>
      <c r="B594" s="3">
        <v>44437</v>
      </c>
      <c r="C594" s="2" t="s">
        <v>3835</v>
      </c>
      <c r="D594" t="s">
        <v>6175</v>
      </c>
      <c r="E594" s="2">
        <v>2</v>
      </c>
      <c r="F594" s="2" t="str">
        <f>_xlfn.XLOOKUP(C594,customers!$A$1:$A$1001,customers!$B$1:$B$1001,,0)</f>
        <v>Kylie Mowat</v>
      </c>
      <c r="G594" s="2" t="str">
        <f>IF(_xlfn.XLOOKUP(C594,customers!A593:A1593,customers!C593:C1593,,0)=0,"",_xlfn.XLOOKUP(C594,customers!A593:A1593,customers!C593:C1593,,0))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18"/>
        <v>51.749999999999993</v>
      </c>
      <c r="N594" s="8" t="str">
        <f>_xlfn.XLOOKUP(Orders[[#This Row],[Customer ID]],customers!$A$1:$A$1001,customers!$I$1:$I$1001,,0)</f>
        <v>No</v>
      </c>
      <c r="O594" s="8" t="str">
        <f t="shared" si="19"/>
        <v>Arabica</v>
      </c>
      <c r="P594" t="str">
        <f>IF(J594="M","Medium",IF(J594="L","Light",IF(J594="D","Dark","")))</f>
        <v>Medium</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IF(_xlfn.XLOOKUP(C595,customers!A594:A1594,customers!C594:C1594,,0)=0,"",_xlfn.XLOOKUP(C595,customers!A594:A1594,customers!C594:C1594,,0))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18"/>
        <v>27.945</v>
      </c>
      <c r="N595" s="8" t="str">
        <f>_xlfn.XLOOKUP(Orders[[#This Row],[Customer ID]],customers!$A$1:$A$1001,customers!$I$1:$I$1001,,0)</f>
        <v>Yes</v>
      </c>
      <c r="O595" s="8" t="str">
        <f t="shared" si="19"/>
        <v>Excelsa</v>
      </c>
      <c r="P595" t="str">
        <f>IF(J595="M","Medium",IF(J595="L","Light",IF(J595="D","Dark","")))</f>
        <v>Dark</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IF(_xlfn.XLOOKUP(C596,customers!A595:A1595,customers!C595:C1595,,0)=0,"",_xlfn.XLOOKUP(C596,customers!A595:A1595,customers!C595:C1595,,0))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18"/>
        <v>59.569999999999993</v>
      </c>
      <c r="N596" s="8" t="str">
        <f>_xlfn.XLOOKUP(Orders[[#This Row],[Customer ID]],customers!$A$1:$A$1001,customers!$I$1:$I$1001,,0)</f>
        <v>No</v>
      </c>
      <c r="O596" s="8" t="str">
        <f t="shared" si="19"/>
        <v>Arabica</v>
      </c>
      <c r="P596" t="str">
        <f>IF(J596="M","Medium",IF(J596="L","Light",IF(J596="D","Dark","")))</f>
        <v>Light</v>
      </c>
    </row>
    <row r="597" spans="1:16" x14ac:dyDescent="0.25">
      <c r="A597" s="2" t="s">
        <v>3850</v>
      </c>
      <c r="B597" s="3">
        <v>44527</v>
      </c>
      <c r="C597" s="2" t="s">
        <v>3851</v>
      </c>
      <c r="D597" t="s">
        <v>6171</v>
      </c>
      <c r="E597" s="2">
        <v>1</v>
      </c>
      <c r="F597" s="2" t="str">
        <f>_xlfn.XLOOKUP(C597,customers!$A$1:$A$1001,customers!$B$1:$B$1001,,0)</f>
        <v>Darby Dummer</v>
      </c>
      <c r="G597" s="2" t="str">
        <f>IF(_xlfn.XLOOKUP(C597,customers!A596:A1596,customers!C596:C1596,,0)=0,"",_xlfn.XLOOKUP(C597,customers!A596:A1596,customers!C596:C1596,,0))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18"/>
        <v>14.85</v>
      </c>
      <c r="N597" s="8" t="str">
        <f>_xlfn.XLOOKUP(Orders[[#This Row],[Customer ID]],customers!$A$1:$A$1001,customers!$I$1:$I$1001,,0)</f>
        <v>No</v>
      </c>
      <c r="O597" s="8" t="str">
        <f t="shared" si="19"/>
        <v>Excelsa</v>
      </c>
      <c r="P597" t="str">
        <f>IF(J597="M","Medium",IF(J597="L","Light",IF(J597="D","Dark","")))</f>
        <v>Light</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IF(_xlfn.XLOOKUP(C598,customers!A597:A1597,customers!C597:C1597,,0)=0,"",_xlfn.XLOOKUP(C598,customers!A597:A1597,customers!C597:C1597,,0))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18"/>
        <v>33.75</v>
      </c>
      <c r="N598" s="8" t="str">
        <f>_xlfn.XLOOKUP(Orders[[#This Row],[Customer ID]],customers!$A$1:$A$1001,customers!$I$1:$I$1001,,0)</f>
        <v>No</v>
      </c>
      <c r="O598" s="8" t="str">
        <f t="shared" si="19"/>
        <v>Arabica</v>
      </c>
      <c r="P598" t="str">
        <f>IF(J598="M","Medium",IF(J598="L","Light",IF(J598="D","Dark","")))</f>
        <v>Medium</v>
      </c>
    </row>
    <row r="599" spans="1:16" x14ac:dyDescent="0.25">
      <c r="A599" s="2" t="s">
        <v>3860</v>
      </c>
      <c r="B599" s="3">
        <v>44532</v>
      </c>
      <c r="C599" s="2" t="s">
        <v>3861</v>
      </c>
      <c r="D599" t="s">
        <v>6164</v>
      </c>
      <c r="E599" s="2">
        <v>4</v>
      </c>
      <c r="F599" s="2" t="str">
        <f>_xlfn.XLOOKUP(C599,customers!$A$1:$A$1001,customers!$B$1:$B$1001,,0)</f>
        <v>Bo Kindley</v>
      </c>
      <c r="G599" s="2" t="str">
        <f>IF(_xlfn.XLOOKUP(C599,customers!A598:A1598,customers!C598:C1598,,0)=0,"",_xlfn.XLOOKUP(C599,customers!A598:A1598,customers!C598:C1598,,0))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18"/>
        <v>145.82</v>
      </c>
      <c r="N599" s="8" t="str">
        <f>_xlfn.XLOOKUP(Orders[[#This Row],[Customer ID]],customers!$A$1:$A$1001,customers!$I$1:$I$1001,,0)</f>
        <v>Yes</v>
      </c>
      <c r="O599" s="8" t="str">
        <f t="shared" si="19"/>
        <v>Liberica</v>
      </c>
      <c r="P599" t="str">
        <f>IF(J599="M","Medium",IF(J599="L","Light",IF(J599="D","Dark","")))</f>
        <v>Light</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IF(_xlfn.XLOOKUP(C600,customers!A599:A1599,customers!C599:C1599,,0)=0,"",_xlfn.XLOOKUP(C600,customers!A599:A1599,customers!C599:C1599,,0))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18"/>
        <v>11.94</v>
      </c>
      <c r="N600" s="8" t="str">
        <f>_xlfn.XLOOKUP(Orders[[#This Row],[Customer ID]],customers!$A$1:$A$1001,customers!$I$1:$I$1001,,0)</f>
        <v>Yes</v>
      </c>
      <c r="O600" s="8" t="str">
        <f t="shared" si="19"/>
        <v>Robusta</v>
      </c>
      <c r="P600" t="str">
        <f>IF(J600="M","Medium",IF(J600="L","Light",IF(J600="D","Dark","")))</f>
        <v>Medium</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IF(_xlfn.XLOOKUP(C601,customers!A600:A1600,customers!C600:C1600,,0)=0,"",_xlfn.XLOOKUP(C601,customers!A600:A1600,customers!C600:C1600,,0))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18"/>
        <v>11.94</v>
      </c>
      <c r="N601" s="8" t="str">
        <f>_xlfn.XLOOKUP(Orders[[#This Row],[Customer ID]],customers!$A$1:$A$1001,customers!$I$1:$I$1001,,0)</f>
        <v>Yes</v>
      </c>
      <c r="O601" s="8" t="str">
        <f t="shared" si="19"/>
        <v>Arabica</v>
      </c>
      <c r="P601" t="str">
        <f>IF(J601="M","Medium",IF(J601="L","Light",IF(J601="D","Dark","")))</f>
        <v>Dark</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IF(_xlfn.XLOOKUP(C602,customers!A601:A1601,customers!C601:C1601,,0)=0,"",_xlfn.XLOOKUP(C602,customers!A601:A1601,customers!C601:C1601,,0))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18"/>
        <v>7.77</v>
      </c>
      <c r="N602" s="8" t="str">
        <f>_xlfn.XLOOKUP(Orders[[#This Row],[Customer ID]],customers!$A$1:$A$1001,customers!$I$1:$I$1001,,0)</f>
        <v>No</v>
      </c>
      <c r="O602" s="8" t="str">
        <f t="shared" si="19"/>
        <v>Liberica</v>
      </c>
      <c r="P602" t="str">
        <f>IF(J602="M","Medium",IF(J602="L","Light",IF(J602="D","Dark","")))</f>
        <v>Dark</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IF(_xlfn.XLOOKUP(C603,customers!A602:A1602,customers!C602:C1602,,0)=0,"",_xlfn.XLOOKUP(C603,customers!A602:A1602,customers!C602:C1602,,0))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18"/>
        <v>109.93999999999998</v>
      </c>
      <c r="N603" s="8" t="str">
        <f>_xlfn.XLOOKUP(Orders[[#This Row],[Customer ID]],customers!$A$1:$A$1001,customers!$I$1:$I$1001,,0)</f>
        <v>Yes</v>
      </c>
      <c r="O603" s="8" t="str">
        <f t="shared" si="19"/>
        <v>Robusta</v>
      </c>
      <c r="P603" t="str">
        <f>IF(J603="M","Medium",IF(J603="L","Light",IF(J603="D","Dark","")))</f>
        <v>Light</v>
      </c>
    </row>
    <row r="604" spans="1:16" x14ac:dyDescent="0.25">
      <c r="A604" s="2" t="s">
        <v>3889</v>
      </c>
      <c r="B604" s="3">
        <v>43603</v>
      </c>
      <c r="C604" s="2" t="s">
        <v>3890</v>
      </c>
      <c r="D604" t="s">
        <v>6184</v>
      </c>
      <c r="E604" s="2">
        <v>5</v>
      </c>
      <c r="F604" s="2" t="str">
        <f>_xlfn.XLOOKUP(C604,customers!$A$1:$A$1001,customers!$B$1:$B$1001,,0)</f>
        <v>Emalee Rolin</v>
      </c>
      <c r="G604" s="2" t="str">
        <f>IF(_xlfn.XLOOKUP(C604,customers!A603:A1603,customers!C603:C1603,,0)=0,"",_xlfn.XLOOKUP(C604,customers!A603:A1603,customers!C603:C1603,,0))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18"/>
        <v>22.274999999999999</v>
      </c>
      <c r="N604" s="8" t="str">
        <f>_xlfn.XLOOKUP(Orders[[#This Row],[Customer ID]],customers!$A$1:$A$1001,customers!$I$1:$I$1001,,0)</f>
        <v>Yes</v>
      </c>
      <c r="O604" s="8" t="str">
        <f t="shared" si="19"/>
        <v>Excelsa</v>
      </c>
      <c r="P604" t="str">
        <f>IF(J604="M","Medium",IF(J604="L","Light",IF(J604="D","Dark","")))</f>
        <v>Light</v>
      </c>
    </row>
    <row r="605" spans="1:16" x14ac:dyDescent="0.25">
      <c r="A605" s="2" t="s">
        <v>3895</v>
      </c>
      <c r="B605" s="3">
        <v>43660</v>
      </c>
      <c r="C605" s="2" t="s">
        <v>3896</v>
      </c>
      <c r="D605" t="s">
        <v>6174</v>
      </c>
      <c r="E605" s="2">
        <v>3</v>
      </c>
      <c r="F605" s="2" t="str">
        <f>_xlfn.XLOOKUP(C605,customers!$A$1:$A$1001,customers!$B$1:$B$1001,,0)</f>
        <v>Donavon Fowle</v>
      </c>
      <c r="G605" s="2" t="str">
        <f>IF(_xlfn.XLOOKUP(C605,customers!A604:A1604,customers!C604:C1604,,0)=0,"",_xlfn.XLOOKUP(C605,customers!A604:A1604,customers!C604:C1604,,0))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18"/>
        <v>8.9550000000000001</v>
      </c>
      <c r="N605" s="8" t="str">
        <f>_xlfn.XLOOKUP(Orders[[#This Row],[Customer ID]],customers!$A$1:$A$1001,customers!$I$1:$I$1001,,0)</f>
        <v>No</v>
      </c>
      <c r="O605" s="8" t="str">
        <f t="shared" si="19"/>
        <v>Robusta</v>
      </c>
      <c r="P605" t="str">
        <f>IF(J605="M","Medium",IF(J605="L","Light",IF(J605="D","Dark","")))</f>
        <v>Medium</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IF(_xlfn.XLOOKUP(C606,customers!A605:A1605,customers!C605:C1605,,0)=0,"",_xlfn.XLOOKUP(C606,customers!A605:A1605,customers!C605:C1605,,0))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18"/>
        <v>119.13999999999999</v>
      </c>
      <c r="N606" s="8" t="str">
        <f>_xlfn.XLOOKUP(Orders[[#This Row],[Customer ID]],customers!$A$1:$A$1001,customers!$I$1:$I$1001,,0)</f>
        <v>No</v>
      </c>
      <c r="O606" s="8" t="str">
        <f t="shared" si="19"/>
        <v>Liberica</v>
      </c>
      <c r="P606" t="str">
        <f>IF(J606="M","Medium",IF(J606="L","Light",IF(J606="D","Dark","")))</f>
        <v>Dark</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IF(_xlfn.XLOOKUP(C607,customers!A606:A1606,customers!C606:C1606,,0)=0,"",_xlfn.XLOOKUP(C607,customers!A606:A1606,customers!C606:C1606,,0))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18"/>
        <v>148.92499999999998</v>
      </c>
      <c r="N607" s="8" t="str">
        <f>_xlfn.XLOOKUP(Orders[[#This Row],[Customer ID]],customers!$A$1:$A$1001,customers!$I$1:$I$1001,,0)</f>
        <v>Yes</v>
      </c>
      <c r="O607" s="8" t="str">
        <f t="shared" si="19"/>
        <v>Arabica</v>
      </c>
      <c r="P607" t="str">
        <f>IF(J607="M","Medium",IF(J607="L","Light",IF(J607="D","Dark","")))</f>
        <v>Light</v>
      </c>
    </row>
    <row r="608" spans="1:16" x14ac:dyDescent="0.25">
      <c r="A608" s="2" t="s">
        <v>3911</v>
      </c>
      <c r="B608" s="3">
        <v>44138</v>
      </c>
      <c r="C608" s="2" t="s">
        <v>3840</v>
      </c>
      <c r="D608" t="s">
        <v>6164</v>
      </c>
      <c r="E608" s="2">
        <v>3</v>
      </c>
      <c r="F608" s="2" t="str">
        <f>_xlfn.XLOOKUP(C608,customers!$A$1:$A$1001,customers!$B$1:$B$1001,,0)</f>
        <v>Cody Verissimo</v>
      </c>
      <c r="G608" s="2" t="e">
        <f>IF(_xlfn.XLOOKUP(C608,customers!A607:A1607,customers!C607:C1607,,0)=0,"",_xlfn.XLOOKUP(C608,customers!A607:A1607,customers!C607:C1607,,0))</f>
        <v>#N/A</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18"/>
        <v>109.36499999999999</v>
      </c>
      <c r="N608" s="8" t="str">
        <f>_xlfn.XLOOKUP(Orders[[#This Row],[Customer ID]],customers!$A$1:$A$1001,customers!$I$1:$I$1001,,0)</f>
        <v>Yes</v>
      </c>
      <c r="O608" s="8" t="str">
        <f t="shared" si="19"/>
        <v>Liberica</v>
      </c>
      <c r="P608" t="str">
        <f>IF(J608="M","Medium",IF(J608="L","Light",IF(J608="D","Dark","")))</f>
        <v>Light</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IF(_xlfn.XLOOKUP(C609,customers!A608:A1608,customers!C608:C1608,,0)=0,"",_xlfn.XLOOKUP(C609,customers!A608:A1608,customers!C608:C1608,,0))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18"/>
        <v>3.645</v>
      </c>
      <c r="N609" s="8" t="str">
        <f>_xlfn.XLOOKUP(Orders[[#This Row],[Customer ID]],customers!$A$1:$A$1001,customers!$I$1:$I$1001,,0)</f>
        <v>Yes</v>
      </c>
      <c r="O609" s="8" t="str">
        <f t="shared" si="19"/>
        <v>Excelsa</v>
      </c>
      <c r="P609" t="str">
        <f>IF(J609="M","Medium",IF(J609="L","Light",IF(J609="D","Dark","")))</f>
        <v>Dark</v>
      </c>
    </row>
    <row r="610" spans="1:16" x14ac:dyDescent="0.25">
      <c r="A610" s="2" t="s">
        <v>3923</v>
      </c>
      <c r="B610" s="3">
        <v>44608</v>
      </c>
      <c r="C610" s="2" t="s">
        <v>3924</v>
      </c>
      <c r="D610" t="s">
        <v>6185</v>
      </c>
      <c r="E610" s="2">
        <v>2</v>
      </c>
      <c r="F610" s="2" t="str">
        <f>_xlfn.XLOOKUP(C610,customers!$A$1:$A$1001,customers!$B$1:$B$1001,,0)</f>
        <v>Billy Neiland</v>
      </c>
      <c r="G610" s="2" t="str">
        <f>IF(_xlfn.XLOOKUP(C610,customers!A609:A1609,customers!C609:C1609,,0)=0,"",_xlfn.XLOOKUP(C610,customers!A609:A1609,customers!C609:C1609,,0))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18"/>
        <v>55.89</v>
      </c>
      <c r="N610" s="8" t="str">
        <f>_xlfn.XLOOKUP(Orders[[#This Row],[Customer ID]],customers!$A$1:$A$1001,customers!$I$1:$I$1001,,0)</f>
        <v>No</v>
      </c>
      <c r="O610" s="8" t="str">
        <f t="shared" si="19"/>
        <v>Excelsa</v>
      </c>
      <c r="P610" t="str">
        <f>IF(J610="M","Medium",IF(J610="L","Light",IF(J610="D","Dark","")))</f>
        <v>Dark</v>
      </c>
    </row>
    <row r="611" spans="1:16" x14ac:dyDescent="0.25">
      <c r="A611" s="2" t="s">
        <v>3927</v>
      </c>
      <c r="B611" s="3">
        <v>44147</v>
      </c>
      <c r="C611" s="2" t="s">
        <v>3928</v>
      </c>
      <c r="D611" t="s">
        <v>6159</v>
      </c>
      <c r="E611" s="2">
        <v>6</v>
      </c>
      <c r="F611" s="2" t="str">
        <f>_xlfn.XLOOKUP(C611,customers!$A$1:$A$1001,customers!$B$1:$B$1001,,0)</f>
        <v>Ancell Fendt</v>
      </c>
      <c r="G611" s="2" t="str">
        <f>IF(_xlfn.XLOOKUP(C611,customers!A610:A1610,customers!C610:C1610,,0)=0,"",_xlfn.XLOOKUP(C611,customers!A610:A1610,customers!C610:C1610,,0))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18"/>
        <v>26.19</v>
      </c>
      <c r="N611" s="8" t="str">
        <f>_xlfn.XLOOKUP(Orders[[#This Row],[Customer ID]],customers!$A$1:$A$1001,customers!$I$1:$I$1001,,0)</f>
        <v>Yes</v>
      </c>
      <c r="O611" s="8" t="str">
        <f t="shared" si="19"/>
        <v>Liberica</v>
      </c>
      <c r="P611" t="str">
        <f>IF(J611="M","Medium",IF(J611="L","Light",IF(J611="D","Dark","")))</f>
        <v>Medium</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IF(_xlfn.XLOOKUP(C612,customers!A611:A1611,customers!C611:C1611,,0)=0,"",_xlfn.XLOOKUP(C612,customers!A611:A1611,customers!C611:C1611,,0))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18"/>
        <v>39.799999999999997</v>
      </c>
      <c r="N612" s="8" t="str">
        <f>_xlfn.XLOOKUP(Orders[[#This Row],[Customer ID]],customers!$A$1:$A$1001,customers!$I$1:$I$1001,,0)</f>
        <v>No</v>
      </c>
      <c r="O612" s="8" t="str">
        <f t="shared" si="19"/>
        <v>Robusta</v>
      </c>
      <c r="P612" t="str">
        <f>IF(J612="M","Medium",IF(J612="L","Light",IF(J612="D","Dark","")))</f>
        <v>Medium</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IF(_xlfn.XLOOKUP(C613,customers!A612:A1612,customers!C612:C1612,,0)=0,"",_xlfn.XLOOKUP(C613,customers!A612:A1612,customers!C612:C1612,,0))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18"/>
        <v>68.309999999999988</v>
      </c>
      <c r="N613" s="8" t="str">
        <f>_xlfn.XLOOKUP(Orders[[#This Row],[Customer ID]],customers!$A$1:$A$1001,customers!$I$1:$I$1001,,0)</f>
        <v>No</v>
      </c>
      <c r="O613" s="8" t="str">
        <f t="shared" si="19"/>
        <v>Excelsa</v>
      </c>
      <c r="P613" t="str">
        <f>IF(J613="M","Medium",IF(J613="L","Light",IF(J613="D","Dark","")))</f>
        <v>Light</v>
      </c>
    </row>
    <row r="614" spans="1:16" x14ac:dyDescent="0.25">
      <c r="A614" s="2" t="s">
        <v>3945</v>
      </c>
      <c r="B614" s="3">
        <v>43896</v>
      </c>
      <c r="C614" s="2" t="s">
        <v>3946</v>
      </c>
      <c r="D614" t="s">
        <v>6152</v>
      </c>
      <c r="E614" s="2">
        <v>4</v>
      </c>
      <c r="F614" s="2" t="str">
        <f>_xlfn.XLOOKUP(C614,customers!$A$1:$A$1001,customers!$B$1:$B$1001,,0)</f>
        <v>Betti Lacasa</v>
      </c>
      <c r="G614" s="2" t="str">
        <f>IF(_xlfn.XLOOKUP(C614,customers!A613:A1613,customers!C613:C1613,,0)=0,"",_xlfn.XLOOKUP(C614,customers!A613:A1613,customers!C613:C1613,,0))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18"/>
        <v>13.5</v>
      </c>
      <c r="N614" s="8" t="str">
        <f>_xlfn.XLOOKUP(Orders[[#This Row],[Customer ID]],customers!$A$1:$A$1001,customers!$I$1:$I$1001,,0)</f>
        <v>No</v>
      </c>
      <c r="O614" s="8" t="str">
        <f t="shared" si="19"/>
        <v>Arabica</v>
      </c>
      <c r="P614" t="str">
        <f>IF(J614="M","Medium",IF(J614="L","Light",IF(J614="D","Dark","")))</f>
        <v>Medium</v>
      </c>
    </row>
    <row r="615" spans="1:16" x14ac:dyDescent="0.25">
      <c r="A615" s="2" t="s">
        <v>3950</v>
      </c>
      <c r="B615" s="3">
        <v>43761</v>
      </c>
      <c r="C615" s="2" t="s">
        <v>3951</v>
      </c>
      <c r="D615" t="s">
        <v>6146</v>
      </c>
      <c r="E615" s="2">
        <v>1</v>
      </c>
      <c r="F615" s="2" t="str">
        <f>_xlfn.XLOOKUP(C615,customers!$A$1:$A$1001,customers!$B$1:$B$1001,,0)</f>
        <v>Gunilla Lynch</v>
      </c>
      <c r="G615" s="2" t="str">
        <f>IF(_xlfn.XLOOKUP(C615,customers!A614:A1614,customers!C614:C1614,,0)=0,"",_xlfn.XLOOKUP(C615,customers!A614:A1614,customers!C614:C1614,,0))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18"/>
        <v>5.97</v>
      </c>
      <c r="N615" s="8" t="str">
        <f>_xlfn.XLOOKUP(Orders[[#This Row],[Customer ID]],customers!$A$1:$A$1001,customers!$I$1:$I$1001,,0)</f>
        <v>No</v>
      </c>
      <c r="O615" s="8" t="str">
        <f t="shared" si="19"/>
        <v>Robusta</v>
      </c>
      <c r="P615" t="str">
        <f>IF(J615="M","Medium",IF(J615="L","Light",IF(J615="D","Dark","")))</f>
        <v>Medium</v>
      </c>
    </row>
    <row r="616" spans="1:16" x14ac:dyDescent="0.25">
      <c r="A616" s="2" t="s">
        <v>3955</v>
      </c>
      <c r="B616" s="3">
        <v>43944</v>
      </c>
      <c r="C616" s="2" t="s">
        <v>3840</v>
      </c>
      <c r="D616" t="s">
        <v>6146</v>
      </c>
      <c r="E616" s="2">
        <v>5</v>
      </c>
      <c r="F616" s="2" t="str">
        <f>_xlfn.XLOOKUP(C616,customers!$A$1:$A$1001,customers!$B$1:$B$1001,,0)</f>
        <v>Cody Verissimo</v>
      </c>
      <c r="G616" s="2" t="e">
        <f>IF(_xlfn.XLOOKUP(C616,customers!A615:A1615,customers!C615:C1615,,0)=0,"",_xlfn.XLOOKUP(C616,customers!A615:A1615,customers!C615:C1615,,0))</f>
        <v>#N/A</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18"/>
        <v>29.849999999999998</v>
      </c>
      <c r="N616" s="8" t="str">
        <f>_xlfn.XLOOKUP(Orders[[#This Row],[Customer ID]],customers!$A$1:$A$1001,customers!$I$1:$I$1001,,0)</f>
        <v>Yes</v>
      </c>
      <c r="O616" s="8" t="str">
        <f t="shared" si="19"/>
        <v>Robusta</v>
      </c>
      <c r="P616" t="str">
        <f>IF(J616="M","Medium",IF(J616="L","Light",IF(J616="D","Dark","")))</f>
        <v>Medium</v>
      </c>
    </row>
    <row r="617" spans="1:16" x14ac:dyDescent="0.25">
      <c r="A617" s="2" t="s">
        <v>3960</v>
      </c>
      <c r="B617" s="3">
        <v>44006</v>
      </c>
      <c r="C617" s="2" t="s">
        <v>3961</v>
      </c>
      <c r="D617" t="s">
        <v>6164</v>
      </c>
      <c r="E617" s="2">
        <v>2</v>
      </c>
      <c r="F617" s="2" t="str">
        <f>_xlfn.XLOOKUP(C617,customers!$A$1:$A$1001,customers!$B$1:$B$1001,,0)</f>
        <v>Shay Couronne</v>
      </c>
      <c r="G617" s="2" t="str">
        <f>IF(_xlfn.XLOOKUP(C617,customers!A616:A1616,customers!C616:C1616,,0)=0,"",_xlfn.XLOOKUP(C617,customers!A616:A1616,customers!C616:C1616,,0))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18"/>
        <v>72.91</v>
      </c>
      <c r="N617" s="8" t="str">
        <f>_xlfn.XLOOKUP(Orders[[#This Row],[Customer ID]],customers!$A$1:$A$1001,customers!$I$1:$I$1001,,0)</f>
        <v>Yes</v>
      </c>
      <c r="O617" s="8" t="str">
        <f t="shared" si="19"/>
        <v>Liberica</v>
      </c>
      <c r="P617" t="str">
        <f>IF(J617="M","Medium",IF(J617="L","Light",IF(J617="D","Dark","")))</f>
        <v>Light</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IF(_xlfn.XLOOKUP(C618,customers!A617:A1617,customers!C617:C1617,,0)=0,"",_xlfn.XLOOKUP(C618,customers!A617:A1617,customers!C617:C1617,,0))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18"/>
        <v>126.49999999999999</v>
      </c>
      <c r="N618" s="8" t="str">
        <f>_xlfn.XLOOKUP(Orders[[#This Row],[Customer ID]],customers!$A$1:$A$1001,customers!$I$1:$I$1001,,0)</f>
        <v>No</v>
      </c>
      <c r="O618" s="8" t="str">
        <f t="shared" si="19"/>
        <v>Excelsa</v>
      </c>
      <c r="P618" t="str">
        <f>IF(J618="M","Medium",IF(J618="L","Light",IF(J618="D","Dark","")))</f>
        <v>Medium</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IF(_xlfn.XLOOKUP(C619,customers!A618:A1618,customers!C618:C1618,,0)=0,"",_xlfn.XLOOKUP(C619,customers!A618:A1618,customers!C618:C1618,,0))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18"/>
        <v>33.464999999999996</v>
      </c>
      <c r="N619" s="8" t="str">
        <f>_xlfn.XLOOKUP(Orders[[#This Row],[Customer ID]],customers!$A$1:$A$1001,customers!$I$1:$I$1001,,0)</f>
        <v>No</v>
      </c>
      <c r="O619" s="8" t="str">
        <f t="shared" si="19"/>
        <v>Liberica</v>
      </c>
      <c r="P619" t="str">
        <f>IF(J619="M","Medium",IF(J619="L","Light",IF(J619="D","Dark","")))</f>
        <v>Medium</v>
      </c>
    </row>
    <row r="620" spans="1:16" x14ac:dyDescent="0.25">
      <c r="A620" s="2" t="s">
        <v>3978</v>
      </c>
      <c r="B620" s="3">
        <v>44469</v>
      </c>
      <c r="C620" s="2" t="s">
        <v>3979</v>
      </c>
      <c r="D620" t="s">
        <v>6183</v>
      </c>
      <c r="E620" s="2">
        <v>6</v>
      </c>
      <c r="F620" s="2" t="str">
        <f>_xlfn.XLOOKUP(C620,customers!$A$1:$A$1001,customers!$B$1:$B$1001,,0)</f>
        <v>Innis Renhard</v>
      </c>
      <c r="G620" s="2" t="str">
        <f>IF(_xlfn.XLOOKUP(C620,customers!A619:A1619,customers!C619:C1619,,0)=0,"",_xlfn.XLOOKUP(C620,customers!A619:A1619,customers!C619:C1619,,0))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18"/>
        <v>72.900000000000006</v>
      </c>
      <c r="N620" s="8" t="str">
        <f>_xlfn.XLOOKUP(Orders[[#This Row],[Customer ID]],customers!$A$1:$A$1001,customers!$I$1:$I$1001,,0)</f>
        <v>Yes</v>
      </c>
      <c r="O620" s="8" t="str">
        <f t="shared" si="19"/>
        <v>Excelsa</v>
      </c>
      <c r="P620" t="str">
        <f>IF(J620="M","Medium",IF(J620="L","Light",IF(J620="D","Dark","")))</f>
        <v>Dark</v>
      </c>
    </row>
    <row r="621" spans="1:16" x14ac:dyDescent="0.25">
      <c r="A621" s="2" t="s">
        <v>3984</v>
      </c>
      <c r="B621" s="3">
        <v>44682</v>
      </c>
      <c r="C621" s="2" t="s">
        <v>3985</v>
      </c>
      <c r="D621" t="s">
        <v>6169</v>
      </c>
      <c r="E621" s="2">
        <v>2</v>
      </c>
      <c r="F621" s="2" t="str">
        <f>_xlfn.XLOOKUP(C621,customers!$A$1:$A$1001,customers!$B$1:$B$1001,,0)</f>
        <v>Winne Roche</v>
      </c>
      <c r="G621" s="2" t="str">
        <f>IF(_xlfn.XLOOKUP(C621,customers!A620:A1620,customers!C620:C1620,,0)=0,"",_xlfn.XLOOKUP(C621,customers!A620:A1620,customers!C620:C1620,,0))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18"/>
        <v>15.54</v>
      </c>
      <c r="N621" s="8" t="str">
        <f>_xlfn.XLOOKUP(Orders[[#This Row],[Customer ID]],customers!$A$1:$A$1001,customers!$I$1:$I$1001,,0)</f>
        <v>Yes</v>
      </c>
      <c r="O621" s="8" t="str">
        <f t="shared" si="19"/>
        <v>Liberica</v>
      </c>
      <c r="P621" t="str">
        <f>IF(J621="M","Medium",IF(J621="L","Light",IF(J621="D","Dark","")))</f>
        <v>Dark</v>
      </c>
    </row>
    <row r="622" spans="1:16" x14ac:dyDescent="0.25">
      <c r="A622" s="2" t="s">
        <v>3990</v>
      </c>
      <c r="B622" s="3">
        <v>44217</v>
      </c>
      <c r="C622" s="2" t="s">
        <v>4042</v>
      </c>
      <c r="D622" t="s">
        <v>6152</v>
      </c>
      <c r="E622" s="2">
        <v>6</v>
      </c>
      <c r="F622" s="2" t="str">
        <f>_xlfn.XLOOKUP(C622,customers!$A$1:$A$1001,customers!$B$1:$B$1001,,0)</f>
        <v>Linn Alaway</v>
      </c>
      <c r="G622" s="2" t="str">
        <f>IF(_xlfn.XLOOKUP(C622,customers!A621:A1621,customers!C621:C1621,,0)=0,"",_xlfn.XLOOKUP(C622,customers!A621:A1621,customers!C621:C1621,,0))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18"/>
        <v>20.25</v>
      </c>
      <c r="N622" s="8" t="str">
        <f>_xlfn.XLOOKUP(Orders[[#This Row],[Customer ID]],customers!$A$1:$A$1001,customers!$I$1:$I$1001,,0)</f>
        <v>No</v>
      </c>
      <c r="O622" s="8" t="str">
        <f t="shared" si="19"/>
        <v>Arabica</v>
      </c>
      <c r="P622" t="str">
        <f>IF(J622="M","Medium",IF(J622="L","Light",IF(J622="D","Dark","")))</f>
        <v>Medium</v>
      </c>
    </row>
    <row r="623" spans="1:16" x14ac:dyDescent="0.25">
      <c r="A623" s="2" t="s">
        <v>3996</v>
      </c>
      <c r="B623" s="3">
        <v>44006</v>
      </c>
      <c r="C623" s="2" t="s">
        <v>3997</v>
      </c>
      <c r="D623" t="s">
        <v>6140</v>
      </c>
      <c r="E623" s="2">
        <v>6</v>
      </c>
      <c r="F623" s="2" t="str">
        <f>_xlfn.XLOOKUP(C623,customers!$A$1:$A$1001,customers!$B$1:$B$1001,,0)</f>
        <v>Cordy Odgaard</v>
      </c>
      <c r="G623" s="2" t="str">
        <f>IF(_xlfn.XLOOKUP(C623,customers!A622:A1622,customers!C622:C1622,,0)=0,"",_xlfn.XLOOKUP(C623,customers!A622:A1622,customers!C622:C1622,,0))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18"/>
        <v>77.699999999999989</v>
      </c>
      <c r="N623" s="8" t="str">
        <f>_xlfn.XLOOKUP(Orders[[#This Row],[Customer ID]],customers!$A$1:$A$1001,customers!$I$1:$I$1001,,0)</f>
        <v>No</v>
      </c>
      <c r="O623" s="8" t="str">
        <f t="shared" si="19"/>
        <v>Arabica</v>
      </c>
      <c r="P623" t="str">
        <f>IF(J623="M","Medium",IF(J623="L","Light",IF(J623="D","Dark","")))</f>
        <v>Light</v>
      </c>
    </row>
    <row r="624" spans="1:16" x14ac:dyDescent="0.25">
      <c r="A624" s="2" t="s">
        <v>4002</v>
      </c>
      <c r="B624" s="3">
        <v>43527</v>
      </c>
      <c r="C624" s="2" t="s">
        <v>4003</v>
      </c>
      <c r="D624" t="s">
        <v>6181</v>
      </c>
      <c r="E624" s="2">
        <v>4</v>
      </c>
      <c r="F624" s="2" t="str">
        <f>_xlfn.XLOOKUP(C624,customers!$A$1:$A$1001,customers!$B$1:$B$1001,,0)</f>
        <v>Bertine Byrd</v>
      </c>
      <c r="G624" s="2" t="str">
        <f>IF(_xlfn.XLOOKUP(C624,customers!A623:A1623,customers!C623:C1623,,0)=0,"",_xlfn.XLOOKUP(C624,customers!A623:A1623,customers!C623:C1623,,0))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18"/>
        <v>133.85999999999999</v>
      </c>
      <c r="N624" s="8" t="str">
        <f>_xlfn.XLOOKUP(Orders[[#This Row],[Customer ID]],customers!$A$1:$A$1001,customers!$I$1:$I$1001,,0)</f>
        <v>No</v>
      </c>
      <c r="O624" s="8" t="str">
        <f t="shared" si="19"/>
        <v>Liberica</v>
      </c>
      <c r="P624" t="str">
        <f>IF(J624="M","Medium",IF(J624="L","Light",IF(J624="D","Dark","")))</f>
        <v>Medium</v>
      </c>
    </row>
    <row r="625" spans="1:16" x14ac:dyDescent="0.25">
      <c r="A625" s="2" t="s">
        <v>4007</v>
      </c>
      <c r="B625" s="3">
        <v>44224</v>
      </c>
      <c r="C625" s="2" t="s">
        <v>4008</v>
      </c>
      <c r="D625" t="s">
        <v>6183</v>
      </c>
      <c r="E625" s="2">
        <v>1</v>
      </c>
      <c r="F625" s="2" t="str">
        <f>_xlfn.XLOOKUP(C625,customers!$A$1:$A$1001,customers!$B$1:$B$1001,,0)</f>
        <v>Nelie Garnson</v>
      </c>
      <c r="G625" s="2" t="str">
        <f>IF(_xlfn.XLOOKUP(C625,customers!A624:A1624,customers!C624:C1624,,0)=0,"",_xlfn.XLOOKUP(C625,customers!A624:A1624,customers!C624:C1624,,0))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18"/>
        <v>12.15</v>
      </c>
      <c r="N625" s="8" t="str">
        <f>_xlfn.XLOOKUP(Orders[[#This Row],[Customer ID]],customers!$A$1:$A$1001,customers!$I$1:$I$1001,,0)</f>
        <v>No</v>
      </c>
      <c r="O625" s="8" t="str">
        <f t="shared" si="19"/>
        <v>Excelsa</v>
      </c>
      <c r="P625" t="str">
        <f>IF(J625="M","Medium",IF(J625="L","Light",IF(J625="D","Dark","")))</f>
        <v>Dark</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IF(_xlfn.XLOOKUP(C626,customers!A625:A1625,customers!C625:C1625,,0)=0,"",_xlfn.XLOOKUP(C626,customers!A625:A1625,customers!C625:C1625,,0))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18"/>
        <v>63.249999999999993</v>
      </c>
      <c r="N626" s="8" t="str">
        <f>_xlfn.XLOOKUP(Orders[[#This Row],[Customer ID]],customers!$A$1:$A$1001,customers!$I$1:$I$1001,,0)</f>
        <v>Yes</v>
      </c>
      <c r="O626" s="8" t="str">
        <f t="shared" si="19"/>
        <v>Excelsa</v>
      </c>
      <c r="P626" t="str">
        <f>IF(J626="M","Medium",IF(J626="L","Light",IF(J626="D","Dark","")))</f>
        <v>Medium</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IF(_xlfn.XLOOKUP(C627,customers!A626:A1626,customers!C626:C1626,,0)=0,"",_xlfn.XLOOKUP(C627,customers!A626:A1626,customers!C626:C1626,,0))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18"/>
        <v>35.849999999999994</v>
      </c>
      <c r="N627" s="8" t="str">
        <f>_xlfn.XLOOKUP(Orders[[#This Row],[Customer ID]],customers!$A$1:$A$1001,customers!$I$1:$I$1001,,0)</f>
        <v>No</v>
      </c>
      <c r="O627" s="8" t="str">
        <f t="shared" si="19"/>
        <v>Robusta</v>
      </c>
      <c r="P627" t="str">
        <f>IF(J627="M","Medium",IF(J627="L","Light",IF(J627="D","Dark","")))</f>
        <v>Light</v>
      </c>
    </row>
    <row r="628" spans="1:16" x14ac:dyDescent="0.25">
      <c r="A628" s="2" t="s">
        <v>4023</v>
      </c>
      <c r="B628" s="3">
        <v>43526</v>
      </c>
      <c r="C628" s="2" t="s">
        <v>4024</v>
      </c>
      <c r="D628" t="s">
        <v>6175</v>
      </c>
      <c r="E628" s="2">
        <v>3</v>
      </c>
      <c r="F628" s="2" t="str">
        <f>_xlfn.XLOOKUP(C628,customers!$A$1:$A$1001,customers!$B$1:$B$1001,,0)</f>
        <v>Wallis Bernth</v>
      </c>
      <c r="G628" s="2" t="str">
        <f>IF(_xlfn.XLOOKUP(C628,customers!A627:A1627,customers!C627:C1627,,0)=0,"",_xlfn.XLOOKUP(C628,customers!A627:A1627,customers!C627:C1627,,0))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18"/>
        <v>77.624999999999986</v>
      </c>
      <c r="N628" s="8" t="str">
        <f>_xlfn.XLOOKUP(Orders[[#This Row],[Customer ID]],customers!$A$1:$A$1001,customers!$I$1:$I$1001,,0)</f>
        <v>No</v>
      </c>
      <c r="O628" s="8" t="str">
        <f t="shared" si="19"/>
        <v>Arabica</v>
      </c>
      <c r="P628" t="str">
        <f>IF(J628="M","Medium",IF(J628="L","Light",IF(J628="D","Dark","")))</f>
        <v>Medium</v>
      </c>
    </row>
    <row r="629" spans="1:16" x14ac:dyDescent="0.25">
      <c r="A629" s="2" t="s">
        <v>4029</v>
      </c>
      <c r="B629" s="3">
        <v>44682</v>
      </c>
      <c r="C629" s="2" t="s">
        <v>4030</v>
      </c>
      <c r="D629" t="s">
        <v>6166</v>
      </c>
      <c r="E629" s="2">
        <v>2</v>
      </c>
      <c r="F629" s="2" t="str">
        <f>_xlfn.XLOOKUP(C629,customers!$A$1:$A$1001,customers!$B$1:$B$1001,,0)</f>
        <v>Byron Acarson</v>
      </c>
      <c r="G629" s="2" t="str">
        <f>IF(_xlfn.XLOOKUP(C629,customers!A628:A1628,customers!C628:C1628,,0)=0,"",_xlfn.XLOOKUP(C629,customers!A628:A1628,customers!C628:C1628,,0))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18"/>
        <v>63.249999999999993</v>
      </c>
      <c r="N629" s="8" t="str">
        <f>_xlfn.XLOOKUP(Orders[[#This Row],[Customer ID]],customers!$A$1:$A$1001,customers!$I$1:$I$1001,,0)</f>
        <v>Yes</v>
      </c>
      <c r="O629" s="8" t="str">
        <f t="shared" si="19"/>
        <v>Excelsa</v>
      </c>
      <c r="P629" t="str">
        <f>IF(J629="M","Medium",IF(J629="L","Light",IF(J629="D","Dark","")))</f>
        <v>Medium</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IF(_xlfn.XLOOKUP(C630,customers!A629:A1629,customers!C629:C1629,,0)=0,"",_xlfn.XLOOKUP(C630,customers!A629:A1629,customers!C629:C1629,,0))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18"/>
        <v>26.73</v>
      </c>
      <c r="N630" s="8" t="str">
        <f>_xlfn.XLOOKUP(Orders[[#This Row],[Customer ID]],customers!$A$1:$A$1001,customers!$I$1:$I$1001,,0)</f>
        <v>Yes</v>
      </c>
      <c r="O630" s="8" t="str">
        <f t="shared" si="19"/>
        <v>Excelsa</v>
      </c>
      <c r="P630" t="str">
        <f>IF(J630="M","Medium",IF(J630="L","Light",IF(J630="D","Dark","")))</f>
        <v>Light</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IF(_xlfn.XLOOKUP(C631,customers!A630:A1630,customers!C630:C1630,,0)=0,"",_xlfn.XLOOKUP(C631,customers!A630:A1630,customers!C630:C1630,,0))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18"/>
        <v>31.08</v>
      </c>
      <c r="N631" s="8" t="str">
        <f>_xlfn.XLOOKUP(Orders[[#This Row],[Customer ID]],customers!$A$1:$A$1001,customers!$I$1:$I$1001,,0)</f>
        <v>Yes</v>
      </c>
      <c r="O631" s="8" t="str">
        <f t="shared" si="19"/>
        <v>Liberica</v>
      </c>
      <c r="P631" t="str">
        <f>IF(J631="M","Medium",IF(J631="L","Light",IF(J631="D","Dark","")))</f>
        <v>Dark</v>
      </c>
    </row>
    <row r="632" spans="1:16" x14ac:dyDescent="0.25">
      <c r="A632" s="2" t="s">
        <v>4035</v>
      </c>
      <c r="B632" s="3">
        <v>44680</v>
      </c>
      <c r="C632" s="2" t="s">
        <v>4036</v>
      </c>
      <c r="D632" t="s">
        <v>6154</v>
      </c>
      <c r="E632" s="2">
        <v>1</v>
      </c>
      <c r="F632" s="2" t="str">
        <f>_xlfn.XLOOKUP(C632,customers!$A$1:$A$1001,customers!$B$1:$B$1001,,0)</f>
        <v>Faunie Brigham</v>
      </c>
      <c r="G632" s="2" t="e">
        <f>IF(_xlfn.XLOOKUP(C632,customers!A631:A1631,customers!C631:C1631,,0)=0,"",_xlfn.XLOOKUP(C632,customers!A631:A1631,customers!C631:C1631,,0))</f>
        <v>#N/A</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18"/>
        <v>2.9849999999999999</v>
      </c>
      <c r="N632" s="8" t="str">
        <f>_xlfn.XLOOKUP(Orders[[#This Row],[Customer ID]],customers!$A$1:$A$1001,customers!$I$1:$I$1001,,0)</f>
        <v>Yes</v>
      </c>
      <c r="O632" s="8" t="str">
        <f t="shared" si="19"/>
        <v>Arabica</v>
      </c>
      <c r="P632" t="str">
        <f>IF(J632="M","Medium",IF(J632="L","Light",IF(J632="D","Dark","")))</f>
        <v>Dark</v>
      </c>
    </row>
    <row r="633" spans="1:16" x14ac:dyDescent="0.25">
      <c r="A633" s="2" t="s">
        <v>4035</v>
      </c>
      <c r="B633" s="3">
        <v>44680</v>
      </c>
      <c r="C633" s="2" t="s">
        <v>4036</v>
      </c>
      <c r="D633" t="s">
        <v>6149</v>
      </c>
      <c r="E633" s="2">
        <v>5</v>
      </c>
      <c r="F633" s="2" t="str">
        <f>_xlfn.XLOOKUP(C633,customers!$A$1:$A$1001,customers!$B$1:$B$1001,,0)</f>
        <v>Faunie Brigham</v>
      </c>
      <c r="G633" s="2" t="e">
        <f>IF(_xlfn.XLOOKUP(C633,customers!A632:A1632,customers!C632:C1632,,0)=0,"",_xlfn.XLOOKUP(C633,customers!A632:A1632,customers!C632:C1632,,0))</f>
        <v>#N/A</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18"/>
        <v>102.92499999999998</v>
      </c>
      <c r="N633" s="8" t="str">
        <f>_xlfn.XLOOKUP(Orders[[#This Row],[Customer ID]],customers!$A$1:$A$1001,customers!$I$1:$I$1001,,0)</f>
        <v>Yes</v>
      </c>
      <c r="O633" s="8" t="str">
        <f t="shared" si="19"/>
        <v>Robusta</v>
      </c>
      <c r="P633" t="str">
        <f>IF(J633="M","Medium",IF(J633="L","Light",IF(J633="D","Dark","")))</f>
        <v>Dark</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IF(_xlfn.XLOOKUP(C634,customers!A633:A1633,customers!C633:C1633,,0)=0,"",_xlfn.XLOOKUP(C634,customers!A633:A1633,customers!C633:C1633,,0))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18"/>
        <v>35.64</v>
      </c>
      <c r="N634" s="8" t="str">
        <f>_xlfn.XLOOKUP(Orders[[#This Row],[Customer ID]],customers!$A$1:$A$1001,customers!$I$1:$I$1001,,0)</f>
        <v>No</v>
      </c>
      <c r="O634" s="8" t="str">
        <f t="shared" si="19"/>
        <v>Excelsa</v>
      </c>
      <c r="P634" t="str">
        <f>IF(J634="M","Medium",IF(J634="L","Light",IF(J634="D","Dark","")))</f>
        <v>Light</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IF(_xlfn.XLOOKUP(C635,customers!A634:A1634,customers!C634:C1634,,0)=0,"",_xlfn.XLOOKUP(C635,customers!A634:A1634,customers!C634:C1634,,0))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18"/>
        <v>47.8</v>
      </c>
      <c r="N635" s="8" t="str">
        <f>_xlfn.XLOOKUP(Orders[[#This Row],[Customer ID]],customers!$A$1:$A$1001,customers!$I$1:$I$1001,,0)</f>
        <v>No</v>
      </c>
      <c r="O635" s="8" t="str">
        <f t="shared" si="19"/>
        <v>Robusta</v>
      </c>
      <c r="P635" t="str">
        <f>IF(J635="M","Medium",IF(J635="L","Light",IF(J635="D","Dark","")))</f>
        <v>Light</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IF(_xlfn.XLOOKUP(C636,customers!A635:A1635,customers!C635:C1635,,0)=0,"",_xlfn.XLOOKUP(C636,customers!A635:A1635,customers!C635:C1635,,0))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18"/>
        <v>43.650000000000006</v>
      </c>
      <c r="N636" s="8" t="str">
        <f>_xlfn.XLOOKUP(Orders[[#This Row],[Customer ID]],customers!$A$1:$A$1001,customers!$I$1:$I$1001,,0)</f>
        <v>No</v>
      </c>
      <c r="O636" s="8" t="str">
        <f t="shared" si="19"/>
        <v>Liberica</v>
      </c>
      <c r="P636" t="str">
        <f>IF(J636="M","Medium",IF(J636="L","Light",IF(J636="D","Dark","")))</f>
        <v>Medium</v>
      </c>
    </row>
    <row r="637" spans="1:16" x14ac:dyDescent="0.25">
      <c r="A637" s="2" t="s">
        <v>4074</v>
      </c>
      <c r="B637" s="3">
        <v>44578</v>
      </c>
      <c r="C637" s="2" t="s">
        <v>4075</v>
      </c>
      <c r="D637" t="s">
        <v>6176</v>
      </c>
      <c r="E637" s="2">
        <v>4</v>
      </c>
      <c r="F637" s="2" t="str">
        <f>_xlfn.XLOOKUP(C637,customers!$A$1:$A$1001,customers!$B$1:$B$1001,,0)</f>
        <v>Eal D'Ambrogio</v>
      </c>
      <c r="G637" s="2" t="str">
        <f>IF(_xlfn.XLOOKUP(C637,customers!A636:A1636,customers!C636:C1636,,0)=0,"",_xlfn.XLOOKUP(C637,customers!A636:A1636,customers!C636:C1636,,0))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18"/>
        <v>35.64</v>
      </c>
      <c r="N637" s="8" t="str">
        <f>_xlfn.XLOOKUP(Orders[[#This Row],[Customer ID]],customers!$A$1:$A$1001,customers!$I$1:$I$1001,,0)</f>
        <v>Yes</v>
      </c>
      <c r="O637" s="8" t="str">
        <f t="shared" si="19"/>
        <v>Excelsa</v>
      </c>
      <c r="P637" t="str">
        <f>IF(J637="M","Medium",IF(J637="L","Light",IF(J637="D","Dark","")))</f>
        <v>Light</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IF(_xlfn.XLOOKUP(C638,customers!A637:A1637,customers!C637:C1637,,0)=0,"",_xlfn.XLOOKUP(C638,customers!A637:A1637,customers!C637:C1637,,0))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18"/>
        <v>95.1</v>
      </c>
      <c r="N638" s="8" t="str">
        <f>_xlfn.XLOOKUP(Orders[[#This Row],[Customer ID]],customers!$A$1:$A$1001,customers!$I$1:$I$1001,,0)</f>
        <v>Yes</v>
      </c>
      <c r="O638" s="8" t="str">
        <f t="shared" si="19"/>
        <v>Liberica</v>
      </c>
      <c r="P638" t="str">
        <f>IF(J638="M","Medium",IF(J638="L","Light",IF(J638="D","Dark","")))</f>
        <v>Light</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IF(_xlfn.XLOOKUP(C639,customers!A638:A1638,customers!C638:C1638,,0)=0,"",_xlfn.XLOOKUP(C639,customers!A638:A1638,customers!C638:C1638,,0))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18"/>
        <v>31.624999999999996</v>
      </c>
      <c r="N639" s="8" t="str">
        <f>_xlfn.XLOOKUP(Orders[[#This Row],[Customer ID]],customers!$A$1:$A$1001,customers!$I$1:$I$1001,,0)</f>
        <v>Yes</v>
      </c>
      <c r="O639" s="8" t="str">
        <f t="shared" si="19"/>
        <v>Excelsa</v>
      </c>
      <c r="P639" t="str">
        <f>IF(J639="M","Medium",IF(J639="L","Light",IF(J639="D","Dark","")))</f>
        <v>Medium</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IF(_xlfn.XLOOKUP(C640,customers!A639:A1639,customers!C639:C1639,,0)=0,"",_xlfn.XLOOKUP(C640,customers!A639:A1639,customers!C639:C1639,,0))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18"/>
        <v>77.624999999999986</v>
      </c>
      <c r="N640" s="8" t="str">
        <f>_xlfn.XLOOKUP(Orders[[#This Row],[Customer ID]],customers!$A$1:$A$1001,customers!$I$1:$I$1001,,0)</f>
        <v>Yes</v>
      </c>
      <c r="O640" s="8" t="str">
        <f t="shared" si="19"/>
        <v>Arabica</v>
      </c>
      <c r="P640" t="str">
        <f>IF(J640="M","Medium",IF(J640="L","Light",IF(J640="D","Dark","")))</f>
        <v>Medium</v>
      </c>
    </row>
    <row r="641" spans="1:16" x14ac:dyDescent="0.25">
      <c r="A641" s="2" t="s">
        <v>4098</v>
      </c>
      <c r="B641" s="3">
        <v>44331</v>
      </c>
      <c r="C641" s="2" t="s">
        <v>4099</v>
      </c>
      <c r="D641" t="s">
        <v>6150</v>
      </c>
      <c r="E641" s="2">
        <v>1</v>
      </c>
      <c r="F641" s="2" t="str">
        <f>_xlfn.XLOOKUP(C641,customers!$A$1:$A$1001,customers!$B$1:$B$1001,,0)</f>
        <v>Jeno Capey</v>
      </c>
      <c r="G641" s="2" t="str">
        <f>IF(_xlfn.XLOOKUP(C641,customers!A640:A1640,customers!C640:C1640,,0)=0,"",_xlfn.XLOOKUP(C641,customers!A640:A1640,customers!C640:C1640,,0))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18"/>
        <v>3.8849999999999998</v>
      </c>
      <c r="N641" s="8" t="str">
        <f>_xlfn.XLOOKUP(Orders[[#This Row],[Customer ID]],customers!$A$1:$A$1001,customers!$I$1:$I$1001,,0)</f>
        <v>Yes</v>
      </c>
      <c r="O641" s="8" t="str">
        <f t="shared" si="19"/>
        <v>Liberica</v>
      </c>
      <c r="P641" t="str">
        <f>IF(J641="M","Medium",IF(J641="L","Light",IF(J641="D","Dark","")))</f>
        <v>Dark</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IF(_xlfn.XLOOKUP(C642,customers!A641:A1641,customers!C641:C1641,,0)=0,"",_xlfn.XLOOKUP(C642,customers!A641:A1641,customers!C641:C1641,,0))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18"/>
        <v>137.42499999999998</v>
      </c>
      <c r="N642" s="8" t="str">
        <f>_xlfn.XLOOKUP(Orders[[#This Row],[Customer ID]],customers!$A$1:$A$1001,customers!$I$1:$I$1001,,0)</f>
        <v>No</v>
      </c>
      <c r="O642" s="8" t="str">
        <f t="shared" si="19"/>
        <v>Robusta</v>
      </c>
      <c r="P642" t="str">
        <f>IF(J642="M","Medium",IF(J642="L","Light",IF(J642="D","Dark","")))</f>
        <v>Light</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IF(_xlfn.XLOOKUP(C643,customers!A642:A1642,customers!C642:C1642,,0)=0,"",_xlfn.XLOOKUP(C643,customers!A642:A1642,customers!C642:C1642,,0))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20">L643*E643</f>
        <v>35.849999999999994</v>
      </c>
      <c r="N643" s="8" t="str">
        <f>_xlfn.XLOOKUP(Orders[[#This Row],[Customer ID]],customers!$A$1:$A$1001,customers!$I$1:$I$1001,,0)</f>
        <v>Yes</v>
      </c>
      <c r="O643" s="8" t="str">
        <f t="shared" ref="O643:O706" si="21">IF(I643="Rob","Robusta",IF(I643="Exc","Excelsa",IF(I643="Lib","Liberica",IF(I643="Ara","Arabica",""))))</f>
        <v>Robusta</v>
      </c>
      <c r="P643" t="str">
        <f>IF(J643="M","Medium",IF(J643="L","Light",IF(J643="D","Dark","")))</f>
        <v>Light</v>
      </c>
    </row>
    <row r="644" spans="1:16" x14ac:dyDescent="0.25">
      <c r="A644" s="2" t="s">
        <v>4115</v>
      </c>
      <c r="B644" s="3">
        <v>43880</v>
      </c>
      <c r="C644" s="2" t="s">
        <v>4116</v>
      </c>
      <c r="D644" t="s">
        <v>6156</v>
      </c>
      <c r="E644" s="2">
        <v>2</v>
      </c>
      <c r="F644" s="2" t="str">
        <f>_xlfn.XLOOKUP(C644,customers!$A$1:$A$1001,customers!$B$1:$B$1001,,0)</f>
        <v>Maggy Baistow</v>
      </c>
      <c r="G644" s="2" t="str">
        <f>IF(_xlfn.XLOOKUP(C644,customers!A643:A1643,customers!C643:C1643,,0)=0,"",_xlfn.XLOOKUP(C644,customers!A643:A1643,customers!C643:C1643,,0))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20"/>
        <v>8.25</v>
      </c>
      <c r="N644" s="8" t="str">
        <f>_xlfn.XLOOKUP(Orders[[#This Row],[Customer ID]],customers!$A$1:$A$1001,customers!$I$1:$I$1001,,0)</f>
        <v>Yes</v>
      </c>
      <c r="O644" s="8" t="str">
        <f t="shared" si="21"/>
        <v>Excelsa</v>
      </c>
      <c r="P644" t="str">
        <f>IF(J644="M","Medium",IF(J644="L","Light",IF(J644="D","Dark","")))</f>
        <v>Medium</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IF(_xlfn.XLOOKUP(C645,customers!A644:A1644,customers!C644:C1644,,0)=0,"",_xlfn.XLOOKUP(C645,customers!A644:A1644,customers!C644:C1644,,0))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20"/>
        <v>102.46499999999997</v>
      </c>
      <c r="N645" s="8" t="str">
        <f>_xlfn.XLOOKUP(Orders[[#This Row],[Customer ID]],customers!$A$1:$A$1001,customers!$I$1:$I$1001,,0)</f>
        <v>Yes</v>
      </c>
      <c r="O645" s="8" t="str">
        <f t="shared" si="21"/>
        <v>Excelsa</v>
      </c>
      <c r="P645" t="str">
        <f>IF(J645="M","Medium",IF(J645="L","Light",IF(J645="D","Dark","")))</f>
        <v>Light</v>
      </c>
    </row>
    <row r="646" spans="1:16" x14ac:dyDescent="0.25">
      <c r="A646" s="2" t="s">
        <v>4128</v>
      </c>
      <c r="B646" s="3">
        <v>44694</v>
      </c>
      <c r="C646" s="2" t="s">
        <v>4129</v>
      </c>
      <c r="D646" t="s">
        <v>6149</v>
      </c>
      <c r="E646" s="2">
        <v>2</v>
      </c>
      <c r="F646" s="2" t="str">
        <f>_xlfn.XLOOKUP(C646,customers!$A$1:$A$1001,customers!$B$1:$B$1001,,0)</f>
        <v>Marne Mingey</v>
      </c>
      <c r="G646" s="2" t="str">
        <f>IF(_xlfn.XLOOKUP(C646,customers!A645:A1645,customers!C645:C1645,,0)=0,"",_xlfn.XLOOKUP(C646,customers!A645:A1645,customers!C645:C1645,,0))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20"/>
        <v>41.169999999999995</v>
      </c>
      <c r="N646" s="8" t="str">
        <f>_xlfn.XLOOKUP(Orders[[#This Row],[Customer ID]],customers!$A$1:$A$1001,customers!$I$1:$I$1001,,0)</f>
        <v>No</v>
      </c>
      <c r="O646" s="8" t="str">
        <f t="shared" si="21"/>
        <v>Robusta</v>
      </c>
      <c r="P646" t="str">
        <f>IF(J646="M","Medium",IF(J646="L","Light",IF(J646="D","Dark","")))</f>
        <v>Dark</v>
      </c>
    </row>
    <row r="647" spans="1:16" x14ac:dyDescent="0.25">
      <c r="A647" s="2" t="s">
        <v>4133</v>
      </c>
      <c r="B647" s="3">
        <v>44106</v>
      </c>
      <c r="C647" s="2" t="s">
        <v>4134</v>
      </c>
      <c r="D647" t="s">
        <v>6168</v>
      </c>
      <c r="E647" s="2">
        <v>3</v>
      </c>
      <c r="F647" s="2" t="str">
        <f>_xlfn.XLOOKUP(C647,customers!$A$1:$A$1001,customers!$B$1:$B$1001,,0)</f>
        <v>Denny O' Ronan</v>
      </c>
      <c r="G647" s="2" t="str">
        <f>IF(_xlfn.XLOOKUP(C647,customers!A646:A1646,customers!C646:C1646,,0)=0,"",_xlfn.XLOOKUP(C647,customers!A646:A1646,customers!C646:C1646,,0))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20"/>
        <v>68.655000000000001</v>
      </c>
      <c r="N647" s="8" t="str">
        <f>_xlfn.XLOOKUP(Orders[[#This Row],[Customer ID]],customers!$A$1:$A$1001,customers!$I$1:$I$1001,,0)</f>
        <v>Yes</v>
      </c>
      <c r="O647" s="8" t="str">
        <f t="shared" si="21"/>
        <v>Arabica</v>
      </c>
      <c r="P647" t="str">
        <f>IF(J647="M","Medium",IF(J647="L","Light",IF(J647="D","Dark","")))</f>
        <v>Dark</v>
      </c>
    </row>
    <row r="648" spans="1:16" x14ac:dyDescent="0.25">
      <c r="A648" s="2" t="s">
        <v>4139</v>
      </c>
      <c r="B648" s="3">
        <v>44532</v>
      </c>
      <c r="C648" s="2" t="s">
        <v>4140</v>
      </c>
      <c r="D648" t="s">
        <v>6147</v>
      </c>
      <c r="E648" s="2">
        <v>1</v>
      </c>
      <c r="F648" s="2" t="str">
        <f>_xlfn.XLOOKUP(C648,customers!$A$1:$A$1001,customers!$B$1:$B$1001,,0)</f>
        <v>Dottie Rallin</v>
      </c>
      <c r="G648" s="2" t="str">
        <f>IF(_xlfn.XLOOKUP(C648,customers!A647:A1647,customers!C647:C1647,,0)=0,"",_xlfn.XLOOKUP(C648,customers!A647:A1647,customers!C647:C1647,,0))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20"/>
        <v>9.9499999999999993</v>
      </c>
      <c r="N648" s="8" t="str">
        <f>_xlfn.XLOOKUP(Orders[[#This Row],[Customer ID]],customers!$A$1:$A$1001,customers!$I$1:$I$1001,,0)</f>
        <v>Yes</v>
      </c>
      <c r="O648" s="8" t="str">
        <f t="shared" si="21"/>
        <v>Arabica</v>
      </c>
      <c r="P648" t="str">
        <f>IF(J648="M","Medium",IF(J648="L","Light",IF(J648="D","Dark","")))</f>
        <v>Dark</v>
      </c>
    </row>
    <row r="649" spans="1:16" x14ac:dyDescent="0.25">
      <c r="A649" s="2" t="s">
        <v>4145</v>
      </c>
      <c r="B649" s="3">
        <v>44502</v>
      </c>
      <c r="C649" s="2" t="s">
        <v>4146</v>
      </c>
      <c r="D649" t="s">
        <v>6161</v>
      </c>
      <c r="E649" s="2">
        <v>3</v>
      </c>
      <c r="F649" s="2" t="str">
        <f>_xlfn.XLOOKUP(C649,customers!$A$1:$A$1001,customers!$B$1:$B$1001,,0)</f>
        <v>Ardith Chill</v>
      </c>
      <c r="G649" s="2" t="str">
        <f>IF(_xlfn.XLOOKUP(C649,customers!A648:A1648,customers!C648:C1648,,0)=0,"",_xlfn.XLOOKUP(C649,customers!A648:A1648,customers!C648:C1648,,0))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20"/>
        <v>28.53</v>
      </c>
      <c r="N649" s="8" t="str">
        <f>_xlfn.XLOOKUP(Orders[[#This Row],[Customer ID]],customers!$A$1:$A$1001,customers!$I$1:$I$1001,,0)</f>
        <v>Yes</v>
      </c>
      <c r="O649" s="8" t="str">
        <f t="shared" si="21"/>
        <v>Liberica</v>
      </c>
      <c r="P649" t="str">
        <f>IF(J649="M","Medium",IF(J649="L","Light",IF(J649="D","Dark","")))</f>
        <v>Light</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IF(_xlfn.XLOOKUP(C650,customers!A649:A1649,customers!C649:C1649,,0)=0,"",_xlfn.XLOOKUP(C650,customers!A649:A1649,customers!C649:C1649,,0))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20"/>
        <v>16.11</v>
      </c>
      <c r="N650" s="8" t="str">
        <f>_xlfn.XLOOKUP(Orders[[#This Row],[Customer ID]],customers!$A$1:$A$1001,customers!$I$1:$I$1001,,0)</f>
        <v>No</v>
      </c>
      <c r="O650" s="8" t="str">
        <f t="shared" si="21"/>
        <v>Robusta</v>
      </c>
      <c r="P650" t="str">
        <f>IF(J650="M","Medium",IF(J650="L","Light",IF(J650="D","Dark","")))</f>
        <v>Dark</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IF(_xlfn.XLOOKUP(C651,customers!A650:A1650,customers!C650:C1650,,0)=0,"",_xlfn.XLOOKUP(C651,customers!A650:A1650,customers!C650:C1650,,0))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20"/>
        <v>95.1</v>
      </c>
      <c r="N651" s="8" t="str">
        <f>_xlfn.XLOOKUP(Orders[[#This Row],[Customer ID]],customers!$A$1:$A$1001,customers!$I$1:$I$1001,,0)</f>
        <v>No</v>
      </c>
      <c r="O651" s="8" t="str">
        <f t="shared" si="21"/>
        <v>Liberica</v>
      </c>
      <c r="P651" t="str">
        <f>IF(J651="M","Medium",IF(J651="L","Light",IF(J651="D","Dark","")))</f>
        <v>Light</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IF(_xlfn.XLOOKUP(C652,customers!A651:A1651,customers!C651:C1651,,0)=0,"",_xlfn.XLOOKUP(C652,customers!A651:A1651,customers!C651:C1651,,0))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20"/>
        <v>5.3699999999999992</v>
      </c>
      <c r="N652" s="8" t="str">
        <f>_xlfn.XLOOKUP(Orders[[#This Row],[Customer ID]],customers!$A$1:$A$1001,customers!$I$1:$I$1001,,0)</f>
        <v>Yes</v>
      </c>
      <c r="O652" s="8" t="str">
        <f t="shared" si="21"/>
        <v>Robusta</v>
      </c>
      <c r="P652" t="str">
        <f>IF(J652="M","Medium",IF(J652="L","Light",IF(J652="D","Dark","")))</f>
        <v>Dark</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IF(_xlfn.XLOOKUP(C653,customers!A652:A1652,customers!C652:C1652,,0)=0,"",_xlfn.XLOOKUP(C653,customers!A652:A1652,customers!C652:C1652,,0))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20"/>
        <v>47.8</v>
      </c>
      <c r="N653" s="8" t="str">
        <f>_xlfn.XLOOKUP(Orders[[#This Row],[Customer ID]],customers!$A$1:$A$1001,customers!$I$1:$I$1001,,0)</f>
        <v>No</v>
      </c>
      <c r="O653" s="8" t="str">
        <f t="shared" si="21"/>
        <v>Robusta</v>
      </c>
      <c r="P653" t="str">
        <f>IF(J653="M","Medium",IF(J653="L","Light",IF(J653="D","Dark","")))</f>
        <v>Light</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IF(_xlfn.XLOOKUP(C654,customers!A653:A1653,customers!C653:C1653,,0)=0,"",_xlfn.XLOOKUP(C654,customers!A653:A1653,customers!C653:C1653,,0))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20"/>
        <v>63.4</v>
      </c>
      <c r="N654" s="8" t="str">
        <f>_xlfn.XLOOKUP(Orders[[#This Row],[Customer ID]],customers!$A$1:$A$1001,customers!$I$1:$I$1001,,0)</f>
        <v>No</v>
      </c>
      <c r="O654" s="8" t="str">
        <f t="shared" si="21"/>
        <v>Liberica</v>
      </c>
      <c r="P654" t="str">
        <f>IF(J654="M","Medium",IF(J654="L","Light",IF(J654="D","Dark","")))</f>
        <v>Light</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IF(_xlfn.XLOOKUP(C655,customers!A654:A1654,customers!C654:C1654,,0)=0,"",_xlfn.XLOOKUP(C655,customers!A654:A1654,customers!C654:C1654,,0))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20"/>
        <v>103.49999999999999</v>
      </c>
      <c r="N655" s="8" t="str">
        <f>_xlfn.XLOOKUP(Orders[[#This Row],[Customer ID]],customers!$A$1:$A$1001,customers!$I$1:$I$1001,,0)</f>
        <v>No</v>
      </c>
      <c r="O655" s="8" t="str">
        <f t="shared" si="21"/>
        <v>Arabica</v>
      </c>
      <c r="P655" t="str">
        <f>IF(J655="M","Medium",IF(J655="L","Light",IF(J655="D","Dark","")))</f>
        <v>Medium</v>
      </c>
    </row>
    <row r="656" spans="1:16" x14ac:dyDescent="0.25">
      <c r="A656" s="2" t="s">
        <v>4185</v>
      </c>
      <c r="B656" s="3">
        <v>43476</v>
      </c>
      <c r="C656" s="2" t="s">
        <v>4186</v>
      </c>
      <c r="D656" t="s">
        <v>6168</v>
      </c>
      <c r="E656" s="2">
        <v>3</v>
      </c>
      <c r="F656" s="2" t="str">
        <f>_xlfn.XLOOKUP(C656,customers!$A$1:$A$1001,customers!$B$1:$B$1001,,0)</f>
        <v>Marvin Malloy</v>
      </c>
      <c r="G656" s="2" t="str">
        <f>IF(_xlfn.XLOOKUP(C656,customers!A655:A1655,customers!C655:C1655,,0)=0,"",_xlfn.XLOOKUP(C656,customers!A655:A1655,customers!C655:C1655,,0))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20"/>
        <v>68.655000000000001</v>
      </c>
      <c r="N656" s="8" t="str">
        <f>_xlfn.XLOOKUP(Orders[[#This Row],[Customer ID]],customers!$A$1:$A$1001,customers!$I$1:$I$1001,,0)</f>
        <v>No</v>
      </c>
      <c r="O656" s="8" t="str">
        <f t="shared" si="21"/>
        <v>Arabica</v>
      </c>
      <c r="P656" t="str">
        <f>IF(J656="M","Medium",IF(J656="L","Light",IF(J656="D","Dark","")))</f>
        <v>Dark</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IF(_xlfn.XLOOKUP(C657,customers!A656:A1656,customers!C656:C1656,,0)=0,"",_xlfn.XLOOKUP(C657,customers!A656:A1656,customers!C656:C1656,,0))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20"/>
        <v>45.769999999999996</v>
      </c>
      <c r="N657" s="8" t="str">
        <f>_xlfn.XLOOKUP(Orders[[#This Row],[Customer ID]],customers!$A$1:$A$1001,customers!$I$1:$I$1001,,0)</f>
        <v>Yes</v>
      </c>
      <c r="O657" s="8" t="str">
        <f t="shared" si="21"/>
        <v>Robusta</v>
      </c>
      <c r="P657" t="str">
        <f>IF(J657="M","Medium",IF(J657="L","Light",IF(J657="D","Dark","")))</f>
        <v>Medium</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IF(_xlfn.XLOOKUP(C658,customers!A657:A1657,customers!C657:C1657,,0)=0,"",_xlfn.XLOOKUP(C658,customers!A657:A1657,customers!C657:C1657,,0))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20"/>
        <v>51.8</v>
      </c>
      <c r="N658" s="8" t="str">
        <f>_xlfn.XLOOKUP(Orders[[#This Row],[Customer ID]],customers!$A$1:$A$1001,customers!$I$1:$I$1001,,0)</f>
        <v>No</v>
      </c>
      <c r="O658" s="8" t="str">
        <f t="shared" si="21"/>
        <v>Liberica</v>
      </c>
      <c r="P658" t="str">
        <f>IF(J658="M","Medium",IF(J658="L","Light",IF(J658="D","Dark","")))</f>
        <v>Dark</v>
      </c>
    </row>
    <row r="659" spans="1:16" x14ac:dyDescent="0.25">
      <c r="A659" s="2" t="s">
        <v>4201</v>
      </c>
      <c r="B659" s="3">
        <v>43831</v>
      </c>
      <c r="C659" s="2" t="s">
        <v>4202</v>
      </c>
      <c r="D659" t="s">
        <v>6157</v>
      </c>
      <c r="E659" s="2">
        <v>2</v>
      </c>
      <c r="F659" s="2" t="str">
        <f>_xlfn.XLOOKUP(C659,customers!$A$1:$A$1001,customers!$B$1:$B$1001,,0)</f>
        <v>Wren Place</v>
      </c>
      <c r="G659" s="2" t="str">
        <f>IF(_xlfn.XLOOKUP(C659,customers!A658:A1658,customers!C658:C1658,,0)=0,"",_xlfn.XLOOKUP(C659,customers!A658:A1658,customers!C658:C1658,,0))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20"/>
        <v>13.5</v>
      </c>
      <c r="N659" s="8" t="str">
        <f>_xlfn.XLOOKUP(Orders[[#This Row],[Customer ID]],customers!$A$1:$A$1001,customers!$I$1:$I$1001,,0)</f>
        <v>Yes</v>
      </c>
      <c r="O659" s="8" t="str">
        <f t="shared" si="21"/>
        <v>Arabica</v>
      </c>
      <c r="P659" t="str">
        <f>IF(J659="M","Medium",IF(J659="L","Light",IF(J659="D","Dark","")))</f>
        <v>Medium</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IF(_xlfn.XLOOKUP(C660,customers!A659:A1659,customers!C659:C1659,,0)=0,"",_xlfn.XLOOKUP(C660,customers!A659:A1659,customers!C659:C1659,,0))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20"/>
        <v>24.75</v>
      </c>
      <c r="N660" s="8" t="str">
        <f>_xlfn.XLOOKUP(Orders[[#This Row],[Customer ID]],customers!$A$1:$A$1001,customers!$I$1:$I$1001,,0)</f>
        <v>Yes</v>
      </c>
      <c r="O660" s="8" t="str">
        <f t="shared" si="21"/>
        <v>Excelsa</v>
      </c>
      <c r="P660" t="str">
        <f>IF(J660="M","Medium",IF(J660="L","Light",IF(J660="D","Dark","")))</f>
        <v>Medium</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IF(_xlfn.XLOOKUP(C661,customers!A660:A1660,customers!C660:C1660,,0)=0,"",_xlfn.XLOOKUP(C661,customers!A660:A1660,customers!C660:C1660,,0))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20"/>
        <v>45.769999999999996</v>
      </c>
      <c r="N661" s="8" t="str">
        <f>_xlfn.XLOOKUP(Orders[[#This Row],[Customer ID]],customers!$A$1:$A$1001,customers!$I$1:$I$1001,,0)</f>
        <v>Yes</v>
      </c>
      <c r="O661" s="8" t="str">
        <f t="shared" si="21"/>
        <v>Arabica</v>
      </c>
      <c r="P661" t="str">
        <f>IF(J661="M","Medium",IF(J661="L","Light",IF(J661="D","Dark","")))</f>
        <v>Dark</v>
      </c>
    </row>
    <row r="662" spans="1:16" x14ac:dyDescent="0.25">
      <c r="A662" s="2" t="s">
        <v>4217</v>
      </c>
      <c r="B662" s="3">
        <v>44084</v>
      </c>
      <c r="C662" s="2" t="s">
        <v>4218</v>
      </c>
      <c r="D662" t="s">
        <v>6176</v>
      </c>
      <c r="E662" s="2">
        <v>6</v>
      </c>
      <c r="F662" s="2" t="str">
        <f>_xlfn.XLOOKUP(C662,customers!$A$1:$A$1001,customers!$B$1:$B$1001,,0)</f>
        <v>Val Wakelin</v>
      </c>
      <c r="G662" s="2" t="str">
        <f>IF(_xlfn.XLOOKUP(C662,customers!A661:A1661,customers!C661:C1661,,0)=0,"",_xlfn.XLOOKUP(C662,customers!A661:A1661,customers!C661:C1661,,0))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20"/>
        <v>53.46</v>
      </c>
      <c r="N662" s="8" t="str">
        <f>_xlfn.XLOOKUP(Orders[[#This Row],[Customer ID]],customers!$A$1:$A$1001,customers!$I$1:$I$1001,,0)</f>
        <v>No</v>
      </c>
      <c r="O662" s="8" t="str">
        <f t="shared" si="21"/>
        <v>Excelsa</v>
      </c>
      <c r="P662" t="str">
        <f>IF(J662="M","Medium",IF(J662="L","Light",IF(J662="D","Dark","")))</f>
        <v>Light</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IF(_xlfn.XLOOKUP(C663,customers!A662:A1662,customers!C662:C1662,,0)=0,"",_xlfn.XLOOKUP(C663,customers!A662:A1662,customers!C662:C1662,,0))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20"/>
        <v>20.25</v>
      </c>
      <c r="N663" s="8" t="str">
        <f>_xlfn.XLOOKUP(Orders[[#This Row],[Customer ID]],customers!$A$1:$A$1001,customers!$I$1:$I$1001,,0)</f>
        <v>Yes</v>
      </c>
      <c r="O663" s="8" t="str">
        <f t="shared" si="21"/>
        <v>Arabica</v>
      </c>
      <c r="P663" t="str">
        <f>IF(J663="M","Medium",IF(J663="L","Light",IF(J663="D","Dark","")))</f>
        <v>Medium</v>
      </c>
    </row>
    <row r="664" spans="1:16" x14ac:dyDescent="0.25">
      <c r="A664" s="2" t="s">
        <v>4229</v>
      </c>
      <c r="B664" s="3">
        <v>44364</v>
      </c>
      <c r="C664" s="2" t="s">
        <v>4230</v>
      </c>
      <c r="D664" t="s">
        <v>6165</v>
      </c>
      <c r="E664" s="2">
        <v>5</v>
      </c>
      <c r="F664" s="2" t="str">
        <f>_xlfn.XLOOKUP(C664,customers!$A$1:$A$1001,customers!$B$1:$B$1001,,0)</f>
        <v>Shermy Moseby</v>
      </c>
      <c r="G664" s="2" t="str">
        <f>IF(_xlfn.XLOOKUP(C664,customers!A663:A1663,customers!C663:C1663,,0)=0,"",_xlfn.XLOOKUP(C664,customers!A663:A1663,customers!C663:C1663,,0))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20"/>
        <v>148.92499999999998</v>
      </c>
      <c r="N664" s="8" t="str">
        <f>_xlfn.XLOOKUP(Orders[[#This Row],[Customer ID]],customers!$A$1:$A$1001,customers!$I$1:$I$1001,,0)</f>
        <v>No</v>
      </c>
      <c r="O664" s="8" t="str">
        <f t="shared" si="21"/>
        <v>Liberica</v>
      </c>
      <c r="P664" t="str">
        <f>IF(J664="M","Medium",IF(J664="L","Light",IF(J664="D","Dark","")))</f>
        <v>Dark</v>
      </c>
    </row>
    <row r="665" spans="1:16" x14ac:dyDescent="0.25">
      <c r="A665" s="2" t="s">
        <v>4234</v>
      </c>
      <c r="B665" s="3">
        <v>43554</v>
      </c>
      <c r="C665" s="2" t="s">
        <v>4235</v>
      </c>
      <c r="D665" t="s">
        <v>6155</v>
      </c>
      <c r="E665" s="2">
        <v>6</v>
      </c>
      <c r="F665" s="2" t="str">
        <f>_xlfn.XLOOKUP(C665,customers!$A$1:$A$1001,customers!$B$1:$B$1001,,0)</f>
        <v>Corrie Wass</v>
      </c>
      <c r="G665" s="2" t="str">
        <f>IF(_xlfn.XLOOKUP(C665,customers!A664:A1664,customers!C664:C1664,,0)=0,"",_xlfn.XLOOKUP(C665,customers!A664:A1664,customers!C664:C1664,,0))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20"/>
        <v>67.5</v>
      </c>
      <c r="N665" s="8" t="str">
        <f>_xlfn.XLOOKUP(Orders[[#This Row],[Customer ID]],customers!$A$1:$A$1001,customers!$I$1:$I$1001,,0)</f>
        <v>No</v>
      </c>
      <c r="O665" s="8" t="str">
        <f t="shared" si="21"/>
        <v>Arabica</v>
      </c>
      <c r="P665" t="str">
        <f>IF(J665="M","Medium",IF(J665="L","Light",IF(J665="D","Dark","")))</f>
        <v>Medium</v>
      </c>
    </row>
    <row r="666" spans="1:16" x14ac:dyDescent="0.25">
      <c r="A666" s="2" t="s">
        <v>4239</v>
      </c>
      <c r="B666" s="3">
        <v>44549</v>
      </c>
      <c r="C666" s="2" t="s">
        <v>4240</v>
      </c>
      <c r="D666" t="s">
        <v>6183</v>
      </c>
      <c r="E666" s="2">
        <v>6</v>
      </c>
      <c r="F666" s="2" t="str">
        <f>_xlfn.XLOOKUP(C666,customers!$A$1:$A$1001,customers!$B$1:$B$1001,,0)</f>
        <v>Ira Sjostrom</v>
      </c>
      <c r="G666" s="2" t="str">
        <f>IF(_xlfn.XLOOKUP(C666,customers!A665:A1665,customers!C665:C1665,,0)=0,"",_xlfn.XLOOKUP(C666,customers!A665:A1665,customers!C665:C1665,,0))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20"/>
        <v>72.900000000000006</v>
      </c>
      <c r="N666" s="8" t="str">
        <f>_xlfn.XLOOKUP(Orders[[#This Row],[Customer ID]],customers!$A$1:$A$1001,customers!$I$1:$I$1001,,0)</f>
        <v>No</v>
      </c>
      <c r="O666" s="8" t="str">
        <f t="shared" si="21"/>
        <v>Excelsa</v>
      </c>
      <c r="P666" t="str">
        <f>IF(J666="M","Medium",IF(J666="L","Light",IF(J666="D","Dark","")))</f>
        <v>Dark</v>
      </c>
    </row>
    <row r="667" spans="1:16" x14ac:dyDescent="0.25">
      <c r="A667" s="2" t="s">
        <v>4239</v>
      </c>
      <c r="B667" s="3">
        <v>44549</v>
      </c>
      <c r="C667" s="2" t="s">
        <v>4240</v>
      </c>
      <c r="D667" t="s">
        <v>6150</v>
      </c>
      <c r="E667" s="2">
        <v>2</v>
      </c>
      <c r="F667" s="2" t="str">
        <f>_xlfn.XLOOKUP(C667,customers!$A$1:$A$1001,customers!$B$1:$B$1001,,0)</f>
        <v>Ira Sjostrom</v>
      </c>
      <c r="G667" s="2" t="str">
        <f>IF(_xlfn.XLOOKUP(C667,customers!A666:A1666,customers!C666:C1666,,0)=0,"",_xlfn.XLOOKUP(C667,customers!A666:A1666,customers!C666:C1666,,0))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20"/>
        <v>7.77</v>
      </c>
      <c r="N667" s="8" t="str">
        <f>_xlfn.XLOOKUP(Orders[[#This Row],[Customer ID]],customers!$A$1:$A$1001,customers!$I$1:$I$1001,,0)</f>
        <v>No</v>
      </c>
      <c r="O667" s="8" t="str">
        <f t="shared" si="21"/>
        <v>Liberica</v>
      </c>
      <c r="P667" t="str">
        <f>IF(J667="M","Medium",IF(J667="L","Light",IF(J667="D","Dark","")))</f>
        <v>Dark</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IF(_xlfn.XLOOKUP(C668,customers!A667:A1667,customers!C667:C1667,,0)=0,"",_xlfn.XLOOKUP(C668,customers!A667:A1667,customers!C667:C1667,,0))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20"/>
        <v>91.539999999999992</v>
      </c>
      <c r="N668" s="8" t="str">
        <f>_xlfn.XLOOKUP(Orders[[#This Row],[Customer ID]],customers!$A$1:$A$1001,customers!$I$1:$I$1001,,0)</f>
        <v>No</v>
      </c>
      <c r="O668" s="8" t="str">
        <f t="shared" si="21"/>
        <v>Arabica</v>
      </c>
      <c r="P668" t="str">
        <f>IF(J668="M","Medium",IF(J668="L","Light",IF(J668="D","Dark","")))</f>
        <v>Dark</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IF(_xlfn.XLOOKUP(C669,customers!A668:A1668,customers!C668:C1668,,0)=0,"",_xlfn.XLOOKUP(C669,customers!A668:A1668,customers!C668:C1668,,0))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20"/>
        <v>59.699999999999996</v>
      </c>
      <c r="N669" s="8" t="str">
        <f>_xlfn.XLOOKUP(Orders[[#This Row],[Customer ID]],customers!$A$1:$A$1001,customers!$I$1:$I$1001,,0)</f>
        <v>No</v>
      </c>
      <c r="O669" s="8" t="str">
        <f t="shared" si="21"/>
        <v>Arabica</v>
      </c>
      <c r="P669" t="str">
        <f>IF(J669="M","Medium",IF(J669="L","Light",IF(J669="D","Dark","")))</f>
        <v>Dark</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IF(_xlfn.XLOOKUP(C670,customers!A669:A1669,customers!C669:C1669,,0)=0,"",_xlfn.XLOOKUP(C670,customers!A669:A1669,customers!C669:C1669,,0))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20"/>
        <v>137.42499999999998</v>
      </c>
      <c r="N670" s="8" t="str">
        <f>_xlfn.XLOOKUP(Orders[[#This Row],[Customer ID]],customers!$A$1:$A$1001,customers!$I$1:$I$1001,,0)</f>
        <v>Yes</v>
      </c>
      <c r="O670" s="8" t="str">
        <f t="shared" si="21"/>
        <v>Robusta</v>
      </c>
      <c r="P670" t="str">
        <f>IF(J670="M","Medium",IF(J670="L","Light",IF(J670="D","Dark","")))</f>
        <v>Light</v>
      </c>
    </row>
    <row r="671" spans="1:16" x14ac:dyDescent="0.25">
      <c r="A671" s="2" t="s">
        <v>4268</v>
      </c>
      <c r="B671" s="3">
        <v>44551</v>
      </c>
      <c r="C671" s="2" t="s">
        <v>4269</v>
      </c>
      <c r="D671" t="s">
        <v>6181</v>
      </c>
      <c r="E671" s="2">
        <v>2</v>
      </c>
      <c r="F671" s="2" t="str">
        <f>_xlfn.XLOOKUP(C671,customers!$A$1:$A$1001,customers!$B$1:$B$1001,,0)</f>
        <v>Ferdie Tourry</v>
      </c>
      <c r="G671" s="2" t="str">
        <f>IF(_xlfn.XLOOKUP(C671,customers!A670:A1670,customers!C670:C1670,,0)=0,"",_xlfn.XLOOKUP(C671,customers!A670:A1670,customers!C670:C1670,,0))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20"/>
        <v>66.929999999999993</v>
      </c>
      <c r="N671" s="8" t="str">
        <f>_xlfn.XLOOKUP(Orders[[#This Row],[Customer ID]],customers!$A$1:$A$1001,customers!$I$1:$I$1001,,0)</f>
        <v>No</v>
      </c>
      <c r="O671" s="8" t="str">
        <f t="shared" si="21"/>
        <v>Liberica</v>
      </c>
      <c r="P671" t="str">
        <f>IF(J671="M","Medium",IF(J671="L","Light",IF(J671="D","Dark","")))</f>
        <v>Medium</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IF(_xlfn.XLOOKUP(C672,customers!A671:A1671,customers!C671:C1671,,0)=0,"",_xlfn.XLOOKUP(C672,customers!A671:A1671,customers!C671:C1671,,0))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20"/>
        <v>13.095000000000001</v>
      </c>
      <c r="N672" s="8" t="str">
        <f>_xlfn.XLOOKUP(Orders[[#This Row],[Customer ID]],customers!$A$1:$A$1001,customers!$I$1:$I$1001,,0)</f>
        <v>Yes</v>
      </c>
      <c r="O672" s="8" t="str">
        <f t="shared" si="21"/>
        <v>Liberica</v>
      </c>
      <c r="P672" t="str">
        <f>IF(J672="M","Medium",IF(J672="L","Light",IF(J672="D","Dark","")))</f>
        <v>Medium</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IF(_xlfn.XLOOKUP(C673,customers!A672:A1672,customers!C672:C1672,,0)=0,"",_xlfn.XLOOKUP(C673,customers!A672:A1672,customers!C672:C1672,,0))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20"/>
        <v>59.75</v>
      </c>
      <c r="N673" s="8" t="str">
        <f>_xlfn.XLOOKUP(Orders[[#This Row],[Customer ID]],customers!$A$1:$A$1001,customers!$I$1:$I$1001,,0)</f>
        <v>No</v>
      </c>
      <c r="O673" s="8" t="str">
        <f t="shared" si="21"/>
        <v>Robusta</v>
      </c>
      <c r="P673" t="str">
        <f>IF(J673="M","Medium",IF(J673="L","Light",IF(J673="D","Dark","")))</f>
        <v>Light</v>
      </c>
    </row>
    <row r="674" spans="1:16" x14ac:dyDescent="0.25">
      <c r="A674" s="2" t="s">
        <v>4286</v>
      </c>
      <c r="B674" s="3">
        <v>43916</v>
      </c>
      <c r="C674" s="2" t="s">
        <v>4287</v>
      </c>
      <c r="D674" t="s">
        <v>6160</v>
      </c>
      <c r="E674" s="2">
        <v>5</v>
      </c>
      <c r="F674" s="2" t="str">
        <f>_xlfn.XLOOKUP(C674,customers!$A$1:$A$1001,customers!$B$1:$B$1001,,0)</f>
        <v>Layne Imason</v>
      </c>
      <c r="G674" s="2" t="str">
        <f>IF(_xlfn.XLOOKUP(C674,customers!A673:A1673,customers!C673:C1673,,0)=0,"",_xlfn.XLOOKUP(C674,customers!A673:A1673,customers!C673:C1673,,0))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20"/>
        <v>43.650000000000006</v>
      </c>
      <c r="N674" s="8" t="str">
        <f>_xlfn.XLOOKUP(Orders[[#This Row],[Customer ID]],customers!$A$1:$A$1001,customers!$I$1:$I$1001,,0)</f>
        <v>Yes</v>
      </c>
      <c r="O674" s="8" t="str">
        <f t="shared" si="21"/>
        <v>Liberica</v>
      </c>
      <c r="P674" t="str">
        <f>IF(J674="M","Medium",IF(J674="L","Light",IF(J674="D","Dark","")))</f>
        <v>Medium</v>
      </c>
    </row>
    <row r="675" spans="1:16" x14ac:dyDescent="0.25">
      <c r="A675" s="2" t="s">
        <v>4291</v>
      </c>
      <c r="B675" s="3">
        <v>44118</v>
      </c>
      <c r="C675" s="2" t="s">
        <v>4292</v>
      </c>
      <c r="D675" t="s">
        <v>6141</v>
      </c>
      <c r="E675" s="2">
        <v>6</v>
      </c>
      <c r="F675" s="2" t="str">
        <f>_xlfn.XLOOKUP(C675,customers!$A$1:$A$1001,customers!$B$1:$B$1001,,0)</f>
        <v>Hazel Saill</v>
      </c>
      <c r="G675" s="2" t="str">
        <f>IF(_xlfn.XLOOKUP(C675,customers!A674:A1674,customers!C674:C1674,,0)=0,"",_xlfn.XLOOKUP(C675,customers!A674:A1674,customers!C674:C1674,,0))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20"/>
        <v>82.5</v>
      </c>
      <c r="N675" s="8" t="str">
        <f>_xlfn.XLOOKUP(Orders[[#This Row],[Customer ID]],customers!$A$1:$A$1001,customers!$I$1:$I$1001,,0)</f>
        <v>Yes</v>
      </c>
      <c r="O675" s="8" t="str">
        <f t="shared" si="21"/>
        <v>Excelsa</v>
      </c>
      <c r="P675" t="str">
        <f>IF(J675="M","Medium",IF(J675="L","Light",IF(J675="D","Dark","")))</f>
        <v>Medium</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IF(_xlfn.XLOOKUP(C676,customers!A675:A1675,customers!C675:C1675,,0)=0,"",_xlfn.XLOOKUP(C676,customers!A675:A1675,customers!C675:C1675,,0))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20"/>
        <v>178.70999999999998</v>
      </c>
      <c r="N676" s="8" t="str">
        <f>_xlfn.XLOOKUP(Orders[[#This Row],[Customer ID]],customers!$A$1:$A$1001,customers!$I$1:$I$1001,,0)</f>
        <v>Yes</v>
      </c>
      <c r="O676" s="8" t="str">
        <f t="shared" si="21"/>
        <v>Arabica</v>
      </c>
      <c r="P676" t="str">
        <f>IF(J676="M","Medium",IF(J676="L","Light",IF(J676="D","Dark","")))</f>
        <v>Light</v>
      </c>
    </row>
    <row r="677" spans="1:16" x14ac:dyDescent="0.25">
      <c r="A677" s="2" t="s">
        <v>4303</v>
      </c>
      <c r="B677" s="3">
        <v>44263</v>
      </c>
      <c r="C677" s="2" t="s">
        <v>4304</v>
      </c>
      <c r="D677" t="s">
        <v>6165</v>
      </c>
      <c r="E677" s="2">
        <v>4</v>
      </c>
      <c r="F677" s="2" t="str">
        <f>_xlfn.XLOOKUP(C677,customers!$A$1:$A$1001,customers!$B$1:$B$1001,,0)</f>
        <v>Terri Lyford</v>
      </c>
      <c r="G677" s="2" t="str">
        <f>IF(_xlfn.XLOOKUP(C677,customers!A676:A1676,customers!C676:C1676,,0)=0,"",_xlfn.XLOOKUP(C677,customers!A676:A1676,customers!C676:C1676,,0))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20"/>
        <v>119.13999999999999</v>
      </c>
      <c r="N677" s="8" t="str">
        <f>_xlfn.XLOOKUP(Orders[[#This Row],[Customer ID]],customers!$A$1:$A$1001,customers!$I$1:$I$1001,,0)</f>
        <v>Yes</v>
      </c>
      <c r="O677" s="8" t="str">
        <f t="shared" si="21"/>
        <v>Liberica</v>
      </c>
      <c r="P677" t="str">
        <f>IF(J677="M","Medium",IF(J677="L","Light",IF(J677="D","Dark","")))</f>
        <v>Dark</v>
      </c>
    </row>
    <row r="678" spans="1:16" x14ac:dyDescent="0.25">
      <c r="A678" s="2" t="s">
        <v>4308</v>
      </c>
      <c r="B678" s="3">
        <v>44217</v>
      </c>
      <c r="C678" s="2" t="s">
        <v>4309</v>
      </c>
      <c r="D678" t="s">
        <v>6161</v>
      </c>
      <c r="E678" s="2">
        <v>5</v>
      </c>
      <c r="F678" s="2" t="str">
        <f>_xlfn.XLOOKUP(C678,customers!$A$1:$A$1001,customers!$B$1:$B$1001,,0)</f>
        <v>Gabey Cogan</v>
      </c>
      <c r="G678" s="2" t="str">
        <f>IF(_xlfn.XLOOKUP(C678,customers!A677:A1677,customers!C677:C1677,,0)=0,"",_xlfn.XLOOKUP(C678,customers!A677:A1677,customers!C677:C1677,,0))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20"/>
        <v>47.55</v>
      </c>
      <c r="N678" s="8" t="str">
        <f>_xlfn.XLOOKUP(Orders[[#This Row],[Customer ID]],customers!$A$1:$A$1001,customers!$I$1:$I$1001,,0)</f>
        <v>No</v>
      </c>
      <c r="O678" s="8" t="str">
        <f t="shared" si="21"/>
        <v>Liberica</v>
      </c>
      <c r="P678" t="str">
        <f>IF(J678="M","Medium",IF(J678="L","Light",IF(J678="D","Dark","")))</f>
        <v>Light</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IF(_xlfn.XLOOKUP(C679,customers!A678:A1678,customers!C678:C1678,,0)=0,"",_xlfn.XLOOKUP(C679,customers!A678:A1678,customers!C678:C1678,,0))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20"/>
        <v>43.650000000000006</v>
      </c>
      <c r="N679" s="8" t="str">
        <f>_xlfn.XLOOKUP(Orders[[#This Row],[Customer ID]],customers!$A$1:$A$1001,customers!$I$1:$I$1001,,0)</f>
        <v>No</v>
      </c>
      <c r="O679" s="8" t="str">
        <f t="shared" si="21"/>
        <v>Liberica</v>
      </c>
      <c r="P679" t="str">
        <f>IF(J679="M","Medium",IF(J679="L","Light",IF(J679="D","Dark","")))</f>
        <v>Medium</v>
      </c>
    </row>
    <row r="680" spans="1:16" x14ac:dyDescent="0.25">
      <c r="A680" s="2" t="s">
        <v>4319</v>
      </c>
      <c r="B680" s="3">
        <v>44281</v>
      </c>
      <c r="C680" s="2" t="s">
        <v>4320</v>
      </c>
      <c r="D680" t="s">
        <v>6182</v>
      </c>
      <c r="E680" s="2">
        <v>6</v>
      </c>
      <c r="F680" s="2" t="str">
        <f>_xlfn.XLOOKUP(C680,customers!$A$1:$A$1001,customers!$B$1:$B$1001,,0)</f>
        <v>Milty Middis</v>
      </c>
      <c r="G680" s="2" t="str">
        <f>IF(_xlfn.XLOOKUP(C680,customers!A679:A1679,customers!C679:C1679,,0)=0,"",_xlfn.XLOOKUP(C680,customers!A679:A1679,customers!C679:C1679,,0))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20"/>
        <v>178.70999999999998</v>
      </c>
      <c r="N680" s="8" t="str">
        <f>_xlfn.XLOOKUP(Orders[[#This Row],[Customer ID]],customers!$A$1:$A$1001,customers!$I$1:$I$1001,,0)</f>
        <v>Yes</v>
      </c>
      <c r="O680" s="8" t="str">
        <f t="shared" si="21"/>
        <v>Arabica</v>
      </c>
      <c r="P680" t="str">
        <f>IF(J680="M","Medium",IF(J680="L","Light",IF(J680="D","Dark","")))</f>
        <v>Light</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IF(_xlfn.XLOOKUP(C681,customers!A680:A1680,customers!C680:C1680,,0)=0,"",_xlfn.XLOOKUP(C681,customers!A680:A1680,customers!C680:C1680,,0))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20"/>
        <v>27.484999999999996</v>
      </c>
      <c r="N681" s="8" t="str">
        <f>_xlfn.XLOOKUP(Orders[[#This Row],[Customer ID]],customers!$A$1:$A$1001,customers!$I$1:$I$1001,,0)</f>
        <v>No</v>
      </c>
      <c r="O681" s="8" t="str">
        <f t="shared" si="21"/>
        <v>Robusta</v>
      </c>
      <c r="P681" t="str">
        <f>IF(J681="M","Medium",IF(J681="L","Light",IF(J681="D","Dark","")))</f>
        <v>Light</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IF(_xlfn.XLOOKUP(C682,customers!A681:A1681,customers!C681:C1681,,0)=0,"",_xlfn.XLOOKUP(C682,customers!A681:A1681,customers!C681:C1681,,0))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20"/>
        <v>56.25</v>
      </c>
      <c r="N682" s="8" t="str">
        <f>_xlfn.XLOOKUP(Orders[[#This Row],[Customer ID]],customers!$A$1:$A$1001,customers!$I$1:$I$1001,,0)</f>
        <v>No</v>
      </c>
      <c r="O682" s="8" t="str">
        <f t="shared" si="21"/>
        <v>Arabica</v>
      </c>
      <c r="P682" t="str">
        <f>IF(J682="M","Medium",IF(J682="L","Light",IF(J682="D","Dark","")))</f>
        <v>Medium</v>
      </c>
    </row>
    <row r="683" spans="1:16" x14ac:dyDescent="0.25">
      <c r="A683" s="2" t="s">
        <v>4336</v>
      </c>
      <c r="B683" s="3">
        <v>44080</v>
      </c>
      <c r="C683" s="2" t="s">
        <v>4337</v>
      </c>
      <c r="D683" t="s">
        <v>6145</v>
      </c>
      <c r="E683" s="2">
        <v>2</v>
      </c>
      <c r="F683" s="2" t="str">
        <f>_xlfn.XLOOKUP(C683,customers!$A$1:$A$1001,customers!$B$1:$B$1001,,0)</f>
        <v>Nicky Ayris</v>
      </c>
      <c r="G683" s="2" t="str">
        <f>IF(_xlfn.XLOOKUP(C683,customers!A682:A1682,customers!C682:C1682,,0)=0,"",_xlfn.XLOOKUP(C683,customers!A682:A1682,customers!C682:C1682,,0))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20"/>
        <v>9.51</v>
      </c>
      <c r="N683" s="8" t="str">
        <f>_xlfn.XLOOKUP(Orders[[#This Row],[Customer ID]],customers!$A$1:$A$1001,customers!$I$1:$I$1001,,0)</f>
        <v>Yes</v>
      </c>
      <c r="O683" s="8" t="str">
        <f t="shared" si="21"/>
        <v>Liberica</v>
      </c>
      <c r="P683" t="str">
        <f>IF(J683="M","Medium",IF(J683="L","Light",IF(J683="D","Dark","")))</f>
        <v>Light</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IF(_xlfn.XLOOKUP(C684,customers!A683:A1683,customers!C683:C1683,,0)=0,"",_xlfn.XLOOKUP(C684,customers!A683:A1683,customers!C683:C1683,,0))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20"/>
        <v>8.25</v>
      </c>
      <c r="N684" s="8" t="str">
        <f>_xlfn.XLOOKUP(Orders[[#This Row],[Customer ID]],customers!$A$1:$A$1001,customers!$I$1:$I$1001,,0)</f>
        <v>Yes</v>
      </c>
      <c r="O684" s="8" t="str">
        <f t="shared" si="21"/>
        <v>Excelsa</v>
      </c>
      <c r="P684" t="str">
        <f>IF(J684="M","Medium",IF(J684="L","Light",IF(J684="D","Dark","")))</f>
        <v>Medium</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IF(_xlfn.XLOOKUP(C685,customers!A684:A1684,customers!C684:C1684,,0)=0,"",_xlfn.XLOOKUP(C685,customers!A684:A1684,customers!C684:C1684,,0))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20"/>
        <v>46.62</v>
      </c>
      <c r="N685" s="8" t="str">
        <f>_xlfn.XLOOKUP(Orders[[#This Row],[Customer ID]],customers!$A$1:$A$1001,customers!$I$1:$I$1001,,0)</f>
        <v>No</v>
      </c>
      <c r="O685" s="8" t="str">
        <f t="shared" si="21"/>
        <v>Liberica</v>
      </c>
      <c r="P685" t="str">
        <f>IF(J685="M","Medium",IF(J685="L","Light",IF(J685="D","Dark","")))</f>
        <v>Dark</v>
      </c>
    </row>
    <row r="686" spans="1:16" x14ac:dyDescent="0.25">
      <c r="A686" s="2" t="s">
        <v>4354</v>
      </c>
      <c r="B686" s="3">
        <v>43517</v>
      </c>
      <c r="C686" s="2" t="s">
        <v>4355</v>
      </c>
      <c r="D686" t="s">
        <v>6179</v>
      </c>
      <c r="E686" s="2">
        <v>6</v>
      </c>
      <c r="F686" s="2" t="str">
        <f>_xlfn.XLOOKUP(C686,customers!$A$1:$A$1001,customers!$B$1:$B$1001,,0)</f>
        <v>Becca Ableson</v>
      </c>
      <c r="G686" s="2" t="str">
        <f>IF(_xlfn.XLOOKUP(C686,customers!A685:A1685,customers!C685:C1685,,0)=0,"",_xlfn.XLOOKUP(C686,customers!A685:A1685,customers!C685:C1685,,0))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20"/>
        <v>71.699999999999989</v>
      </c>
      <c r="N686" s="8" t="str">
        <f>_xlfn.XLOOKUP(Orders[[#This Row],[Customer ID]],customers!$A$1:$A$1001,customers!$I$1:$I$1001,,0)</f>
        <v>No</v>
      </c>
      <c r="O686" s="8" t="str">
        <f t="shared" si="21"/>
        <v>Robusta</v>
      </c>
      <c r="P686" t="str">
        <f>IF(J686="M","Medium",IF(J686="L","Light",IF(J686="D","Dark","")))</f>
        <v>Light</v>
      </c>
    </row>
    <row r="687" spans="1:16" x14ac:dyDescent="0.25">
      <c r="A687" s="2" t="s">
        <v>4359</v>
      </c>
      <c r="B687" s="3">
        <v>44637</v>
      </c>
      <c r="C687" s="2" t="s">
        <v>4360</v>
      </c>
      <c r="D687" t="s">
        <v>6164</v>
      </c>
      <c r="E687" s="2">
        <v>2</v>
      </c>
      <c r="F687" s="2" t="str">
        <f>_xlfn.XLOOKUP(C687,customers!$A$1:$A$1001,customers!$B$1:$B$1001,,0)</f>
        <v>Jeno Druitt</v>
      </c>
      <c r="G687" s="2" t="str">
        <f>IF(_xlfn.XLOOKUP(C687,customers!A686:A1686,customers!C686:C1686,,0)=0,"",_xlfn.XLOOKUP(C687,customers!A686:A1686,customers!C686:C1686,,0))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20"/>
        <v>72.91</v>
      </c>
      <c r="N687" s="8" t="str">
        <f>_xlfn.XLOOKUP(Orders[[#This Row],[Customer ID]],customers!$A$1:$A$1001,customers!$I$1:$I$1001,,0)</f>
        <v>Yes</v>
      </c>
      <c r="O687" s="8" t="str">
        <f t="shared" si="21"/>
        <v>Liberica</v>
      </c>
      <c r="P687" t="str">
        <f>IF(J687="M","Medium",IF(J687="L","Light",IF(J687="D","Dark","")))</f>
        <v>Light</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IF(_xlfn.XLOOKUP(C688,customers!A687:A1687,customers!C687:C1687,,0)=0,"",_xlfn.XLOOKUP(C688,customers!A687:A1687,customers!C687:C1687,,0))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20"/>
        <v>8.0549999999999997</v>
      </c>
      <c r="N688" s="8" t="str">
        <f>_xlfn.XLOOKUP(Orders[[#This Row],[Customer ID]],customers!$A$1:$A$1001,customers!$I$1:$I$1001,,0)</f>
        <v>Yes</v>
      </c>
      <c r="O688" s="8" t="str">
        <f t="shared" si="21"/>
        <v>Robusta</v>
      </c>
      <c r="P688" t="str">
        <f>IF(J688="M","Medium",IF(J688="L","Light",IF(J688="D","Dark","")))</f>
        <v>Dark</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IF(_xlfn.XLOOKUP(C689,customers!A688:A1688,customers!C688:C1688,,0)=0,"",_xlfn.XLOOKUP(C689,customers!A688:A1688,customers!C688:C1688,,0))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20"/>
        <v>16.5</v>
      </c>
      <c r="N689" s="8" t="str">
        <f>_xlfn.XLOOKUP(Orders[[#This Row],[Customer ID]],customers!$A$1:$A$1001,customers!$I$1:$I$1001,,0)</f>
        <v>No</v>
      </c>
      <c r="O689" s="8" t="str">
        <f t="shared" si="21"/>
        <v>Excelsa</v>
      </c>
      <c r="P689" t="str">
        <f>IF(J689="M","Medium",IF(J689="L","Light",IF(J689="D","Dark","")))</f>
        <v>Medium</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IF(_xlfn.XLOOKUP(C690,customers!A689:A1689,customers!C689:C1689,,0)=0,"",_xlfn.XLOOKUP(C690,customers!A689:A1689,customers!C689:C1689,,0))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20"/>
        <v>64.75</v>
      </c>
      <c r="N690" s="8" t="str">
        <f>_xlfn.XLOOKUP(Orders[[#This Row],[Customer ID]],customers!$A$1:$A$1001,customers!$I$1:$I$1001,,0)</f>
        <v>No</v>
      </c>
      <c r="O690" s="8" t="str">
        <f t="shared" si="21"/>
        <v>Arabica</v>
      </c>
      <c r="P690" t="str">
        <f>IF(J690="M","Medium",IF(J690="L","Light",IF(J690="D","Dark","")))</f>
        <v>Light</v>
      </c>
    </row>
    <row r="691" spans="1:16" x14ac:dyDescent="0.25">
      <c r="A691" s="2" t="s">
        <v>4383</v>
      </c>
      <c r="B691" s="3">
        <v>44346</v>
      </c>
      <c r="C691" s="2" t="s">
        <v>4384</v>
      </c>
      <c r="D691" t="s">
        <v>6157</v>
      </c>
      <c r="E691" s="2">
        <v>5</v>
      </c>
      <c r="F691" s="2" t="str">
        <f>_xlfn.XLOOKUP(C691,customers!$A$1:$A$1001,customers!$B$1:$B$1001,,0)</f>
        <v>Dionne Skyner</v>
      </c>
      <c r="G691" s="2" t="str">
        <f>IF(_xlfn.XLOOKUP(C691,customers!A690:A1690,customers!C690:C1690,,0)=0,"",_xlfn.XLOOKUP(C691,customers!A690:A1690,customers!C690:C1690,,0))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20"/>
        <v>33.75</v>
      </c>
      <c r="N691" s="8" t="str">
        <f>_xlfn.XLOOKUP(Orders[[#This Row],[Customer ID]],customers!$A$1:$A$1001,customers!$I$1:$I$1001,,0)</f>
        <v>No</v>
      </c>
      <c r="O691" s="8" t="str">
        <f t="shared" si="21"/>
        <v>Arabica</v>
      </c>
      <c r="P691" t="str">
        <f>IF(J691="M","Medium",IF(J691="L","Light",IF(J691="D","Dark","")))</f>
        <v>Medium</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IF(_xlfn.XLOOKUP(C692,customers!A691:A1691,customers!C691:C1691,,0)=0,"",_xlfn.XLOOKUP(C692,customers!A691:A1691,customers!C691:C1691,,0))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20"/>
        <v>178.70999999999998</v>
      </c>
      <c r="N692" s="8" t="str">
        <f>_xlfn.XLOOKUP(Orders[[#This Row],[Customer ID]],customers!$A$1:$A$1001,customers!$I$1:$I$1001,,0)</f>
        <v>No</v>
      </c>
      <c r="O692" s="8" t="str">
        <f t="shared" si="21"/>
        <v>Liberica</v>
      </c>
      <c r="P692" t="str">
        <f>IF(J692="M","Medium",IF(J692="L","Light",IF(J692="D","Dark","")))</f>
        <v>Dark</v>
      </c>
    </row>
    <row r="693" spans="1:16" x14ac:dyDescent="0.25">
      <c r="A693" s="2" t="s">
        <v>4393</v>
      </c>
      <c r="B693" s="3">
        <v>44227</v>
      </c>
      <c r="C693" s="2" t="s">
        <v>4434</v>
      </c>
      <c r="D693" t="s">
        <v>6155</v>
      </c>
      <c r="E693" s="2">
        <v>2</v>
      </c>
      <c r="F693" s="2" t="str">
        <f>_xlfn.XLOOKUP(C693,customers!$A$1:$A$1001,customers!$B$1:$B$1001,,0)</f>
        <v>Jimmy Dymoke</v>
      </c>
      <c r="G693" s="2" t="str">
        <f>IF(_xlfn.XLOOKUP(C693,customers!A692:A1692,customers!C692:C1692,,0)=0,"",_xlfn.XLOOKUP(C693,customers!A692:A1692,customers!C692:C1692,,0))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20"/>
        <v>22.5</v>
      </c>
      <c r="N693" s="8" t="str">
        <f>_xlfn.XLOOKUP(Orders[[#This Row],[Customer ID]],customers!$A$1:$A$1001,customers!$I$1:$I$1001,,0)</f>
        <v>No</v>
      </c>
      <c r="O693" s="8" t="str">
        <f t="shared" si="21"/>
        <v>Arabica</v>
      </c>
      <c r="P693" t="str">
        <f>IF(J693="M","Medium",IF(J693="L","Light",IF(J693="D","Dark","")))</f>
        <v>Medium</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IF(_xlfn.XLOOKUP(C694,customers!A693:A1693,customers!C693:C1693,,0)=0,"",_xlfn.XLOOKUP(C694,customers!A693:A1693,customers!C693:C1693,,0))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20"/>
        <v>12.95</v>
      </c>
      <c r="N694" s="8" t="str">
        <f>_xlfn.XLOOKUP(Orders[[#This Row],[Customer ID]],customers!$A$1:$A$1001,customers!$I$1:$I$1001,,0)</f>
        <v>No</v>
      </c>
      <c r="O694" s="8" t="str">
        <f t="shared" si="21"/>
        <v>Liberica</v>
      </c>
      <c r="P694" t="str">
        <f>IF(J694="M","Medium",IF(J694="L","Light",IF(J694="D","Dark","")))</f>
        <v>Dark</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IF(_xlfn.XLOOKUP(C695,customers!A694:A1694,customers!C694:C1694,,0)=0,"",_xlfn.XLOOKUP(C695,customers!A694:A1694,customers!C694:C1694,,0))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20"/>
        <v>51.749999999999993</v>
      </c>
      <c r="N695" s="8" t="str">
        <f>_xlfn.XLOOKUP(Orders[[#This Row],[Customer ID]],customers!$A$1:$A$1001,customers!$I$1:$I$1001,,0)</f>
        <v>Yes</v>
      </c>
      <c r="O695" s="8" t="str">
        <f t="shared" si="21"/>
        <v>Arabica</v>
      </c>
      <c r="P695" t="str">
        <f>IF(J695="M","Medium",IF(J695="L","Light",IF(J695="D","Dark","")))</f>
        <v>Medium</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IF(_xlfn.XLOOKUP(C696,customers!A695:A1695,customers!C695:C1695,,0)=0,"",_xlfn.XLOOKUP(C696,customers!A695:A1695,customers!C695:C1695,,0))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20"/>
        <v>36.450000000000003</v>
      </c>
      <c r="N696" s="8" t="str">
        <f>_xlfn.XLOOKUP(Orders[[#This Row],[Customer ID]],customers!$A$1:$A$1001,customers!$I$1:$I$1001,,0)</f>
        <v>No</v>
      </c>
      <c r="O696" s="8" t="str">
        <f t="shared" si="21"/>
        <v>Excelsa</v>
      </c>
      <c r="P696" t="str">
        <f>IF(J696="M","Medium",IF(J696="L","Light",IF(J696="D","Dark","")))</f>
        <v>Dark</v>
      </c>
    </row>
    <row r="697" spans="1:16" x14ac:dyDescent="0.25">
      <c r="A697" s="2" t="s">
        <v>4417</v>
      </c>
      <c r="B697" s="3">
        <v>44300</v>
      </c>
      <c r="C697" s="2" t="s">
        <v>4418</v>
      </c>
      <c r="D697" t="s">
        <v>6164</v>
      </c>
      <c r="E697" s="2">
        <v>5</v>
      </c>
      <c r="F697" s="2" t="str">
        <f>_xlfn.XLOOKUP(C697,customers!$A$1:$A$1001,customers!$B$1:$B$1001,,0)</f>
        <v>Davida Caro</v>
      </c>
      <c r="G697" s="2" t="str">
        <f>IF(_xlfn.XLOOKUP(C697,customers!A696:A1696,customers!C696:C1696,,0)=0,"",_xlfn.XLOOKUP(C697,customers!A696:A1696,customers!C696:C1696,,0))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20"/>
        <v>182.27499999999998</v>
      </c>
      <c r="N697" s="8" t="str">
        <f>_xlfn.XLOOKUP(Orders[[#This Row],[Customer ID]],customers!$A$1:$A$1001,customers!$I$1:$I$1001,,0)</f>
        <v>Yes</v>
      </c>
      <c r="O697" s="8" t="str">
        <f t="shared" si="21"/>
        <v>Liberica</v>
      </c>
      <c r="P697" t="str">
        <f>IF(J697="M","Medium",IF(J697="L","Light",IF(J697="D","Dark","")))</f>
        <v>Light</v>
      </c>
    </row>
    <row r="698" spans="1:16" x14ac:dyDescent="0.25">
      <c r="A698" s="2" t="s">
        <v>4423</v>
      </c>
      <c r="B698" s="3">
        <v>43693</v>
      </c>
      <c r="C698" s="2" t="s">
        <v>4424</v>
      </c>
      <c r="D698" t="s">
        <v>6169</v>
      </c>
      <c r="E698" s="2">
        <v>4</v>
      </c>
      <c r="F698" s="2" t="str">
        <f>_xlfn.XLOOKUP(C698,customers!$A$1:$A$1001,customers!$B$1:$B$1001,,0)</f>
        <v>Johna Bluck</v>
      </c>
      <c r="G698" s="2" t="str">
        <f>IF(_xlfn.XLOOKUP(C698,customers!A697:A1697,customers!C697:C1697,,0)=0,"",_xlfn.XLOOKUP(C698,customers!A697:A1697,customers!C697:C1697,,0))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20"/>
        <v>31.08</v>
      </c>
      <c r="N698" s="8" t="str">
        <f>_xlfn.XLOOKUP(Orders[[#This Row],[Customer ID]],customers!$A$1:$A$1001,customers!$I$1:$I$1001,,0)</f>
        <v>No</v>
      </c>
      <c r="O698" s="8" t="str">
        <f t="shared" si="21"/>
        <v>Liberica</v>
      </c>
      <c r="P698" t="str">
        <f>IF(J698="M","Medium",IF(J698="L","Light",IF(J698="D","Dark","")))</f>
        <v>Dark</v>
      </c>
    </row>
    <row r="699" spans="1:16" x14ac:dyDescent="0.25">
      <c r="A699" s="2" t="s">
        <v>4429</v>
      </c>
      <c r="B699" s="3">
        <v>44547</v>
      </c>
      <c r="C699" s="2" t="s">
        <v>4430</v>
      </c>
      <c r="D699" t="s">
        <v>6157</v>
      </c>
      <c r="E699" s="2">
        <v>3</v>
      </c>
      <c r="F699" s="2" t="str">
        <f>_xlfn.XLOOKUP(C699,customers!$A$1:$A$1001,customers!$B$1:$B$1001,,0)</f>
        <v>Myrle Dearden</v>
      </c>
      <c r="G699" s="2" t="str">
        <f>IF(_xlfn.XLOOKUP(C699,customers!A698:A1698,customers!C698:C1698,,0)=0,"",_xlfn.XLOOKUP(C699,customers!A698:A1698,customers!C698:C1698,,0))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20"/>
        <v>20.25</v>
      </c>
      <c r="N699" s="8" t="str">
        <f>_xlfn.XLOOKUP(Orders[[#This Row],[Customer ID]],customers!$A$1:$A$1001,customers!$I$1:$I$1001,,0)</f>
        <v>No</v>
      </c>
      <c r="O699" s="8" t="str">
        <f t="shared" si="21"/>
        <v>Arabica</v>
      </c>
      <c r="P699" t="str">
        <f>IF(J699="M","Medium",IF(J699="L","Light",IF(J699="D","Dark","")))</f>
        <v>Medium</v>
      </c>
    </row>
    <row r="700" spans="1:16" x14ac:dyDescent="0.25">
      <c r="A700" s="2" t="s">
        <v>4433</v>
      </c>
      <c r="B700" s="3">
        <v>43830</v>
      </c>
      <c r="C700" s="2" t="s">
        <v>4434</v>
      </c>
      <c r="D700" t="s">
        <v>6143</v>
      </c>
      <c r="E700" s="2">
        <v>2</v>
      </c>
      <c r="F700" s="2" t="str">
        <f>_xlfn.XLOOKUP(C700,customers!$A$1:$A$1001,customers!$B$1:$B$1001,,0)</f>
        <v>Jimmy Dymoke</v>
      </c>
      <c r="G700" s="2" t="str">
        <f>IF(_xlfn.XLOOKUP(C700,customers!A699:A1699,customers!C699:C1699,,0)=0,"",_xlfn.XLOOKUP(C700,customers!A699:A1699,customers!C699:C1699,,0))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20"/>
        <v>25.9</v>
      </c>
      <c r="N700" s="8" t="str">
        <f>_xlfn.XLOOKUP(Orders[[#This Row],[Customer ID]],customers!$A$1:$A$1001,customers!$I$1:$I$1001,,0)</f>
        <v>No</v>
      </c>
      <c r="O700" s="8" t="str">
        <f t="shared" si="21"/>
        <v>Liberica</v>
      </c>
      <c r="P700" t="str">
        <f>IF(J700="M","Medium",IF(J700="L","Light",IF(J700="D","Dark","")))</f>
        <v>Dark</v>
      </c>
    </row>
    <row r="701" spans="1:16" x14ac:dyDescent="0.25">
      <c r="A701" s="2" t="s">
        <v>4439</v>
      </c>
      <c r="B701" s="3">
        <v>44298</v>
      </c>
      <c r="C701" s="2" t="s">
        <v>4440</v>
      </c>
      <c r="D701" t="s">
        <v>6158</v>
      </c>
      <c r="E701" s="2">
        <v>4</v>
      </c>
      <c r="F701" s="2" t="str">
        <f>_xlfn.XLOOKUP(C701,customers!$A$1:$A$1001,customers!$B$1:$B$1001,,0)</f>
        <v>Orland Tadman</v>
      </c>
      <c r="G701" s="2" t="str">
        <f>IF(_xlfn.XLOOKUP(C701,customers!A700:A1700,customers!C700:C1700,,0)=0,"",_xlfn.XLOOKUP(C701,customers!A700:A1700,customers!C700:C1700,,0))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20"/>
        <v>23.88</v>
      </c>
      <c r="N701" s="8" t="str">
        <f>_xlfn.XLOOKUP(Orders[[#This Row],[Customer ID]],customers!$A$1:$A$1001,customers!$I$1:$I$1001,,0)</f>
        <v>Yes</v>
      </c>
      <c r="O701" s="8" t="str">
        <f t="shared" si="21"/>
        <v>Arabica</v>
      </c>
      <c r="P701" t="str">
        <f>IF(J701="M","Medium",IF(J701="L","Light",IF(J701="D","Dark","")))</f>
        <v>Dark</v>
      </c>
    </row>
    <row r="702" spans="1:16" x14ac:dyDescent="0.25">
      <c r="A702" s="2" t="s">
        <v>4445</v>
      </c>
      <c r="B702" s="3">
        <v>43736</v>
      </c>
      <c r="C702" s="2" t="s">
        <v>4446</v>
      </c>
      <c r="D702" t="s">
        <v>6161</v>
      </c>
      <c r="E702" s="2">
        <v>2</v>
      </c>
      <c r="F702" s="2" t="str">
        <f>_xlfn.XLOOKUP(C702,customers!$A$1:$A$1001,customers!$B$1:$B$1001,,0)</f>
        <v>Barrett Gudde</v>
      </c>
      <c r="G702" s="2" t="str">
        <f>IF(_xlfn.XLOOKUP(C702,customers!A701:A1701,customers!C701:C1701,,0)=0,"",_xlfn.XLOOKUP(C702,customers!A701:A1701,customers!C701:C1701,,0))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20"/>
        <v>19.02</v>
      </c>
      <c r="N702" s="8" t="str">
        <f>_xlfn.XLOOKUP(Orders[[#This Row],[Customer ID]],customers!$A$1:$A$1001,customers!$I$1:$I$1001,,0)</f>
        <v>No</v>
      </c>
      <c r="O702" s="8" t="str">
        <f t="shared" si="21"/>
        <v>Liberica</v>
      </c>
      <c r="P702" t="str">
        <f>IF(J702="M","Medium",IF(J702="L","Light",IF(J702="D","Dark","")))</f>
        <v>Light</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IF(_xlfn.XLOOKUP(C703,customers!A702:A1702,customers!C702:C1702,,0)=0,"",_xlfn.XLOOKUP(C703,customers!A702:A1702,customers!C702:C1702,,0))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20"/>
        <v>29.849999999999998</v>
      </c>
      <c r="N703" s="8" t="str">
        <f>_xlfn.XLOOKUP(Orders[[#This Row],[Customer ID]],customers!$A$1:$A$1001,customers!$I$1:$I$1001,,0)</f>
        <v>Yes</v>
      </c>
      <c r="O703" s="8" t="str">
        <f t="shared" si="21"/>
        <v>Arabica</v>
      </c>
      <c r="P703" t="str">
        <f>IF(J703="M","Medium",IF(J703="L","Light",IF(J703="D","Dark","")))</f>
        <v>Dark</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IF(_xlfn.XLOOKUP(C704,customers!A703:A1703,customers!C703:C1703,,0)=0,"",_xlfn.XLOOKUP(C704,customers!A703:A1703,customers!C703:C1703,,0))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20"/>
        <v>7.77</v>
      </c>
      <c r="N704" s="8" t="str">
        <f>_xlfn.XLOOKUP(Orders[[#This Row],[Customer ID]],customers!$A$1:$A$1001,customers!$I$1:$I$1001,,0)</f>
        <v>Yes</v>
      </c>
      <c r="O704" s="8" t="str">
        <f t="shared" si="21"/>
        <v>Arabica</v>
      </c>
      <c r="P704" t="str">
        <f>IF(J704="M","Medium",IF(J704="L","Light",IF(J704="D","Dark","")))</f>
        <v>Light</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IF(_xlfn.XLOOKUP(C705,customers!A704:A1704,customers!C704:C1704,,0)=0,"",_xlfn.XLOOKUP(C705,customers!A704:A1704,customers!C704:C1704,,0))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20"/>
        <v>119.13999999999999</v>
      </c>
      <c r="N705" s="8" t="str">
        <f>_xlfn.XLOOKUP(Orders[[#This Row],[Customer ID]],customers!$A$1:$A$1001,customers!$I$1:$I$1001,,0)</f>
        <v>Yes</v>
      </c>
      <c r="O705" s="8" t="str">
        <f t="shared" si="21"/>
        <v>Liberica</v>
      </c>
      <c r="P705" t="str">
        <f>IF(J705="M","Medium",IF(J705="L","Light",IF(J705="D","Dark","")))</f>
        <v>Dark</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IF(_xlfn.XLOOKUP(C706,customers!A705:A1705,customers!C705:C1705,,0)=0,"",_xlfn.XLOOKUP(C706,customers!A705:A1705,customers!C705:C1705,,0))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20"/>
        <v>21.87</v>
      </c>
      <c r="N706" s="8" t="str">
        <f>_xlfn.XLOOKUP(Orders[[#This Row],[Customer ID]],customers!$A$1:$A$1001,customers!$I$1:$I$1001,,0)</f>
        <v>Yes</v>
      </c>
      <c r="O706" s="8" t="str">
        <f t="shared" si="21"/>
        <v>Excelsa</v>
      </c>
      <c r="P706" t="str">
        <f>IF(J706="M","Medium",IF(J706="L","Light",IF(J706="D","Dark","")))</f>
        <v>Dark</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IF(_xlfn.XLOOKUP(C707,customers!A706:A1706,customers!C706:C1706,,0)=0,"",_xlfn.XLOOKUP(C707,customers!A706:A1706,customers!C706:C1706,,0))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22">L707*E707</f>
        <v>17.82</v>
      </c>
      <c r="N707" s="8" t="str">
        <f>_xlfn.XLOOKUP(Orders[[#This Row],[Customer ID]],customers!$A$1:$A$1001,customers!$I$1:$I$1001,,0)</f>
        <v>No</v>
      </c>
      <c r="O707" s="8" t="str">
        <f t="shared" ref="O707:O770" si="23">IF(I707="Rob","Robusta",IF(I707="Exc","Excelsa",IF(I707="Lib","Liberica",IF(I707="Ara","Arabica",""))))</f>
        <v>Excelsa</v>
      </c>
      <c r="P707" t="str">
        <f>IF(J707="M","Medium",IF(J707="L","Light",IF(J707="D","Dark","")))</f>
        <v>Light</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IF(_xlfn.XLOOKUP(C708,customers!A707:A1707,customers!C707:C1707,,0)=0,"",_xlfn.XLOOKUP(C708,customers!A707:A1707,customers!C707:C1707,,0))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22"/>
        <v>12.375</v>
      </c>
      <c r="N708" s="8" t="str">
        <f>_xlfn.XLOOKUP(Orders[[#This Row],[Customer ID]],customers!$A$1:$A$1001,customers!$I$1:$I$1001,,0)</f>
        <v>No</v>
      </c>
      <c r="O708" s="8" t="str">
        <f t="shared" si="23"/>
        <v>Excelsa</v>
      </c>
      <c r="P708" t="str">
        <f>IF(J708="M","Medium",IF(J708="L","Light",IF(J708="D","Dark","")))</f>
        <v>Medium</v>
      </c>
    </row>
    <row r="709" spans="1:16" x14ac:dyDescent="0.25">
      <c r="A709" s="2" t="s">
        <v>4483</v>
      </c>
      <c r="B709" s="3">
        <v>43540</v>
      </c>
      <c r="C709" s="2" t="s">
        <v>4484</v>
      </c>
      <c r="D709" t="s">
        <v>6143</v>
      </c>
      <c r="E709" s="2">
        <v>2</v>
      </c>
      <c r="F709" s="2" t="str">
        <f>_xlfn.XLOOKUP(C709,customers!$A$1:$A$1001,customers!$B$1:$B$1001,,0)</f>
        <v>Nicolas Aiton</v>
      </c>
      <c r="G709" s="2" t="str">
        <f>IF(_xlfn.XLOOKUP(C709,customers!A708:A1708,customers!C708:C1708,,0)=0,"",_xlfn.XLOOKUP(C709,customers!A708:A1708,customers!C708:C1708,,0))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22"/>
        <v>25.9</v>
      </c>
      <c r="N709" s="8" t="str">
        <f>_xlfn.XLOOKUP(Orders[[#This Row],[Customer ID]],customers!$A$1:$A$1001,customers!$I$1:$I$1001,,0)</f>
        <v>No</v>
      </c>
      <c r="O709" s="8" t="str">
        <f t="shared" si="23"/>
        <v>Liberica</v>
      </c>
      <c r="P709" t="str">
        <f>IF(J709="M","Medium",IF(J709="L","Light",IF(J709="D","Dark","")))</f>
        <v>Dark</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IF(_xlfn.XLOOKUP(C710,customers!A709:A1709,customers!C709:C1709,,0)=0,"",_xlfn.XLOOKUP(C710,customers!A709:A1709,customers!C709:C1709,,0))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22"/>
        <v>13.5</v>
      </c>
      <c r="N710" s="8" t="str">
        <f>_xlfn.XLOOKUP(Orders[[#This Row],[Customer ID]],customers!$A$1:$A$1001,customers!$I$1:$I$1001,,0)</f>
        <v>Yes</v>
      </c>
      <c r="O710" s="8" t="str">
        <f t="shared" si="23"/>
        <v>Arabica</v>
      </c>
      <c r="P710" t="str">
        <f>IF(J710="M","Medium",IF(J710="L","Light",IF(J710="D","Dark","")))</f>
        <v>Medium</v>
      </c>
    </row>
    <row r="711" spans="1:16" x14ac:dyDescent="0.25">
      <c r="A711" s="2" t="s">
        <v>4494</v>
      </c>
      <c r="B711" s="3">
        <v>43485</v>
      </c>
      <c r="C711" s="2" t="s">
        <v>4495</v>
      </c>
      <c r="D711" t="s">
        <v>6176</v>
      </c>
      <c r="E711" s="2">
        <v>2</v>
      </c>
      <c r="F711" s="2" t="str">
        <f>_xlfn.XLOOKUP(C711,customers!$A$1:$A$1001,customers!$B$1:$B$1001,,0)</f>
        <v>Lyell Murch</v>
      </c>
      <c r="G711" s="2" t="str">
        <f>IF(_xlfn.XLOOKUP(C711,customers!A710:A1710,customers!C710:C1710,,0)=0,"",_xlfn.XLOOKUP(C711,customers!A710:A1710,customers!C710:C1710,,0))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22"/>
        <v>17.82</v>
      </c>
      <c r="N711" s="8" t="str">
        <f>_xlfn.XLOOKUP(Orders[[#This Row],[Customer ID]],customers!$A$1:$A$1001,customers!$I$1:$I$1001,,0)</f>
        <v>Yes</v>
      </c>
      <c r="O711" s="8" t="str">
        <f t="shared" si="23"/>
        <v>Excelsa</v>
      </c>
      <c r="P711" t="str">
        <f>IF(J711="M","Medium",IF(J711="L","Light",IF(J711="D","Dark","")))</f>
        <v>Light</v>
      </c>
    </row>
    <row r="712" spans="1:16" x14ac:dyDescent="0.25">
      <c r="A712" s="2" t="s">
        <v>4499</v>
      </c>
      <c r="B712" s="3">
        <v>44655</v>
      </c>
      <c r="C712" s="2" t="s">
        <v>4500</v>
      </c>
      <c r="D712" t="s">
        <v>6139</v>
      </c>
      <c r="E712" s="2">
        <v>3</v>
      </c>
      <c r="F712" s="2" t="str">
        <f>_xlfn.XLOOKUP(C712,customers!$A$1:$A$1001,customers!$B$1:$B$1001,,0)</f>
        <v>Stearne Count</v>
      </c>
      <c r="G712" s="2" t="str">
        <f>IF(_xlfn.XLOOKUP(C712,customers!A711:A1711,customers!C711:C1711,,0)=0,"",_xlfn.XLOOKUP(C712,customers!A711:A1711,customers!C711:C1711,,0))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22"/>
        <v>24.75</v>
      </c>
      <c r="N712" s="8" t="str">
        <f>_xlfn.XLOOKUP(Orders[[#This Row],[Customer ID]],customers!$A$1:$A$1001,customers!$I$1:$I$1001,,0)</f>
        <v>No</v>
      </c>
      <c r="O712" s="8" t="str">
        <f t="shared" si="23"/>
        <v>Excelsa</v>
      </c>
      <c r="P712" t="str">
        <f>IF(J712="M","Medium",IF(J712="L","Light",IF(J712="D","Dark","")))</f>
        <v>Medium</v>
      </c>
    </row>
    <row r="713" spans="1:16" x14ac:dyDescent="0.25">
      <c r="A713" s="2" t="s">
        <v>4505</v>
      </c>
      <c r="B713" s="3">
        <v>44600</v>
      </c>
      <c r="C713" s="2" t="s">
        <v>4506</v>
      </c>
      <c r="D713" t="s">
        <v>6174</v>
      </c>
      <c r="E713" s="2">
        <v>6</v>
      </c>
      <c r="F713" s="2" t="str">
        <f>_xlfn.XLOOKUP(C713,customers!$A$1:$A$1001,customers!$B$1:$B$1001,,0)</f>
        <v>Selia Ragles</v>
      </c>
      <c r="G713" s="2" t="str">
        <f>IF(_xlfn.XLOOKUP(C713,customers!A712:A1712,customers!C712:C1712,,0)=0,"",_xlfn.XLOOKUP(C713,customers!A712:A1712,customers!C712:C1712,,0))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22"/>
        <v>17.91</v>
      </c>
      <c r="N713" s="8" t="str">
        <f>_xlfn.XLOOKUP(Orders[[#This Row],[Customer ID]],customers!$A$1:$A$1001,customers!$I$1:$I$1001,,0)</f>
        <v>No</v>
      </c>
      <c r="O713" s="8" t="str">
        <f t="shared" si="23"/>
        <v>Robusta</v>
      </c>
      <c r="P713" t="str">
        <f>IF(J713="M","Medium",IF(J713="L","Light",IF(J713="D","Dark","")))</f>
        <v>Medium</v>
      </c>
    </row>
    <row r="714" spans="1:16" x14ac:dyDescent="0.25">
      <c r="A714" s="2" t="s">
        <v>4512</v>
      </c>
      <c r="B714" s="3">
        <v>43646</v>
      </c>
      <c r="C714" s="2" t="s">
        <v>4513</v>
      </c>
      <c r="D714" t="s">
        <v>6139</v>
      </c>
      <c r="E714" s="2">
        <v>2</v>
      </c>
      <c r="F714" s="2" t="str">
        <f>_xlfn.XLOOKUP(C714,customers!$A$1:$A$1001,customers!$B$1:$B$1001,,0)</f>
        <v>Silas Deehan</v>
      </c>
      <c r="G714" s="2" t="str">
        <f>IF(_xlfn.XLOOKUP(C714,customers!A713:A1713,customers!C713:C1713,,0)=0,"",_xlfn.XLOOKUP(C714,customers!A713:A1713,customers!C713:C1713,,0))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22"/>
        <v>16.5</v>
      </c>
      <c r="N714" s="8" t="str">
        <f>_xlfn.XLOOKUP(Orders[[#This Row],[Customer ID]],customers!$A$1:$A$1001,customers!$I$1:$I$1001,,0)</f>
        <v>No</v>
      </c>
      <c r="O714" s="8" t="str">
        <f t="shared" si="23"/>
        <v>Excelsa</v>
      </c>
      <c r="P714" t="str">
        <f>IF(J714="M","Medium",IF(J714="L","Light",IF(J714="D","Dark","")))</f>
        <v>Medium</v>
      </c>
    </row>
    <row r="715" spans="1:16" x14ac:dyDescent="0.25">
      <c r="A715" s="2" t="s">
        <v>4516</v>
      </c>
      <c r="B715" s="3">
        <v>43960</v>
      </c>
      <c r="C715" s="2" t="s">
        <v>4517</v>
      </c>
      <c r="D715" t="s">
        <v>6174</v>
      </c>
      <c r="E715" s="2">
        <v>1</v>
      </c>
      <c r="F715" s="2" t="str">
        <f>_xlfn.XLOOKUP(C715,customers!$A$1:$A$1001,customers!$B$1:$B$1001,,0)</f>
        <v>Sacha Bruun</v>
      </c>
      <c r="G715" s="2" t="str">
        <f>IF(_xlfn.XLOOKUP(C715,customers!A714:A1714,customers!C714:C1714,,0)=0,"",_xlfn.XLOOKUP(C715,customers!A714:A1714,customers!C714:C1714,,0))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22"/>
        <v>2.9849999999999999</v>
      </c>
      <c r="N715" s="8" t="str">
        <f>_xlfn.XLOOKUP(Orders[[#This Row],[Customer ID]],customers!$A$1:$A$1001,customers!$I$1:$I$1001,,0)</f>
        <v>No</v>
      </c>
      <c r="O715" s="8" t="str">
        <f t="shared" si="23"/>
        <v>Robusta</v>
      </c>
      <c r="P715" t="str">
        <f>IF(J715="M","Medium",IF(J715="L","Light",IF(J715="D","Dark","")))</f>
        <v>Medium</v>
      </c>
    </row>
    <row r="716" spans="1:16" x14ac:dyDescent="0.25">
      <c r="A716" s="2" t="s">
        <v>4522</v>
      </c>
      <c r="B716" s="3">
        <v>44358</v>
      </c>
      <c r="C716" s="2" t="s">
        <v>4523</v>
      </c>
      <c r="D716" t="s">
        <v>6153</v>
      </c>
      <c r="E716" s="2">
        <v>4</v>
      </c>
      <c r="F716" s="2" t="str">
        <f>_xlfn.XLOOKUP(C716,customers!$A$1:$A$1001,customers!$B$1:$B$1001,,0)</f>
        <v>Alon Pllu</v>
      </c>
      <c r="G716" s="2" t="str">
        <f>IF(_xlfn.XLOOKUP(C716,customers!A715:A1715,customers!C715:C1715,,0)=0,"",_xlfn.XLOOKUP(C716,customers!A715:A1715,customers!C715:C1715,,0))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22"/>
        <v>14.58</v>
      </c>
      <c r="N716" s="8" t="str">
        <f>_xlfn.XLOOKUP(Orders[[#This Row],[Customer ID]],customers!$A$1:$A$1001,customers!$I$1:$I$1001,,0)</f>
        <v>Yes</v>
      </c>
      <c r="O716" s="8" t="str">
        <f t="shared" si="23"/>
        <v>Excelsa</v>
      </c>
      <c r="P716" t="str">
        <f>IF(J716="M","Medium",IF(J716="L","Light",IF(J716="D","Dark","")))</f>
        <v>Dark</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IF(_xlfn.XLOOKUP(C717,customers!A716:A1716,customers!C716:C1716,,0)=0,"",_xlfn.XLOOKUP(C717,customers!A716:A1716,customers!C716:C1716,,0))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22"/>
        <v>89.1</v>
      </c>
      <c r="N717" s="8" t="str">
        <f>_xlfn.XLOOKUP(Orders[[#This Row],[Customer ID]],customers!$A$1:$A$1001,customers!$I$1:$I$1001,,0)</f>
        <v>No</v>
      </c>
      <c r="O717" s="8" t="str">
        <f t="shared" si="23"/>
        <v>Excelsa</v>
      </c>
      <c r="P717" t="str">
        <f>IF(J717="M","Medium",IF(J717="L","Light",IF(J717="D","Dark","")))</f>
        <v>Light</v>
      </c>
    </row>
    <row r="718" spans="1:16" x14ac:dyDescent="0.25">
      <c r="A718" s="2" t="s">
        <v>4533</v>
      </c>
      <c r="B718" s="3">
        <v>44612</v>
      </c>
      <c r="C718" s="2" t="s">
        <v>4434</v>
      </c>
      <c r="D718" t="s">
        <v>6179</v>
      </c>
      <c r="E718" s="2">
        <v>3</v>
      </c>
      <c r="F718" s="2" t="str">
        <f>_xlfn.XLOOKUP(C718,customers!$A$1:$A$1001,customers!$B$1:$B$1001,,0)</f>
        <v>Jimmy Dymoke</v>
      </c>
      <c r="G718" s="2" t="e">
        <f>IF(_xlfn.XLOOKUP(C718,customers!A717:A1717,customers!C717:C1717,,0)=0,"",_xlfn.XLOOKUP(C718,customers!A717:A1717,customers!C717:C1717,,0))</f>
        <v>#N/A</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22"/>
        <v>35.849999999999994</v>
      </c>
      <c r="N718" s="8" t="str">
        <f>_xlfn.XLOOKUP(Orders[[#This Row],[Customer ID]],customers!$A$1:$A$1001,customers!$I$1:$I$1001,,0)</f>
        <v>No</v>
      </c>
      <c r="O718" s="8" t="str">
        <f t="shared" si="23"/>
        <v>Robusta</v>
      </c>
      <c r="P718" t="str">
        <f>IF(J718="M","Medium",IF(J718="L","Light",IF(J718="D","Dark","")))</f>
        <v>Light</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IF(_xlfn.XLOOKUP(C719,customers!A718:A1718,customers!C718:C1718,,0)=0,"",_xlfn.XLOOKUP(C719,customers!A718:A1718,customers!C718:C1718,,0))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22"/>
        <v>68.655000000000001</v>
      </c>
      <c r="N719" s="8" t="str">
        <f>_xlfn.XLOOKUP(Orders[[#This Row],[Customer ID]],customers!$A$1:$A$1001,customers!$I$1:$I$1001,,0)</f>
        <v>No</v>
      </c>
      <c r="O719" s="8" t="str">
        <f t="shared" si="23"/>
        <v>Arabica</v>
      </c>
      <c r="P719" t="str">
        <f>IF(J719="M","Medium",IF(J719="L","Light",IF(J719="D","Dark","")))</f>
        <v>Dark</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IF(_xlfn.XLOOKUP(C720,customers!A719:A1719,customers!C719:C1719,,0)=0,"",_xlfn.XLOOKUP(C720,customers!A719:A1719,customers!C719:C1719,,0))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22"/>
        <v>38.849999999999994</v>
      </c>
      <c r="N720" s="8" t="str">
        <f>_xlfn.XLOOKUP(Orders[[#This Row],[Customer ID]],customers!$A$1:$A$1001,customers!$I$1:$I$1001,,0)</f>
        <v>No</v>
      </c>
      <c r="O720" s="8" t="str">
        <f t="shared" si="23"/>
        <v>Liberica</v>
      </c>
      <c r="P720" t="str">
        <f>IF(J720="M","Medium",IF(J720="L","Light",IF(J720="D","Dark","")))</f>
        <v>Dark</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IF(_xlfn.XLOOKUP(C721,customers!A720:A1720,customers!C720:C1720,,0)=0,"",_xlfn.XLOOKUP(C721,customers!A720:A1720,customers!C720:C1720,,0))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22"/>
        <v>79.25</v>
      </c>
      <c r="N721" s="8" t="str">
        <f>_xlfn.XLOOKUP(Orders[[#This Row],[Customer ID]],customers!$A$1:$A$1001,customers!$I$1:$I$1001,,0)</f>
        <v>Yes</v>
      </c>
      <c r="O721" s="8" t="str">
        <f t="shared" si="23"/>
        <v>Liberica</v>
      </c>
      <c r="P721" t="str">
        <f>IF(J721="M","Medium",IF(J721="L","Light",IF(J721="D","Dark","")))</f>
        <v>Light</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IF(_xlfn.XLOOKUP(C722,customers!A721:A1721,customers!C721:C1721,,0)=0,"",_xlfn.XLOOKUP(C722,customers!A721:A1721,customers!C721:C1721,,0))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22"/>
        <v>36.450000000000003</v>
      </c>
      <c r="N722" s="8" t="str">
        <f>_xlfn.XLOOKUP(Orders[[#This Row],[Customer ID]],customers!$A$1:$A$1001,customers!$I$1:$I$1001,,0)</f>
        <v>Yes</v>
      </c>
      <c r="O722" s="8" t="str">
        <f t="shared" si="23"/>
        <v>Excelsa</v>
      </c>
      <c r="P722" t="str">
        <f>IF(J722="M","Medium",IF(J722="L","Light",IF(J722="D","Dark","")))</f>
        <v>Dark</v>
      </c>
    </row>
    <row r="723" spans="1:16" x14ac:dyDescent="0.25">
      <c r="A723" s="2" t="s">
        <v>4563</v>
      </c>
      <c r="B723" s="3">
        <v>44479</v>
      </c>
      <c r="C723" s="2" t="s">
        <v>4564</v>
      </c>
      <c r="D723" t="s">
        <v>6174</v>
      </c>
      <c r="E723" s="2">
        <v>3</v>
      </c>
      <c r="F723" s="2" t="str">
        <f>_xlfn.XLOOKUP(C723,customers!$A$1:$A$1001,customers!$B$1:$B$1001,,0)</f>
        <v>Niels Leake</v>
      </c>
      <c r="G723" s="2" t="str">
        <f>IF(_xlfn.XLOOKUP(C723,customers!A722:A1722,customers!C722:C1722,,0)=0,"",_xlfn.XLOOKUP(C723,customers!A722:A1722,customers!C722:C1722,,0))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22"/>
        <v>8.9550000000000001</v>
      </c>
      <c r="N723" s="8" t="str">
        <f>_xlfn.XLOOKUP(Orders[[#This Row],[Customer ID]],customers!$A$1:$A$1001,customers!$I$1:$I$1001,,0)</f>
        <v>Yes</v>
      </c>
      <c r="O723" s="8" t="str">
        <f t="shared" si="23"/>
        <v>Robusta</v>
      </c>
      <c r="P723" t="str">
        <f>IF(J723="M","Medium",IF(J723="L","Light",IF(J723="D","Dark","")))</f>
        <v>Medium</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IF(_xlfn.XLOOKUP(C724,customers!A723:A1723,customers!C723:C1723,,0)=0,"",_xlfn.XLOOKUP(C724,customers!A723:A1723,customers!C723:C1723,,0))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22"/>
        <v>24.3</v>
      </c>
      <c r="N724" s="8" t="str">
        <f>_xlfn.XLOOKUP(Orders[[#This Row],[Customer ID]],customers!$A$1:$A$1001,customers!$I$1:$I$1001,,0)</f>
        <v>No</v>
      </c>
      <c r="O724" s="8" t="str">
        <f t="shared" si="23"/>
        <v>Excelsa</v>
      </c>
      <c r="P724" t="str">
        <f>IF(J724="M","Medium",IF(J724="L","Light",IF(J724="D","Dark","")))</f>
        <v>Dark</v>
      </c>
    </row>
    <row r="725" spans="1:16" x14ac:dyDescent="0.25">
      <c r="A725" s="2" t="s">
        <v>4574</v>
      </c>
      <c r="B725" s="3">
        <v>44470</v>
      </c>
      <c r="C725" s="2" t="s">
        <v>4575</v>
      </c>
      <c r="D725" t="s">
        <v>6166</v>
      </c>
      <c r="E725" s="2">
        <v>2</v>
      </c>
      <c r="F725" s="2" t="str">
        <f>_xlfn.XLOOKUP(C725,customers!$A$1:$A$1001,customers!$B$1:$B$1001,,0)</f>
        <v>Gay Eilhersen</v>
      </c>
      <c r="G725" s="2" t="str">
        <f>IF(_xlfn.XLOOKUP(C725,customers!A724:A1724,customers!C724:C1724,,0)=0,"",_xlfn.XLOOKUP(C725,customers!A724:A1724,customers!C724:C1724,,0))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22"/>
        <v>63.249999999999993</v>
      </c>
      <c r="N725" s="8" t="str">
        <f>_xlfn.XLOOKUP(Orders[[#This Row],[Customer ID]],customers!$A$1:$A$1001,customers!$I$1:$I$1001,,0)</f>
        <v>No</v>
      </c>
      <c r="O725" s="8" t="str">
        <f t="shared" si="23"/>
        <v>Excelsa</v>
      </c>
      <c r="P725" t="str">
        <f>IF(J725="M","Medium",IF(J725="L","Light",IF(J725="D","Dark","")))</f>
        <v>Medium</v>
      </c>
    </row>
    <row r="726" spans="1:16" x14ac:dyDescent="0.25">
      <c r="A726" s="2" t="s">
        <v>4580</v>
      </c>
      <c r="B726" s="3">
        <v>44076</v>
      </c>
      <c r="C726" s="2" t="s">
        <v>4581</v>
      </c>
      <c r="D726" t="s">
        <v>6152</v>
      </c>
      <c r="E726" s="2">
        <v>2</v>
      </c>
      <c r="F726" s="2" t="str">
        <f>_xlfn.XLOOKUP(C726,customers!$A$1:$A$1001,customers!$B$1:$B$1001,,0)</f>
        <v>Nico Hubert</v>
      </c>
      <c r="G726" s="2" t="str">
        <f>IF(_xlfn.XLOOKUP(C726,customers!A725:A1725,customers!C725:C1725,,0)=0,"",_xlfn.XLOOKUP(C726,customers!A725:A1725,customers!C725:C1725,,0))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22"/>
        <v>6.75</v>
      </c>
      <c r="N726" s="8" t="str">
        <f>_xlfn.XLOOKUP(Orders[[#This Row],[Customer ID]],customers!$A$1:$A$1001,customers!$I$1:$I$1001,,0)</f>
        <v>Yes</v>
      </c>
      <c r="O726" s="8" t="str">
        <f t="shared" si="23"/>
        <v>Arabica</v>
      </c>
      <c r="P726" t="str">
        <f>IF(J726="M","Medium",IF(J726="L","Light",IF(J726="D","Dark","")))</f>
        <v>Medium</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IF(_xlfn.XLOOKUP(C727,customers!A726:A1726,customers!C726:C1726,,0)=0,"",_xlfn.XLOOKUP(C727,customers!A726:A1726,customers!C726:C1726,,0))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22"/>
        <v>23.31</v>
      </c>
      <c r="N727" s="8" t="str">
        <f>_xlfn.XLOOKUP(Orders[[#This Row],[Customer ID]],customers!$A$1:$A$1001,customers!$I$1:$I$1001,,0)</f>
        <v>No</v>
      </c>
      <c r="O727" s="8" t="str">
        <f t="shared" si="23"/>
        <v>Arabica</v>
      </c>
      <c r="P727" t="str">
        <f>IF(J727="M","Medium",IF(J727="L","Light",IF(J727="D","Dark","")))</f>
        <v>Light</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IF(_xlfn.XLOOKUP(C728,customers!A727:A1727,customers!C727:C1727,,0)=0,"",_xlfn.XLOOKUP(C728,customers!A727:A1727,customers!C727:C1727,,0))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22"/>
        <v>145.82</v>
      </c>
      <c r="N728" s="8" t="str">
        <f>_xlfn.XLOOKUP(Orders[[#This Row],[Customer ID]],customers!$A$1:$A$1001,customers!$I$1:$I$1001,,0)</f>
        <v>No</v>
      </c>
      <c r="O728" s="8" t="str">
        <f t="shared" si="23"/>
        <v>Liberica</v>
      </c>
      <c r="P728" t="str">
        <f>IF(J728="M","Medium",IF(J728="L","Light",IF(J728="D","Dark","")))</f>
        <v>Light</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IF(_xlfn.XLOOKUP(C729,customers!A728:A1728,customers!C728:C1728,,0)=0,"",_xlfn.XLOOKUP(C729,customers!A728:A1728,customers!C728:C1728,,0))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22"/>
        <v>29.849999999999998</v>
      </c>
      <c r="N729" s="8" t="str">
        <f>_xlfn.XLOOKUP(Orders[[#This Row],[Customer ID]],customers!$A$1:$A$1001,customers!$I$1:$I$1001,,0)</f>
        <v>Yes</v>
      </c>
      <c r="O729" s="8" t="str">
        <f t="shared" si="23"/>
        <v>Robusta</v>
      </c>
      <c r="P729" t="str">
        <f>IF(J729="M","Medium",IF(J729="L","Light",IF(J729="D","Dark","")))</f>
        <v>Medium</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IF(_xlfn.XLOOKUP(C730,customers!A729:A1729,customers!C729:C1729,,0)=0,"",_xlfn.XLOOKUP(C730,customers!A729:A1729,customers!C729:C1729,,0))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22"/>
        <v>21.87</v>
      </c>
      <c r="N730" s="8" t="str">
        <f>_xlfn.XLOOKUP(Orders[[#This Row],[Customer ID]],customers!$A$1:$A$1001,customers!$I$1:$I$1001,,0)</f>
        <v>Yes</v>
      </c>
      <c r="O730" s="8" t="str">
        <f t="shared" si="23"/>
        <v>Excelsa</v>
      </c>
      <c r="P730" t="str">
        <f>IF(J730="M","Medium",IF(J730="L","Light",IF(J730="D","Dark","")))</f>
        <v>Dark</v>
      </c>
    </row>
    <row r="731" spans="1:16" x14ac:dyDescent="0.25">
      <c r="A731" s="2" t="s">
        <v>4608</v>
      </c>
      <c r="B731" s="3">
        <v>44634</v>
      </c>
      <c r="C731" s="2" t="s">
        <v>4609</v>
      </c>
      <c r="D731" t="s">
        <v>6159</v>
      </c>
      <c r="E731" s="2">
        <v>1</v>
      </c>
      <c r="F731" s="2" t="str">
        <f>_xlfn.XLOOKUP(C731,customers!$A$1:$A$1001,customers!$B$1:$B$1001,,0)</f>
        <v>Selle Scurrer</v>
      </c>
      <c r="G731" s="2" t="str">
        <f>IF(_xlfn.XLOOKUP(C731,customers!A730:A1730,customers!C730:C1730,,0)=0,"",_xlfn.XLOOKUP(C731,customers!A730:A1730,customers!C730:C1730,,0))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22"/>
        <v>4.3650000000000002</v>
      </c>
      <c r="N731" s="8" t="str">
        <f>_xlfn.XLOOKUP(Orders[[#This Row],[Customer ID]],customers!$A$1:$A$1001,customers!$I$1:$I$1001,,0)</f>
        <v>No</v>
      </c>
      <c r="O731" s="8" t="str">
        <f t="shared" si="23"/>
        <v>Liberica</v>
      </c>
      <c r="P731" t="str">
        <f>IF(J731="M","Medium",IF(J731="L","Light",IF(J731="D","Dark","")))</f>
        <v>Medium</v>
      </c>
    </row>
    <row r="732" spans="1:16" x14ac:dyDescent="0.25">
      <c r="A732" s="2" t="s">
        <v>4614</v>
      </c>
      <c r="B732" s="3">
        <v>43475</v>
      </c>
      <c r="C732" s="2" t="s">
        <v>4615</v>
      </c>
      <c r="D732" t="s">
        <v>6164</v>
      </c>
      <c r="E732" s="2">
        <v>1</v>
      </c>
      <c r="F732" s="2" t="str">
        <f>_xlfn.XLOOKUP(C732,customers!$A$1:$A$1001,customers!$B$1:$B$1001,,0)</f>
        <v>Andie Rudram</v>
      </c>
      <c r="G732" s="2" t="str">
        <f>IF(_xlfn.XLOOKUP(C732,customers!A731:A1731,customers!C731:C1731,,0)=0,"",_xlfn.XLOOKUP(C732,customers!A731:A1731,customers!C731:C1731,,0))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22"/>
        <v>36.454999999999998</v>
      </c>
      <c r="N732" s="8" t="str">
        <f>_xlfn.XLOOKUP(Orders[[#This Row],[Customer ID]],customers!$A$1:$A$1001,customers!$I$1:$I$1001,,0)</f>
        <v>No</v>
      </c>
      <c r="O732" s="8" t="str">
        <f t="shared" si="23"/>
        <v>Liberica</v>
      </c>
      <c r="P732" t="str">
        <f>IF(J732="M","Medium",IF(J732="L","Light",IF(J732="D","Dark","")))</f>
        <v>Light</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IF(_xlfn.XLOOKUP(C733,customers!A732:A1732,customers!C732:C1732,,0)=0,"",_xlfn.XLOOKUP(C733,customers!A732:A1732,customers!C732:C1732,,0))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22"/>
        <v>15.54</v>
      </c>
      <c r="N733" s="8" t="str">
        <f>_xlfn.XLOOKUP(Orders[[#This Row],[Customer ID]],customers!$A$1:$A$1001,customers!$I$1:$I$1001,,0)</f>
        <v>Yes</v>
      </c>
      <c r="O733" s="8" t="str">
        <f t="shared" si="23"/>
        <v>Liberica</v>
      </c>
      <c r="P733" t="str">
        <f>IF(J733="M","Medium",IF(J733="L","Light",IF(J733="D","Dark","")))</f>
        <v>Dark</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IF(_xlfn.XLOOKUP(C734,customers!A733:A1733,customers!C733:C1733,,0)=0,"",_xlfn.XLOOKUP(C734,customers!A733:A1733,customers!C733:C1733,,0))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22"/>
        <v>8.91</v>
      </c>
      <c r="N734" s="8" t="str">
        <f>_xlfn.XLOOKUP(Orders[[#This Row],[Customer ID]],customers!$A$1:$A$1001,customers!$I$1:$I$1001,,0)</f>
        <v>No</v>
      </c>
      <c r="O734" s="8" t="str">
        <f t="shared" si="23"/>
        <v>Excelsa</v>
      </c>
      <c r="P734" t="str">
        <f>IF(J734="M","Medium",IF(J734="L","Light",IF(J734="D","Dark","")))</f>
        <v>Light</v>
      </c>
    </row>
    <row r="735" spans="1:16" x14ac:dyDescent="0.25">
      <c r="A735" s="2" t="s">
        <v>4631</v>
      </c>
      <c r="B735" s="3">
        <v>44565</v>
      </c>
      <c r="C735" s="2" t="s">
        <v>4632</v>
      </c>
      <c r="D735" t="s">
        <v>6181</v>
      </c>
      <c r="E735" s="2">
        <v>3</v>
      </c>
      <c r="F735" s="2" t="str">
        <f>_xlfn.XLOOKUP(C735,customers!$A$1:$A$1001,customers!$B$1:$B$1001,,0)</f>
        <v>Glory Clemon</v>
      </c>
      <c r="G735" s="2" t="str">
        <f>IF(_xlfn.XLOOKUP(C735,customers!A734:A1734,customers!C734:C1734,,0)=0,"",_xlfn.XLOOKUP(C735,customers!A734:A1734,customers!C734:C1734,,0))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22"/>
        <v>100.39499999999998</v>
      </c>
      <c r="N735" s="8" t="str">
        <f>_xlfn.XLOOKUP(Orders[[#This Row],[Customer ID]],customers!$A$1:$A$1001,customers!$I$1:$I$1001,,0)</f>
        <v>Yes</v>
      </c>
      <c r="O735" s="8" t="str">
        <f t="shared" si="23"/>
        <v>Liberica</v>
      </c>
      <c r="P735" t="str">
        <f>IF(J735="M","Medium",IF(J735="L","Light",IF(J735="D","Dark","")))</f>
        <v>Medium</v>
      </c>
    </row>
    <row r="736" spans="1:16" x14ac:dyDescent="0.25">
      <c r="A736" s="2" t="s">
        <v>4637</v>
      </c>
      <c r="B736" s="3">
        <v>43697</v>
      </c>
      <c r="C736" s="2" t="s">
        <v>4638</v>
      </c>
      <c r="D736" t="s">
        <v>6163</v>
      </c>
      <c r="E736" s="2">
        <v>5</v>
      </c>
      <c r="F736" s="2" t="str">
        <f>_xlfn.XLOOKUP(C736,customers!$A$1:$A$1001,customers!$B$1:$B$1001,,0)</f>
        <v>Alica Kift</v>
      </c>
      <c r="G736" s="2" t="str">
        <f>IF(_xlfn.XLOOKUP(C736,customers!A735:A1735,customers!C735:C1735,,0)=0,"",_xlfn.XLOOKUP(C736,customers!A735:A1735,customers!C735:C1735,,0))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22"/>
        <v>13.424999999999997</v>
      </c>
      <c r="N736" s="8" t="str">
        <f>_xlfn.XLOOKUP(Orders[[#This Row],[Customer ID]],customers!$A$1:$A$1001,customers!$I$1:$I$1001,,0)</f>
        <v>No</v>
      </c>
      <c r="O736" s="8" t="str">
        <f t="shared" si="23"/>
        <v>Robusta</v>
      </c>
      <c r="P736" t="str">
        <f>IF(J736="M","Medium",IF(J736="L","Light",IF(J736="D","Dark","")))</f>
        <v>Dark</v>
      </c>
    </row>
    <row r="737" spans="1:16" x14ac:dyDescent="0.25">
      <c r="A737" s="2" t="s">
        <v>4642</v>
      </c>
      <c r="B737" s="3">
        <v>44757</v>
      </c>
      <c r="C737" s="2" t="s">
        <v>4643</v>
      </c>
      <c r="D737" t="s">
        <v>6153</v>
      </c>
      <c r="E737" s="2">
        <v>6</v>
      </c>
      <c r="F737" s="2" t="str">
        <f>_xlfn.XLOOKUP(C737,customers!$A$1:$A$1001,customers!$B$1:$B$1001,,0)</f>
        <v>Babb Pollins</v>
      </c>
      <c r="G737" s="2" t="str">
        <f>IF(_xlfn.XLOOKUP(C737,customers!A736:A1736,customers!C736:C1736,,0)=0,"",_xlfn.XLOOKUP(C737,customers!A736:A1736,customers!C736:C1736,,0))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22"/>
        <v>21.87</v>
      </c>
      <c r="N737" s="8" t="str">
        <f>_xlfn.XLOOKUP(Orders[[#This Row],[Customer ID]],customers!$A$1:$A$1001,customers!$I$1:$I$1001,,0)</f>
        <v>No</v>
      </c>
      <c r="O737" s="8" t="str">
        <f t="shared" si="23"/>
        <v>Excelsa</v>
      </c>
      <c r="P737" t="str">
        <f>IF(J737="M","Medium",IF(J737="L","Light",IF(J737="D","Dark","")))</f>
        <v>Dark</v>
      </c>
    </row>
    <row r="738" spans="1:16" x14ac:dyDescent="0.25">
      <c r="A738" s="2" t="s">
        <v>4647</v>
      </c>
      <c r="B738" s="3">
        <v>43508</v>
      </c>
      <c r="C738" s="2" t="s">
        <v>4648</v>
      </c>
      <c r="D738" t="s">
        <v>6143</v>
      </c>
      <c r="E738" s="2">
        <v>2</v>
      </c>
      <c r="F738" s="2" t="str">
        <f>_xlfn.XLOOKUP(C738,customers!$A$1:$A$1001,customers!$B$1:$B$1001,,0)</f>
        <v>Jarret Toye</v>
      </c>
      <c r="G738" s="2" t="str">
        <f>IF(_xlfn.XLOOKUP(C738,customers!A737:A1737,customers!C737:C1737,,0)=0,"",_xlfn.XLOOKUP(C738,customers!A737:A1737,customers!C737:C1737,,0))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22"/>
        <v>25.9</v>
      </c>
      <c r="N738" s="8" t="str">
        <f>_xlfn.XLOOKUP(Orders[[#This Row],[Customer ID]],customers!$A$1:$A$1001,customers!$I$1:$I$1001,,0)</f>
        <v>Yes</v>
      </c>
      <c r="O738" s="8" t="str">
        <f t="shared" si="23"/>
        <v>Liberica</v>
      </c>
      <c r="P738" t="str">
        <f>IF(J738="M","Medium",IF(J738="L","Light",IF(J738="D","Dark","")))</f>
        <v>Dark</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IF(_xlfn.XLOOKUP(C739,customers!A738:A1738,customers!C738:C1738,,0)=0,"",_xlfn.XLOOKUP(C739,customers!A738:A1738,customers!C738:C1738,,0))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22"/>
        <v>56.25</v>
      </c>
      <c r="N739" s="8" t="str">
        <f>_xlfn.XLOOKUP(Orders[[#This Row],[Customer ID]],customers!$A$1:$A$1001,customers!$I$1:$I$1001,,0)</f>
        <v>No</v>
      </c>
      <c r="O739" s="8" t="str">
        <f t="shared" si="23"/>
        <v>Arabica</v>
      </c>
      <c r="P739" t="str">
        <f>IF(J739="M","Medium",IF(J739="L","Light",IF(J739="D","Dark","")))</f>
        <v>Medium</v>
      </c>
    </row>
    <row r="740" spans="1:16" x14ac:dyDescent="0.25">
      <c r="A740" s="2" t="s">
        <v>4659</v>
      </c>
      <c r="B740" s="3">
        <v>43812</v>
      </c>
      <c r="C740" s="2" t="s">
        <v>4660</v>
      </c>
      <c r="D740" t="s">
        <v>6178</v>
      </c>
      <c r="E740" s="2">
        <v>3</v>
      </c>
      <c r="F740" s="2" t="str">
        <f>_xlfn.XLOOKUP(C740,customers!$A$1:$A$1001,customers!$B$1:$B$1001,,0)</f>
        <v>Natal Vigrass</v>
      </c>
      <c r="G740" s="2" t="str">
        <f>IF(_xlfn.XLOOKUP(C740,customers!A739:A1739,customers!C739:C1739,,0)=0,"",_xlfn.XLOOKUP(C740,customers!A739:A1739,customers!C739:C1739,,0))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22"/>
        <v>10.754999999999999</v>
      </c>
      <c r="N740" s="8" t="str">
        <f>_xlfn.XLOOKUP(Orders[[#This Row],[Customer ID]],customers!$A$1:$A$1001,customers!$I$1:$I$1001,,0)</f>
        <v>No</v>
      </c>
      <c r="O740" s="8" t="str">
        <f t="shared" si="23"/>
        <v>Robusta</v>
      </c>
      <c r="P740" t="str">
        <f>IF(J740="M","Medium",IF(J740="L","Light",IF(J740="D","Dark","")))</f>
        <v>Light</v>
      </c>
    </row>
    <row r="741" spans="1:16" x14ac:dyDescent="0.25">
      <c r="A741" s="2" t="s">
        <v>4665</v>
      </c>
      <c r="B741" s="3">
        <v>44433</v>
      </c>
      <c r="C741" s="2" t="s">
        <v>4434</v>
      </c>
      <c r="D741" t="s">
        <v>6153</v>
      </c>
      <c r="E741" s="2">
        <v>5</v>
      </c>
      <c r="F741" s="2" t="str">
        <f>_xlfn.XLOOKUP(C741,customers!$A$1:$A$1001,customers!$B$1:$B$1001,,0)</f>
        <v>Jimmy Dymoke</v>
      </c>
      <c r="G741" s="2" t="e">
        <f>IF(_xlfn.XLOOKUP(C741,customers!A740:A1740,customers!C740:C1740,,0)=0,"",_xlfn.XLOOKUP(C741,customers!A740:A1740,customers!C740:C1740,,0))</f>
        <v>#N/A</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22"/>
        <v>18.225000000000001</v>
      </c>
      <c r="N741" s="8" t="str">
        <f>_xlfn.XLOOKUP(Orders[[#This Row],[Customer ID]],customers!$A$1:$A$1001,customers!$I$1:$I$1001,,0)</f>
        <v>No</v>
      </c>
      <c r="O741" s="8" t="str">
        <f t="shared" si="23"/>
        <v>Excelsa</v>
      </c>
      <c r="P741" t="str">
        <f>IF(J741="M","Medium",IF(J741="L","Light",IF(J741="D","Dark","")))</f>
        <v>Dark</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IF(_xlfn.XLOOKUP(C742,customers!A741:A1741,customers!C741:C1741,,0)=0,"",_xlfn.XLOOKUP(C742,customers!A741:A1741,customers!C741:C1741,,0))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22"/>
        <v>28.679999999999996</v>
      </c>
      <c r="N742" s="8" t="str">
        <f>_xlfn.XLOOKUP(Orders[[#This Row],[Customer ID]],customers!$A$1:$A$1001,customers!$I$1:$I$1001,,0)</f>
        <v>No</v>
      </c>
      <c r="O742" s="8" t="str">
        <f t="shared" si="23"/>
        <v>Robusta</v>
      </c>
      <c r="P742" t="str">
        <f>IF(J742="M","Medium",IF(J742="L","Light",IF(J742="D","Dark","")))</f>
        <v>Light</v>
      </c>
    </row>
    <row r="743" spans="1:16" x14ac:dyDescent="0.25">
      <c r="A743" s="2" t="s">
        <v>4676</v>
      </c>
      <c r="B743" s="3">
        <v>43566</v>
      </c>
      <c r="C743" s="2" t="s">
        <v>4677</v>
      </c>
      <c r="D743" t="s">
        <v>6159</v>
      </c>
      <c r="E743" s="2">
        <v>2</v>
      </c>
      <c r="F743" s="2" t="str">
        <f>_xlfn.XLOOKUP(C743,customers!$A$1:$A$1001,customers!$B$1:$B$1001,,0)</f>
        <v>Lyon Ibert</v>
      </c>
      <c r="G743" s="2" t="str">
        <f>IF(_xlfn.XLOOKUP(C743,customers!A742:A1742,customers!C742:C1742,,0)=0,"",_xlfn.XLOOKUP(C743,customers!A742:A1742,customers!C742:C1742,,0))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22"/>
        <v>8.73</v>
      </c>
      <c r="N743" s="8" t="str">
        <f>_xlfn.XLOOKUP(Orders[[#This Row],[Customer ID]],customers!$A$1:$A$1001,customers!$I$1:$I$1001,,0)</f>
        <v>No</v>
      </c>
      <c r="O743" s="8" t="str">
        <f t="shared" si="23"/>
        <v>Liberica</v>
      </c>
      <c r="P743" t="str">
        <f>IF(J743="M","Medium",IF(J743="L","Light",IF(J743="D","Dark","")))</f>
        <v>Medium</v>
      </c>
    </row>
    <row r="744" spans="1:16" x14ac:dyDescent="0.25">
      <c r="A744" s="2" t="s">
        <v>4682</v>
      </c>
      <c r="B744" s="3">
        <v>44133</v>
      </c>
      <c r="C744" s="2" t="s">
        <v>4683</v>
      </c>
      <c r="D744" t="s">
        <v>6162</v>
      </c>
      <c r="E744" s="2">
        <v>4</v>
      </c>
      <c r="F744" s="2" t="str">
        <f>_xlfn.XLOOKUP(C744,customers!$A$1:$A$1001,customers!$B$1:$B$1001,,0)</f>
        <v>Reese Lidgey</v>
      </c>
      <c r="G744" s="2" t="str">
        <f>IF(_xlfn.XLOOKUP(C744,customers!A743:A1743,customers!C743:C1743,,0)=0,"",_xlfn.XLOOKUP(C744,customers!A743:A1743,customers!C743:C1743,,0))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22"/>
        <v>58.2</v>
      </c>
      <c r="N744" s="8" t="str">
        <f>_xlfn.XLOOKUP(Orders[[#This Row],[Customer ID]],customers!$A$1:$A$1001,customers!$I$1:$I$1001,,0)</f>
        <v>No</v>
      </c>
      <c r="O744" s="8" t="str">
        <f t="shared" si="23"/>
        <v>Liberica</v>
      </c>
      <c r="P744" t="str">
        <f>IF(J744="M","Medium",IF(J744="L","Light",IF(J744="D","Dark","")))</f>
        <v>Medium</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IF(_xlfn.XLOOKUP(C745,customers!A744:A1744,customers!C744:C1744,,0)=0,"",_xlfn.XLOOKUP(C745,customers!A744:A1744,customers!C744:C1744,,0))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22"/>
        <v>17.91</v>
      </c>
      <c r="N745" s="8" t="str">
        <f>_xlfn.XLOOKUP(Orders[[#This Row],[Customer ID]],customers!$A$1:$A$1001,customers!$I$1:$I$1001,,0)</f>
        <v>No</v>
      </c>
      <c r="O745" s="8" t="str">
        <f t="shared" si="23"/>
        <v>Arabica</v>
      </c>
      <c r="P745" t="str">
        <f>IF(J745="M","Medium",IF(J745="L","Light",IF(J745="D","Dark","")))</f>
        <v>Dark</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IF(_xlfn.XLOOKUP(C746,customers!A745:A1745,customers!C745:C1745,,0)=0,"",_xlfn.XLOOKUP(C746,customers!A745:A1745,customers!C745:C1745,,0))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22"/>
        <v>17.91</v>
      </c>
      <c r="N746" s="8" t="str">
        <f>_xlfn.XLOOKUP(Orders[[#This Row],[Customer ID]],customers!$A$1:$A$1001,customers!$I$1:$I$1001,,0)</f>
        <v>Yes</v>
      </c>
      <c r="O746" s="8" t="str">
        <f t="shared" si="23"/>
        <v>Robusta</v>
      </c>
      <c r="P746" t="str">
        <f>IF(J746="M","Medium",IF(J746="L","Light",IF(J746="D","Dark","")))</f>
        <v>Medium</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IF(_xlfn.XLOOKUP(C747,customers!A746:A1746,customers!C746:C1746,,0)=0,"",_xlfn.XLOOKUP(C747,customers!A746:A1746,customers!C746:C1746,,0))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22"/>
        <v>14.58</v>
      </c>
      <c r="N747" s="8" t="str">
        <f>_xlfn.XLOOKUP(Orders[[#This Row],[Customer ID]],customers!$A$1:$A$1001,customers!$I$1:$I$1001,,0)</f>
        <v>No</v>
      </c>
      <c r="O747" s="8" t="str">
        <f t="shared" si="23"/>
        <v>Excelsa</v>
      </c>
      <c r="P747" t="str">
        <f>IF(J747="M","Medium",IF(J747="L","Light",IF(J747="D","Dark","")))</f>
        <v>Dark</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IF(_xlfn.XLOOKUP(C748,customers!A747:A1747,customers!C747:C1747,,0)=0,"",_xlfn.XLOOKUP(C748,customers!A747:A1747,customers!C747:C1747,,0))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22"/>
        <v>33.75</v>
      </c>
      <c r="N748" s="8" t="str">
        <f>_xlfn.XLOOKUP(Orders[[#This Row],[Customer ID]],customers!$A$1:$A$1001,customers!$I$1:$I$1001,,0)</f>
        <v>No</v>
      </c>
      <c r="O748" s="8" t="str">
        <f t="shared" si="23"/>
        <v>Arabica</v>
      </c>
      <c r="P748" t="str">
        <f>IF(J748="M","Medium",IF(J748="L","Light",IF(J748="D","Dark","")))</f>
        <v>Medium</v>
      </c>
    </row>
    <row r="749" spans="1:16" x14ac:dyDescent="0.25">
      <c r="A749" s="2" t="s">
        <v>4711</v>
      </c>
      <c r="B749" s="3">
        <v>43501</v>
      </c>
      <c r="C749" s="2" t="s">
        <v>4712</v>
      </c>
      <c r="D749" t="s">
        <v>6160</v>
      </c>
      <c r="E749" s="2">
        <v>4</v>
      </c>
      <c r="F749" s="2" t="str">
        <f>_xlfn.XLOOKUP(C749,customers!$A$1:$A$1001,customers!$B$1:$B$1001,,0)</f>
        <v>Teddi Quadri</v>
      </c>
      <c r="G749" s="2" t="str">
        <f>IF(_xlfn.XLOOKUP(C749,customers!A748:A1748,customers!C748:C1748,,0)=0,"",_xlfn.XLOOKUP(C749,customers!A748:A1748,customers!C748:C1748,,0))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22"/>
        <v>34.92</v>
      </c>
      <c r="N749" s="8" t="str">
        <f>_xlfn.XLOOKUP(Orders[[#This Row],[Customer ID]],customers!$A$1:$A$1001,customers!$I$1:$I$1001,,0)</f>
        <v>Yes</v>
      </c>
      <c r="O749" s="8" t="str">
        <f t="shared" si="23"/>
        <v>Liberica</v>
      </c>
      <c r="P749" t="str">
        <f>IF(J749="M","Medium",IF(J749="L","Light",IF(J749="D","Dark","")))</f>
        <v>Medium</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IF(_xlfn.XLOOKUP(C750,customers!A749:A1749,customers!C749:C1749,,0)=0,"",_xlfn.XLOOKUP(C750,customers!A749:A1749,customers!C749:C1749,,0))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22"/>
        <v>14.58</v>
      </c>
      <c r="N750" s="8" t="str">
        <f>_xlfn.XLOOKUP(Orders[[#This Row],[Customer ID]],customers!$A$1:$A$1001,customers!$I$1:$I$1001,,0)</f>
        <v>No</v>
      </c>
      <c r="O750" s="8" t="str">
        <f t="shared" si="23"/>
        <v>Excelsa</v>
      </c>
      <c r="P750" t="str">
        <f>IF(J750="M","Medium",IF(J750="L","Light",IF(J750="D","Dark","")))</f>
        <v>Dark</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IF(_xlfn.XLOOKUP(C751,customers!A750:A1750,customers!C750:C1750,,0)=0,"",_xlfn.XLOOKUP(C751,customers!A750:A1750,customers!C750:C1750,,0))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22"/>
        <v>5.3699999999999992</v>
      </c>
      <c r="N751" s="8" t="str">
        <f>_xlfn.XLOOKUP(Orders[[#This Row],[Customer ID]],customers!$A$1:$A$1001,customers!$I$1:$I$1001,,0)</f>
        <v>Yes</v>
      </c>
      <c r="O751" s="8" t="str">
        <f t="shared" si="23"/>
        <v>Robusta</v>
      </c>
      <c r="P751" t="str">
        <f>IF(J751="M","Medium",IF(J751="L","Light",IF(J751="D","Dark","")))</f>
        <v>Dark</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IF(_xlfn.XLOOKUP(C752,customers!A751:A1751,customers!C751:C1751,,0)=0,"",_xlfn.XLOOKUP(C752,customers!A751:A1751,customers!C751:C1751,,0))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22"/>
        <v>5.97</v>
      </c>
      <c r="N752" s="8" t="str">
        <f>_xlfn.XLOOKUP(Orders[[#This Row],[Customer ID]],customers!$A$1:$A$1001,customers!$I$1:$I$1001,,0)</f>
        <v>Yes</v>
      </c>
      <c r="O752" s="8" t="str">
        <f t="shared" si="23"/>
        <v>Robusta</v>
      </c>
      <c r="P752" t="str">
        <f>IF(J752="M","Medium",IF(J752="L","Light",IF(J752="D","Dark","")))</f>
        <v>Medium</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IF(_xlfn.XLOOKUP(C753,customers!A752:A1752,customers!C752:C1752,,0)=0,"",_xlfn.XLOOKUP(C753,customers!A752:A1752,customers!C752:C1752,,0))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22"/>
        <v>19.02</v>
      </c>
      <c r="N753" s="8" t="str">
        <f>_xlfn.XLOOKUP(Orders[[#This Row],[Customer ID]],customers!$A$1:$A$1001,customers!$I$1:$I$1001,,0)</f>
        <v>No</v>
      </c>
      <c r="O753" s="8" t="str">
        <f t="shared" si="23"/>
        <v>Liberica</v>
      </c>
      <c r="P753" t="str">
        <f>IF(J753="M","Medium",IF(J753="L","Light",IF(J753="D","Dark","")))</f>
        <v>Light</v>
      </c>
    </row>
    <row r="754" spans="1:16" x14ac:dyDescent="0.25">
      <c r="A754" s="2" t="s">
        <v>4741</v>
      </c>
      <c r="B754" s="3">
        <v>43648</v>
      </c>
      <c r="C754" s="2" t="s">
        <v>4742</v>
      </c>
      <c r="D754" t="s">
        <v>6141</v>
      </c>
      <c r="E754" s="2">
        <v>2</v>
      </c>
      <c r="F754" s="2" t="str">
        <f>_xlfn.XLOOKUP(C754,customers!$A$1:$A$1001,customers!$B$1:$B$1001,,0)</f>
        <v>Bran Sterke</v>
      </c>
      <c r="G754" s="2" t="str">
        <f>IF(_xlfn.XLOOKUP(C754,customers!A753:A1753,customers!C753:C1753,,0)=0,"",_xlfn.XLOOKUP(C754,customers!A753:A1753,customers!C753:C1753,,0))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22"/>
        <v>27.5</v>
      </c>
      <c r="N754" s="8" t="str">
        <f>_xlfn.XLOOKUP(Orders[[#This Row],[Customer ID]],customers!$A$1:$A$1001,customers!$I$1:$I$1001,,0)</f>
        <v>Yes</v>
      </c>
      <c r="O754" s="8" t="str">
        <f t="shared" si="23"/>
        <v>Excelsa</v>
      </c>
      <c r="P754" t="str">
        <f>IF(J754="M","Medium",IF(J754="L","Light",IF(J754="D","Dark","")))</f>
        <v>Medium</v>
      </c>
    </row>
    <row r="755" spans="1:16" x14ac:dyDescent="0.25">
      <c r="A755" s="2" t="s">
        <v>4747</v>
      </c>
      <c r="B755" s="3">
        <v>44704</v>
      </c>
      <c r="C755" s="2" t="s">
        <v>4748</v>
      </c>
      <c r="D755" t="s">
        <v>6158</v>
      </c>
      <c r="E755" s="2">
        <v>5</v>
      </c>
      <c r="F755" s="2" t="str">
        <f>_xlfn.XLOOKUP(C755,customers!$A$1:$A$1001,customers!$B$1:$B$1001,,0)</f>
        <v>Simone Capon</v>
      </c>
      <c r="G755" s="2" t="str">
        <f>IF(_xlfn.XLOOKUP(C755,customers!A754:A1754,customers!C754:C1754,,0)=0,"",_xlfn.XLOOKUP(C755,customers!A754:A1754,customers!C754:C1754,,0))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22"/>
        <v>29.849999999999998</v>
      </c>
      <c r="N755" s="8" t="str">
        <f>_xlfn.XLOOKUP(Orders[[#This Row],[Customer ID]],customers!$A$1:$A$1001,customers!$I$1:$I$1001,,0)</f>
        <v>No</v>
      </c>
      <c r="O755" s="8" t="str">
        <f t="shared" si="23"/>
        <v>Arabica</v>
      </c>
      <c r="P755" t="str">
        <f>IF(J755="M","Medium",IF(J755="L","Light",IF(J755="D","Dark","")))</f>
        <v>Dark</v>
      </c>
    </row>
    <row r="756" spans="1:16" x14ac:dyDescent="0.25">
      <c r="A756" s="2" t="s">
        <v>4753</v>
      </c>
      <c r="B756" s="3">
        <v>44726</v>
      </c>
      <c r="C756" s="2" t="s">
        <v>4434</v>
      </c>
      <c r="D756" t="s">
        <v>6154</v>
      </c>
      <c r="E756" s="2">
        <v>6</v>
      </c>
      <c r="F756" s="2" t="str">
        <f>_xlfn.XLOOKUP(C756,customers!$A$1:$A$1001,customers!$B$1:$B$1001,,0)</f>
        <v>Jimmy Dymoke</v>
      </c>
      <c r="G756" s="2" t="e">
        <f>IF(_xlfn.XLOOKUP(C756,customers!A755:A1755,customers!C755:C1755,,0)=0,"",_xlfn.XLOOKUP(C756,customers!A755:A1755,customers!C755:C1755,,0))</f>
        <v>#N/A</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22"/>
        <v>17.91</v>
      </c>
      <c r="N756" s="8" t="str">
        <f>_xlfn.XLOOKUP(Orders[[#This Row],[Customer ID]],customers!$A$1:$A$1001,customers!$I$1:$I$1001,,0)</f>
        <v>No</v>
      </c>
      <c r="O756" s="8" t="str">
        <f t="shared" si="23"/>
        <v>Arabica</v>
      </c>
      <c r="P756" t="str">
        <f>IF(J756="M","Medium",IF(J756="L","Light",IF(J756="D","Dark","")))</f>
        <v>Dark</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IF(_xlfn.XLOOKUP(C757,customers!A756:A1756,customers!C756:C1756,,0)=0,"",_xlfn.XLOOKUP(C757,customers!A756:A1756,customers!C756:C1756,,0))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22"/>
        <v>28.53</v>
      </c>
      <c r="N757" s="8" t="str">
        <f>_xlfn.XLOOKUP(Orders[[#This Row],[Customer ID]],customers!$A$1:$A$1001,customers!$I$1:$I$1001,,0)</f>
        <v>No</v>
      </c>
      <c r="O757" s="8" t="str">
        <f t="shared" si="23"/>
        <v>Liberica</v>
      </c>
      <c r="P757" t="str">
        <f>IF(J757="M","Medium",IF(J757="L","Light",IF(J757="D","Dark","")))</f>
        <v>Light</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IF(_xlfn.XLOOKUP(C758,customers!A757:A1757,customers!C757:C1757,,0)=0,"",_xlfn.XLOOKUP(C758,customers!A757:A1757,customers!C757:C1757,,0))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22"/>
        <v>35.799999999999997</v>
      </c>
      <c r="N758" s="8" t="str">
        <f>_xlfn.XLOOKUP(Orders[[#This Row],[Customer ID]],customers!$A$1:$A$1001,customers!$I$1:$I$1001,,0)</f>
        <v>Yes</v>
      </c>
      <c r="O758" s="8" t="str">
        <f t="shared" si="23"/>
        <v>Robusta</v>
      </c>
      <c r="P758" t="str">
        <f>IF(J758="M","Medium",IF(J758="L","Light",IF(J758="D","Dark","")))</f>
        <v>Dark</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IF(_xlfn.XLOOKUP(C759,customers!A758:A1758,customers!C758:C1758,,0)=0,"",_xlfn.XLOOKUP(C759,customers!A758:A1758,customers!C758:C1758,,0))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22"/>
        <v>17.91</v>
      </c>
      <c r="N759" s="8" t="str">
        <f>_xlfn.XLOOKUP(Orders[[#This Row],[Customer ID]],customers!$A$1:$A$1001,customers!$I$1:$I$1001,,0)</f>
        <v>Yes</v>
      </c>
      <c r="O759" s="8" t="str">
        <f t="shared" si="23"/>
        <v>Arabica</v>
      </c>
      <c r="P759" t="str">
        <f>IF(J759="M","Medium",IF(J759="L","Light",IF(J759="D","Dark","")))</f>
        <v>Dark</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IF(_xlfn.XLOOKUP(C760,customers!A759:A1759,customers!C759:C1759,,0)=0,"",_xlfn.XLOOKUP(C760,customers!A759:A1759,customers!C759:C1759,,0))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22"/>
        <v>8.9499999999999993</v>
      </c>
      <c r="N760" s="8" t="str">
        <f>_xlfn.XLOOKUP(Orders[[#This Row],[Customer ID]],customers!$A$1:$A$1001,customers!$I$1:$I$1001,,0)</f>
        <v>No</v>
      </c>
      <c r="O760" s="8" t="str">
        <f t="shared" si="23"/>
        <v>Robusta</v>
      </c>
      <c r="P760" t="str">
        <f>IF(J760="M","Medium",IF(J760="L","Light",IF(J760="D","Dark","")))</f>
        <v>Dark</v>
      </c>
    </row>
    <row r="761" spans="1:16" x14ac:dyDescent="0.25">
      <c r="A761" s="2" t="s">
        <v>4781</v>
      </c>
      <c r="B761" s="3">
        <v>44126</v>
      </c>
      <c r="C761" s="2" t="s">
        <v>4782</v>
      </c>
      <c r="D761" t="s">
        <v>6165</v>
      </c>
      <c r="E761" s="2">
        <v>1</v>
      </c>
      <c r="F761" s="2" t="str">
        <f>_xlfn.XLOOKUP(C761,customers!$A$1:$A$1001,customers!$B$1:$B$1001,,0)</f>
        <v>Dallas Yarham</v>
      </c>
      <c r="G761" s="2" t="str">
        <f>IF(_xlfn.XLOOKUP(C761,customers!A760:A1760,customers!C760:C1760,,0)=0,"",_xlfn.XLOOKUP(C761,customers!A760:A1760,customers!C760:C1760,,0))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22"/>
        <v>29.784999999999997</v>
      </c>
      <c r="N761" s="8" t="str">
        <f>_xlfn.XLOOKUP(Orders[[#This Row],[Customer ID]],customers!$A$1:$A$1001,customers!$I$1:$I$1001,,0)</f>
        <v>Yes</v>
      </c>
      <c r="O761" s="8" t="str">
        <f t="shared" si="23"/>
        <v>Liberica</v>
      </c>
      <c r="P761" t="str">
        <f>IF(J761="M","Medium",IF(J761="L","Light",IF(J761="D","Dark","")))</f>
        <v>Dark</v>
      </c>
    </row>
    <row r="762" spans="1:16" x14ac:dyDescent="0.25">
      <c r="A762" s="2" t="s">
        <v>4787</v>
      </c>
      <c r="B762" s="3">
        <v>44189</v>
      </c>
      <c r="C762" s="2" t="s">
        <v>4788</v>
      </c>
      <c r="D762" t="s">
        <v>6176</v>
      </c>
      <c r="E762" s="2">
        <v>5</v>
      </c>
      <c r="F762" s="2" t="str">
        <f>_xlfn.XLOOKUP(C762,customers!$A$1:$A$1001,customers!$B$1:$B$1001,,0)</f>
        <v>Arlana Ferrea</v>
      </c>
      <c r="G762" s="2" t="str">
        <f>IF(_xlfn.XLOOKUP(C762,customers!A761:A1761,customers!C761:C1761,,0)=0,"",_xlfn.XLOOKUP(C762,customers!A761:A1761,customers!C761:C1761,,0))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22"/>
        <v>44.55</v>
      </c>
      <c r="N762" s="8" t="str">
        <f>_xlfn.XLOOKUP(Orders[[#This Row],[Customer ID]],customers!$A$1:$A$1001,customers!$I$1:$I$1001,,0)</f>
        <v>No</v>
      </c>
      <c r="O762" s="8" t="str">
        <f t="shared" si="23"/>
        <v>Excelsa</v>
      </c>
      <c r="P762" t="str">
        <f>IF(J762="M","Medium",IF(J762="L","Light",IF(J762="D","Dark","")))</f>
        <v>Light</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IF(_xlfn.XLOOKUP(C763,customers!A762:A1762,customers!C762:C1762,,0)=0,"",_xlfn.XLOOKUP(C763,customers!A762:A1762,customers!C762:C1762,,0))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22"/>
        <v>89.1</v>
      </c>
      <c r="N763" s="8" t="str">
        <f>_xlfn.XLOOKUP(Orders[[#This Row],[Customer ID]],customers!$A$1:$A$1001,customers!$I$1:$I$1001,,0)</f>
        <v>Yes</v>
      </c>
      <c r="O763" s="8" t="str">
        <f t="shared" si="23"/>
        <v>Excelsa</v>
      </c>
      <c r="P763" t="str">
        <f>IF(J763="M","Medium",IF(J763="L","Light",IF(J763="D","Dark","")))</f>
        <v>Light</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IF(_xlfn.XLOOKUP(C764,customers!A763:A1763,customers!C763:C1763,,0)=0,"",_xlfn.XLOOKUP(C764,customers!A763:A1763,customers!C763:C1763,,0))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22"/>
        <v>43.650000000000006</v>
      </c>
      <c r="N764" s="8" t="str">
        <f>_xlfn.XLOOKUP(Orders[[#This Row],[Customer ID]],customers!$A$1:$A$1001,customers!$I$1:$I$1001,,0)</f>
        <v>No</v>
      </c>
      <c r="O764" s="8" t="str">
        <f t="shared" si="23"/>
        <v>Liberica</v>
      </c>
      <c r="P764" t="str">
        <f>IF(J764="M","Medium",IF(J764="L","Light",IF(J764="D","Dark","")))</f>
        <v>Medium</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IF(_xlfn.XLOOKUP(C765,customers!A764:A1764,customers!C764:C1764,,0)=0,"",_xlfn.XLOOKUP(C765,customers!A764:A1764,customers!C764:C1764,,0))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22"/>
        <v>23.31</v>
      </c>
      <c r="N765" s="8" t="str">
        <f>_xlfn.XLOOKUP(Orders[[#This Row],[Customer ID]],customers!$A$1:$A$1001,customers!$I$1:$I$1001,,0)</f>
        <v>No</v>
      </c>
      <c r="O765" s="8" t="str">
        <f t="shared" si="23"/>
        <v>Arabica</v>
      </c>
      <c r="P765" t="str">
        <f>IF(J765="M","Medium",IF(J765="L","Light",IF(J765="D","Dark","")))</f>
        <v>Light</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IF(_xlfn.XLOOKUP(C766,customers!A765:A1765,customers!C765:C1765,,0)=0,"",_xlfn.XLOOKUP(C766,customers!A765:A1765,customers!C765:C1765,,0))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22"/>
        <v>178.70999999999998</v>
      </c>
      <c r="N766" s="8" t="str">
        <f>_xlfn.XLOOKUP(Orders[[#This Row],[Customer ID]],customers!$A$1:$A$1001,customers!$I$1:$I$1001,,0)</f>
        <v>Yes</v>
      </c>
      <c r="O766" s="8" t="str">
        <f t="shared" si="23"/>
        <v>Arabica</v>
      </c>
      <c r="P766" t="str">
        <f>IF(J766="M","Medium",IF(J766="L","Light",IF(J766="D","Dark","")))</f>
        <v>Light</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IF(_xlfn.XLOOKUP(C767,customers!A766:A1766,customers!C766:C1766,,0)=0,"",_xlfn.XLOOKUP(C767,customers!A766:A1766,customers!C766:C1766,,0))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22"/>
        <v>59.699999999999996</v>
      </c>
      <c r="N767" s="8" t="str">
        <f>_xlfn.XLOOKUP(Orders[[#This Row],[Customer ID]],customers!$A$1:$A$1001,customers!$I$1:$I$1001,,0)</f>
        <v>Yes</v>
      </c>
      <c r="O767" s="8" t="str">
        <f t="shared" si="23"/>
        <v>Robusta</v>
      </c>
      <c r="P767" t="str">
        <f>IF(J767="M","Medium",IF(J767="L","Light",IF(J767="D","Dark","")))</f>
        <v>Medium</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IF(_xlfn.XLOOKUP(C768,customers!A767:A1767,customers!C767:C1767,,0)=0,"",_xlfn.XLOOKUP(C768,customers!A767:A1767,customers!C767:C1767,,0))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22"/>
        <v>15.54</v>
      </c>
      <c r="N768" s="8" t="str">
        <f>_xlfn.XLOOKUP(Orders[[#This Row],[Customer ID]],customers!$A$1:$A$1001,customers!$I$1:$I$1001,,0)</f>
        <v>Yes</v>
      </c>
      <c r="O768" s="8" t="str">
        <f t="shared" si="23"/>
        <v>Arabica</v>
      </c>
      <c r="P768" t="str">
        <f>IF(J768="M","Medium",IF(J768="L","Light",IF(J768="D","Dark","")))</f>
        <v>Light</v>
      </c>
    </row>
    <row r="769" spans="1:16" x14ac:dyDescent="0.25">
      <c r="A769" s="2" t="s">
        <v>4825</v>
      </c>
      <c r="B769" s="3">
        <v>44267</v>
      </c>
      <c r="C769" s="2" t="s">
        <v>4759</v>
      </c>
      <c r="D769" t="s">
        <v>6182</v>
      </c>
      <c r="E769" s="2">
        <v>3</v>
      </c>
      <c r="F769" s="2" t="str">
        <f>_xlfn.XLOOKUP(C769,customers!$A$1:$A$1001,customers!$B$1:$B$1001,,0)</f>
        <v>Foster Constance</v>
      </c>
      <c r="G769" s="2" t="e">
        <f>IF(_xlfn.XLOOKUP(C769,customers!A768:A1768,customers!C768:C1768,,0)=0,"",_xlfn.XLOOKUP(C769,customers!A768:A1768,customers!C768:C1768,,0))</f>
        <v>#N/A</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22"/>
        <v>89.35499999999999</v>
      </c>
      <c r="N769" s="8" t="str">
        <f>_xlfn.XLOOKUP(Orders[[#This Row],[Customer ID]],customers!$A$1:$A$1001,customers!$I$1:$I$1001,,0)</f>
        <v>No</v>
      </c>
      <c r="O769" s="8" t="str">
        <f t="shared" si="23"/>
        <v>Arabica</v>
      </c>
      <c r="P769" t="str">
        <f>IF(J769="M","Medium",IF(J769="L","Light",IF(J769="D","Dark","")))</f>
        <v>Light</v>
      </c>
    </row>
    <row r="770" spans="1:16" x14ac:dyDescent="0.25">
      <c r="A770" s="2" t="s">
        <v>4831</v>
      </c>
      <c r="B770" s="3">
        <v>44562</v>
      </c>
      <c r="C770" s="2" t="s">
        <v>4759</v>
      </c>
      <c r="D770" t="s">
        <v>6179</v>
      </c>
      <c r="E770" s="2">
        <v>2</v>
      </c>
      <c r="F770" s="2" t="str">
        <f>_xlfn.XLOOKUP(C770,customers!$A$1:$A$1001,customers!$B$1:$B$1001,,0)</f>
        <v>Foster Constance</v>
      </c>
      <c r="G770" s="2" t="e">
        <f>IF(_xlfn.XLOOKUP(C770,customers!A769:A1769,customers!C769:C1769,,0)=0,"",_xlfn.XLOOKUP(C770,customers!A769:A1769,customers!C769:C1769,,0))</f>
        <v>#N/A</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22"/>
        <v>23.9</v>
      </c>
      <c r="N770" s="8" t="str">
        <f>_xlfn.XLOOKUP(Orders[[#This Row],[Customer ID]],customers!$A$1:$A$1001,customers!$I$1:$I$1001,,0)</f>
        <v>No</v>
      </c>
      <c r="O770" s="8" t="str">
        <f t="shared" si="23"/>
        <v>Robusta</v>
      </c>
      <c r="P770" t="str">
        <f>IF(J770="M","Medium",IF(J770="L","Light",IF(J770="D","Dark","")))</f>
        <v>Light</v>
      </c>
    </row>
    <row r="771" spans="1:16" x14ac:dyDescent="0.25">
      <c r="A771" s="2" t="s">
        <v>4836</v>
      </c>
      <c r="B771" s="3">
        <v>43912</v>
      </c>
      <c r="C771" s="2" t="s">
        <v>4837</v>
      </c>
      <c r="D771" t="s">
        <v>6151</v>
      </c>
      <c r="E771" s="2">
        <v>6</v>
      </c>
      <c r="F771" s="2" t="str">
        <f>_xlfn.XLOOKUP(C771,customers!$A$1:$A$1001,customers!$B$1:$B$1001,,0)</f>
        <v>Dalia Eburah</v>
      </c>
      <c r="G771" s="2" t="str">
        <f>IF(_xlfn.XLOOKUP(C771,customers!A770:A1770,customers!C770:C1770,,0)=0,"",_xlfn.XLOOKUP(C771,customers!A770:A1770,customers!C770:C1770,,0))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24">L771*E771</f>
        <v>137.31</v>
      </c>
      <c r="N771" s="8" t="str">
        <f>_xlfn.XLOOKUP(Orders[[#This Row],[Customer ID]],customers!$A$1:$A$1001,customers!$I$1:$I$1001,,0)</f>
        <v>No</v>
      </c>
      <c r="O771" s="8" t="str">
        <f t="shared" ref="O771:O834" si="25">IF(I771="Rob","Robusta",IF(I771="Exc","Excelsa",IF(I771="Lib","Liberica",IF(I771="Ara","Arabica",""))))</f>
        <v>Robusta</v>
      </c>
      <c r="P771" t="str">
        <f>IF(J771="M","Medium",IF(J771="L","Light",IF(J771="D","Dark","")))</f>
        <v>Medium</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IF(_xlfn.XLOOKUP(C772,customers!A771:A1771,customers!C771:C1771,,0)=0,"",_xlfn.XLOOKUP(C772,customers!A771:A1771,customers!C771:C1771,,0))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24"/>
        <v>9.9499999999999993</v>
      </c>
      <c r="N772" s="8" t="str">
        <f>_xlfn.XLOOKUP(Orders[[#This Row],[Customer ID]],customers!$A$1:$A$1001,customers!$I$1:$I$1001,,0)</f>
        <v>No</v>
      </c>
      <c r="O772" s="8" t="str">
        <f t="shared" si="25"/>
        <v>Arabica</v>
      </c>
      <c r="P772" t="str">
        <f>IF(J772="M","Medium",IF(J772="L","Light",IF(J772="D","Dark","")))</f>
        <v>Dark</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IF(_xlfn.XLOOKUP(C773,customers!A772:A1772,customers!C772:C1772,,0)=0,"",_xlfn.XLOOKUP(C773,customers!A772:A1772,customers!C772:C1772,,0))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24"/>
        <v>21.509999999999998</v>
      </c>
      <c r="N773" s="8" t="str">
        <f>_xlfn.XLOOKUP(Orders[[#This Row],[Customer ID]],customers!$A$1:$A$1001,customers!$I$1:$I$1001,,0)</f>
        <v>No</v>
      </c>
      <c r="O773" s="8" t="str">
        <f t="shared" si="25"/>
        <v>Robusta</v>
      </c>
      <c r="P773" t="str">
        <f>IF(J773="M","Medium",IF(J773="L","Light",IF(J773="D","Dark","")))</f>
        <v>Light</v>
      </c>
    </row>
    <row r="774" spans="1:16" x14ac:dyDescent="0.25">
      <c r="A774" s="2" t="s">
        <v>4853</v>
      </c>
      <c r="B774" s="3">
        <v>44468</v>
      </c>
      <c r="C774" s="2" t="s">
        <v>4854</v>
      </c>
      <c r="D774" t="s">
        <v>6141</v>
      </c>
      <c r="E774" s="2">
        <v>6</v>
      </c>
      <c r="F774" s="2" t="str">
        <f>_xlfn.XLOOKUP(C774,customers!$A$1:$A$1001,customers!$B$1:$B$1001,,0)</f>
        <v>Mellisa Mebes</v>
      </c>
      <c r="G774" s="2" t="str">
        <f>IF(_xlfn.XLOOKUP(C774,customers!A773:A1773,customers!C773:C1773,,0)=0,"",_xlfn.XLOOKUP(C774,customers!A773:A1773,customers!C773:C1773,,0))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24"/>
        <v>82.5</v>
      </c>
      <c r="N774" s="8" t="str">
        <f>_xlfn.XLOOKUP(Orders[[#This Row],[Customer ID]],customers!$A$1:$A$1001,customers!$I$1:$I$1001,,0)</f>
        <v>No</v>
      </c>
      <c r="O774" s="8" t="str">
        <f t="shared" si="25"/>
        <v>Excelsa</v>
      </c>
      <c r="P774" t="str">
        <f>IF(J774="M","Medium",IF(J774="L","Light",IF(J774="D","Dark","")))</f>
        <v>Medium</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IF(_xlfn.XLOOKUP(C775,customers!A774:A1774,customers!C774:C1774,,0)=0,"",_xlfn.XLOOKUP(C775,customers!A774:A1774,customers!C774:C1774,,0))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24"/>
        <v>8.73</v>
      </c>
      <c r="N775" s="8" t="str">
        <f>_xlfn.XLOOKUP(Orders[[#This Row],[Customer ID]],customers!$A$1:$A$1001,customers!$I$1:$I$1001,,0)</f>
        <v>No</v>
      </c>
      <c r="O775" s="8" t="str">
        <f t="shared" si="25"/>
        <v>Liberica</v>
      </c>
      <c r="P775" t="str">
        <f>IF(J775="M","Medium",IF(J775="L","Light",IF(J775="D","Dark","")))</f>
        <v>Medium</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IF(_xlfn.XLOOKUP(C776,customers!A775:A1775,customers!C775:C1775,,0)=0,"",_xlfn.XLOOKUP(C776,customers!A775:A1775,customers!C775:C1775,,0))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24"/>
        <v>19.899999999999999</v>
      </c>
      <c r="N776" s="8" t="str">
        <f>_xlfn.XLOOKUP(Orders[[#This Row],[Customer ID]],customers!$A$1:$A$1001,customers!$I$1:$I$1001,,0)</f>
        <v>Yes</v>
      </c>
      <c r="O776" s="8" t="str">
        <f t="shared" si="25"/>
        <v>Robusta</v>
      </c>
      <c r="P776" t="str">
        <f>IF(J776="M","Medium",IF(J776="L","Light",IF(J776="D","Dark","")))</f>
        <v>Medium</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IF(_xlfn.XLOOKUP(C777,customers!A776:A1776,customers!C776:C1776,,0)=0,"",_xlfn.XLOOKUP(C777,customers!A776:A1776,customers!C776:C1776,,0))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24"/>
        <v>17.82</v>
      </c>
      <c r="N777" s="8" t="str">
        <f>_xlfn.XLOOKUP(Orders[[#This Row],[Customer ID]],customers!$A$1:$A$1001,customers!$I$1:$I$1001,,0)</f>
        <v>Yes</v>
      </c>
      <c r="O777" s="8" t="str">
        <f t="shared" si="25"/>
        <v>Excelsa</v>
      </c>
      <c r="P777" t="str">
        <f>IF(J777="M","Medium",IF(J777="L","Light",IF(J777="D","Dark","")))</f>
        <v>Light</v>
      </c>
    </row>
    <row r="778" spans="1:16" x14ac:dyDescent="0.25">
      <c r="A778" s="2" t="s">
        <v>4875</v>
      </c>
      <c r="B778" s="3">
        <v>44540</v>
      </c>
      <c r="C778" s="2" t="s">
        <v>4876</v>
      </c>
      <c r="D778" t="s">
        <v>6157</v>
      </c>
      <c r="E778" s="2">
        <v>3</v>
      </c>
      <c r="F778" s="2" t="str">
        <f>_xlfn.XLOOKUP(C778,customers!$A$1:$A$1001,customers!$B$1:$B$1001,,0)</f>
        <v>Jule Deehan</v>
      </c>
      <c r="G778" s="2" t="str">
        <f>IF(_xlfn.XLOOKUP(C778,customers!A777:A1777,customers!C777:C1777,,0)=0,"",_xlfn.XLOOKUP(C778,customers!A777:A1777,customers!C777:C1777,,0))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24"/>
        <v>20.25</v>
      </c>
      <c r="N778" s="8" t="str">
        <f>_xlfn.XLOOKUP(Orders[[#This Row],[Customer ID]],customers!$A$1:$A$1001,customers!$I$1:$I$1001,,0)</f>
        <v>No</v>
      </c>
      <c r="O778" s="8" t="str">
        <f t="shared" si="25"/>
        <v>Arabica</v>
      </c>
      <c r="P778" t="str">
        <f>IF(J778="M","Medium",IF(J778="L","Light",IF(J778="D","Dark","")))</f>
        <v>Medium</v>
      </c>
    </row>
    <row r="779" spans="1:16" x14ac:dyDescent="0.25">
      <c r="A779" s="2" t="s">
        <v>4881</v>
      </c>
      <c r="B779" s="3">
        <v>43541</v>
      </c>
      <c r="C779" s="2" t="s">
        <v>4882</v>
      </c>
      <c r="D779" t="s">
        <v>6182</v>
      </c>
      <c r="E779" s="2">
        <v>2</v>
      </c>
      <c r="F779" s="2" t="str">
        <f>_xlfn.XLOOKUP(C779,customers!$A$1:$A$1001,customers!$B$1:$B$1001,,0)</f>
        <v>Janella Eden</v>
      </c>
      <c r="G779" s="2" t="str">
        <f>IF(_xlfn.XLOOKUP(C779,customers!A778:A1778,customers!C778:C1778,,0)=0,"",_xlfn.XLOOKUP(C779,customers!A778:A1778,customers!C778:C1778,,0))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24"/>
        <v>59.569999999999993</v>
      </c>
      <c r="N779" s="8" t="str">
        <f>_xlfn.XLOOKUP(Orders[[#This Row],[Customer ID]],customers!$A$1:$A$1001,customers!$I$1:$I$1001,,0)</f>
        <v>No</v>
      </c>
      <c r="O779" s="8" t="str">
        <f t="shared" si="25"/>
        <v>Arabica</v>
      </c>
      <c r="P779" t="str">
        <f>IF(J779="M","Medium",IF(J779="L","Light",IF(J779="D","Dark","")))</f>
        <v>Light</v>
      </c>
    </row>
    <row r="780" spans="1:16" x14ac:dyDescent="0.25">
      <c r="A780" s="2" t="s">
        <v>4886</v>
      </c>
      <c r="B780" s="3">
        <v>43889</v>
      </c>
      <c r="C780" s="2" t="s">
        <v>4933</v>
      </c>
      <c r="D780" t="s">
        <v>6161</v>
      </c>
      <c r="E780" s="2">
        <v>2</v>
      </c>
      <c r="F780" s="2" t="str">
        <f>_xlfn.XLOOKUP(C780,customers!$A$1:$A$1001,customers!$B$1:$B$1001,,0)</f>
        <v>Cam Jewster</v>
      </c>
      <c r="G780" s="2" t="str">
        <f>IF(_xlfn.XLOOKUP(C780,customers!A779:A1779,customers!C779:C1779,,0)=0,"",_xlfn.XLOOKUP(C780,customers!A779:A1779,customers!C779:C1779,,0))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24"/>
        <v>19.02</v>
      </c>
      <c r="N780" s="8" t="str">
        <f>_xlfn.XLOOKUP(Orders[[#This Row],[Customer ID]],customers!$A$1:$A$1001,customers!$I$1:$I$1001,,0)</f>
        <v>Yes</v>
      </c>
      <c r="O780" s="8" t="str">
        <f t="shared" si="25"/>
        <v>Liberica</v>
      </c>
      <c r="P780" t="str">
        <f>IF(J780="M","Medium",IF(J780="L","Light",IF(J780="D","Dark","")))</f>
        <v>Light</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IF(_xlfn.XLOOKUP(C781,customers!A780:A1780,customers!C780:C1780,,0)=0,"",_xlfn.XLOOKUP(C781,customers!A780:A1780,customers!C780:C1780,,0))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24"/>
        <v>77.699999999999989</v>
      </c>
      <c r="N781" s="8" t="str">
        <f>_xlfn.XLOOKUP(Orders[[#This Row],[Customer ID]],customers!$A$1:$A$1001,customers!$I$1:$I$1001,,0)</f>
        <v>Yes</v>
      </c>
      <c r="O781" s="8" t="str">
        <f t="shared" si="25"/>
        <v>Liberica</v>
      </c>
      <c r="P781" t="str">
        <f>IF(J781="M","Medium",IF(J781="L","Light",IF(J781="D","Dark","")))</f>
        <v>Dark</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IF(_xlfn.XLOOKUP(C782,customers!A781:A1781,customers!C781:C1781,,0)=0,"",_xlfn.XLOOKUP(C782,customers!A781:A1781,customers!C781:C1781,,0))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24"/>
        <v>41.25</v>
      </c>
      <c r="N782" s="8" t="str">
        <f>_xlfn.XLOOKUP(Orders[[#This Row],[Customer ID]],customers!$A$1:$A$1001,customers!$I$1:$I$1001,,0)</f>
        <v>No</v>
      </c>
      <c r="O782" s="8" t="str">
        <f t="shared" si="25"/>
        <v>Excelsa</v>
      </c>
      <c r="P782" t="str">
        <f>IF(J782="M","Medium",IF(J782="L","Light",IF(J782="D","Dark","")))</f>
        <v>Medium</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IF(_xlfn.XLOOKUP(C783,customers!A782:A1782,customers!C782:C1782,,0)=0,"",_xlfn.XLOOKUP(C783,customers!A782:A1782,customers!C782:C1782,,0))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24"/>
        <v>145.82</v>
      </c>
      <c r="N783" s="8" t="str">
        <f>_xlfn.XLOOKUP(Orders[[#This Row],[Customer ID]],customers!$A$1:$A$1001,customers!$I$1:$I$1001,,0)</f>
        <v>No</v>
      </c>
      <c r="O783" s="8" t="str">
        <f t="shared" si="25"/>
        <v>Liberica</v>
      </c>
      <c r="P783" t="str">
        <f>IF(J783="M","Medium",IF(J783="L","Light",IF(J783="D","Dark","")))</f>
        <v>Light</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IF(_xlfn.XLOOKUP(C784,customers!A783:A1783,customers!C783:C1783,,0)=0,"",_xlfn.XLOOKUP(C784,customers!A783:A1783,customers!C783:C1783,,0))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24"/>
        <v>26.73</v>
      </c>
      <c r="N784" s="8" t="str">
        <f>_xlfn.XLOOKUP(Orders[[#This Row],[Customer ID]],customers!$A$1:$A$1001,customers!$I$1:$I$1001,,0)</f>
        <v>No</v>
      </c>
      <c r="O784" s="8" t="str">
        <f t="shared" si="25"/>
        <v>Excelsa</v>
      </c>
      <c r="P784" t="str">
        <f>IF(J784="M","Medium",IF(J784="L","Light",IF(J784="D","Dark","")))</f>
        <v>Light</v>
      </c>
    </row>
    <row r="785" spans="1:16" x14ac:dyDescent="0.25">
      <c r="A785" s="2" t="s">
        <v>4915</v>
      </c>
      <c r="B785" s="3">
        <v>44312</v>
      </c>
      <c r="C785" s="2" t="s">
        <v>4916</v>
      </c>
      <c r="D785" t="s">
        <v>6160</v>
      </c>
      <c r="E785" s="2">
        <v>5</v>
      </c>
      <c r="F785" s="2" t="str">
        <f>_xlfn.XLOOKUP(C785,customers!$A$1:$A$1001,customers!$B$1:$B$1001,,0)</f>
        <v>Chris Croster</v>
      </c>
      <c r="G785" s="2" t="str">
        <f>IF(_xlfn.XLOOKUP(C785,customers!A784:A1784,customers!C784:C1784,,0)=0,"",_xlfn.XLOOKUP(C785,customers!A784:A1784,customers!C784:C1784,,0))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24"/>
        <v>43.650000000000006</v>
      </c>
      <c r="N785" s="8" t="str">
        <f>_xlfn.XLOOKUP(Orders[[#This Row],[Customer ID]],customers!$A$1:$A$1001,customers!$I$1:$I$1001,,0)</f>
        <v>Yes</v>
      </c>
      <c r="O785" s="8" t="str">
        <f t="shared" si="25"/>
        <v>Liberica</v>
      </c>
      <c r="P785" t="str">
        <f>IF(J785="M","Medium",IF(J785="L","Light",IF(J785="D","Dark","")))</f>
        <v>Medium</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IF(_xlfn.XLOOKUP(C786,customers!A785:A1785,customers!C785:C1785,,0)=0,"",_xlfn.XLOOKUP(C786,customers!A785:A1785,customers!C785:C1785,,0))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24"/>
        <v>31.7</v>
      </c>
      <c r="N786" s="8" t="str">
        <f>_xlfn.XLOOKUP(Orders[[#This Row],[Customer ID]],customers!$A$1:$A$1001,customers!$I$1:$I$1001,,0)</f>
        <v>No</v>
      </c>
      <c r="O786" s="8" t="str">
        <f t="shared" si="25"/>
        <v>Liberica</v>
      </c>
      <c r="P786" t="str">
        <f>IF(J786="M","Medium",IF(J786="L","Light",IF(J786="D","Dark","")))</f>
        <v>Light</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IF(_xlfn.XLOOKUP(C787,customers!A786:A1786,customers!C786:C1786,,0)=0,"",_xlfn.XLOOKUP(C787,customers!A786:A1786,customers!C786:C1786,,0))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24"/>
        <v>22.884999999999998</v>
      </c>
      <c r="N787" s="8" t="str">
        <f>_xlfn.XLOOKUP(Orders[[#This Row],[Customer ID]],customers!$A$1:$A$1001,customers!$I$1:$I$1001,,0)</f>
        <v>No</v>
      </c>
      <c r="O787" s="8" t="str">
        <f t="shared" si="25"/>
        <v>Arabica</v>
      </c>
      <c r="P787" t="str">
        <f>IF(J787="M","Medium",IF(J787="L","Light",IF(J787="D","Dark","")))</f>
        <v>Dark</v>
      </c>
    </row>
    <row r="788" spans="1:16" x14ac:dyDescent="0.25">
      <c r="A788" s="2" t="s">
        <v>4932</v>
      </c>
      <c r="B788" s="3">
        <v>43888</v>
      </c>
      <c r="C788" s="2" t="s">
        <v>4933</v>
      </c>
      <c r="D788" t="s">
        <v>6185</v>
      </c>
      <c r="E788" s="2">
        <v>1</v>
      </c>
      <c r="F788" s="2" t="str">
        <f>_xlfn.XLOOKUP(C788,customers!$A$1:$A$1001,customers!$B$1:$B$1001,,0)</f>
        <v>Cam Jewster</v>
      </c>
      <c r="G788" s="2" t="str">
        <f>IF(_xlfn.XLOOKUP(C788,customers!A787:A1787,customers!C787:C1787,,0)=0,"",_xlfn.XLOOKUP(C788,customers!A787:A1787,customers!C787:C1787,,0))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24"/>
        <v>27.945</v>
      </c>
      <c r="N788" s="8" t="str">
        <f>_xlfn.XLOOKUP(Orders[[#This Row],[Customer ID]],customers!$A$1:$A$1001,customers!$I$1:$I$1001,,0)</f>
        <v>Yes</v>
      </c>
      <c r="O788" s="8" t="str">
        <f t="shared" si="25"/>
        <v>Excelsa</v>
      </c>
      <c r="P788" t="str">
        <f>IF(J788="M","Medium",IF(J788="L","Light",IF(J788="D","Dark","")))</f>
        <v>Dark</v>
      </c>
    </row>
    <row r="789" spans="1:16" x14ac:dyDescent="0.25">
      <c r="A789" s="2" t="s">
        <v>4938</v>
      </c>
      <c r="B789" s="3">
        <v>44305</v>
      </c>
      <c r="C789" s="2" t="s">
        <v>4939</v>
      </c>
      <c r="D789" t="s">
        <v>6141</v>
      </c>
      <c r="E789" s="2">
        <v>6</v>
      </c>
      <c r="F789" s="2" t="str">
        <f>_xlfn.XLOOKUP(C789,customers!$A$1:$A$1001,customers!$B$1:$B$1001,,0)</f>
        <v>Beryl Osborn</v>
      </c>
      <c r="G789" s="2" t="str">
        <f>IF(_xlfn.XLOOKUP(C789,customers!A788:A1788,customers!C788:C1788,,0)=0,"",_xlfn.XLOOKUP(C789,customers!A788:A1788,customers!C788:C1788,,0))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24"/>
        <v>82.5</v>
      </c>
      <c r="N789" s="8" t="str">
        <f>_xlfn.XLOOKUP(Orders[[#This Row],[Customer ID]],customers!$A$1:$A$1001,customers!$I$1:$I$1001,,0)</f>
        <v>Yes</v>
      </c>
      <c r="O789" s="8" t="str">
        <f t="shared" si="25"/>
        <v>Excelsa</v>
      </c>
      <c r="P789" t="str">
        <f>IF(J789="M","Medium",IF(J789="L","Light",IF(J789="D","Dark","")))</f>
        <v>Medium</v>
      </c>
    </row>
    <row r="790" spans="1:16" x14ac:dyDescent="0.25">
      <c r="A790" s="2" t="s">
        <v>4943</v>
      </c>
      <c r="B790" s="3">
        <v>44771</v>
      </c>
      <c r="C790" s="2" t="s">
        <v>4944</v>
      </c>
      <c r="D790" t="s">
        <v>6151</v>
      </c>
      <c r="E790" s="2">
        <v>2</v>
      </c>
      <c r="F790" s="2" t="str">
        <f>_xlfn.XLOOKUP(C790,customers!$A$1:$A$1001,customers!$B$1:$B$1001,,0)</f>
        <v>Kaela Nottram</v>
      </c>
      <c r="G790" s="2" t="str">
        <f>IF(_xlfn.XLOOKUP(C790,customers!A789:A1789,customers!C789:C1789,,0)=0,"",_xlfn.XLOOKUP(C790,customers!A789:A1789,customers!C789:C1789,,0))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24"/>
        <v>45.769999999999996</v>
      </c>
      <c r="N790" s="8" t="str">
        <f>_xlfn.XLOOKUP(Orders[[#This Row],[Customer ID]],customers!$A$1:$A$1001,customers!$I$1:$I$1001,,0)</f>
        <v>Yes</v>
      </c>
      <c r="O790" s="8" t="str">
        <f t="shared" si="25"/>
        <v>Robusta</v>
      </c>
      <c r="P790" t="str">
        <f>IF(J790="M","Medium",IF(J790="L","Light",IF(J790="D","Dark","")))</f>
        <v>Medium</v>
      </c>
    </row>
    <row r="791" spans="1:16" x14ac:dyDescent="0.25">
      <c r="A791" s="2" t="s">
        <v>4949</v>
      </c>
      <c r="B791" s="3">
        <v>43485</v>
      </c>
      <c r="C791" s="2" t="s">
        <v>4950</v>
      </c>
      <c r="D791" t="s">
        <v>6140</v>
      </c>
      <c r="E791" s="2">
        <v>6</v>
      </c>
      <c r="F791" s="2" t="str">
        <f>_xlfn.XLOOKUP(C791,customers!$A$1:$A$1001,customers!$B$1:$B$1001,,0)</f>
        <v>Nobe Buney</v>
      </c>
      <c r="G791" s="2" t="str">
        <f>IF(_xlfn.XLOOKUP(C791,customers!A790:A1790,customers!C790:C1790,,0)=0,"",_xlfn.XLOOKUP(C791,customers!A790:A1790,customers!C790:C1790,,0))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24"/>
        <v>77.699999999999989</v>
      </c>
      <c r="N791" s="8" t="str">
        <f>_xlfn.XLOOKUP(Orders[[#This Row],[Customer ID]],customers!$A$1:$A$1001,customers!$I$1:$I$1001,,0)</f>
        <v>No</v>
      </c>
      <c r="O791" s="8" t="str">
        <f t="shared" si="25"/>
        <v>Arabica</v>
      </c>
      <c r="P791" t="str">
        <f>IF(J791="M","Medium",IF(J791="L","Light",IF(J791="D","Dark","")))</f>
        <v>Light</v>
      </c>
    </row>
    <row r="792" spans="1:16" x14ac:dyDescent="0.25">
      <c r="A792" s="2" t="s">
        <v>4955</v>
      </c>
      <c r="B792" s="3">
        <v>44613</v>
      </c>
      <c r="C792" s="2" t="s">
        <v>4956</v>
      </c>
      <c r="D792" t="s">
        <v>6180</v>
      </c>
      <c r="E792" s="2">
        <v>3</v>
      </c>
      <c r="F792" s="2" t="str">
        <f>_xlfn.XLOOKUP(C792,customers!$A$1:$A$1001,customers!$B$1:$B$1001,,0)</f>
        <v>Silvan McShea</v>
      </c>
      <c r="G792" s="2" t="str">
        <f>IF(_xlfn.XLOOKUP(C792,customers!A791:A1791,customers!C791:C1791,,0)=0,"",_xlfn.XLOOKUP(C792,customers!A791:A1791,customers!C791:C1791,,0))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24"/>
        <v>23.31</v>
      </c>
      <c r="N792" s="8" t="str">
        <f>_xlfn.XLOOKUP(Orders[[#This Row],[Customer ID]],customers!$A$1:$A$1001,customers!$I$1:$I$1001,,0)</f>
        <v>No</v>
      </c>
      <c r="O792" s="8" t="str">
        <f t="shared" si="25"/>
        <v>Arabica</v>
      </c>
      <c r="P792" t="str">
        <f>IF(J792="M","Medium",IF(J792="L","Light",IF(J792="D","Dark","")))</f>
        <v>Light</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IF(_xlfn.XLOOKUP(C793,customers!A792:A1792,customers!C792:C1792,,0)=0,"",_xlfn.XLOOKUP(C793,customers!A792:A1792,customers!C792:C1792,,0))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24"/>
        <v>23.774999999999999</v>
      </c>
      <c r="N793" s="8" t="str">
        <f>_xlfn.XLOOKUP(Orders[[#This Row],[Customer ID]],customers!$A$1:$A$1001,customers!$I$1:$I$1001,,0)</f>
        <v>Yes</v>
      </c>
      <c r="O793" s="8" t="str">
        <f t="shared" si="25"/>
        <v>Liberica</v>
      </c>
      <c r="P793" t="str">
        <f>IF(J793="M","Medium",IF(J793="L","Light",IF(J793="D","Dark","")))</f>
        <v>Light</v>
      </c>
    </row>
    <row r="794" spans="1:16" x14ac:dyDescent="0.25">
      <c r="A794" s="2" t="s">
        <v>4967</v>
      </c>
      <c r="B794" s="3">
        <v>43545</v>
      </c>
      <c r="C794" s="2" t="s">
        <v>4968</v>
      </c>
      <c r="D794" t="s">
        <v>6160</v>
      </c>
      <c r="E794" s="2">
        <v>6</v>
      </c>
      <c r="F794" s="2" t="str">
        <f>_xlfn.XLOOKUP(C794,customers!$A$1:$A$1001,customers!$B$1:$B$1001,,0)</f>
        <v>Jereme Gippes</v>
      </c>
      <c r="G794" s="2" t="str">
        <f>IF(_xlfn.XLOOKUP(C794,customers!A793:A1793,customers!C793:C1793,,0)=0,"",_xlfn.XLOOKUP(C794,customers!A793:A1793,customers!C793:C1793,,0))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24"/>
        <v>52.38</v>
      </c>
      <c r="N794" s="8" t="str">
        <f>_xlfn.XLOOKUP(Orders[[#This Row],[Customer ID]],customers!$A$1:$A$1001,customers!$I$1:$I$1001,,0)</f>
        <v>Yes</v>
      </c>
      <c r="O794" s="8" t="str">
        <f t="shared" si="25"/>
        <v>Liberica</v>
      </c>
      <c r="P794" t="str">
        <f>IF(J794="M","Medium",IF(J794="L","Light",IF(J794="D","Dark","")))</f>
        <v>Medium</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IF(_xlfn.XLOOKUP(C795,customers!A794:A1794,customers!C794:C1794,,0)=0,"",_xlfn.XLOOKUP(C795,customers!A794:A1794,customers!C794:C1794,,0))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24"/>
        <v>17.924999999999997</v>
      </c>
      <c r="N795" s="8" t="str">
        <f>_xlfn.XLOOKUP(Orders[[#This Row],[Customer ID]],customers!$A$1:$A$1001,customers!$I$1:$I$1001,,0)</f>
        <v>No</v>
      </c>
      <c r="O795" s="8" t="str">
        <f t="shared" si="25"/>
        <v>Robusta</v>
      </c>
      <c r="P795" t="str">
        <f>IF(J795="M","Medium",IF(J795="L","Light",IF(J795="D","Dark","")))</f>
        <v>Light</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IF(_xlfn.XLOOKUP(C796,customers!A795:A1795,customers!C795:C1795,,0)=0,"",_xlfn.XLOOKUP(C796,customers!A795:A1795,customers!C795:C1795,,0))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24"/>
        <v>148.92499999999998</v>
      </c>
      <c r="N796" s="8" t="str">
        <f>_xlfn.XLOOKUP(Orders[[#This Row],[Customer ID]],customers!$A$1:$A$1001,customers!$I$1:$I$1001,,0)</f>
        <v>No</v>
      </c>
      <c r="O796" s="8" t="str">
        <f t="shared" si="25"/>
        <v>Arabica</v>
      </c>
      <c r="P796" t="str">
        <f>IF(J796="M","Medium",IF(J796="L","Light",IF(J796="D","Dark","")))</f>
        <v>Light</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IF(_xlfn.XLOOKUP(C797,customers!A796:A1796,customers!C796:C1796,,0)=0,"",_xlfn.XLOOKUP(C797,customers!A796:A1796,customers!C796:C1796,,0))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24"/>
        <v>28.679999999999996</v>
      </c>
      <c r="N797" s="8" t="str">
        <f>_xlfn.XLOOKUP(Orders[[#This Row],[Customer ID]],customers!$A$1:$A$1001,customers!$I$1:$I$1001,,0)</f>
        <v>No</v>
      </c>
      <c r="O797" s="8" t="str">
        <f t="shared" si="25"/>
        <v>Robusta</v>
      </c>
      <c r="P797" t="str">
        <f>IF(J797="M","Medium",IF(J797="L","Light",IF(J797="D","Dark","")))</f>
        <v>Light</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IF(_xlfn.XLOOKUP(C798,customers!A797:A1797,customers!C797:C1797,,0)=0,"",_xlfn.XLOOKUP(C798,customers!A797:A1797,customers!C797:C1797,,0))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24"/>
        <v>9.51</v>
      </c>
      <c r="N798" s="8" t="str">
        <f>_xlfn.XLOOKUP(Orders[[#This Row],[Customer ID]],customers!$A$1:$A$1001,customers!$I$1:$I$1001,,0)</f>
        <v>No</v>
      </c>
      <c r="O798" s="8" t="str">
        <f t="shared" si="25"/>
        <v>Liberica</v>
      </c>
      <c r="P798" t="str">
        <f>IF(J798="M","Medium",IF(J798="L","Light",IF(J798="D","Dark","")))</f>
        <v>Light</v>
      </c>
    </row>
    <row r="799" spans="1:16" x14ac:dyDescent="0.25">
      <c r="A799" s="2" t="s">
        <v>4996</v>
      </c>
      <c r="B799" s="3">
        <v>44751</v>
      </c>
      <c r="C799" s="2" t="s">
        <v>4997</v>
      </c>
      <c r="D799" t="s">
        <v>6180</v>
      </c>
      <c r="E799" s="2">
        <v>4</v>
      </c>
      <c r="F799" s="2" t="str">
        <f>_xlfn.XLOOKUP(C799,customers!$A$1:$A$1001,customers!$B$1:$B$1001,,0)</f>
        <v>Jed Kennicott</v>
      </c>
      <c r="G799" s="2" t="str">
        <f>IF(_xlfn.XLOOKUP(C799,customers!A798:A1798,customers!C798:C1798,,0)=0,"",_xlfn.XLOOKUP(C799,customers!A798:A1798,customers!C798:C1798,,0))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24"/>
        <v>31.08</v>
      </c>
      <c r="N799" s="8" t="str">
        <f>_xlfn.XLOOKUP(Orders[[#This Row],[Customer ID]],customers!$A$1:$A$1001,customers!$I$1:$I$1001,,0)</f>
        <v>No</v>
      </c>
      <c r="O799" s="8" t="str">
        <f t="shared" si="25"/>
        <v>Arabica</v>
      </c>
      <c r="P799" t="str">
        <f>IF(J799="M","Medium",IF(J799="L","Light",IF(J799="D","Dark","")))</f>
        <v>Light</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IF(_xlfn.XLOOKUP(C800,customers!A799:A1799,customers!C799:C1799,,0)=0,"",_xlfn.XLOOKUP(C800,customers!A799:A1799,customers!C799:C1799,,0))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24"/>
        <v>8.0549999999999997</v>
      </c>
      <c r="N800" s="8" t="str">
        <f>_xlfn.XLOOKUP(Orders[[#This Row],[Customer ID]],customers!$A$1:$A$1001,customers!$I$1:$I$1001,,0)</f>
        <v>Yes</v>
      </c>
      <c r="O800" s="8" t="str">
        <f t="shared" si="25"/>
        <v>Robusta</v>
      </c>
      <c r="P800" t="str">
        <f>IF(J800="M","Medium",IF(J800="L","Light",IF(J800="D","Dark","")))</f>
        <v>Dark</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IF(_xlfn.XLOOKUP(C801,customers!A800:A1800,customers!C800:C1800,,0)=0,"",_xlfn.XLOOKUP(C801,customers!A800:A1800,customers!C800:C1800,,0))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24"/>
        <v>36.450000000000003</v>
      </c>
      <c r="N801" s="8" t="str">
        <f>_xlfn.XLOOKUP(Orders[[#This Row],[Customer ID]],customers!$A$1:$A$1001,customers!$I$1:$I$1001,,0)</f>
        <v>Yes</v>
      </c>
      <c r="O801" s="8" t="str">
        <f t="shared" si="25"/>
        <v>Excelsa</v>
      </c>
      <c r="P801" t="str">
        <f>IF(J801="M","Medium",IF(J801="L","Light",IF(J801="D","Dark","")))</f>
        <v>Dark</v>
      </c>
    </row>
    <row r="802" spans="1:16" x14ac:dyDescent="0.25">
      <c r="A802" s="2" t="s">
        <v>5012</v>
      </c>
      <c r="B802" s="3">
        <v>44240</v>
      </c>
      <c r="C802" s="2" t="s">
        <v>5013</v>
      </c>
      <c r="D802" t="s">
        <v>6163</v>
      </c>
      <c r="E802" s="2">
        <v>6</v>
      </c>
      <c r="F802" s="2" t="str">
        <f>_xlfn.XLOOKUP(C802,customers!$A$1:$A$1001,customers!$B$1:$B$1001,,0)</f>
        <v>Man Fright</v>
      </c>
      <c r="G802" s="2" t="str">
        <f>IF(_xlfn.XLOOKUP(C802,customers!A801:A1801,customers!C801:C1801,,0)=0,"",_xlfn.XLOOKUP(C802,customers!A801:A1801,customers!C801:C1801,,0))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24"/>
        <v>16.11</v>
      </c>
      <c r="N802" s="8" t="str">
        <f>_xlfn.XLOOKUP(Orders[[#This Row],[Customer ID]],customers!$A$1:$A$1001,customers!$I$1:$I$1001,,0)</f>
        <v>No</v>
      </c>
      <c r="O802" s="8" t="str">
        <f t="shared" si="25"/>
        <v>Robusta</v>
      </c>
      <c r="P802" t="str">
        <f>IF(J802="M","Medium",IF(J802="L","Light",IF(J802="D","Dark","")))</f>
        <v>Dark</v>
      </c>
    </row>
    <row r="803" spans="1:16" x14ac:dyDescent="0.25">
      <c r="A803" s="2" t="s">
        <v>5018</v>
      </c>
      <c r="B803" s="3">
        <v>44025</v>
      </c>
      <c r="C803" s="2" t="s">
        <v>5019</v>
      </c>
      <c r="D803" t="s">
        <v>6149</v>
      </c>
      <c r="E803" s="2">
        <v>2</v>
      </c>
      <c r="F803" s="2" t="str">
        <f>_xlfn.XLOOKUP(C803,customers!$A$1:$A$1001,customers!$B$1:$B$1001,,0)</f>
        <v>Boyce Tarte</v>
      </c>
      <c r="G803" s="2" t="str">
        <f>IF(_xlfn.XLOOKUP(C803,customers!A802:A1802,customers!C802:C1802,,0)=0,"",_xlfn.XLOOKUP(C803,customers!A802:A1802,customers!C802:C1802,,0))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24"/>
        <v>41.169999999999995</v>
      </c>
      <c r="N803" s="8" t="str">
        <f>_xlfn.XLOOKUP(Orders[[#This Row],[Customer ID]],customers!$A$1:$A$1001,customers!$I$1:$I$1001,,0)</f>
        <v>Yes</v>
      </c>
      <c r="O803" s="8" t="str">
        <f t="shared" si="25"/>
        <v>Robusta</v>
      </c>
      <c r="P803" t="str">
        <f>IF(J803="M","Medium",IF(J803="L","Light",IF(J803="D","Dark","")))</f>
        <v>Dark</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IF(_xlfn.XLOOKUP(C804,customers!A803:A1803,customers!C803:C1803,,0)=0,"",_xlfn.XLOOKUP(C804,customers!A803:A1803,customers!C803:C1803,,0))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24"/>
        <v>10.739999999999998</v>
      </c>
      <c r="N804" s="8" t="str">
        <f>_xlfn.XLOOKUP(Orders[[#This Row],[Customer ID]],customers!$A$1:$A$1001,customers!$I$1:$I$1001,,0)</f>
        <v>No</v>
      </c>
      <c r="O804" s="8" t="str">
        <f t="shared" si="25"/>
        <v>Robusta</v>
      </c>
      <c r="P804" t="str">
        <f>IF(J804="M","Medium",IF(J804="L","Light",IF(J804="D","Dark","")))</f>
        <v>Dark</v>
      </c>
    </row>
    <row r="805" spans="1:16" x14ac:dyDescent="0.25">
      <c r="A805" s="2" t="s">
        <v>5030</v>
      </c>
      <c r="B805" s="3">
        <v>43955</v>
      </c>
      <c r="C805" s="2" t="s">
        <v>5031</v>
      </c>
      <c r="D805" t="s">
        <v>6166</v>
      </c>
      <c r="E805" s="2">
        <v>4</v>
      </c>
      <c r="F805" s="2" t="str">
        <f>_xlfn.XLOOKUP(C805,customers!$A$1:$A$1001,customers!$B$1:$B$1001,,0)</f>
        <v>Darn Penquet</v>
      </c>
      <c r="G805" s="2" t="str">
        <f>IF(_xlfn.XLOOKUP(C805,customers!A804:A1804,customers!C804:C1804,,0)=0,"",_xlfn.XLOOKUP(C805,customers!A804:A1804,customers!C804:C1804,,0))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24"/>
        <v>126.49999999999999</v>
      </c>
      <c r="N805" s="8" t="str">
        <f>_xlfn.XLOOKUP(Orders[[#This Row],[Customer ID]],customers!$A$1:$A$1001,customers!$I$1:$I$1001,,0)</f>
        <v>No</v>
      </c>
      <c r="O805" s="8" t="str">
        <f t="shared" si="25"/>
        <v>Excelsa</v>
      </c>
      <c r="P805" t="str">
        <f>IF(J805="M","Medium",IF(J805="L","Light",IF(J805="D","Dark","")))</f>
        <v>Medium</v>
      </c>
    </row>
    <row r="806" spans="1:16" x14ac:dyDescent="0.25">
      <c r="A806" s="2" t="s">
        <v>5035</v>
      </c>
      <c r="B806" s="3">
        <v>44289</v>
      </c>
      <c r="C806" s="2" t="s">
        <v>5036</v>
      </c>
      <c r="D806" t="s">
        <v>6179</v>
      </c>
      <c r="E806" s="2">
        <v>2</v>
      </c>
      <c r="F806" s="2" t="str">
        <f>_xlfn.XLOOKUP(C806,customers!$A$1:$A$1001,customers!$B$1:$B$1001,,0)</f>
        <v>Jammie Cloke</v>
      </c>
      <c r="G806" s="2" t="str">
        <f>IF(_xlfn.XLOOKUP(C806,customers!A805:A1805,customers!C805:C1805,,0)=0,"",_xlfn.XLOOKUP(C806,customers!A805:A1805,customers!C805:C1805,,0))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24"/>
        <v>23.9</v>
      </c>
      <c r="N806" s="8" t="str">
        <f>_xlfn.XLOOKUP(Orders[[#This Row],[Customer ID]],customers!$A$1:$A$1001,customers!$I$1:$I$1001,,0)</f>
        <v>No</v>
      </c>
      <c r="O806" s="8" t="str">
        <f t="shared" si="25"/>
        <v>Robusta</v>
      </c>
      <c r="P806" t="str">
        <f>IF(J806="M","Medium",IF(J806="L","Light",IF(J806="D","Dark","")))</f>
        <v>Light</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IF(_xlfn.XLOOKUP(C807,customers!A806:A1806,customers!C806:C1806,,0)=0,"",_xlfn.XLOOKUP(C807,customers!A806:A1806,customers!C806:C1806,,0))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24"/>
        <v>5.97</v>
      </c>
      <c r="N807" s="8" t="str">
        <f>_xlfn.XLOOKUP(Orders[[#This Row],[Customer ID]],customers!$A$1:$A$1001,customers!$I$1:$I$1001,,0)</f>
        <v>No</v>
      </c>
      <c r="O807" s="8" t="str">
        <f t="shared" si="25"/>
        <v>Robusta</v>
      </c>
      <c r="P807" t="str">
        <f>IF(J807="M","Medium",IF(J807="L","Light",IF(J807="D","Dark","")))</f>
        <v>Medium</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IF(_xlfn.XLOOKUP(C808,customers!A807:A1807,customers!C807:C1807,,0)=0,"",_xlfn.XLOOKUP(C808,customers!A807:A1807,customers!C807:C1807,,0))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24"/>
        <v>7.77</v>
      </c>
      <c r="N808" s="8" t="str">
        <f>_xlfn.XLOOKUP(Orders[[#This Row],[Customer ID]],customers!$A$1:$A$1001,customers!$I$1:$I$1001,,0)</f>
        <v>Yes</v>
      </c>
      <c r="O808" s="8" t="str">
        <f t="shared" si="25"/>
        <v>Liberica</v>
      </c>
      <c r="P808" t="str">
        <f>IF(J808="M","Medium",IF(J808="L","Light",IF(J808="D","Dark","")))</f>
        <v>Dark</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IF(_xlfn.XLOOKUP(C809,customers!A808:A1808,customers!C808:C1808,,0)=0,"",_xlfn.XLOOKUP(C809,customers!A808:A1808,customers!C808:C1808,,0))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24"/>
        <v>23.31</v>
      </c>
      <c r="N809" s="8" t="str">
        <f>_xlfn.XLOOKUP(Orders[[#This Row],[Customer ID]],customers!$A$1:$A$1001,customers!$I$1:$I$1001,,0)</f>
        <v>No</v>
      </c>
      <c r="O809" s="8" t="str">
        <f t="shared" si="25"/>
        <v>Liberica</v>
      </c>
      <c r="P809" t="str">
        <f>IF(J809="M","Medium",IF(J809="L","Light",IF(J809="D","Dark","")))</f>
        <v>Dark</v>
      </c>
    </row>
    <row r="810" spans="1:16" x14ac:dyDescent="0.25">
      <c r="A810" s="2" t="s">
        <v>5056</v>
      </c>
      <c r="B810" s="3">
        <v>43868</v>
      </c>
      <c r="C810" s="2" t="s">
        <v>5113</v>
      </c>
      <c r="D810" t="s">
        <v>6142</v>
      </c>
      <c r="E810" s="2">
        <v>5</v>
      </c>
      <c r="F810" s="2" t="str">
        <f>_xlfn.XLOOKUP(C810,customers!$A$1:$A$1001,customers!$B$1:$B$1001,,0)</f>
        <v>Allis Wilmore</v>
      </c>
      <c r="G810" s="2" t="str">
        <f>IF(_xlfn.XLOOKUP(C810,customers!A809:A1809,customers!C809:C1809,,0)=0,"",_xlfn.XLOOKUP(C810,customers!A809:A1809,customers!C809:C1809,,0))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24"/>
        <v>137.42499999999998</v>
      </c>
      <c r="N810" s="8" t="str">
        <f>_xlfn.XLOOKUP(Orders[[#This Row],[Customer ID]],customers!$A$1:$A$1001,customers!$I$1:$I$1001,,0)</f>
        <v>No</v>
      </c>
      <c r="O810" s="8" t="str">
        <f t="shared" si="25"/>
        <v>Robusta</v>
      </c>
      <c r="P810" t="str">
        <f>IF(J810="M","Medium",IF(J810="L","Light",IF(J810="D","Dark","")))</f>
        <v>Light</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IF(_xlfn.XLOOKUP(C811,customers!A810:A1810,customers!C810:C1810,,0)=0,"",_xlfn.XLOOKUP(C811,customers!A810:A1810,customers!C810:C1810,,0))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24"/>
        <v>8.0549999999999997</v>
      </c>
      <c r="N811" s="8" t="str">
        <f>_xlfn.XLOOKUP(Orders[[#This Row],[Customer ID]],customers!$A$1:$A$1001,customers!$I$1:$I$1001,,0)</f>
        <v>Yes</v>
      </c>
      <c r="O811" s="8" t="str">
        <f t="shared" si="25"/>
        <v>Robusta</v>
      </c>
      <c r="P811" t="str">
        <f>IF(J811="M","Medium",IF(J811="L","Light",IF(J811="D","Dark","")))</f>
        <v>Dark</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IF(_xlfn.XLOOKUP(C812,customers!A811:A1811,customers!C811:C1811,,0)=0,"",_xlfn.XLOOKUP(C812,customers!A811:A1811,customers!C811:C1811,,0))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24"/>
        <v>28.53</v>
      </c>
      <c r="N812" s="8" t="str">
        <f>_xlfn.XLOOKUP(Orders[[#This Row],[Customer ID]],customers!$A$1:$A$1001,customers!$I$1:$I$1001,,0)</f>
        <v>No</v>
      </c>
      <c r="O812" s="8" t="str">
        <f t="shared" si="25"/>
        <v>Liberica</v>
      </c>
      <c r="P812" t="str">
        <f>IF(J812="M","Medium",IF(J812="L","Light",IF(J812="D","Dark","")))</f>
        <v>Light</v>
      </c>
    </row>
    <row r="813" spans="1:16" x14ac:dyDescent="0.25">
      <c r="A813" s="2" t="s">
        <v>5073</v>
      </c>
      <c r="B813" s="3">
        <v>44114</v>
      </c>
      <c r="C813" s="2" t="s">
        <v>5074</v>
      </c>
      <c r="D813" t="s">
        <v>6155</v>
      </c>
      <c r="E813" s="2">
        <v>6</v>
      </c>
      <c r="F813" s="2" t="str">
        <f>_xlfn.XLOOKUP(C813,customers!$A$1:$A$1001,customers!$B$1:$B$1001,,0)</f>
        <v>Brice Romera</v>
      </c>
      <c r="G813" s="2" t="str">
        <f>IF(_xlfn.XLOOKUP(C813,customers!A812:A1812,customers!C812:C1812,,0)=0,"",_xlfn.XLOOKUP(C813,customers!A812:A1812,customers!C812:C1812,,0))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24"/>
        <v>67.5</v>
      </c>
      <c r="N813" s="8" t="str">
        <f>_xlfn.XLOOKUP(Orders[[#This Row],[Customer ID]],customers!$A$1:$A$1001,customers!$I$1:$I$1001,,0)</f>
        <v>Yes</v>
      </c>
      <c r="O813" s="8" t="str">
        <f t="shared" si="25"/>
        <v>Arabica</v>
      </c>
      <c r="P813" t="str">
        <f>IF(J813="M","Medium",IF(J813="L","Light",IF(J813="D","Dark","")))</f>
        <v>Medium</v>
      </c>
    </row>
    <row r="814" spans="1:16" x14ac:dyDescent="0.25">
      <c r="A814" s="2" t="s">
        <v>5073</v>
      </c>
      <c r="B814" s="3">
        <v>44114</v>
      </c>
      <c r="C814" s="2" t="s">
        <v>5074</v>
      </c>
      <c r="D814" t="s">
        <v>6165</v>
      </c>
      <c r="E814" s="2">
        <v>6</v>
      </c>
      <c r="F814" s="2" t="str">
        <f>_xlfn.XLOOKUP(C814,customers!$A$1:$A$1001,customers!$B$1:$B$1001,,0)</f>
        <v>Brice Romera</v>
      </c>
      <c r="G814" s="2" t="str">
        <f>IF(_xlfn.XLOOKUP(C814,customers!A813:A1813,customers!C813:C1813,,0)=0,"",_xlfn.XLOOKUP(C814,customers!A813:A1813,customers!C813:C1813,,0))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24"/>
        <v>178.70999999999998</v>
      </c>
      <c r="N814" s="8" t="str">
        <f>_xlfn.XLOOKUP(Orders[[#This Row],[Customer ID]],customers!$A$1:$A$1001,customers!$I$1:$I$1001,,0)</f>
        <v>Yes</v>
      </c>
      <c r="O814" s="8" t="str">
        <f t="shared" si="25"/>
        <v>Liberica</v>
      </c>
      <c r="P814" t="str">
        <f>IF(J814="M","Medium",IF(J814="L","Light",IF(J814="D","Dark","")))</f>
        <v>Dark</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IF(_xlfn.XLOOKUP(C815,customers!A814:A1814,customers!C814:C1814,,0)=0,"",_xlfn.XLOOKUP(C815,customers!A814:A1814,customers!C814:C1814,,0))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24"/>
        <v>31.624999999999996</v>
      </c>
      <c r="N815" s="8" t="str">
        <f>_xlfn.XLOOKUP(Orders[[#This Row],[Customer ID]],customers!$A$1:$A$1001,customers!$I$1:$I$1001,,0)</f>
        <v>Yes</v>
      </c>
      <c r="O815" s="8" t="str">
        <f t="shared" si="25"/>
        <v>Excelsa</v>
      </c>
      <c r="P815" t="str">
        <f>IF(J815="M","Medium",IF(J815="L","Light",IF(J815="D","Dark","")))</f>
        <v>Medium</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IF(_xlfn.XLOOKUP(C816,customers!A815:A1815,customers!C815:C1815,,0)=0,"",_xlfn.XLOOKUP(C816,customers!A815:A1815,customers!C815:C1815,,0))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24"/>
        <v>8.91</v>
      </c>
      <c r="N816" s="8" t="str">
        <f>_xlfn.XLOOKUP(Orders[[#This Row],[Customer ID]],customers!$A$1:$A$1001,customers!$I$1:$I$1001,,0)</f>
        <v>No</v>
      </c>
      <c r="O816" s="8" t="str">
        <f t="shared" si="25"/>
        <v>Excelsa</v>
      </c>
      <c r="P816" t="str">
        <f>IF(J816="M","Medium",IF(J816="L","Light",IF(J816="D","Dark","")))</f>
        <v>Light</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IF(_xlfn.XLOOKUP(C817,customers!A816:A1816,customers!C816:C1816,,0)=0,"",_xlfn.XLOOKUP(C817,customers!A816:A1816,customers!C816:C1816,,0))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24"/>
        <v>35.82</v>
      </c>
      <c r="N817" s="8" t="str">
        <f>_xlfn.XLOOKUP(Orders[[#This Row],[Customer ID]],customers!$A$1:$A$1001,customers!$I$1:$I$1001,,0)</f>
        <v>No</v>
      </c>
      <c r="O817" s="8" t="str">
        <f t="shared" si="25"/>
        <v>Robusta</v>
      </c>
      <c r="P817" t="str">
        <f>IF(J817="M","Medium",IF(J817="L","Light",IF(J817="D","Dark","")))</f>
        <v>Medium</v>
      </c>
    </row>
    <row r="818" spans="1:16" x14ac:dyDescent="0.25">
      <c r="A818" s="2" t="s">
        <v>5102</v>
      </c>
      <c r="B818" s="3">
        <v>43534</v>
      </c>
      <c r="C818" s="2" t="s">
        <v>5103</v>
      </c>
      <c r="D818" t="s">
        <v>6161</v>
      </c>
      <c r="E818" s="2">
        <v>4</v>
      </c>
      <c r="F818" s="2" t="str">
        <f>_xlfn.XLOOKUP(C818,customers!$A$1:$A$1001,customers!$B$1:$B$1001,,0)</f>
        <v>Marvin Gundry</v>
      </c>
      <c r="G818" s="2" t="str">
        <f>IF(_xlfn.XLOOKUP(C818,customers!A817:A1817,customers!C817:C1817,,0)=0,"",_xlfn.XLOOKUP(C818,customers!A817:A1817,customers!C817:C1817,,0))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24"/>
        <v>38.04</v>
      </c>
      <c r="N818" s="8" t="str">
        <f>_xlfn.XLOOKUP(Orders[[#This Row],[Customer ID]],customers!$A$1:$A$1001,customers!$I$1:$I$1001,,0)</f>
        <v>No</v>
      </c>
      <c r="O818" s="8" t="str">
        <f t="shared" si="25"/>
        <v>Liberica</v>
      </c>
      <c r="P818" t="str">
        <f>IF(J818="M","Medium",IF(J818="L","Light",IF(J818="D","Dark","")))</f>
        <v>Light</v>
      </c>
    </row>
    <row r="819" spans="1:16" x14ac:dyDescent="0.25">
      <c r="A819" s="2" t="s">
        <v>5107</v>
      </c>
      <c r="B819" s="3">
        <v>43798</v>
      </c>
      <c r="C819" s="2" t="s">
        <v>5108</v>
      </c>
      <c r="D819" t="s">
        <v>6169</v>
      </c>
      <c r="E819" s="2">
        <v>2</v>
      </c>
      <c r="F819" s="2" t="str">
        <f>_xlfn.XLOOKUP(C819,customers!$A$1:$A$1001,customers!$B$1:$B$1001,,0)</f>
        <v>Bayard Wellan</v>
      </c>
      <c r="G819" s="2" t="str">
        <f>IF(_xlfn.XLOOKUP(C819,customers!A818:A1818,customers!C818:C1818,,0)=0,"",_xlfn.XLOOKUP(C819,customers!A818:A1818,customers!C818:C1818,,0))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24"/>
        <v>15.54</v>
      </c>
      <c r="N819" s="8" t="str">
        <f>_xlfn.XLOOKUP(Orders[[#This Row],[Customer ID]],customers!$A$1:$A$1001,customers!$I$1:$I$1001,,0)</f>
        <v>No</v>
      </c>
      <c r="O819" s="8" t="str">
        <f t="shared" si="25"/>
        <v>Liberica</v>
      </c>
      <c r="P819" t="str">
        <f>IF(J819="M","Medium",IF(J819="L","Light",IF(J819="D","Dark","")))</f>
        <v>Dark</v>
      </c>
    </row>
    <row r="820" spans="1:16" x14ac:dyDescent="0.25">
      <c r="A820" s="2" t="s">
        <v>5112</v>
      </c>
      <c r="B820" s="3">
        <v>44761</v>
      </c>
      <c r="C820" s="2" t="s">
        <v>5113</v>
      </c>
      <c r="D820" t="s">
        <v>6170</v>
      </c>
      <c r="E820" s="2">
        <v>5</v>
      </c>
      <c r="F820" s="2" t="str">
        <f>_xlfn.XLOOKUP(C820,customers!$A$1:$A$1001,customers!$B$1:$B$1001,,0)</f>
        <v>Allis Wilmore</v>
      </c>
      <c r="G820" s="2" t="str">
        <f>IF(_xlfn.XLOOKUP(C820,customers!A819:A1819,customers!C819:C1819,,0)=0,"",_xlfn.XLOOKUP(C820,customers!A819:A1819,customers!C819:C1819,,0))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24"/>
        <v>79.25</v>
      </c>
      <c r="N820" s="8" t="str">
        <f>_xlfn.XLOOKUP(Orders[[#This Row],[Customer ID]],customers!$A$1:$A$1001,customers!$I$1:$I$1001,,0)</f>
        <v>No</v>
      </c>
      <c r="O820" s="8" t="str">
        <f t="shared" si="25"/>
        <v>Liberica</v>
      </c>
      <c r="P820" t="str">
        <f>IF(J820="M","Medium",IF(J820="L","Light",IF(J820="D","Dark","")))</f>
        <v>Light</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IF(_xlfn.XLOOKUP(C821,customers!A820:A1820,customers!C820:C1820,,0)=0,"",_xlfn.XLOOKUP(C821,customers!A820:A1820,customers!C820:C1820,,0))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24"/>
        <v>4.7549999999999999</v>
      </c>
      <c r="N821" s="8" t="str">
        <f>_xlfn.XLOOKUP(Orders[[#This Row],[Customer ID]],customers!$A$1:$A$1001,customers!$I$1:$I$1001,,0)</f>
        <v>Yes</v>
      </c>
      <c r="O821" s="8" t="str">
        <f t="shared" si="25"/>
        <v>Liberica</v>
      </c>
      <c r="P821" t="str">
        <f>IF(J821="M","Medium",IF(J821="L","Light",IF(J821="D","Dark","")))</f>
        <v>Light</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IF(_xlfn.XLOOKUP(C822,customers!A821:A1821,customers!C821:C1821,,0)=0,"",_xlfn.XLOOKUP(C822,customers!A821:A1821,customers!C821:C1821,,0))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24"/>
        <v>55</v>
      </c>
      <c r="N822" s="8" t="str">
        <f>_xlfn.XLOOKUP(Orders[[#This Row],[Customer ID]],customers!$A$1:$A$1001,customers!$I$1:$I$1001,,0)</f>
        <v>Yes</v>
      </c>
      <c r="O822" s="8" t="str">
        <f t="shared" si="25"/>
        <v>Excelsa</v>
      </c>
      <c r="P822" t="str">
        <f>IF(J822="M","Medium",IF(J822="L","Light",IF(J822="D","Dark","")))</f>
        <v>Medium</v>
      </c>
    </row>
    <row r="823" spans="1:16" x14ac:dyDescent="0.25">
      <c r="A823" s="2" t="s">
        <v>5129</v>
      </c>
      <c r="B823" s="3">
        <v>44144</v>
      </c>
      <c r="C823" s="2" t="s">
        <v>5130</v>
      </c>
      <c r="D823" t="s">
        <v>6172</v>
      </c>
      <c r="E823" s="2">
        <v>5</v>
      </c>
      <c r="F823" s="2" t="str">
        <f>_xlfn.XLOOKUP(C823,customers!$A$1:$A$1001,customers!$B$1:$B$1001,,0)</f>
        <v>Ericka Tripp</v>
      </c>
      <c r="G823" s="2" t="str">
        <f>IF(_xlfn.XLOOKUP(C823,customers!A822:A1822,customers!C822:C1822,,0)=0,"",_xlfn.XLOOKUP(C823,customers!A822:A1822,customers!C822:C1822,,0))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24"/>
        <v>26.849999999999994</v>
      </c>
      <c r="N823" s="8" t="str">
        <f>_xlfn.XLOOKUP(Orders[[#This Row],[Customer ID]],customers!$A$1:$A$1001,customers!$I$1:$I$1001,,0)</f>
        <v>No</v>
      </c>
      <c r="O823" s="8" t="str">
        <f t="shared" si="25"/>
        <v>Robusta</v>
      </c>
      <c r="P823" t="str">
        <f>IF(J823="M","Medium",IF(J823="L","Light",IF(J823="D","Dark","")))</f>
        <v>Dark</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IF(_xlfn.XLOOKUP(C824,customers!A823:A1823,customers!C823:C1823,,0)=0,"",_xlfn.XLOOKUP(C824,customers!A823:A1823,customers!C823:C1823,,0))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24"/>
        <v>136.61999999999998</v>
      </c>
      <c r="N824" s="8" t="str">
        <f>_xlfn.XLOOKUP(Orders[[#This Row],[Customer ID]],customers!$A$1:$A$1001,customers!$I$1:$I$1001,,0)</f>
        <v>No</v>
      </c>
      <c r="O824" s="8" t="str">
        <f t="shared" si="25"/>
        <v>Excelsa</v>
      </c>
      <c r="P824" t="str">
        <f>IF(J824="M","Medium",IF(J824="L","Light",IF(J824="D","Dark","")))</f>
        <v>Light</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IF(_xlfn.XLOOKUP(C825,customers!A824:A1824,customers!C824:C1824,,0)=0,"",_xlfn.XLOOKUP(C825,customers!A824:A1824,customers!C824:C1824,,0))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24"/>
        <v>47.55</v>
      </c>
      <c r="N825" s="8" t="str">
        <f>_xlfn.XLOOKUP(Orders[[#This Row],[Customer ID]],customers!$A$1:$A$1001,customers!$I$1:$I$1001,,0)</f>
        <v>Yes</v>
      </c>
      <c r="O825" s="8" t="str">
        <f t="shared" si="25"/>
        <v>Liberica</v>
      </c>
      <c r="P825" t="str">
        <f>IF(J825="M","Medium",IF(J825="L","Light",IF(J825="D","Dark","")))</f>
        <v>Light</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IF(_xlfn.XLOOKUP(C826,customers!A825:A1825,customers!C825:C1825,,0)=0,"",_xlfn.XLOOKUP(C826,customers!A825:A1825,customers!C825:C1825,,0))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24"/>
        <v>16.875</v>
      </c>
      <c r="N826" s="8" t="str">
        <f>_xlfn.XLOOKUP(Orders[[#This Row],[Customer ID]],customers!$A$1:$A$1001,customers!$I$1:$I$1001,,0)</f>
        <v>Yes</v>
      </c>
      <c r="O826" s="8" t="str">
        <f t="shared" si="25"/>
        <v>Arabica</v>
      </c>
      <c r="P826" t="str">
        <f>IF(J826="M","Medium",IF(J826="L","Light",IF(J826="D","Dark","")))</f>
        <v>Medium</v>
      </c>
    </row>
    <row r="827" spans="1:16" x14ac:dyDescent="0.25">
      <c r="A827" s="2" t="s">
        <v>5152</v>
      </c>
      <c r="B827" s="3">
        <v>44603</v>
      </c>
      <c r="C827" s="2" t="s">
        <v>5188</v>
      </c>
      <c r="D827" t="s">
        <v>6147</v>
      </c>
      <c r="E827" s="2">
        <v>3</v>
      </c>
      <c r="F827" s="2" t="str">
        <f>_xlfn.XLOOKUP(C827,customers!$A$1:$A$1001,customers!$B$1:$B$1001,,0)</f>
        <v>Odelia Skerme</v>
      </c>
      <c r="G827" s="2" t="str">
        <f>IF(_xlfn.XLOOKUP(C827,customers!A826:A1826,customers!C826:C1826,,0)=0,"",_xlfn.XLOOKUP(C827,customers!A826:A1826,customers!C826:C1826,,0))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24"/>
        <v>29.849999999999998</v>
      </c>
      <c r="N827" s="8" t="str">
        <f>_xlfn.XLOOKUP(Orders[[#This Row],[Customer ID]],customers!$A$1:$A$1001,customers!$I$1:$I$1001,,0)</f>
        <v>Yes</v>
      </c>
      <c r="O827" s="8" t="str">
        <f t="shared" si="25"/>
        <v>Arabica</v>
      </c>
      <c r="P827" t="str">
        <f>IF(J827="M","Medium",IF(J827="L","Light",IF(J827="D","Dark","")))</f>
        <v>Dark</v>
      </c>
    </row>
    <row r="828" spans="1:16" x14ac:dyDescent="0.25">
      <c r="A828" s="2" t="s">
        <v>5158</v>
      </c>
      <c r="B828" s="3">
        <v>44283</v>
      </c>
      <c r="C828" s="2" t="s">
        <v>5159</v>
      </c>
      <c r="D828" t="s">
        <v>6139</v>
      </c>
      <c r="E828" s="2">
        <v>5</v>
      </c>
      <c r="F828" s="2" t="str">
        <f>_xlfn.XLOOKUP(C828,customers!$A$1:$A$1001,customers!$B$1:$B$1001,,0)</f>
        <v>Kandy Heddan</v>
      </c>
      <c r="G828" s="2" t="str">
        <f>IF(_xlfn.XLOOKUP(C828,customers!A827:A1827,customers!C827:C1827,,0)=0,"",_xlfn.XLOOKUP(C828,customers!A827:A1827,customers!C827:C1827,,0))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24"/>
        <v>41.25</v>
      </c>
      <c r="N828" s="8" t="str">
        <f>_xlfn.XLOOKUP(Orders[[#This Row],[Customer ID]],customers!$A$1:$A$1001,customers!$I$1:$I$1001,,0)</f>
        <v>Yes</v>
      </c>
      <c r="O828" s="8" t="str">
        <f t="shared" si="25"/>
        <v>Excelsa</v>
      </c>
      <c r="P828" t="str">
        <f>IF(J828="M","Medium",IF(J828="L","Light",IF(J828="D","Dark","")))</f>
        <v>Medium</v>
      </c>
    </row>
    <row r="829" spans="1:16" x14ac:dyDescent="0.25">
      <c r="A829" s="2" t="s">
        <v>5164</v>
      </c>
      <c r="B829" s="3">
        <v>44540</v>
      </c>
      <c r="C829" s="2" t="s">
        <v>5165</v>
      </c>
      <c r="D829" t="s">
        <v>6156</v>
      </c>
      <c r="E829" s="2">
        <v>5</v>
      </c>
      <c r="F829" s="2" t="str">
        <f>_xlfn.XLOOKUP(C829,customers!$A$1:$A$1001,customers!$B$1:$B$1001,,0)</f>
        <v>Ibby Charters</v>
      </c>
      <c r="G829" s="2" t="str">
        <f>IF(_xlfn.XLOOKUP(C829,customers!A828:A1828,customers!C828:C1828,,0)=0,"",_xlfn.XLOOKUP(C829,customers!A828:A1828,customers!C828:C1828,,0))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24"/>
        <v>20.625</v>
      </c>
      <c r="N829" s="8" t="str">
        <f>_xlfn.XLOOKUP(Orders[[#This Row],[Customer ID]],customers!$A$1:$A$1001,customers!$I$1:$I$1001,,0)</f>
        <v>No</v>
      </c>
      <c r="O829" s="8" t="str">
        <f t="shared" si="25"/>
        <v>Excelsa</v>
      </c>
      <c r="P829" t="str">
        <f>IF(J829="M","Medium",IF(J829="L","Light",IF(J829="D","Dark","")))</f>
        <v>Medium</v>
      </c>
    </row>
    <row r="830" spans="1:16" x14ac:dyDescent="0.25">
      <c r="A830" s="2" t="s">
        <v>5170</v>
      </c>
      <c r="B830" s="3">
        <v>44505</v>
      </c>
      <c r="C830" s="2" t="s">
        <v>5171</v>
      </c>
      <c r="D830" t="s">
        <v>6168</v>
      </c>
      <c r="E830" s="2">
        <v>6</v>
      </c>
      <c r="F830" s="2" t="str">
        <f>_xlfn.XLOOKUP(C830,customers!$A$1:$A$1001,customers!$B$1:$B$1001,,0)</f>
        <v>Adora Roubert</v>
      </c>
      <c r="G830" s="2" t="str">
        <f>IF(_xlfn.XLOOKUP(C830,customers!A829:A1829,customers!C829:C1829,,0)=0,"",_xlfn.XLOOKUP(C830,customers!A829:A1829,customers!C829:C1829,,0))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24"/>
        <v>137.31</v>
      </c>
      <c r="N830" s="8" t="str">
        <f>_xlfn.XLOOKUP(Orders[[#This Row],[Customer ID]],customers!$A$1:$A$1001,customers!$I$1:$I$1001,,0)</f>
        <v>Yes</v>
      </c>
      <c r="O830" s="8" t="str">
        <f t="shared" si="25"/>
        <v>Arabica</v>
      </c>
      <c r="P830" t="str">
        <f>IF(J830="M","Medium",IF(J830="L","Light",IF(J830="D","Dark","")))</f>
        <v>Dark</v>
      </c>
    </row>
    <row r="831" spans="1:16" x14ac:dyDescent="0.25">
      <c r="A831" s="2" t="s">
        <v>5176</v>
      </c>
      <c r="B831" s="3">
        <v>43890</v>
      </c>
      <c r="C831" s="2" t="s">
        <v>5177</v>
      </c>
      <c r="D831" t="s">
        <v>6154</v>
      </c>
      <c r="E831" s="2">
        <v>1</v>
      </c>
      <c r="F831" s="2" t="str">
        <f>_xlfn.XLOOKUP(C831,customers!$A$1:$A$1001,customers!$B$1:$B$1001,,0)</f>
        <v>Hillel Mairs</v>
      </c>
      <c r="G831" s="2" t="str">
        <f>IF(_xlfn.XLOOKUP(C831,customers!A830:A1830,customers!C830:C1830,,0)=0,"",_xlfn.XLOOKUP(C831,customers!A830:A1830,customers!C830:C1830,,0))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24"/>
        <v>2.9849999999999999</v>
      </c>
      <c r="N831" s="8" t="str">
        <f>_xlfn.XLOOKUP(Orders[[#This Row],[Customer ID]],customers!$A$1:$A$1001,customers!$I$1:$I$1001,,0)</f>
        <v>No</v>
      </c>
      <c r="O831" s="8" t="str">
        <f t="shared" si="25"/>
        <v>Arabica</v>
      </c>
      <c r="P831" t="str">
        <f>IF(J831="M","Medium",IF(J831="L","Light",IF(J831="D","Dark","")))</f>
        <v>Dark</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IF(_xlfn.XLOOKUP(C832,customers!A831:A1831,customers!C831:C1831,,0)=0,"",_xlfn.XLOOKUP(C832,customers!A831:A1831,customers!C831:C1831,,0))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24"/>
        <v>27.5</v>
      </c>
      <c r="N832" s="8" t="str">
        <f>_xlfn.XLOOKUP(Orders[[#This Row],[Customer ID]],customers!$A$1:$A$1001,customers!$I$1:$I$1001,,0)</f>
        <v>No</v>
      </c>
      <c r="O832" s="8" t="str">
        <f t="shared" si="25"/>
        <v>Excelsa</v>
      </c>
      <c r="P832" t="str">
        <f>IF(J832="M","Medium",IF(J832="L","Light",IF(J832="D","Dark","")))</f>
        <v>Medium</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IF(_xlfn.XLOOKUP(C833,customers!A832:A1832,customers!C832:C1832,,0)=0,"",_xlfn.XLOOKUP(C833,customers!A832:A1832,customers!C832:C1832,,0))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24"/>
        <v>5.97</v>
      </c>
      <c r="N833" s="8" t="str">
        <f>_xlfn.XLOOKUP(Orders[[#This Row],[Customer ID]],customers!$A$1:$A$1001,customers!$I$1:$I$1001,,0)</f>
        <v>No</v>
      </c>
      <c r="O833" s="8" t="str">
        <f t="shared" si="25"/>
        <v>Arabica</v>
      </c>
      <c r="P833" t="str">
        <f>IF(J833="M","Medium",IF(J833="L","Light",IF(J833="D","Dark","")))</f>
        <v>Dark</v>
      </c>
    </row>
    <row r="834" spans="1:16" x14ac:dyDescent="0.25">
      <c r="A834" s="2" t="s">
        <v>5193</v>
      </c>
      <c r="B834" s="3">
        <v>44274</v>
      </c>
      <c r="C834" s="2" t="s">
        <v>5194</v>
      </c>
      <c r="D834" t="s">
        <v>6138</v>
      </c>
      <c r="E834" s="2">
        <v>6</v>
      </c>
      <c r="F834" s="2" t="str">
        <f>_xlfn.XLOOKUP(C834,customers!$A$1:$A$1001,customers!$B$1:$B$1001,,0)</f>
        <v>Isac Jesper</v>
      </c>
      <c r="G834" s="2" t="str">
        <f>IF(_xlfn.XLOOKUP(C834,customers!A833:A1833,customers!C833:C1833,,0)=0,"",_xlfn.XLOOKUP(C834,customers!A833:A1833,customers!C833:C1833,,0))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24"/>
        <v>59.699999999999996</v>
      </c>
      <c r="N834" s="8" t="str">
        <f>_xlfn.XLOOKUP(Orders[[#This Row],[Customer ID]],customers!$A$1:$A$1001,customers!$I$1:$I$1001,,0)</f>
        <v>No</v>
      </c>
      <c r="O834" s="8" t="str">
        <f t="shared" si="25"/>
        <v>Robusta</v>
      </c>
      <c r="P834" t="str">
        <f>IF(J834="M","Medium",IF(J834="L","Light",IF(J834="D","Dark","")))</f>
        <v>Medium</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IF(_xlfn.XLOOKUP(C835,customers!A834:A1834,customers!C834:C1834,,0)=0,"",_xlfn.XLOOKUP(C835,customers!A834:A1834,customers!C834:C1834,,0))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26">L835*E835</f>
        <v>82.339999999999989</v>
      </c>
      <c r="N835" s="8" t="str">
        <f>_xlfn.XLOOKUP(Orders[[#This Row],[Customer ID]],customers!$A$1:$A$1001,customers!$I$1:$I$1001,,0)</f>
        <v>Yes</v>
      </c>
      <c r="O835" s="8" t="str">
        <f t="shared" ref="O835:O898" si="27">IF(I835="Rob","Robusta",IF(I835="Exc","Excelsa",IF(I835="Lib","Liberica",IF(I835="Ara","Arabica",""))))</f>
        <v>Robusta</v>
      </c>
      <c r="P835" t="str">
        <f>IF(J835="M","Medium",IF(J835="L","Light",IF(J835="D","Dark","")))</f>
        <v>Dark</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IF(_xlfn.XLOOKUP(C836,customers!A835:A1835,customers!C835:C1835,,0)=0,"",_xlfn.XLOOKUP(C836,customers!A835:A1835,customers!C835:C1835,,0))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26"/>
        <v>22.884999999999998</v>
      </c>
      <c r="N836" s="8" t="str">
        <f>_xlfn.XLOOKUP(Orders[[#This Row],[Customer ID]],customers!$A$1:$A$1001,customers!$I$1:$I$1001,,0)</f>
        <v>No</v>
      </c>
      <c r="O836" s="8" t="str">
        <f t="shared" si="27"/>
        <v>Arabica</v>
      </c>
      <c r="P836" t="str">
        <f>IF(J836="M","Medium",IF(J836="L","Light",IF(J836="D","Dark","")))</f>
        <v>Dark</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IF(_xlfn.XLOOKUP(C837,customers!A836:A1836,customers!C836:C1836,,0)=0,"",_xlfn.XLOOKUP(C837,customers!A836:A1836,customers!C836:C1836,,0))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26"/>
        <v>8.91</v>
      </c>
      <c r="N837" s="8" t="str">
        <f>_xlfn.XLOOKUP(Orders[[#This Row],[Customer ID]],customers!$A$1:$A$1001,customers!$I$1:$I$1001,,0)</f>
        <v>Yes</v>
      </c>
      <c r="O837" s="8" t="str">
        <f t="shared" si="27"/>
        <v>Excelsa</v>
      </c>
      <c r="P837" t="str">
        <f>IF(J837="M","Medium",IF(J837="L","Light",IF(J837="D","Dark","")))</f>
        <v>Light</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IF(_xlfn.XLOOKUP(C838,customers!A837:A1837,customers!C837:C1837,,0)=0,"",_xlfn.XLOOKUP(C838,customers!A837:A1837,customers!C837:C1837,,0))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26"/>
        <v>11.94</v>
      </c>
      <c r="N838" s="8" t="str">
        <f>_xlfn.XLOOKUP(Orders[[#This Row],[Customer ID]],customers!$A$1:$A$1001,customers!$I$1:$I$1001,,0)</f>
        <v>No</v>
      </c>
      <c r="O838" s="8" t="str">
        <f t="shared" si="27"/>
        <v>Arabica</v>
      </c>
      <c r="P838" t="str">
        <f>IF(J838="M","Medium",IF(J838="L","Light",IF(J838="D","Dark","")))</f>
        <v>Dark</v>
      </c>
    </row>
    <row r="839" spans="1:16" x14ac:dyDescent="0.25">
      <c r="A839" s="2" t="s">
        <v>5222</v>
      </c>
      <c r="B839" s="3">
        <v>43715</v>
      </c>
      <c r="C839" s="2" t="s">
        <v>5113</v>
      </c>
      <c r="D839" t="s">
        <v>6181</v>
      </c>
      <c r="E839" s="2">
        <v>3</v>
      </c>
      <c r="F839" s="2" t="str">
        <f>_xlfn.XLOOKUP(C839,customers!$A$1:$A$1001,customers!$B$1:$B$1001,,0)</f>
        <v>Allis Wilmore</v>
      </c>
      <c r="G839" s="2" t="e">
        <f>IF(_xlfn.XLOOKUP(C839,customers!A838:A1838,customers!C838:C1838,,0)=0,"",_xlfn.XLOOKUP(C839,customers!A838:A1838,customers!C838:C1838,,0))</f>
        <v>#N/A</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26"/>
        <v>100.39499999999998</v>
      </c>
      <c r="N839" s="8" t="str">
        <f>_xlfn.XLOOKUP(Orders[[#This Row],[Customer ID]],customers!$A$1:$A$1001,customers!$I$1:$I$1001,,0)</f>
        <v>No</v>
      </c>
      <c r="O839" s="8" t="str">
        <f t="shared" si="27"/>
        <v>Liberica</v>
      </c>
      <c r="P839" t="str">
        <f>IF(J839="M","Medium",IF(J839="L","Light",IF(J839="D","Dark","")))</f>
        <v>Medium</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IF(_xlfn.XLOOKUP(C840,customers!A839:A1839,customers!C839:C1839,,0)=0,"",_xlfn.XLOOKUP(C840,customers!A839:A1839,customers!C839:C1839,,0))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26"/>
        <v>114.42499999999998</v>
      </c>
      <c r="N840" s="8" t="str">
        <f>_xlfn.XLOOKUP(Orders[[#This Row],[Customer ID]],customers!$A$1:$A$1001,customers!$I$1:$I$1001,,0)</f>
        <v>No</v>
      </c>
      <c r="O840" s="8" t="str">
        <f t="shared" si="27"/>
        <v>Arabica</v>
      </c>
      <c r="P840" t="str">
        <f>IF(J840="M","Medium",IF(J840="L","Light",IF(J840="D","Dark","")))</f>
        <v>Dark</v>
      </c>
    </row>
    <row r="841" spans="1:16" x14ac:dyDescent="0.25">
      <c r="A841" s="2" t="s">
        <v>5234</v>
      </c>
      <c r="B841" s="3">
        <v>44521</v>
      </c>
      <c r="C841" s="2" t="s">
        <v>5235</v>
      </c>
      <c r="D841" t="s">
        <v>6139</v>
      </c>
      <c r="E841" s="2">
        <v>5</v>
      </c>
      <c r="F841" s="2" t="str">
        <f>_xlfn.XLOOKUP(C841,customers!$A$1:$A$1001,customers!$B$1:$B$1001,,0)</f>
        <v>Miran Doidge</v>
      </c>
      <c r="G841" s="2" t="str">
        <f>IF(_xlfn.XLOOKUP(C841,customers!A840:A1840,customers!C840:C1840,,0)=0,"",_xlfn.XLOOKUP(C841,customers!A840:A1840,customers!C840:C1840,,0))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26"/>
        <v>41.25</v>
      </c>
      <c r="N841" s="8" t="str">
        <f>_xlfn.XLOOKUP(Orders[[#This Row],[Customer ID]],customers!$A$1:$A$1001,customers!$I$1:$I$1001,,0)</f>
        <v>No</v>
      </c>
      <c r="O841" s="8" t="str">
        <f t="shared" si="27"/>
        <v>Excelsa</v>
      </c>
      <c r="P841" t="str">
        <f>IF(J841="M","Medium",IF(J841="L","Light",IF(J841="D","Dark","")))</f>
        <v>Medium</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IF(_xlfn.XLOOKUP(C842,customers!A841:A1841,customers!C841:C1841,,0)=0,"",_xlfn.XLOOKUP(C842,customers!A841:A1841,customers!C841:C1841,,0))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26"/>
        <v>28.679999999999996</v>
      </c>
      <c r="N842" s="8" t="str">
        <f>_xlfn.XLOOKUP(Orders[[#This Row],[Customer ID]],customers!$A$1:$A$1001,customers!$I$1:$I$1001,,0)</f>
        <v>Yes</v>
      </c>
      <c r="O842" s="8" t="str">
        <f t="shared" si="27"/>
        <v>Robusta</v>
      </c>
      <c r="P842" t="str">
        <f>IF(J842="M","Medium",IF(J842="L","Light",IF(J842="D","Dark","")))</f>
        <v>Light</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IF(_xlfn.XLOOKUP(C843,customers!A842:A1842,customers!C842:C1842,,0)=0,"",_xlfn.XLOOKUP(C843,customers!A842:A1842,customers!C842:C1842,,0))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26"/>
        <v>4.3650000000000002</v>
      </c>
      <c r="N843" s="8" t="str">
        <f>_xlfn.XLOOKUP(Orders[[#This Row],[Customer ID]],customers!$A$1:$A$1001,customers!$I$1:$I$1001,,0)</f>
        <v>No</v>
      </c>
      <c r="O843" s="8" t="str">
        <f t="shared" si="27"/>
        <v>Liberica</v>
      </c>
      <c r="P843" t="str">
        <f>IF(J843="M","Medium",IF(J843="L","Light",IF(J843="D","Dark","")))</f>
        <v>Medium</v>
      </c>
    </row>
    <row r="844" spans="1:16" x14ac:dyDescent="0.25">
      <c r="A844" s="2" t="s">
        <v>5251</v>
      </c>
      <c r="B844" s="3">
        <v>44502</v>
      </c>
      <c r="C844" s="2" t="s">
        <v>5188</v>
      </c>
      <c r="D844" t="s">
        <v>6156</v>
      </c>
      <c r="E844" s="2">
        <v>2</v>
      </c>
      <c r="F844" s="2" t="str">
        <f>_xlfn.XLOOKUP(C844,customers!$A$1:$A$1001,customers!$B$1:$B$1001,,0)</f>
        <v>Odelia Skerme</v>
      </c>
      <c r="G844" s="2" t="e">
        <f>IF(_xlfn.XLOOKUP(C844,customers!A843:A1843,customers!C843:C1843,,0)=0,"",_xlfn.XLOOKUP(C844,customers!A843:A1843,customers!C843:C1843,,0))</f>
        <v>#N/A</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26"/>
        <v>8.25</v>
      </c>
      <c r="N844" s="8" t="str">
        <f>_xlfn.XLOOKUP(Orders[[#This Row],[Customer ID]],customers!$A$1:$A$1001,customers!$I$1:$I$1001,,0)</f>
        <v>Yes</v>
      </c>
      <c r="O844" s="8" t="str">
        <f t="shared" si="27"/>
        <v>Excelsa</v>
      </c>
      <c r="P844" t="str">
        <f>IF(J844="M","Medium",IF(J844="L","Light",IF(J844="D","Dark","")))</f>
        <v>Medium</v>
      </c>
    </row>
    <row r="845" spans="1:16" x14ac:dyDescent="0.25">
      <c r="A845" s="2" t="s">
        <v>5256</v>
      </c>
      <c r="B845" s="3">
        <v>44387</v>
      </c>
      <c r="C845" s="2" t="s">
        <v>5257</v>
      </c>
      <c r="D845" t="s">
        <v>6156</v>
      </c>
      <c r="E845" s="2">
        <v>2</v>
      </c>
      <c r="F845" s="2" t="str">
        <f>_xlfn.XLOOKUP(C845,customers!$A$1:$A$1001,customers!$B$1:$B$1001,,0)</f>
        <v>De Drewitt</v>
      </c>
      <c r="G845" s="2" t="str">
        <f>IF(_xlfn.XLOOKUP(C845,customers!A844:A1844,customers!C844:C1844,,0)=0,"",_xlfn.XLOOKUP(C845,customers!A844:A1844,customers!C844:C1844,,0))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26"/>
        <v>8.25</v>
      </c>
      <c r="N845" s="8" t="str">
        <f>_xlfn.XLOOKUP(Orders[[#This Row],[Customer ID]],customers!$A$1:$A$1001,customers!$I$1:$I$1001,,0)</f>
        <v>Yes</v>
      </c>
      <c r="O845" s="8" t="str">
        <f t="shared" si="27"/>
        <v>Excelsa</v>
      </c>
      <c r="P845" t="str">
        <f>IF(J845="M","Medium",IF(J845="L","Light",IF(J845="D","Dark","")))</f>
        <v>Medium</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IF(_xlfn.XLOOKUP(C846,customers!A845:A1845,customers!C845:C1845,,0)=0,"",_xlfn.XLOOKUP(C846,customers!A845:A1845,customers!C845:C1845,,0))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26"/>
        <v>35.82</v>
      </c>
      <c r="N846" s="8" t="str">
        <f>_xlfn.XLOOKUP(Orders[[#This Row],[Customer ID]],customers!$A$1:$A$1001,customers!$I$1:$I$1001,,0)</f>
        <v>Yes</v>
      </c>
      <c r="O846" s="8" t="str">
        <f t="shared" si="27"/>
        <v>Arabica</v>
      </c>
      <c r="P846" t="str">
        <f>IF(J846="M","Medium",IF(J846="L","Light",IF(J846="D","Dark","")))</f>
        <v>Dark</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IF(_xlfn.XLOOKUP(C847,customers!A846:A1846,customers!C846:C1846,,0)=0,"",_xlfn.XLOOKUP(C847,customers!A846:A1846,customers!C846:C1846,,0))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26"/>
        <v>167.67000000000002</v>
      </c>
      <c r="N847" s="8" t="str">
        <f>_xlfn.XLOOKUP(Orders[[#This Row],[Customer ID]],customers!$A$1:$A$1001,customers!$I$1:$I$1001,,0)</f>
        <v>No</v>
      </c>
      <c r="O847" s="8" t="str">
        <f t="shared" si="27"/>
        <v>Excelsa</v>
      </c>
      <c r="P847" t="str">
        <f>IF(J847="M","Medium",IF(J847="L","Light",IF(J847="D","Dark","")))</f>
        <v>Dark</v>
      </c>
    </row>
    <row r="848" spans="1:16" x14ac:dyDescent="0.25">
      <c r="A848" s="2" t="s">
        <v>5273</v>
      </c>
      <c r="B848" s="3">
        <v>44747</v>
      </c>
      <c r="C848" s="2" t="s">
        <v>5274</v>
      </c>
      <c r="D848" t="s">
        <v>6175</v>
      </c>
      <c r="E848" s="2">
        <v>2</v>
      </c>
      <c r="F848" s="2" t="str">
        <f>_xlfn.XLOOKUP(C848,customers!$A$1:$A$1001,customers!$B$1:$B$1001,,0)</f>
        <v>Edin Mathe</v>
      </c>
      <c r="G848" s="2" t="str">
        <f>IF(_xlfn.XLOOKUP(C848,customers!A847:A1847,customers!C847:C1847,,0)=0,"",_xlfn.XLOOKUP(C848,customers!A847:A1847,customers!C847:C1847,,0))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26"/>
        <v>51.749999999999993</v>
      </c>
      <c r="N848" s="8" t="str">
        <f>_xlfn.XLOOKUP(Orders[[#This Row],[Customer ID]],customers!$A$1:$A$1001,customers!$I$1:$I$1001,,0)</f>
        <v>Yes</v>
      </c>
      <c r="O848" s="8" t="str">
        <f t="shared" si="27"/>
        <v>Arabica</v>
      </c>
      <c r="P848" t="str">
        <f>IF(J848="M","Medium",IF(J848="L","Light",IF(J848="D","Dark","")))</f>
        <v>Medium</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IF(_xlfn.XLOOKUP(C849,customers!A848:A1848,customers!C848:C1848,,0)=0,"",_xlfn.XLOOKUP(C849,customers!A848:A1848,customers!C848:C1848,,0))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26"/>
        <v>8.9550000000000001</v>
      </c>
      <c r="N849" s="8" t="str">
        <f>_xlfn.XLOOKUP(Orders[[#This Row],[Customer ID]],customers!$A$1:$A$1001,customers!$I$1:$I$1001,,0)</f>
        <v>Yes</v>
      </c>
      <c r="O849" s="8" t="str">
        <f t="shared" si="27"/>
        <v>Arabica</v>
      </c>
      <c r="P849" t="str">
        <f>IF(J849="M","Medium",IF(J849="L","Light",IF(J849="D","Dark","")))</f>
        <v>Dark</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IF(_xlfn.XLOOKUP(C850,customers!A849:A1849,customers!C849:C1849,,0)=0,"",_xlfn.XLOOKUP(C850,customers!A849:A1849,customers!C849:C1849,,0))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26"/>
        <v>53.46</v>
      </c>
      <c r="N850" s="8" t="str">
        <f>_xlfn.XLOOKUP(Orders[[#This Row],[Customer ID]],customers!$A$1:$A$1001,customers!$I$1:$I$1001,,0)</f>
        <v>No</v>
      </c>
      <c r="O850" s="8" t="str">
        <f t="shared" si="27"/>
        <v>Excelsa</v>
      </c>
      <c r="P850" t="str">
        <f>IF(J850="M","Medium",IF(J850="L","Light",IF(J850="D","Dark","")))</f>
        <v>Light</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IF(_xlfn.XLOOKUP(C851,customers!A850:A1850,customers!C850:C1850,,0)=0,"",_xlfn.XLOOKUP(C851,customers!A850:A1850,customers!C850:C1850,,0))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26"/>
        <v>23.31</v>
      </c>
      <c r="N851" s="8" t="str">
        <f>_xlfn.XLOOKUP(Orders[[#This Row],[Customer ID]],customers!$A$1:$A$1001,customers!$I$1:$I$1001,,0)</f>
        <v>Yes</v>
      </c>
      <c r="O851" s="8" t="str">
        <f t="shared" si="27"/>
        <v>Arabica</v>
      </c>
      <c r="P851" t="str">
        <f>IF(J851="M","Medium",IF(J851="L","Light",IF(J851="D","Dark","")))</f>
        <v>Light</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IF(_xlfn.XLOOKUP(C852,customers!A851:A1851,customers!C851:C1851,,0)=0,"",_xlfn.XLOOKUP(C852,customers!A851:A1851,customers!C851:C1851,,0))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26"/>
        <v>6.75</v>
      </c>
      <c r="N852" s="8" t="str">
        <f>_xlfn.XLOOKUP(Orders[[#This Row],[Customer ID]],customers!$A$1:$A$1001,customers!$I$1:$I$1001,,0)</f>
        <v>Yes</v>
      </c>
      <c r="O852" s="8" t="str">
        <f t="shared" si="27"/>
        <v>Arabica</v>
      </c>
      <c r="P852" t="str">
        <f>IF(J852="M","Medium",IF(J852="L","Light",IF(J852="D","Dark","")))</f>
        <v>Medium</v>
      </c>
    </row>
    <row r="853" spans="1:16" x14ac:dyDescent="0.25">
      <c r="A853" s="2" t="s">
        <v>5299</v>
      </c>
      <c r="B853" s="3">
        <v>43900</v>
      </c>
      <c r="C853" s="2" t="s">
        <v>5300</v>
      </c>
      <c r="D853" t="s">
        <v>6169</v>
      </c>
      <c r="E853" s="2">
        <v>1</v>
      </c>
      <c r="F853" s="2" t="str">
        <f>_xlfn.XLOOKUP(C853,customers!$A$1:$A$1001,customers!$B$1:$B$1001,,0)</f>
        <v>Perice Eberz</v>
      </c>
      <c r="G853" s="2" t="str">
        <f>IF(_xlfn.XLOOKUP(C853,customers!A852:A1852,customers!C852:C1852,,0)=0,"",_xlfn.XLOOKUP(C853,customers!A852:A1852,customers!C852:C1852,,0))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26"/>
        <v>7.77</v>
      </c>
      <c r="N853" s="8" t="str">
        <f>_xlfn.XLOOKUP(Orders[[#This Row],[Customer ID]],customers!$A$1:$A$1001,customers!$I$1:$I$1001,,0)</f>
        <v>Yes</v>
      </c>
      <c r="O853" s="8" t="str">
        <f t="shared" si="27"/>
        <v>Liberica</v>
      </c>
      <c r="P853" t="str">
        <f>IF(J853="M","Medium",IF(J853="L","Light",IF(J853="D","Dark","")))</f>
        <v>Dark</v>
      </c>
    </row>
    <row r="854" spans="1:16" x14ac:dyDescent="0.25">
      <c r="A854" s="2" t="s">
        <v>5305</v>
      </c>
      <c r="B854" s="3">
        <v>44527</v>
      </c>
      <c r="C854" s="2" t="s">
        <v>5306</v>
      </c>
      <c r="D854" t="s">
        <v>6165</v>
      </c>
      <c r="E854" s="2">
        <v>4</v>
      </c>
      <c r="F854" s="2" t="str">
        <f>_xlfn.XLOOKUP(C854,customers!$A$1:$A$1001,customers!$B$1:$B$1001,,0)</f>
        <v>Bear Gaish</v>
      </c>
      <c r="G854" s="2" t="str">
        <f>IF(_xlfn.XLOOKUP(C854,customers!A853:A1853,customers!C853:C1853,,0)=0,"",_xlfn.XLOOKUP(C854,customers!A853:A1853,customers!C853:C1853,,0))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26"/>
        <v>119.13999999999999</v>
      </c>
      <c r="N854" s="8" t="str">
        <f>_xlfn.XLOOKUP(Orders[[#This Row],[Customer ID]],customers!$A$1:$A$1001,customers!$I$1:$I$1001,,0)</f>
        <v>Yes</v>
      </c>
      <c r="O854" s="8" t="str">
        <f t="shared" si="27"/>
        <v>Liberica</v>
      </c>
      <c r="P854" t="str">
        <f>IF(J854="M","Medium",IF(J854="L","Light",IF(J854="D","Dark","")))</f>
        <v>Dark</v>
      </c>
    </row>
    <row r="855" spans="1:16" x14ac:dyDescent="0.25">
      <c r="A855" s="2" t="s">
        <v>5310</v>
      </c>
      <c r="B855" s="3">
        <v>44259</v>
      </c>
      <c r="C855" s="2" t="s">
        <v>5311</v>
      </c>
      <c r="D855" t="s">
        <v>6147</v>
      </c>
      <c r="E855" s="2">
        <v>2</v>
      </c>
      <c r="F855" s="2" t="str">
        <f>_xlfn.XLOOKUP(C855,customers!$A$1:$A$1001,customers!$B$1:$B$1001,,0)</f>
        <v>Lynnea Danton</v>
      </c>
      <c r="G855" s="2" t="str">
        <f>IF(_xlfn.XLOOKUP(C855,customers!A854:A1854,customers!C854:C1854,,0)=0,"",_xlfn.XLOOKUP(C855,customers!A854:A1854,customers!C854:C1854,,0))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26"/>
        <v>19.899999999999999</v>
      </c>
      <c r="N855" s="8" t="str">
        <f>_xlfn.XLOOKUP(Orders[[#This Row],[Customer ID]],customers!$A$1:$A$1001,customers!$I$1:$I$1001,,0)</f>
        <v>No</v>
      </c>
      <c r="O855" s="8" t="str">
        <f t="shared" si="27"/>
        <v>Arabica</v>
      </c>
      <c r="P855" t="str">
        <f>IF(J855="M","Medium",IF(J855="L","Light",IF(J855="D","Dark","")))</f>
        <v>Dark</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IF(_xlfn.XLOOKUP(C856,customers!A855:A1855,customers!C855:C1855,,0)=0,"",_xlfn.XLOOKUP(C856,customers!A855:A1855,customers!C855:C1855,,0))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26"/>
        <v>35.849999999999994</v>
      </c>
      <c r="N856" s="8" t="str">
        <f>_xlfn.XLOOKUP(Orders[[#This Row],[Customer ID]],customers!$A$1:$A$1001,customers!$I$1:$I$1001,,0)</f>
        <v>Yes</v>
      </c>
      <c r="O856" s="8" t="str">
        <f t="shared" si="27"/>
        <v>Robusta</v>
      </c>
      <c r="P856" t="str">
        <f>IF(J856="M","Medium",IF(J856="L","Light",IF(J856="D","Dark","")))</f>
        <v>Light</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IF(_xlfn.XLOOKUP(C857,customers!A856:A1856,customers!C856:C1856,,0)=0,"",_xlfn.XLOOKUP(C857,customers!A856:A1856,customers!C856:C1856,,0))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26"/>
        <v>89.35499999999999</v>
      </c>
      <c r="N857" s="8" t="str">
        <f>_xlfn.XLOOKUP(Orders[[#This Row],[Customer ID]],customers!$A$1:$A$1001,customers!$I$1:$I$1001,,0)</f>
        <v>No</v>
      </c>
      <c r="O857" s="8" t="str">
        <f t="shared" si="27"/>
        <v>Liberica</v>
      </c>
      <c r="P857" t="str">
        <f>IF(J857="M","Medium",IF(J857="L","Light",IF(J857="D","Dark","")))</f>
        <v>Dark</v>
      </c>
    </row>
    <row r="858" spans="1:16" x14ac:dyDescent="0.25">
      <c r="A858" s="2" t="s">
        <v>5327</v>
      </c>
      <c r="B858" s="3">
        <v>44031</v>
      </c>
      <c r="C858" s="2" t="s">
        <v>5188</v>
      </c>
      <c r="D858" t="s">
        <v>6159</v>
      </c>
      <c r="E858" s="2">
        <v>2</v>
      </c>
      <c r="F858" s="2" t="str">
        <f>_xlfn.XLOOKUP(C858,customers!$A$1:$A$1001,customers!$B$1:$B$1001,,0)</f>
        <v>Odelia Skerme</v>
      </c>
      <c r="G858" s="2" t="e">
        <f>IF(_xlfn.XLOOKUP(C858,customers!A857:A1857,customers!C857:C1857,,0)=0,"",_xlfn.XLOOKUP(C858,customers!A857:A1857,customers!C857:C1857,,0))</f>
        <v>#N/A</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26"/>
        <v>8.73</v>
      </c>
      <c r="N858" s="8" t="str">
        <f>_xlfn.XLOOKUP(Orders[[#This Row],[Customer ID]],customers!$A$1:$A$1001,customers!$I$1:$I$1001,,0)</f>
        <v>Yes</v>
      </c>
      <c r="O858" s="8" t="str">
        <f t="shared" si="27"/>
        <v>Liberica</v>
      </c>
      <c r="P858" t="str">
        <f>IF(J858="M","Medium",IF(J858="L","Light",IF(J858="D","Dark","")))</f>
        <v>Medium</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IF(_xlfn.XLOOKUP(C859,customers!A858:A1858,customers!C858:C1858,,0)=0,"",_xlfn.XLOOKUP(C859,customers!A858:A1858,customers!C858:C1858,,0))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26"/>
        <v>137.42499999999998</v>
      </c>
      <c r="N859" s="8" t="str">
        <f>_xlfn.XLOOKUP(Orders[[#This Row],[Customer ID]],customers!$A$1:$A$1001,customers!$I$1:$I$1001,,0)</f>
        <v>No</v>
      </c>
      <c r="O859" s="8" t="str">
        <f t="shared" si="27"/>
        <v>Robusta</v>
      </c>
      <c r="P859" t="str">
        <f>IF(J859="M","Medium",IF(J859="L","Light",IF(J859="D","Dark","")))</f>
        <v>Light</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IF(_xlfn.XLOOKUP(C860,customers!A859:A1859,customers!C859:C1859,,0)=0,"",_xlfn.XLOOKUP(C860,customers!A859:A1859,customers!C859:C1859,,0))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26"/>
        <v>34.92</v>
      </c>
      <c r="N860" s="8" t="str">
        <f>_xlfn.XLOOKUP(Orders[[#This Row],[Customer ID]],customers!$A$1:$A$1001,customers!$I$1:$I$1001,,0)</f>
        <v>No</v>
      </c>
      <c r="O860" s="8" t="str">
        <f t="shared" si="27"/>
        <v>Liberica</v>
      </c>
      <c r="P860" t="str">
        <f>IF(J860="M","Medium",IF(J860="L","Light",IF(J860="D","Dark","")))</f>
        <v>Medium</v>
      </c>
    </row>
    <row r="861" spans="1:16" x14ac:dyDescent="0.25">
      <c r="A861" s="2" t="s">
        <v>5345</v>
      </c>
      <c r="B861" s="3">
        <v>43716</v>
      </c>
      <c r="C861" s="2" t="s">
        <v>5346</v>
      </c>
      <c r="D861" t="s">
        <v>6182</v>
      </c>
      <c r="E861" s="2">
        <v>6</v>
      </c>
      <c r="F861" s="2" t="str">
        <f>_xlfn.XLOOKUP(C861,customers!$A$1:$A$1001,customers!$B$1:$B$1001,,0)</f>
        <v>Redd Simao</v>
      </c>
      <c r="G861" s="2" t="str">
        <f>IF(_xlfn.XLOOKUP(C861,customers!A860:A1860,customers!C860:C1860,,0)=0,"",_xlfn.XLOOKUP(C861,customers!A860:A1860,customers!C860:C1860,,0))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26"/>
        <v>178.70999999999998</v>
      </c>
      <c r="N861" s="8" t="str">
        <f>_xlfn.XLOOKUP(Orders[[#This Row],[Customer ID]],customers!$A$1:$A$1001,customers!$I$1:$I$1001,,0)</f>
        <v>No</v>
      </c>
      <c r="O861" s="8" t="str">
        <f t="shared" si="27"/>
        <v>Arabica</v>
      </c>
      <c r="P861" t="str">
        <f>IF(J861="M","Medium",IF(J861="L","Light",IF(J861="D","Dark","")))</f>
        <v>Light</v>
      </c>
    </row>
    <row r="862" spans="1:16" x14ac:dyDescent="0.25">
      <c r="A862" s="2" t="s">
        <v>5351</v>
      </c>
      <c r="B862" s="3">
        <v>44707</v>
      </c>
      <c r="C862" s="2" t="s">
        <v>5352</v>
      </c>
      <c r="D862" t="s">
        <v>6175</v>
      </c>
      <c r="E862" s="2">
        <v>1</v>
      </c>
      <c r="F862" s="2" t="str">
        <f>_xlfn.XLOOKUP(C862,customers!$A$1:$A$1001,customers!$B$1:$B$1001,,0)</f>
        <v>Cece Inker</v>
      </c>
      <c r="G862" s="2" t="str">
        <f>IF(_xlfn.XLOOKUP(C862,customers!A861:A1861,customers!C861:C1861,,0)=0,"",_xlfn.XLOOKUP(C862,customers!A861:A1861,customers!C861:C1861,,0))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26"/>
        <v>25.874999999999996</v>
      </c>
      <c r="N862" s="8" t="str">
        <f>_xlfn.XLOOKUP(Orders[[#This Row],[Customer ID]],customers!$A$1:$A$1001,customers!$I$1:$I$1001,,0)</f>
        <v>No</v>
      </c>
      <c r="O862" s="8" t="str">
        <f t="shared" si="27"/>
        <v>Arabica</v>
      </c>
      <c r="P862" t="str">
        <f>IF(J862="M","Medium",IF(J862="L","Light",IF(J862="D","Dark","")))</f>
        <v>Medium</v>
      </c>
    </row>
    <row r="863" spans="1:16" x14ac:dyDescent="0.25">
      <c r="A863" s="2" t="s">
        <v>5356</v>
      </c>
      <c r="B863" s="3">
        <v>43802</v>
      </c>
      <c r="C863" s="2" t="s">
        <v>5357</v>
      </c>
      <c r="D863" t="s">
        <v>6143</v>
      </c>
      <c r="E863" s="2">
        <v>6</v>
      </c>
      <c r="F863" s="2" t="str">
        <f>_xlfn.XLOOKUP(C863,customers!$A$1:$A$1001,customers!$B$1:$B$1001,,0)</f>
        <v>Noel Chisholm</v>
      </c>
      <c r="G863" s="2" t="str">
        <f>IF(_xlfn.XLOOKUP(C863,customers!A862:A1862,customers!C862:C1862,,0)=0,"",_xlfn.XLOOKUP(C863,customers!A862:A1862,customers!C862:C1862,,0))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26"/>
        <v>77.699999999999989</v>
      </c>
      <c r="N863" s="8" t="str">
        <f>_xlfn.XLOOKUP(Orders[[#This Row],[Customer ID]],customers!$A$1:$A$1001,customers!$I$1:$I$1001,,0)</f>
        <v>Yes</v>
      </c>
      <c r="O863" s="8" t="str">
        <f t="shared" si="27"/>
        <v>Liberica</v>
      </c>
      <c r="P863" t="str">
        <f>IF(J863="M","Medium",IF(J863="L","Light",IF(J863="D","Dark","")))</f>
        <v>Dark</v>
      </c>
    </row>
    <row r="864" spans="1:16" x14ac:dyDescent="0.25">
      <c r="A864" s="2" t="s">
        <v>5362</v>
      </c>
      <c r="B864" s="3">
        <v>43725</v>
      </c>
      <c r="C864" s="2" t="s">
        <v>5363</v>
      </c>
      <c r="D864" t="s">
        <v>6138</v>
      </c>
      <c r="E864" s="2">
        <v>1</v>
      </c>
      <c r="F864" s="2" t="str">
        <f>_xlfn.XLOOKUP(C864,customers!$A$1:$A$1001,customers!$B$1:$B$1001,,0)</f>
        <v>Grazia Oats</v>
      </c>
      <c r="G864" s="2" t="str">
        <f>IF(_xlfn.XLOOKUP(C864,customers!A863:A1863,customers!C863:C1863,,0)=0,"",_xlfn.XLOOKUP(C864,customers!A863:A1863,customers!C863:C1863,,0))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26"/>
        <v>9.9499999999999993</v>
      </c>
      <c r="N864" s="8" t="str">
        <f>_xlfn.XLOOKUP(Orders[[#This Row],[Customer ID]],customers!$A$1:$A$1001,customers!$I$1:$I$1001,,0)</f>
        <v>Yes</v>
      </c>
      <c r="O864" s="8" t="str">
        <f t="shared" si="27"/>
        <v>Robusta</v>
      </c>
      <c r="P864" t="str">
        <f>IF(J864="M","Medium",IF(J864="L","Light",IF(J864="D","Dark","")))</f>
        <v>Medium</v>
      </c>
    </row>
    <row r="865" spans="1:16" x14ac:dyDescent="0.25">
      <c r="A865" s="2" t="s">
        <v>5368</v>
      </c>
      <c r="B865" s="3">
        <v>44712</v>
      </c>
      <c r="C865" s="2" t="s">
        <v>5369</v>
      </c>
      <c r="D865" t="s">
        <v>6162</v>
      </c>
      <c r="E865" s="2">
        <v>2</v>
      </c>
      <c r="F865" s="2" t="str">
        <f>_xlfn.XLOOKUP(C865,customers!$A$1:$A$1001,customers!$B$1:$B$1001,,0)</f>
        <v>Meade Birkin</v>
      </c>
      <c r="G865" s="2" t="str">
        <f>IF(_xlfn.XLOOKUP(C865,customers!A864:A1864,customers!C864:C1864,,0)=0,"",_xlfn.XLOOKUP(C865,customers!A864:A1864,customers!C864:C1864,,0))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26"/>
        <v>29.1</v>
      </c>
      <c r="N865" s="8" t="str">
        <f>_xlfn.XLOOKUP(Orders[[#This Row],[Customer ID]],customers!$A$1:$A$1001,customers!$I$1:$I$1001,,0)</f>
        <v>Yes</v>
      </c>
      <c r="O865" s="8" t="str">
        <f t="shared" si="27"/>
        <v>Liberica</v>
      </c>
      <c r="P865" t="str">
        <f>IF(J865="M","Medium",IF(J865="L","Light",IF(J865="D","Dark","")))</f>
        <v>Medium</v>
      </c>
    </row>
    <row r="866" spans="1:16" x14ac:dyDescent="0.25">
      <c r="A866" s="2" t="s">
        <v>5374</v>
      </c>
      <c r="B866" s="3">
        <v>43759</v>
      </c>
      <c r="C866" s="2" t="s">
        <v>5375</v>
      </c>
      <c r="D866" t="s">
        <v>6178</v>
      </c>
      <c r="E866" s="2">
        <v>6</v>
      </c>
      <c r="F866" s="2" t="str">
        <f>_xlfn.XLOOKUP(C866,customers!$A$1:$A$1001,customers!$B$1:$B$1001,,0)</f>
        <v>Ronda Pyson</v>
      </c>
      <c r="G866" s="2" t="str">
        <f>IF(_xlfn.XLOOKUP(C866,customers!A865:A1865,customers!C865:C1865,,0)=0,"",_xlfn.XLOOKUP(C866,customers!A865:A1865,customers!C865:C1865,,0))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26"/>
        <v>21.509999999999998</v>
      </c>
      <c r="N866" s="8" t="str">
        <f>_xlfn.XLOOKUP(Orders[[#This Row],[Customer ID]],customers!$A$1:$A$1001,customers!$I$1:$I$1001,,0)</f>
        <v>No</v>
      </c>
      <c r="O866" s="8" t="str">
        <f t="shared" si="27"/>
        <v>Robusta</v>
      </c>
      <c r="P866" t="str">
        <f>IF(J866="M","Medium",IF(J866="L","Light",IF(J866="D","Dark","")))</f>
        <v>Light</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IF(_xlfn.XLOOKUP(C867,customers!A866:A1866,customers!C866:C1866,,0)=0,"",_xlfn.XLOOKUP(C867,customers!A866:A1866,customers!C866:C1866,,0))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26"/>
        <v>6.75</v>
      </c>
      <c r="N867" s="8" t="str">
        <f>_xlfn.XLOOKUP(Orders[[#This Row],[Customer ID]],customers!$A$1:$A$1001,customers!$I$1:$I$1001,,0)</f>
        <v>Yes</v>
      </c>
      <c r="O867" s="8" t="str">
        <f t="shared" si="27"/>
        <v>Arabica</v>
      </c>
      <c r="P867" t="str">
        <f>IF(J867="M","Medium",IF(J867="L","Light",IF(J867="D","Dark","")))</f>
        <v>Medium</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IF(_xlfn.XLOOKUP(C868,customers!A867:A1867,customers!C867:C1867,,0)=0,"",_xlfn.XLOOKUP(C868,customers!A867:A1867,customers!C867:C1867,,0))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26"/>
        <v>17.91</v>
      </c>
      <c r="N868" s="8" t="str">
        <f>_xlfn.XLOOKUP(Orders[[#This Row],[Customer ID]],customers!$A$1:$A$1001,customers!$I$1:$I$1001,,0)</f>
        <v>No</v>
      </c>
      <c r="O868" s="8" t="str">
        <f t="shared" si="27"/>
        <v>Arabica</v>
      </c>
      <c r="P868" t="str">
        <f>IF(J868="M","Medium",IF(J868="L","Light",IF(J868="D","Dark","")))</f>
        <v>Dark</v>
      </c>
    </row>
    <row r="869" spans="1:16" x14ac:dyDescent="0.25">
      <c r="A869" s="2" t="s">
        <v>5391</v>
      </c>
      <c r="B869" s="3">
        <v>44792</v>
      </c>
      <c r="C869" s="2" t="s">
        <v>5392</v>
      </c>
      <c r="D869" t="s">
        <v>6182</v>
      </c>
      <c r="E869" s="2">
        <v>1</v>
      </c>
      <c r="F869" s="2" t="str">
        <f>_xlfn.XLOOKUP(C869,customers!$A$1:$A$1001,customers!$B$1:$B$1001,,0)</f>
        <v>Bee Fattorini</v>
      </c>
      <c r="G869" s="2" t="str">
        <f>IF(_xlfn.XLOOKUP(C869,customers!A868:A1868,customers!C868:C1868,,0)=0,"",_xlfn.XLOOKUP(C869,customers!A868:A1868,customers!C868:C1868,,0))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26"/>
        <v>29.784999999999997</v>
      </c>
      <c r="N869" s="8" t="str">
        <f>_xlfn.XLOOKUP(Orders[[#This Row],[Customer ID]],customers!$A$1:$A$1001,customers!$I$1:$I$1001,,0)</f>
        <v>Yes</v>
      </c>
      <c r="O869" s="8" t="str">
        <f t="shared" si="27"/>
        <v>Arabica</v>
      </c>
      <c r="P869" t="str">
        <f>IF(J869="M","Medium",IF(J869="L","Light",IF(J869="D","Dark","")))</f>
        <v>Light</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IF(_xlfn.XLOOKUP(C870,customers!A869:A1869,customers!C869:C1869,,0)=0,"",_xlfn.XLOOKUP(C870,customers!A869:A1869,customers!C869:C1869,,0))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26"/>
        <v>41.25</v>
      </c>
      <c r="N870" s="8" t="str">
        <f>_xlfn.XLOOKUP(Orders[[#This Row],[Customer ID]],customers!$A$1:$A$1001,customers!$I$1:$I$1001,,0)</f>
        <v>Yes</v>
      </c>
      <c r="O870" s="8" t="str">
        <f t="shared" si="27"/>
        <v>Excelsa</v>
      </c>
      <c r="P870" t="str">
        <f>IF(J870="M","Medium",IF(J870="L","Light",IF(J870="D","Dark","")))</f>
        <v>Medium</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IF(_xlfn.XLOOKUP(C871,customers!A870:A1870,customers!C870:C1870,,0)=0,"",_xlfn.XLOOKUP(C871,customers!A870:A1870,customers!C870:C1870,,0))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26"/>
        <v>17.91</v>
      </c>
      <c r="N871" s="8" t="str">
        <f>_xlfn.XLOOKUP(Orders[[#This Row],[Customer ID]],customers!$A$1:$A$1001,customers!$I$1:$I$1001,,0)</f>
        <v>Yes</v>
      </c>
      <c r="O871" s="8" t="str">
        <f t="shared" si="27"/>
        <v>Robusta</v>
      </c>
      <c r="P871" t="str">
        <f>IF(J871="M","Medium",IF(J871="L","Light",IF(J871="D","Dark","")))</f>
        <v>Medium</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IF(_xlfn.XLOOKUP(C872,customers!A871:A1871,customers!C871:C1871,,0)=0,"",_xlfn.XLOOKUP(C872,customers!A871:A1871,customers!C871:C1871,,0))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26"/>
        <v>7.29</v>
      </c>
      <c r="N872" s="8" t="str">
        <f>_xlfn.XLOOKUP(Orders[[#This Row],[Customer ID]],customers!$A$1:$A$1001,customers!$I$1:$I$1001,,0)</f>
        <v>Yes</v>
      </c>
      <c r="O872" s="8" t="str">
        <f t="shared" si="27"/>
        <v>Excelsa</v>
      </c>
      <c r="P872" t="str">
        <f>IF(J872="M","Medium",IF(J872="L","Light",IF(J872="D","Dark","")))</f>
        <v>Dark</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IF(_xlfn.XLOOKUP(C873,customers!A872:A1872,customers!C872:C1872,,0)=0,"",_xlfn.XLOOKUP(C873,customers!A872:A1872,customers!C872:C1872,,0))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26"/>
        <v>29.7</v>
      </c>
      <c r="N873" s="8" t="str">
        <f>_xlfn.XLOOKUP(Orders[[#This Row],[Customer ID]],customers!$A$1:$A$1001,customers!$I$1:$I$1001,,0)</f>
        <v>Yes</v>
      </c>
      <c r="O873" s="8" t="str">
        <f t="shared" si="27"/>
        <v>Excelsa</v>
      </c>
      <c r="P873" t="str">
        <f>IF(J873="M","Medium",IF(J873="L","Light",IF(J873="D","Dark","")))</f>
        <v>Light</v>
      </c>
    </row>
    <row r="874" spans="1:16" x14ac:dyDescent="0.25">
      <c r="A874" s="2" t="s">
        <v>5421</v>
      </c>
      <c r="B874" s="3">
        <v>43521</v>
      </c>
      <c r="C874" s="2" t="s">
        <v>5422</v>
      </c>
      <c r="D874" t="s">
        <v>6155</v>
      </c>
      <c r="E874" s="2">
        <v>2</v>
      </c>
      <c r="F874" s="2" t="str">
        <f>_xlfn.XLOOKUP(C874,customers!$A$1:$A$1001,customers!$B$1:$B$1001,,0)</f>
        <v>Claudie Weond</v>
      </c>
      <c r="G874" s="2" t="str">
        <f>IF(_xlfn.XLOOKUP(C874,customers!A873:A1873,customers!C873:C1873,,0)=0,"",_xlfn.XLOOKUP(C874,customers!A873:A1873,customers!C873:C1873,,0))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26"/>
        <v>22.5</v>
      </c>
      <c r="N874" s="8" t="str">
        <f>_xlfn.XLOOKUP(Orders[[#This Row],[Customer ID]],customers!$A$1:$A$1001,customers!$I$1:$I$1001,,0)</f>
        <v>No</v>
      </c>
      <c r="O874" s="8" t="str">
        <f t="shared" si="27"/>
        <v>Arabica</v>
      </c>
      <c r="P874" t="str">
        <f>IF(J874="M","Medium",IF(J874="L","Light",IF(J874="D","Dark","")))</f>
        <v>Medium</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IF(_xlfn.XLOOKUP(C875,customers!A874:A1874,customers!C874:C1874,,0)=0,"",_xlfn.XLOOKUP(C875,customers!A874:A1874,customers!C874:C1874,,0))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26"/>
        <v>11.94</v>
      </c>
      <c r="N875" s="8" t="str">
        <f>_xlfn.XLOOKUP(Orders[[#This Row],[Customer ID]],customers!$A$1:$A$1001,customers!$I$1:$I$1001,,0)</f>
        <v>Yes</v>
      </c>
      <c r="O875" s="8" t="str">
        <f t="shared" si="27"/>
        <v>Robusta</v>
      </c>
      <c r="P875" t="str">
        <f>IF(J875="M","Medium",IF(J875="L","Light",IF(J875="D","Dark","")))</f>
        <v>Medium</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IF(_xlfn.XLOOKUP(C876,customers!A875:A1875,customers!C875:C1875,,0)=0,"",_xlfn.XLOOKUP(C876,customers!A875:A1875,customers!C875:C1875,,0))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26"/>
        <v>25.9</v>
      </c>
      <c r="N876" s="8" t="str">
        <f>_xlfn.XLOOKUP(Orders[[#This Row],[Customer ID]],customers!$A$1:$A$1001,customers!$I$1:$I$1001,,0)</f>
        <v>No</v>
      </c>
      <c r="O876" s="8" t="str">
        <f t="shared" si="27"/>
        <v>Arabica</v>
      </c>
      <c r="P876" t="str">
        <f>IF(J876="M","Medium",IF(J876="L","Light",IF(J876="D","Dark","")))</f>
        <v>Light</v>
      </c>
    </row>
    <row r="877" spans="1:16" x14ac:dyDescent="0.25">
      <c r="A877" s="2" t="s">
        <v>5439</v>
      </c>
      <c r="B877" s="3">
        <v>44253</v>
      </c>
      <c r="C877" s="2" t="s">
        <v>5440</v>
      </c>
      <c r="D877" t="s">
        <v>6160</v>
      </c>
      <c r="E877" s="2">
        <v>5</v>
      </c>
      <c r="F877" s="2" t="str">
        <f>_xlfn.XLOOKUP(C877,customers!$A$1:$A$1001,customers!$B$1:$B$1001,,0)</f>
        <v>Orazio Comber</v>
      </c>
      <c r="G877" s="2" t="str">
        <f>IF(_xlfn.XLOOKUP(C877,customers!A876:A1876,customers!C876:C1876,,0)=0,"",_xlfn.XLOOKUP(C877,customers!A876:A1876,customers!C876:C1876,,0))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26"/>
        <v>43.650000000000006</v>
      </c>
      <c r="N877" s="8" t="str">
        <f>_xlfn.XLOOKUP(Orders[[#This Row],[Customer ID]],customers!$A$1:$A$1001,customers!$I$1:$I$1001,,0)</f>
        <v>No</v>
      </c>
      <c r="O877" s="8" t="str">
        <f t="shared" si="27"/>
        <v>Liberica</v>
      </c>
      <c r="P877" t="str">
        <f>IF(J877="M","Medium",IF(J877="L","Light",IF(J877="D","Dark","")))</f>
        <v>Medium</v>
      </c>
    </row>
    <row r="878" spans="1:16" x14ac:dyDescent="0.25">
      <c r="A878" s="2" t="s">
        <v>5439</v>
      </c>
      <c r="B878" s="3">
        <v>44253</v>
      </c>
      <c r="C878" s="2" t="s">
        <v>5440</v>
      </c>
      <c r="D878" t="s">
        <v>6180</v>
      </c>
      <c r="E878" s="2">
        <v>6</v>
      </c>
      <c r="F878" s="2" t="str">
        <f>_xlfn.XLOOKUP(C878,customers!$A$1:$A$1001,customers!$B$1:$B$1001,,0)</f>
        <v>Orazio Comber</v>
      </c>
      <c r="G878" s="2" t="str">
        <f>IF(_xlfn.XLOOKUP(C878,customers!A877:A1877,customers!C877:C1877,,0)=0,"",_xlfn.XLOOKUP(C878,customers!A877:A1877,customers!C877:C1877,,0))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26"/>
        <v>46.62</v>
      </c>
      <c r="N878" s="8" t="str">
        <f>_xlfn.XLOOKUP(Orders[[#This Row],[Customer ID]],customers!$A$1:$A$1001,customers!$I$1:$I$1001,,0)</f>
        <v>No</v>
      </c>
      <c r="O878" s="8" t="str">
        <f t="shared" si="27"/>
        <v>Arabica</v>
      </c>
      <c r="P878" t="str">
        <f>IF(J878="M","Medium",IF(J878="L","Light",IF(J878="D","Dark","")))</f>
        <v>Light</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IF(_xlfn.XLOOKUP(C879,customers!A878:A1878,customers!C878:C1878,,0)=0,"",_xlfn.XLOOKUP(C879,customers!A878:A1878,customers!C878:C1878,,0))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26"/>
        <v>28.53</v>
      </c>
      <c r="N879" s="8" t="str">
        <f>_xlfn.XLOOKUP(Orders[[#This Row],[Customer ID]],customers!$A$1:$A$1001,customers!$I$1:$I$1001,,0)</f>
        <v>No</v>
      </c>
      <c r="O879" s="8" t="str">
        <f t="shared" si="27"/>
        <v>Liberica</v>
      </c>
      <c r="P879" t="str">
        <f>IF(J879="M","Medium",IF(J879="L","Light",IF(J879="D","Dark","")))</f>
        <v>Light</v>
      </c>
    </row>
    <row r="880" spans="1:16" x14ac:dyDescent="0.25">
      <c r="A880" s="2" t="s">
        <v>5456</v>
      </c>
      <c r="B880" s="3">
        <v>44323</v>
      </c>
      <c r="C880" s="2" t="s">
        <v>5457</v>
      </c>
      <c r="D880" t="s">
        <v>6142</v>
      </c>
      <c r="E880" s="2">
        <v>1</v>
      </c>
      <c r="F880" s="2" t="str">
        <f>_xlfn.XLOOKUP(C880,customers!$A$1:$A$1001,customers!$B$1:$B$1001,,0)</f>
        <v>Izaak Primak</v>
      </c>
      <c r="G880" s="2" t="str">
        <f>IF(_xlfn.XLOOKUP(C880,customers!A879:A1879,customers!C879:C1879,,0)=0,"",_xlfn.XLOOKUP(C880,customers!A879:A1879,customers!C879:C1879,,0))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26"/>
        <v>27.484999999999996</v>
      </c>
      <c r="N880" s="8" t="str">
        <f>_xlfn.XLOOKUP(Orders[[#This Row],[Customer ID]],customers!$A$1:$A$1001,customers!$I$1:$I$1001,,0)</f>
        <v>Yes</v>
      </c>
      <c r="O880" s="8" t="str">
        <f t="shared" si="27"/>
        <v>Robusta</v>
      </c>
      <c r="P880" t="str">
        <f>IF(J880="M","Medium",IF(J880="L","Light",IF(J880="D","Dark","")))</f>
        <v>Light</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IF(_xlfn.XLOOKUP(C881,customers!A880:A1880,customers!C880:C1880,,0)=0,"",_xlfn.XLOOKUP(C881,customers!A880:A1880,customers!C880:C1880,,0))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26"/>
        <v>10.935</v>
      </c>
      <c r="N881" s="8" t="str">
        <f>_xlfn.XLOOKUP(Orders[[#This Row],[Customer ID]],customers!$A$1:$A$1001,customers!$I$1:$I$1001,,0)</f>
        <v>No</v>
      </c>
      <c r="O881" s="8" t="str">
        <f t="shared" si="27"/>
        <v>Excelsa</v>
      </c>
      <c r="P881" t="str">
        <f>IF(J881="M","Medium",IF(J881="L","Light",IF(J881="D","Dark","")))</f>
        <v>Dark</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IF(_xlfn.XLOOKUP(C882,customers!A881:A1881,customers!C881:C1881,,0)=0,"",_xlfn.XLOOKUP(C882,customers!A881:A1881,customers!C881:C1881,,0))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26"/>
        <v>7.169999999999999</v>
      </c>
      <c r="N882" s="8" t="str">
        <f>_xlfn.XLOOKUP(Orders[[#This Row],[Customer ID]],customers!$A$1:$A$1001,customers!$I$1:$I$1001,,0)</f>
        <v>No</v>
      </c>
      <c r="O882" s="8" t="str">
        <f t="shared" si="27"/>
        <v>Robusta</v>
      </c>
      <c r="P882" t="str">
        <f>IF(J882="M","Medium",IF(J882="L","Light",IF(J882="D","Dark","")))</f>
        <v>Light</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IF(_xlfn.XLOOKUP(C883,customers!A882:A1882,customers!C882:C1882,,0)=0,"",_xlfn.XLOOKUP(C883,customers!A882:A1882,customers!C882:C1882,,0))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26"/>
        <v>23.31</v>
      </c>
      <c r="N883" s="8" t="str">
        <f>_xlfn.XLOOKUP(Orders[[#This Row],[Customer ID]],customers!$A$1:$A$1001,customers!$I$1:$I$1001,,0)</f>
        <v>Yes</v>
      </c>
      <c r="O883" s="8" t="str">
        <f t="shared" si="27"/>
        <v>Arabica</v>
      </c>
      <c r="P883" t="str">
        <f>IF(J883="M","Medium",IF(J883="L","Light",IF(J883="D","Dark","")))</f>
        <v>Light</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IF(_xlfn.XLOOKUP(C884,customers!A883:A1883,customers!C883:C1883,,0)=0,"",_xlfn.XLOOKUP(C884,customers!A883:A1883,customers!C883:C1883,,0))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26"/>
        <v>114.42499999999998</v>
      </c>
      <c r="N884" s="8" t="str">
        <f>_xlfn.XLOOKUP(Orders[[#This Row],[Customer ID]],customers!$A$1:$A$1001,customers!$I$1:$I$1001,,0)</f>
        <v>Yes</v>
      </c>
      <c r="O884" s="8" t="str">
        <f t="shared" si="27"/>
        <v>Arabica</v>
      </c>
      <c r="P884" t="str">
        <f>IF(J884="M","Medium",IF(J884="L","Light",IF(J884="D","Dark","")))</f>
        <v>Dark</v>
      </c>
    </row>
    <row r="885" spans="1:16" x14ac:dyDescent="0.25">
      <c r="A885" s="2" t="s">
        <v>5483</v>
      </c>
      <c r="B885" s="3">
        <v>43956</v>
      </c>
      <c r="C885" s="2" t="s">
        <v>5484</v>
      </c>
      <c r="D885" t="s">
        <v>6175</v>
      </c>
      <c r="E885" s="2">
        <v>3</v>
      </c>
      <c r="F885" s="2" t="str">
        <f>_xlfn.XLOOKUP(C885,customers!$A$1:$A$1001,customers!$B$1:$B$1001,,0)</f>
        <v>Lindon Agnolo</v>
      </c>
      <c r="G885" s="2" t="str">
        <f>IF(_xlfn.XLOOKUP(C885,customers!A884:A1884,customers!C884:C1884,,0)=0,"",_xlfn.XLOOKUP(C885,customers!A884:A1884,customers!C884:C1884,,0))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26"/>
        <v>77.624999999999986</v>
      </c>
      <c r="N885" s="8" t="str">
        <f>_xlfn.XLOOKUP(Orders[[#This Row],[Customer ID]],customers!$A$1:$A$1001,customers!$I$1:$I$1001,,0)</f>
        <v>Yes</v>
      </c>
      <c r="O885" s="8" t="str">
        <f t="shared" si="27"/>
        <v>Arabica</v>
      </c>
      <c r="P885" t="str">
        <f>IF(J885="M","Medium",IF(J885="L","Light",IF(J885="D","Dark","")))</f>
        <v>Medium</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IF(_xlfn.XLOOKUP(C886,customers!A885:A1885,customers!C885:C1885,,0)=0,"",_xlfn.XLOOKUP(C886,customers!A885:A1885,customers!C885:C1885,,0))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26"/>
        <v>5.3699999999999992</v>
      </c>
      <c r="N886" s="8" t="str">
        <f>_xlfn.XLOOKUP(Orders[[#This Row],[Customer ID]],customers!$A$1:$A$1001,customers!$I$1:$I$1001,,0)</f>
        <v>Yes</v>
      </c>
      <c r="O886" s="8" t="str">
        <f t="shared" si="27"/>
        <v>Robusta</v>
      </c>
      <c r="P886" t="str">
        <f>IF(J886="M","Medium",IF(J886="L","Light",IF(J886="D","Dark","")))</f>
        <v>Dark</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IF(_xlfn.XLOOKUP(C887,customers!A886:A1886,customers!C886:C1886,,0)=0,"",_xlfn.XLOOKUP(C887,customers!A886:A1886,customers!C886:C1886,,0))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26"/>
        <v>123.50999999999999</v>
      </c>
      <c r="N887" s="8" t="str">
        <f>_xlfn.XLOOKUP(Orders[[#This Row],[Customer ID]],customers!$A$1:$A$1001,customers!$I$1:$I$1001,,0)</f>
        <v>No</v>
      </c>
      <c r="O887" s="8" t="str">
        <f t="shared" si="27"/>
        <v>Robusta</v>
      </c>
      <c r="P887" t="str">
        <f>IF(J887="M","Medium",IF(J887="L","Light",IF(J887="D","Dark","")))</f>
        <v>Dark</v>
      </c>
    </row>
    <row r="888" spans="1:16" x14ac:dyDescent="0.25">
      <c r="A888" s="2" t="s">
        <v>5501</v>
      </c>
      <c r="B888" s="3">
        <v>44518</v>
      </c>
      <c r="C888" s="2" t="s">
        <v>5502</v>
      </c>
      <c r="D888" t="s">
        <v>6160</v>
      </c>
      <c r="E888" s="2">
        <v>2</v>
      </c>
      <c r="F888" s="2" t="str">
        <f>_xlfn.XLOOKUP(C888,customers!$A$1:$A$1001,customers!$B$1:$B$1001,,0)</f>
        <v>Marty Scholl</v>
      </c>
      <c r="G888" s="2" t="str">
        <f>IF(_xlfn.XLOOKUP(C888,customers!A887:A1887,customers!C887:C1887,,0)=0,"",_xlfn.XLOOKUP(C888,customers!A887:A1887,customers!C887:C1887,,0))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26"/>
        <v>17.46</v>
      </c>
      <c r="N888" s="8" t="str">
        <f>_xlfn.XLOOKUP(Orders[[#This Row],[Customer ID]],customers!$A$1:$A$1001,customers!$I$1:$I$1001,,0)</f>
        <v>No</v>
      </c>
      <c r="O888" s="8" t="str">
        <f t="shared" si="27"/>
        <v>Liberica</v>
      </c>
      <c r="P888" t="str">
        <f>IF(J888="M","Medium",IF(J888="L","Light",IF(J888="D","Dark","")))</f>
        <v>Medium</v>
      </c>
    </row>
    <row r="889" spans="1:16" x14ac:dyDescent="0.25">
      <c r="A889" s="2" t="s">
        <v>5507</v>
      </c>
      <c r="B889" s="3">
        <v>44002</v>
      </c>
      <c r="C889" s="2" t="s">
        <v>5508</v>
      </c>
      <c r="D889" t="s">
        <v>6184</v>
      </c>
      <c r="E889" s="2">
        <v>3</v>
      </c>
      <c r="F889" s="2" t="str">
        <f>_xlfn.XLOOKUP(C889,customers!$A$1:$A$1001,customers!$B$1:$B$1001,,0)</f>
        <v>Kienan Ferson</v>
      </c>
      <c r="G889" s="2" t="str">
        <f>IF(_xlfn.XLOOKUP(C889,customers!A888:A1888,customers!C888:C1888,,0)=0,"",_xlfn.XLOOKUP(C889,customers!A888:A1888,customers!C888:C1888,,0))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26"/>
        <v>13.365</v>
      </c>
      <c r="N889" s="8" t="str">
        <f>_xlfn.XLOOKUP(Orders[[#This Row],[Customer ID]],customers!$A$1:$A$1001,customers!$I$1:$I$1001,,0)</f>
        <v>No</v>
      </c>
      <c r="O889" s="8" t="str">
        <f t="shared" si="27"/>
        <v>Excelsa</v>
      </c>
      <c r="P889" t="str">
        <f>IF(J889="M","Medium",IF(J889="L","Light",IF(J889="D","Dark","")))</f>
        <v>Light</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IF(_xlfn.XLOOKUP(C890,customers!A889:A1889,customers!C889:C1889,,0)=0,"",_xlfn.XLOOKUP(C890,customers!A889:A1889,customers!C889:C1889,,0))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26"/>
        <v>7.77</v>
      </c>
      <c r="N890" s="8" t="str">
        <f>_xlfn.XLOOKUP(Orders[[#This Row],[Customer ID]],customers!$A$1:$A$1001,customers!$I$1:$I$1001,,0)</f>
        <v>Yes</v>
      </c>
      <c r="O890" s="8" t="str">
        <f t="shared" si="27"/>
        <v>Arabica</v>
      </c>
      <c r="P890" t="str">
        <f>IF(J890="M","Medium",IF(J890="L","Light",IF(J890="D","Dark","")))</f>
        <v>Light</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IF(_xlfn.XLOOKUP(C891,customers!A890:A1890,customers!C890:C1890,,0)=0,"",_xlfn.XLOOKUP(C891,customers!A890:A1890,customers!C890:C1890,,0))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26"/>
        <v>2.6849999999999996</v>
      </c>
      <c r="N891" s="8" t="str">
        <f>_xlfn.XLOOKUP(Orders[[#This Row],[Customer ID]],customers!$A$1:$A$1001,customers!$I$1:$I$1001,,0)</f>
        <v>Yes</v>
      </c>
      <c r="O891" s="8" t="str">
        <f t="shared" si="27"/>
        <v>Robusta</v>
      </c>
      <c r="P891" t="str">
        <f>IF(J891="M","Medium",IF(J891="L","Light",IF(J891="D","Dark","")))</f>
        <v>Dark</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IF(_xlfn.XLOOKUP(C892,customers!A891:A1891,customers!C891:C1891,,0)=0,"",_xlfn.XLOOKUP(C892,customers!A891:A1891,customers!C891:C1891,,0))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26"/>
        <v>20.584999999999997</v>
      </c>
      <c r="N892" s="8" t="str">
        <f>_xlfn.XLOOKUP(Orders[[#This Row],[Customer ID]],customers!$A$1:$A$1001,customers!$I$1:$I$1001,,0)</f>
        <v>Yes</v>
      </c>
      <c r="O892" s="8" t="str">
        <f t="shared" si="27"/>
        <v>Robusta</v>
      </c>
      <c r="P892" t="str">
        <f>IF(J892="M","Medium",IF(J892="L","Light",IF(J892="D","Dark","")))</f>
        <v>Dark</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IF(_xlfn.XLOOKUP(C893,customers!A892:A1892,customers!C892:C1892,,0)=0,"",_xlfn.XLOOKUP(C893,customers!A892:A1892,customers!C892:C1892,,0))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26"/>
        <v>114.42499999999998</v>
      </c>
      <c r="N893" s="8" t="str">
        <f>_xlfn.XLOOKUP(Orders[[#This Row],[Customer ID]],customers!$A$1:$A$1001,customers!$I$1:$I$1001,,0)</f>
        <v>Yes</v>
      </c>
      <c r="O893" s="8" t="str">
        <f t="shared" si="27"/>
        <v>Arabica</v>
      </c>
      <c r="P893" t="str">
        <f>IF(J893="M","Medium",IF(J893="L","Light",IF(J893="D","Dark","")))</f>
        <v>Dark</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IF(_xlfn.XLOOKUP(C894,customers!A893:A1893,customers!C893:C1893,,0)=0,"",_xlfn.XLOOKUP(C894,customers!A893:A1893,customers!C893:C1893,,0))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26"/>
        <v>20.625</v>
      </c>
      <c r="N894" s="8" t="str">
        <f>_xlfn.XLOOKUP(Orders[[#This Row],[Customer ID]],customers!$A$1:$A$1001,customers!$I$1:$I$1001,,0)</f>
        <v>No</v>
      </c>
      <c r="O894" s="8" t="str">
        <f t="shared" si="27"/>
        <v>Excelsa</v>
      </c>
      <c r="P894" t="str">
        <f>IF(J894="M","Medium",IF(J894="L","Light",IF(J894="D","Dark","")))</f>
        <v>Medium</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IF(_xlfn.XLOOKUP(C895,customers!A894:A1894,customers!C894:C1894,,0)=0,"",_xlfn.XLOOKUP(C895,customers!A894:A1894,customers!C894:C1894,,0))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26"/>
        <v>57.06</v>
      </c>
      <c r="N895" s="8" t="str">
        <f>_xlfn.XLOOKUP(Orders[[#This Row],[Customer ID]],customers!$A$1:$A$1001,customers!$I$1:$I$1001,,0)</f>
        <v>Yes</v>
      </c>
      <c r="O895" s="8" t="str">
        <f t="shared" si="27"/>
        <v>Liberica</v>
      </c>
      <c r="P895" t="str">
        <f>IF(J895="M","Medium",IF(J895="L","Light",IF(J895="D","Dark","")))</f>
        <v>Light</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IF(_xlfn.XLOOKUP(C896,customers!A895:A1895,customers!C895:C1895,,0)=0,"",_xlfn.XLOOKUP(C896,customers!A895:A1895,customers!C895:C1895,,0))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26"/>
        <v>82.339999999999989</v>
      </c>
      <c r="N896" s="8" t="str">
        <f>_xlfn.XLOOKUP(Orders[[#This Row],[Customer ID]],customers!$A$1:$A$1001,customers!$I$1:$I$1001,,0)</f>
        <v>Yes</v>
      </c>
      <c r="O896" s="8" t="str">
        <f t="shared" si="27"/>
        <v>Robusta</v>
      </c>
      <c r="P896" t="str">
        <f>IF(J896="M","Medium",IF(J896="L","Light",IF(J896="D","Dark","")))</f>
        <v>Dark</v>
      </c>
    </row>
    <row r="897" spans="1:16" x14ac:dyDescent="0.25">
      <c r="A897" s="2" t="s">
        <v>5553</v>
      </c>
      <c r="B897" s="3">
        <v>44521</v>
      </c>
      <c r="C897" s="2" t="s">
        <v>5554</v>
      </c>
      <c r="D897" t="s">
        <v>6166</v>
      </c>
      <c r="E897" s="2">
        <v>5</v>
      </c>
      <c r="F897" s="2" t="str">
        <f>_xlfn.XLOOKUP(C897,customers!$A$1:$A$1001,customers!$B$1:$B$1001,,0)</f>
        <v>Derick Snow</v>
      </c>
      <c r="G897" s="2" t="str">
        <f>IF(_xlfn.XLOOKUP(C897,customers!A896:A1896,customers!C896:C1896,,0)=0,"",_xlfn.XLOOKUP(C897,customers!A896:A1896,customers!C896:C1896,,0))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26"/>
        <v>158.12499999999997</v>
      </c>
      <c r="N897" s="8" t="str">
        <f>_xlfn.XLOOKUP(Orders[[#This Row],[Customer ID]],customers!$A$1:$A$1001,customers!$I$1:$I$1001,,0)</f>
        <v>No</v>
      </c>
      <c r="O897" s="8" t="str">
        <f t="shared" si="27"/>
        <v>Excelsa</v>
      </c>
      <c r="P897" t="str">
        <f>IF(J897="M","Medium",IF(J897="L","Light",IF(J897="D","Dark","")))</f>
        <v>Medium</v>
      </c>
    </row>
    <row r="898" spans="1:16" x14ac:dyDescent="0.25">
      <c r="A898" s="2" t="s">
        <v>5558</v>
      </c>
      <c r="B898" s="3">
        <v>44347</v>
      </c>
      <c r="C898" s="2" t="s">
        <v>5559</v>
      </c>
      <c r="D898" t="s">
        <v>6172</v>
      </c>
      <c r="E898" s="2">
        <v>6</v>
      </c>
      <c r="F898" s="2" t="str">
        <f>_xlfn.XLOOKUP(C898,customers!$A$1:$A$1001,customers!$B$1:$B$1001,,0)</f>
        <v>Baxy Cargen</v>
      </c>
      <c r="G898" s="2" t="str">
        <f>IF(_xlfn.XLOOKUP(C898,customers!A897:A1897,customers!C897:C1897,,0)=0,"",_xlfn.XLOOKUP(C898,customers!A897:A1897,customers!C897:C1897,,0))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26"/>
        <v>32.22</v>
      </c>
      <c r="N898" s="8" t="str">
        <f>_xlfn.XLOOKUP(Orders[[#This Row],[Customer ID]],customers!$A$1:$A$1001,customers!$I$1:$I$1001,,0)</f>
        <v>Yes</v>
      </c>
      <c r="O898" s="8" t="str">
        <f t="shared" si="27"/>
        <v>Robusta</v>
      </c>
      <c r="P898" t="str">
        <f>IF(J898="M","Medium",IF(J898="L","Light",IF(J898="D","Dark","")))</f>
        <v>Dark</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IF(_xlfn.XLOOKUP(C899,customers!A898:A1898,customers!C898:C1898,,0)=0,"",_xlfn.XLOOKUP(C899,customers!A898:A1898,customers!C898:C1898,,0))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28">L899*E899</f>
        <v>24.3</v>
      </c>
      <c r="N899" s="8" t="str">
        <f>_xlfn.XLOOKUP(Orders[[#This Row],[Customer ID]],customers!$A$1:$A$1001,customers!$I$1:$I$1001,,0)</f>
        <v>No</v>
      </c>
      <c r="O899" s="8" t="str">
        <f t="shared" ref="O899:O962" si="29">IF(I899="Rob","Robusta",IF(I899="Exc","Excelsa",IF(I899="Lib","Liberica",IF(I899="Ara","Arabica",""))))</f>
        <v>Excelsa</v>
      </c>
      <c r="P899" t="str">
        <f>IF(J899="M","Medium",IF(J899="L","Light",IF(J899="D","Dark","")))</f>
        <v>Dark</v>
      </c>
    </row>
    <row r="900" spans="1:16" x14ac:dyDescent="0.25">
      <c r="A900" s="2" t="s">
        <v>5570</v>
      </c>
      <c r="B900" s="3">
        <v>44089</v>
      </c>
      <c r="C900" s="2" t="s">
        <v>5571</v>
      </c>
      <c r="D900" t="s">
        <v>6173</v>
      </c>
      <c r="E900" s="2">
        <v>5</v>
      </c>
      <c r="F900" s="2" t="str">
        <f>_xlfn.XLOOKUP(C900,customers!$A$1:$A$1001,customers!$B$1:$B$1001,,0)</f>
        <v>Daryn Cassius</v>
      </c>
      <c r="G900" s="2" t="str">
        <f>IF(_xlfn.XLOOKUP(C900,customers!A899:A1899,customers!C899:C1899,,0)=0,"",_xlfn.XLOOKUP(C900,customers!A899:A1899,customers!C899:C1899,,0))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28"/>
        <v>35.849999999999994</v>
      </c>
      <c r="N900" s="8" t="str">
        <f>_xlfn.XLOOKUP(Orders[[#This Row],[Customer ID]],customers!$A$1:$A$1001,customers!$I$1:$I$1001,,0)</f>
        <v>No</v>
      </c>
      <c r="O900" s="8" t="str">
        <f t="shared" si="29"/>
        <v>Robusta</v>
      </c>
      <c r="P900" t="str">
        <f>IF(J900="M","Medium",IF(J900="L","Light",IF(J900="D","Dark","")))</f>
        <v>Light</v>
      </c>
    </row>
    <row r="901" spans="1:16" x14ac:dyDescent="0.25">
      <c r="A901" s="2" t="s">
        <v>5575</v>
      </c>
      <c r="B901" s="3">
        <v>44523</v>
      </c>
      <c r="C901" s="2" t="s">
        <v>5554</v>
      </c>
      <c r="D901" t="s">
        <v>6162</v>
      </c>
      <c r="E901" s="2">
        <v>5</v>
      </c>
      <c r="F901" s="2" t="str">
        <f>_xlfn.XLOOKUP(C901,customers!$A$1:$A$1001,customers!$B$1:$B$1001,,0)</f>
        <v>Derick Snow</v>
      </c>
      <c r="G901" s="2" t="e">
        <f>IF(_xlfn.XLOOKUP(C901,customers!A900:A1900,customers!C900:C1900,,0)=0,"",_xlfn.XLOOKUP(C901,customers!A900:A1900,customers!C900:C1900,,0))</f>
        <v>#N/A</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28"/>
        <v>72.75</v>
      </c>
      <c r="N901" s="8" t="str">
        <f>_xlfn.XLOOKUP(Orders[[#This Row],[Customer ID]],customers!$A$1:$A$1001,customers!$I$1:$I$1001,,0)</f>
        <v>No</v>
      </c>
      <c r="O901" s="8" t="str">
        <f t="shared" si="29"/>
        <v>Liberica</v>
      </c>
      <c r="P901" t="str">
        <f>IF(J901="M","Medium",IF(J901="L","Light",IF(J901="D","Dark","")))</f>
        <v>Medium</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IF(_xlfn.XLOOKUP(C902,customers!A901:A1901,customers!C901:C1901,,0)=0,"",_xlfn.XLOOKUP(C902,customers!A901:A1901,customers!C901:C1901,,0))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28"/>
        <v>47.55</v>
      </c>
      <c r="N902" s="8" t="str">
        <f>_xlfn.XLOOKUP(Orders[[#This Row],[Customer ID]],customers!$A$1:$A$1001,customers!$I$1:$I$1001,,0)</f>
        <v>No</v>
      </c>
      <c r="O902" s="8" t="str">
        <f t="shared" si="29"/>
        <v>Liberica</v>
      </c>
      <c r="P902" t="str">
        <f>IF(J902="M","Medium",IF(J902="L","Light",IF(J902="D","Dark","")))</f>
        <v>Light</v>
      </c>
    </row>
    <row r="903" spans="1:16" x14ac:dyDescent="0.25">
      <c r="A903" s="2" t="s">
        <v>5585</v>
      </c>
      <c r="B903" s="3">
        <v>44223</v>
      </c>
      <c r="C903" s="2" t="s">
        <v>5586</v>
      </c>
      <c r="D903" t="s">
        <v>6178</v>
      </c>
      <c r="E903" s="2">
        <v>1</v>
      </c>
      <c r="F903" s="2" t="str">
        <f>_xlfn.XLOOKUP(C903,customers!$A$1:$A$1001,customers!$B$1:$B$1001,,0)</f>
        <v>Drake Jevon</v>
      </c>
      <c r="G903" s="2" t="str">
        <f>IF(_xlfn.XLOOKUP(C903,customers!A902:A1902,customers!C902:C1902,,0)=0,"",_xlfn.XLOOKUP(C903,customers!A902:A1902,customers!C902:C1902,,0))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28"/>
        <v>3.5849999999999995</v>
      </c>
      <c r="N903" s="8" t="str">
        <f>_xlfn.XLOOKUP(Orders[[#This Row],[Customer ID]],customers!$A$1:$A$1001,customers!$I$1:$I$1001,,0)</f>
        <v>Yes</v>
      </c>
      <c r="O903" s="8" t="str">
        <f t="shared" si="29"/>
        <v>Robusta</v>
      </c>
      <c r="P903" t="str">
        <f>IF(J903="M","Medium",IF(J903="L","Light",IF(J903="D","Dark","")))</f>
        <v>Light</v>
      </c>
    </row>
    <row r="904" spans="1:16" x14ac:dyDescent="0.25">
      <c r="A904" s="2" t="s">
        <v>5591</v>
      </c>
      <c r="B904" s="3">
        <v>43640</v>
      </c>
      <c r="C904" s="2" t="s">
        <v>5592</v>
      </c>
      <c r="D904" t="s">
        <v>6166</v>
      </c>
      <c r="E904" s="2">
        <v>5</v>
      </c>
      <c r="F904" s="2" t="str">
        <f>_xlfn.XLOOKUP(C904,customers!$A$1:$A$1001,customers!$B$1:$B$1001,,0)</f>
        <v>Hall Ranner</v>
      </c>
      <c r="G904" s="2" t="str">
        <f>IF(_xlfn.XLOOKUP(C904,customers!A903:A1903,customers!C903:C1903,,0)=0,"",_xlfn.XLOOKUP(C904,customers!A903:A1903,customers!C903:C1903,,0))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28"/>
        <v>158.12499999999997</v>
      </c>
      <c r="N904" s="8" t="str">
        <f>_xlfn.XLOOKUP(Orders[[#This Row],[Customer ID]],customers!$A$1:$A$1001,customers!$I$1:$I$1001,,0)</f>
        <v>No</v>
      </c>
      <c r="O904" s="8" t="str">
        <f t="shared" si="29"/>
        <v>Excelsa</v>
      </c>
      <c r="P904" t="str">
        <f>IF(J904="M","Medium",IF(J904="L","Light",IF(J904="D","Dark","")))</f>
        <v>Medium</v>
      </c>
    </row>
    <row r="905" spans="1:16" x14ac:dyDescent="0.25">
      <c r="A905" s="2" t="s">
        <v>5597</v>
      </c>
      <c r="B905" s="3">
        <v>43905</v>
      </c>
      <c r="C905" s="2" t="s">
        <v>5598</v>
      </c>
      <c r="D905" t="s">
        <v>6160</v>
      </c>
      <c r="E905" s="2">
        <v>2</v>
      </c>
      <c r="F905" s="2" t="str">
        <f>_xlfn.XLOOKUP(C905,customers!$A$1:$A$1001,customers!$B$1:$B$1001,,0)</f>
        <v>Berkly Imrie</v>
      </c>
      <c r="G905" s="2" t="str">
        <f>IF(_xlfn.XLOOKUP(C905,customers!A904:A1904,customers!C904:C1904,,0)=0,"",_xlfn.XLOOKUP(C905,customers!A904:A1904,customers!C904:C1904,,0))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28"/>
        <v>17.46</v>
      </c>
      <c r="N905" s="8" t="str">
        <f>_xlfn.XLOOKUP(Orders[[#This Row],[Customer ID]],customers!$A$1:$A$1001,customers!$I$1:$I$1001,,0)</f>
        <v>No</v>
      </c>
      <c r="O905" s="8" t="str">
        <f t="shared" si="29"/>
        <v>Liberica</v>
      </c>
      <c r="P905" t="str">
        <f>IF(J905="M","Medium",IF(J905="L","Light",IF(J905="D","Dark","")))</f>
        <v>Medium</v>
      </c>
    </row>
    <row r="906" spans="1:16" x14ac:dyDescent="0.25">
      <c r="A906" s="2" t="s">
        <v>5603</v>
      </c>
      <c r="B906" s="3">
        <v>44463</v>
      </c>
      <c r="C906" s="2" t="s">
        <v>5604</v>
      </c>
      <c r="D906" t="s">
        <v>6182</v>
      </c>
      <c r="E906" s="2">
        <v>5</v>
      </c>
      <c r="F906" s="2" t="str">
        <f>_xlfn.XLOOKUP(C906,customers!$A$1:$A$1001,customers!$B$1:$B$1001,,0)</f>
        <v>Dorey Sopper</v>
      </c>
      <c r="G906" s="2" t="str">
        <f>IF(_xlfn.XLOOKUP(C906,customers!A905:A1905,customers!C905:C1905,,0)=0,"",_xlfn.XLOOKUP(C906,customers!A905:A1905,customers!C905:C1905,,0))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28"/>
        <v>148.92499999999998</v>
      </c>
      <c r="N906" s="8" t="str">
        <f>_xlfn.XLOOKUP(Orders[[#This Row],[Customer ID]],customers!$A$1:$A$1001,customers!$I$1:$I$1001,,0)</f>
        <v>No</v>
      </c>
      <c r="O906" s="8" t="str">
        <f t="shared" si="29"/>
        <v>Arabica</v>
      </c>
      <c r="P906" t="str">
        <f>IF(J906="M","Medium",IF(J906="L","Light",IF(J906="D","Dark","")))</f>
        <v>Light</v>
      </c>
    </row>
    <row r="907" spans="1:16" x14ac:dyDescent="0.25">
      <c r="A907" s="2" t="s">
        <v>5609</v>
      </c>
      <c r="B907" s="3">
        <v>43560</v>
      </c>
      <c r="C907" s="2" t="s">
        <v>5610</v>
      </c>
      <c r="D907" t="s">
        <v>6157</v>
      </c>
      <c r="E907" s="2">
        <v>6</v>
      </c>
      <c r="F907" s="2" t="str">
        <f>_xlfn.XLOOKUP(C907,customers!$A$1:$A$1001,customers!$B$1:$B$1001,,0)</f>
        <v>Darcy Lochran</v>
      </c>
      <c r="G907" s="2" t="str">
        <f>IF(_xlfn.XLOOKUP(C907,customers!A906:A1906,customers!C906:C1906,,0)=0,"",_xlfn.XLOOKUP(C907,customers!A906:A1906,customers!C906:C1906,,0))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28"/>
        <v>40.5</v>
      </c>
      <c r="N907" s="8" t="str">
        <f>_xlfn.XLOOKUP(Orders[[#This Row],[Customer ID]],customers!$A$1:$A$1001,customers!$I$1:$I$1001,,0)</f>
        <v>Yes</v>
      </c>
      <c r="O907" s="8" t="str">
        <f t="shared" si="29"/>
        <v>Arabica</v>
      </c>
      <c r="P907" t="str">
        <f>IF(J907="M","Medium",IF(J907="L","Light",IF(J907="D","Dark","")))</f>
        <v>Medium</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IF(_xlfn.XLOOKUP(C908,customers!A907:A1907,customers!C907:C1907,,0)=0,"",_xlfn.XLOOKUP(C908,customers!A907:A1907,customers!C907:C1907,,0))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28"/>
        <v>27</v>
      </c>
      <c r="N908" s="8" t="str">
        <f>_xlfn.XLOOKUP(Orders[[#This Row],[Customer ID]],customers!$A$1:$A$1001,customers!$I$1:$I$1001,,0)</f>
        <v>Yes</v>
      </c>
      <c r="O908" s="8" t="str">
        <f t="shared" si="29"/>
        <v>Arabica</v>
      </c>
      <c r="P908" t="str">
        <f>IF(J908="M","Medium",IF(J908="L","Light",IF(J908="D","Dark","")))</f>
        <v>Medium</v>
      </c>
    </row>
    <row r="909" spans="1:16" x14ac:dyDescent="0.25">
      <c r="A909" s="2" t="s">
        <v>5620</v>
      </c>
      <c r="B909" s="3">
        <v>44449</v>
      </c>
      <c r="C909" s="2" t="s">
        <v>5621</v>
      </c>
      <c r="D909" t="s">
        <v>6143</v>
      </c>
      <c r="E909" s="2">
        <v>3</v>
      </c>
      <c r="F909" s="2" t="str">
        <f>_xlfn.XLOOKUP(C909,customers!$A$1:$A$1001,customers!$B$1:$B$1001,,0)</f>
        <v>Tawnya Menary</v>
      </c>
      <c r="G909" s="2" t="str">
        <f>IF(_xlfn.XLOOKUP(C909,customers!A908:A1908,customers!C908:C1908,,0)=0,"",_xlfn.XLOOKUP(C909,customers!A908:A1908,customers!C908:C1908,,0))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28"/>
        <v>38.849999999999994</v>
      </c>
      <c r="N909" s="8" t="str">
        <f>_xlfn.XLOOKUP(Orders[[#This Row],[Customer ID]],customers!$A$1:$A$1001,customers!$I$1:$I$1001,,0)</f>
        <v>No</v>
      </c>
      <c r="O909" s="8" t="str">
        <f t="shared" si="29"/>
        <v>Liberica</v>
      </c>
      <c r="P909" t="str">
        <f>IF(J909="M","Medium",IF(J909="L","Light",IF(J909="D","Dark","")))</f>
        <v>Dark</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IF(_xlfn.XLOOKUP(C910,customers!A909:A1909,customers!C909:C1909,,0)=0,"",_xlfn.XLOOKUP(C910,customers!A909:A1909,customers!C909:C1909,,0))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28"/>
        <v>59.75</v>
      </c>
      <c r="N910" s="8" t="str">
        <f>_xlfn.XLOOKUP(Orders[[#This Row],[Customer ID]],customers!$A$1:$A$1001,customers!$I$1:$I$1001,,0)</f>
        <v>No</v>
      </c>
      <c r="O910" s="8" t="str">
        <f t="shared" si="29"/>
        <v>Robusta</v>
      </c>
      <c r="P910" t="str">
        <f>IF(J910="M","Medium",IF(J910="L","Light",IF(J910="D","Dark","")))</f>
        <v>Light</v>
      </c>
    </row>
    <row r="911" spans="1:16" x14ac:dyDescent="0.25">
      <c r="A911" s="2" t="s">
        <v>5632</v>
      </c>
      <c r="B911" s="3">
        <v>44635</v>
      </c>
      <c r="C911" s="2" t="s">
        <v>5633</v>
      </c>
      <c r="D911" t="s">
        <v>6178</v>
      </c>
      <c r="E911" s="2">
        <v>3</v>
      </c>
      <c r="F911" s="2" t="str">
        <f>_xlfn.XLOOKUP(C911,customers!$A$1:$A$1001,customers!$B$1:$B$1001,,0)</f>
        <v>Bobbe Renner</v>
      </c>
      <c r="G911" s="2" t="str">
        <f>IF(_xlfn.XLOOKUP(C911,customers!A910:A1910,customers!C910:C1910,,0)=0,"",_xlfn.XLOOKUP(C911,customers!A910:A1910,customers!C910:C1910,,0))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28"/>
        <v>10.754999999999999</v>
      </c>
      <c r="N911" s="8" t="str">
        <f>_xlfn.XLOOKUP(Orders[[#This Row],[Customer ID]],customers!$A$1:$A$1001,customers!$I$1:$I$1001,,0)</f>
        <v>No</v>
      </c>
      <c r="O911" s="8" t="str">
        <f t="shared" si="29"/>
        <v>Robusta</v>
      </c>
      <c r="P911" t="str">
        <f>IF(J911="M","Medium",IF(J911="L","Light",IF(J911="D","Dark","")))</f>
        <v>Light</v>
      </c>
    </row>
    <row r="912" spans="1:16" x14ac:dyDescent="0.25">
      <c r="A912" s="2" t="s">
        <v>5637</v>
      </c>
      <c r="B912" s="3">
        <v>44447</v>
      </c>
      <c r="C912" s="2" t="s">
        <v>5638</v>
      </c>
      <c r="D912" t="s">
        <v>6168</v>
      </c>
      <c r="E912" s="2">
        <v>4</v>
      </c>
      <c r="F912" s="2" t="str">
        <f>_xlfn.XLOOKUP(C912,customers!$A$1:$A$1001,customers!$B$1:$B$1001,,0)</f>
        <v>Wilton Jallin</v>
      </c>
      <c r="G912" s="2" t="str">
        <f>IF(_xlfn.XLOOKUP(C912,customers!A911:A1911,customers!C911:C1911,,0)=0,"",_xlfn.XLOOKUP(C912,customers!A911:A1911,customers!C911:C1911,,0))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28"/>
        <v>91.539999999999992</v>
      </c>
      <c r="N912" s="8" t="str">
        <f>_xlfn.XLOOKUP(Orders[[#This Row],[Customer ID]],customers!$A$1:$A$1001,customers!$I$1:$I$1001,,0)</f>
        <v>No</v>
      </c>
      <c r="O912" s="8" t="str">
        <f t="shared" si="29"/>
        <v>Arabica</v>
      </c>
      <c r="P912" t="str">
        <f>IF(J912="M","Medium",IF(J912="L","Light",IF(J912="D","Dark","")))</f>
        <v>Dark</v>
      </c>
    </row>
    <row r="913" spans="1:16" x14ac:dyDescent="0.25">
      <c r="A913" s="2" t="s">
        <v>5643</v>
      </c>
      <c r="B913" s="3">
        <v>44511</v>
      </c>
      <c r="C913" s="2" t="s">
        <v>5644</v>
      </c>
      <c r="D913" t="s">
        <v>6155</v>
      </c>
      <c r="E913" s="2">
        <v>4</v>
      </c>
      <c r="F913" s="2" t="str">
        <f>_xlfn.XLOOKUP(C913,customers!$A$1:$A$1001,customers!$B$1:$B$1001,,0)</f>
        <v>Mindy Bogey</v>
      </c>
      <c r="G913" s="2" t="str">
        <f>IF(_xlfn.XLOOKUP(C913,customers!A912:A1912,customers!C912:C1912,,0)=0,"",_xlfn.XLOOKUP(C913,customers!A912:A1912,customers!C912:C1912,,0))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28"/>
        <v>45</v>
      </c>
      <c r="N913" s="8" t="str">
        <f>_xlfn.XLOOKUP(Orders[[#This Row],[Customer ID]],customers!$A$1:$A$1001,customers!$I$1:$I$1001,,0)</f>
        <v>Yes</v>
      </c>
      <c r="O913" s="8" t="str">
        <f t="shared" si="29"/>
        <v>Arabica</v>
      </c>
      <c r="P913" t="str">
        <f>IF(J913="M","Medium",IF(J913="L","Light",IF(J913="D","Dark","")))</f>
        <v>Medium</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IF(_xlfn.XLOOKUP(C914,customers!A913:A1913,customers!C913:C1913,,0)=0,"",_xlfn.XLOOKUP(C914,customers!A913:A1913,customers!C913:C1913,,0))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28"/>
        <v>137.31</v>
      </c>
      <c r="N914" s="8" t="str">
        <f>_xlfn.XLOOKUP(Orders[[#This Row],[Customer ID]],customers!$A$1:$A$1001,customers!$I$1:$I$1001,,0)</f>
        <v>Yes</v>
      </c>
      <c r="O914" s="8" t="str">
        <f t="shared" si="29"/>
        <v>Robusta</v>
      </c>
      <c r="P914" t="str">
        <f>IF(J914="M","Medium",IF(J914="L","Light",IF(J914="D","Dark","")))</f>
        <v>Medium</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IF(_xlfn.XLOOKUP(C915,customers!A914:A1914,customers!C914:C1914,,0)=0,"",_xlfn.XLOOKUP(C915,customers!A914:A1914,customers!C914:C1914,,0))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28"/>
        <v>6.75</v>
      </c>
      <c r="N915" s="8" t="str">
        <f>_xlfn.XLOOKUP(Orders[[#This Row],[Customer ID]],customers!$A$1:$A$1001,customers!$I$1:$I$1001,,0)</f>
        <v>No</v>
      </c>
      <c r="O915" s="8" t="str">
        <f t="shared" si="29"/>
        <v>Arabica</v>
      </c>
      <c r="P915" t="str">
        <f>IF(J915="M","Medium",IF(J915="L","Light",IF(J915="D","Dark","")))</f>
        <v>Medium</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IF(_xlfn.XLOOKUP(C916,customers!A915:A1915,customers!C915:C1915,,0)=0,"",_xlfn.XLOOKUP(C916,customers!A915:A1915,customers!C915:C1915,,0))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28"/>
        <v>45</v>
      </c>
      <c r="N916" s="8" t="str">
        <f>_xlfn.XLOOKUP(Orders[[#This Row],[Customer ID]],customers!$A$1:$A$1001,customers!$I$1:$I$1001,,0)</f>
        <v>No</v>
      </c>
      <c r="O916" s="8" t="str">
        <f t="shared" si="29"/>
        <v>Arabica</v>
      </c>
      <c r="P916" t="str">
        <f>IF(J916="M","Medium",IF(J916="L","Light",IF(J916="D","Dark","")))</f>
        <v>Medium</v>
      </c>
    </row>
    <row r="917" spans="1:16" x14ac:dyDescent="0.25">
      <c r="A917" s="2" t="s">
        <v>5666</v>
      </c>
      <c r="B917" s="3">
        <v>43955</v>
      </c>
      <c r="C917" s="2" t="s">
        <v>5667</v>
      </c>
      <c r="D917" t="s">
        <v>6185</v>
      </c>
      <c r="E917" s="2">
        <v>3</v>
      </c>
      <c r="F917" s="2" t="str">
        <f>_xlfn.XLOOKUP(C917,customers!$A$1:$A$1001,customers!$B$1:$B$1001,,0)</f>
        <v>Isis Hessel</v>
      </c>
      <c r="G917" s="2" t="str">
        <f>IF(_xlfn.XLOOKUP(C917,customers!A916:A1916,customers!C916:C1916,,0)=0,"",_xlfn.XLOOKUP(C917,customers!A916:A1916,customers!C916:C1916,,0))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28"/>
        <v>83.835000000000008</v>
      </c>
      <c r="N917" s="8" t="str">
        <f>_xlfn.XLOOKUP(Orders[[#This Row],[Customer ID]],customers!$A$1:$A$1001,customers!$I$1:$I$1001,,0)</f>
        <v>Yes</v>
      </c>
      <c r="O917" s="8" t="str">
        <f t="shared" si="29"/>
        <v>Excelsa</v>
      </c>
      <c r="P917" t="str">
        <f>IF(J917="M","Medium",IF(J917="L","Light",IF(J917="D","Dark","")))</f>
        <v>Dark</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IF(_xlfn.XLOOKUP(C918,customers!A917:A1917,customers!C917:C1917,,0)=0,"",_xlfn.XLOOKUP(C918,customers!A917:A1917,customers!C917:C1917,,0))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28"/>
        <v>3.645</v>
      </c>
      <c r="N918" s="8" t="str">
        <f>_xlfn.XLOOKUP(Orders[[#This Row],[Customer ID]],customers!$A$1:$A$1001,customers!$I$1:$I$1001,,0)</f>
        <v>Yes</v>
      </c>
      <c r="O918" s="8" t="str">
        <f t="shared" si="29"/>
        <v>Excelsa</v>
      </c>
      <c r="P918" t="str">
        <f>IF(J918="M","Medium",IF(J918="L","Light",IF(J918="D","Dark","")))</f>
        <v>Dark</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IF(_xlfn.XLOOKUP(C919,customers!A918:A1918,customers!C918:C1918,,0)=0,"",_xlfn.XLOOKUP(C919,customers!A918:A1918,customers!C918:C1918,,0))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28"/>
        <v>6.75</v>
      </c>
      <c r="N919" s="8" t="str">
        <f>_xlfn.XLOOKUP(Orders[[#This Row],[Customer ID]],customers!$A$1:$A$1001,customers!$I$1:$I$1001,,0)</f>
        <v>No</v>
      </c>
      <c r="O919" s="8" t="str">
        <f t="shared" si="29"/>
        <v>Arabica</v>
      </c>
      <c r="P919" t="str">
        <f>IF(J919="M","Medium",IF(J919="L","Light",IF(J919="D","Dark","")))</f>
        <v>Medium</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IF(_xlfn.XLOOKUP(C920,customers!A919:A1919,customers!C919:C1919,,0)=0,"",_xlfn.XLOOKUP(C920,customers!A919:A1919,customers!C919:C1919,,0))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28"/>
        <v>21.87</v>
      </c>
      <c r="N920" s="8" t="str">
        <f>_xlfn.XLOOKUP(Orders[[#This Row],[Customer ID]],customers!$A$1:$A$1001,customers!$I$1:$I$1001,,0)</f>
        <v>No</v>
      </c>
      <c r="O920" s="8" t="str">
        <f t="shared" si="29"/>
        <v>Excelsa</v>
      </c>
      <c r="P920" t="str">
        <f>IF(J920="M","Medium",IF(J920="L","Light",IF(J920="D","Dark","")))</f>
        <v>Dark</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IF(_xlfn.XLOOKUP(C921,customers!A920:A1920,customers!C920:C1920,,0)=0,"",_xlfn.XLOOKUP(C921,customers!A920:A1920,customers!C920:C1920,,0))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28"/>
        <v>13.424999999999997</v>
      </c>
      <c r="N921" s="8" t="str">
        <f>_xlfn.XLOOKUP(Orders[[#This Row],[Customer ID]],customers!$A$1:$A$1001,customers!$I$1:$I$1001,,0)</f>
        <v>Yes</v>
      </c>
      <c r="O921" s="8" t="str">
        <f t="shared" si="29"/>
        <v>Robusta</v>
      </c>
      <c r="P921" t="str">
        <f>IF(J921="M","Medium",IF(J921="L","Light",IF(J921="D","Dark","")))</f>
        <v>Dark</v>
      </c>
    </row>
    <row r="922" spans="1:16" x14ac:dyDescent="0.25">
      <c r="A922" s="2" t="s">
        <v>5693</v>
      </c>
      <c r="B922" s="3">
        <v>44711</v>
      </c>
      <c r="C922" s="2" t="s">
        <v>5694</v>
      </c>
      <c r="D922" t="s">
        <v>6149</v>
      </c>
      <c r="E922" s="2">
        <v>6</v>
      </c>
      <c r="F922" s="2" t="str">
        <f>_xlfn.XLOOKUP(C922,customers!$A$1:$A$1001,customers!$B$1:$B$1001,,0)</f>
        <v>Hadley Reuven</v>
      </c>
      <c r="G922" s="2" t="str">
        <f>IF(_xlfn.XLOOKUP(C922,customers!A921:A1921,customers!C921:C1921,,0)=0,"",_xlfn.XLOOKUP(C922,customers!A921:A1921,customers!C921:C1921,,0))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28"/>
        <v>123.50999999999999</v>
      </c>
      <c r="N922" s="8" t="str">
        <f>_xlfn.XLOOKUP(Orders[[#This Row],[Customer ID]],customers!$A$1:$A$1001,customers!$I$1:$I$1001,,0)</f>
        <v>No</v>
      </c>
      <c r="O922" s="8" t="str">
        <f t="shared" si="29"/>
        <v>Robusta</v>
      </c>
      <c r="P922" t="str">
        <f>IF(J922="M","Medium",IF(J922="L","Light",IF(J922="D","Dark","")))</f>
        <v>Dark</v>
      </c>
    </row>
    <row r="923" spans="1:16" x14ac:dyDescent="0.25">
      <c r="A923" s="2" t="s">
        <v>5699</v>
      </c>
      <c r="B923" s="3">
        <v>44509</v>
      </c>
      <c r="C923" s="2" t="s">
        <v>5700</v>
      </c>
      <c r="D923" t="s">
        <v>6150</v>
      </c>
      <c r="E923" s="2">
        <v>2</v>
      </c>
      <c r="F923" s="2" t="str">
        <f>_xlfn.XLOOKUP(C923,customers!$A$1:$A$1001,customers!$B$1:$B$1001,,0)</f>
        <v>Mitch Attwool</v>
      </c>
      <c r="G923" s="2" t="str">
        <f>IF(_xlfn.XLOOKUP(C923,customers!A922:A1922,customers!C922:C1922,,0)=0,"",_xlfn.XLOOKUP(C923,customers!A922:A1922,customers!C922:C1922,,0))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28"/>
        <v>7.77</v>
      </c>
      <c r="N923" s="8" t="str">
        <f>_xlfn.XLOOKUP(Orders[[#This Row],[Customer ID]],customers!$A$1:$A$1001,customers!$I$1:$I$1001,,0)</f>
        <v>No</v>
      </c>
      <c r="O923" s="8" t="str">
        <f t="shared" si="29"/>
        <v>Liberica</v>
      </c>
      <c r="P923" t="str">
        <f>IF(J923="M","Medium",IF(J923="L","Light",IF(J923="D","Dark","")))</f>
        <v>Dark</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IF(_xlfn.XLOOKUP(C924,customers!A923:A1923,customers!C923:C1923,,0)=0,"",_xlfn.XLOOKUP(C924,customers!A923:A1923,customers!C923:C1923,,0))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28"/>
        <v>67.5</v>
      </c>
      <c r="N924" s="8" t="str">
        <f>_xlfn.XLOOKUP(Orders[[#This Row],[Customer ID]],customers!$A$1:$A$1001,customers!$I$1:$I$1001,,0)</f>
        <v>Yes</v>
      </c>
      <c r="O924" s="8" t="str">
        <f t="shared" si="29"/>
        <v>Arabica</v>
      </c>
      <c r="P924" t="str">
        <f>IF(J924="M","Medium",IF(J924="L","Light",IF(J924="D","Dark","")))</f>
        <v>Medium</v>
      </c>
    </row>
    <row r="925" spans="1:16" x14ac:dyDescent="0.25">
      <c r="A925" s="2" t="s">
        <v>5709</v>
      </c>
      <c r="B925" s="3">
        <v>43746</v>
      </c>
      <c r="C925" s="2" t="s">
        <v>5710</v>
      </c>
      <c r="D925" t="s">
        <v>6185</v>
      </c>
      <c r="E925" s="2">
        <v>1</v>
      </c>
      <c r="F925" s="2" t="str">
        <f>_xlfn.XLOOKUP(C925,customers!$A$1:$A$1001,customers!$B$1:$B$1001,,0)</f>
        <v>Goldie Wynes</v>
      </c>
      <c r="G925" s="2" t="str">
        <f>IF(_xlfn.XLOOKUP(C925,customers!A924:A1924,customers!C924:C1924,,0)=0,"",_xlfn.XLOOKUP(C925,customers!A924:A1924,customers!C924:C1924,,0))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28"/>
        <v>27.945</v>
      </c>
      <c r="N925" s="8" t="str">
        <f>_xlfn.XLOOKUP(Orders[[#This Row],[Customer ID]],customers!$A$1:$A$1001,customers!$I$1:$I$1001,,0)</f>
        <v>No</v>
      </c>
      <c r="O925" s="8" t="str">
        <f t="shared" si="29"/>
        <v>Excelsa</v>
      </c>
      <c r="P925" t="str">
        <f>IF(J925="M","Medium",IF(J925="L","Light",IF(J925="D","Dark","")))</f>
        <v>Dark</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IF(_xlfn.XLOOKUP(C926,customers!A925:A1925,customers!C925:C1925,,0)=0,"",_xlfn.XLOOKUP(C926,customers!A925:A1925,customers!C925:C1925,,0))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28"/>
        <v>89.35499999999999</v>
      </c>
      <c r="N926" s="8" t="str">
        <f>_xlfn.XLOOKUP(Orders[[#This Row],[Customer ID]],customers!$A$1:$A$1001,customers!$I$1:$I$1001,,0)</f>
        <v>No</v>
      </c>
      <c r="O926" s="8" t="str">
        <f t="shared" si="29"/>
        <v>Arabica</v>
      </c>
      <c r="P926" t="str">
        <f>IF(J926="M","Medium",IF(J926="L","Light",IF(J926="D","Dark","")))</f>
        <v>Light</v>
      </c>
    </row>
    <row r="927" spans="1:16" x14ac:dyDescent="0.25">
      <c r="A927" s="2" t="s">
        <v>5720</v>
      </c>
      <c r="B927" s="3">
        <v>44770</v>
      </c>
      <c r="C927" s="2" t="s">
        <v>5554</v>
      </c>
      <c r="D927" t="s">
        <v>6157</v>
      </c>
      <c r="E927" s="2">
        <v>3</v>
      </c>
      <c r="F927" s="2" t="str">
        <f>_xlfn.XLOOKUP(C927,customers!$A$1:$A$1001,customers!$B$1:$B$1001,,0)</f>
        <v>Derick Snow</v>
      </c>
      <c r="G927" s="2" t="e">
        <f>IF(_xlfn.XLOOKUP(C927,customers!A926:A1926,customers!C926:C1926,,0)=0,"",_xlfn.XLOOKUP(C927,customers!A926:A1926,customers!C926:C1926,,0))</f>
        <v>#N/A</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28"/>
        <v>20.25</v>
      </c>
      <c r="N927" s="8" t="str">
        <f>_xlfn.XLOOKUP(Orders[[#This Row],[Customer ID]],customers!$A$1:$A$1001,customers!$I$1:$I$1001,,0)</f>
        <v>No</v>
      </c>
      <c r="O927" s="8" t="str">
        <f t="shared" si="29"/>
        <v>Arabica</v>
      </c>
      <c r="P927" t="str">
        <f>IF(J927="M","Medium",IF(J927="L","Light",IF(J927="D","Dark","")))</f>
        <v>Medium</v>
      </c>
    </row>
    <row r="928" spans="1:16" x14ac:dyDescent="0.25">
      <c r="A928" s="2" t="s">
        <v>5725</v>
      </c>
      <c r="B928" s="3">
        <v>44012</v>
      </c>
      <c r="C928" s="2" t="s">
        <v>5726</v>
      </c>
      <c r="D928" t="s">
        <v>6157</v>
      </c>
      <c r="E928" s="2">
        <v>5</v>
      </c>
      <c r="F928" s="2" t="str">
        <f>_xlfn.XLOOKUP(C928,customers!$A$1:$A$1001,customers!$B$1:$B$1001,,0)</f>
        <v>Evy Wilsone</v>
      </c>
      <c r="G928" s="2" t="str">
        <f>IF(_xlfn.XLOOKUP(C928,customers!A927:A1927,customers!C927:C1927,,0)=0,"",_xlfn.XLOOKUP(C928,customers!A927:A1927,customers!C927:C1927,,0))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28"/>
        <v>33.75</v>
      </c>
      <c r="N928" s="8" t="str">
        <f>_xlfn.XLOOKUP(Orders[[#This Row],[Customer ID]],customers!$A$1:$A$1001,customers!$I$1:$I$1001,,0)</f>
        <v>Yes</v>
      </c>
      <c r="O928" s="8" t="str">
        <f t="shared" si="29"/>
        <v>Arabica</v>
      </c>
      <c r="P928" t="str">
        <f>IF(J928="M","Medium",IF(J928="L","Light",IF(J928="D","Dark","")))</f>
        <v>Medium</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IF(_xlfn.XLOOKUP(C929,customers!A928:A1928,customers!C928:C1928,,0)=0,"",_xlfn.XLOOKUP(C929,customers!A928:A1928,customers!C928:C1928,,0))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28"/>
        <v>111.78</v>
      </c>
      <c r="N929" s="8" t="str">
        <f>_xlfn.XLOOKUP(Orders[[#This Row],[Customer ID]],customers!$A$1:$A$1001,customers!$I$1:$I$1001,,0)</f>
        <v>No</v>
      </c>
      <c r="O929" s="8" t="str">
        <f t="shared" si="29"/>
        <v>Excelsa</v>
      </c>
      <c r="P929" t="str">
        <f>IF(J929="M","Medium",IF(J929="L","Light",IF(J929="D","Dark","")))</f>
        <v>Dark</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IF(_xlfn.XLOOKUP(C930,customers!A929:A1929,customers!C929:C1929,,0)=0,"",_xlfn.XLOOKUP(C930,customers!A929:A1929,customers!C929:C1929,,0))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28"/>
        <v>63.249999999999993</v>
      </c>
      <c r="N930" s="8" t="str">
        <f>_xlfn.XLOOKUP(Orders[[#This Row],[Customer ID]],customers!$A$1:$A$1001,customers!$I$1:$I$1001,,0)</f>
        <v>Yes</v>
      </c>
      <c r="O930" s="8" t="str">
        <f t="shared" si="29"/>
        <v>Excelsa</v>
      </c>
      <c r="P930" t="str">
        <f>IF(J930="M","Medium",IF(J930="L","Light",IF(J930="D","Dark","")))</f>
        <v>Medium</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IF(_xlfn.XLOOKUP(C931,customers!A930:A1930,customers!C930:C1930,,0)=0,"",_xlfn.XLOOKUP(C931,customers!A930:A1930,customers!C930:C1930,,0))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28"/>
        <v>8.91</v>
      </c>
      <c r="N931" s="8" t="str">
        <f>_xlfn.XLOOKUP(Orders[[#This Row],[Customer ID]],customers!$A$1:$A$1001,customers!$I$1:$I$1001,,0)</f>
        <v>Yes</v>
      </c>
      <c r="O931" s="8" t="str">
        <f t="shared" si="29"/>
        <v>Excelsa</v>
      </c>
      <c r="P931" t="str">
        <f>IF(J931="M","Medium",IF(J931="L","Light",IF(J931="D","Dark","")))</f>
        <v>Light</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IF(_xlfn.XLOOKUP(C932,customers!A931:A1931,customers!C931:C1931,,0)=0,"",_xlfn.XLOOKUP(C932,customers!A931:A1931,customers!C931:C1931,,0))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28"/>
        <v>12.15</v>
      </c>
      <c r="N932" s="8" t="str">
        <f>_xlfn.XLOOKUP(Orders[[#This Row],[Customer ID]],customers!$A$1:$A$1001,customers!$I$1:$I$1001,,0)</f>
        <v>Yes</v>
      </c>
      <c r="O932" s="8" t="str">
        <f t="shared" si="29"/>
        <v>Excelsa</v>
      </c>
      <c r="P932" t="str">
        <f>IF(J932="M","Medium",IF(J932="L","Light",IF(J932="D","Dark","")))</f>
        <v>Dark</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IF(_xlfn.XLOOKUP(C933,customers!A932:A1932,customers!C932:C1932,,0)=0,"",_xlfn.XLOOKUP(C933,customers!A932:A1932,customers!C932:C1932,,0))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28"/>
        <v>23.88</v>
      </c>
      <c r="N933" s="8" t="str">
        <f>_xlfn.XLOOKUP(Orders[[#This Row],[Customer ID]],customers!$A$1:$A$1001,customers!$I$1:$I$1001,,0)</f>
        <v>Yes</v>
      </c>
      <c r="O933" s="8" t="str">
        <f t="shared" si="29"/>
        <v>Arabica</v>
      </c>
      <c r="P933" t="str">
        <f>IF(J933="M","Medium",IF(J933="L","Light",IF(J933="D","Dark","")))</f>
        <v>Dark</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IF(_xlfn.XLOOKUP(C934,customers!A933:A1933,customers!C933:C1933,,0)=0,"",_xlfn.XLOOKUP(C934,customers!A933:A1933,customers!C933:C1933,,0))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28"/>
        <v>55</v>
      </c>
      <c r="N934" s="8" t="str">
        <f>_xlfn.XLOOKUP(Orders[[#This Row],[Customer ID]],customers!$A$1:$A$1001,customers!$I$1:$I$1001,,0)</f>
        <v>No</v>
      </c>
      <c r="O934" s="8" t="str">
        <f t="shared" si="29"/>
        <v>Excelsa</v>
      </c>
      <c r="P934" t="str">
        <f>IF(J934="M","Medium",IF(J934="L","Light",IF(J934="D","Dark","")))</f>
        <v>Medium</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IF(_xlfn.XLOOKUP(C935,customers!A934:A1934,customers!C934:C1934,,0)=0,"",_xlfn.XLOOKUP(C935,customers!A934:A1934,customers!C934:C1934,,0))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28"/>
        <v>26.849999999999998</v>
      </c>
      <c r="N935" s="8" t="str">
        <f>_xlfn.XLOOKUP(Orders[[#This Row],[Customer ID]],customers!$A$1:$A$1001,customers!$I$1:$I$1001,,0)</f>
        <v>Yes</v>
      </c>
      <c r="O935" s="8" t="str">
        <f t="shared" si="29"/>
        <v>Robusta</v>
      </c>
      <c r="P935" t="str">
        <f>IF(J935="M","Medium",IF(J935="L","Light",IF(J935="D","Dark","")))</f>
        <v>Dark</v>
      </c>
    </row>
    <row r="936" spans="1:16" x14ac:dyDescent="0.25">
      <c r="A936" s="2" t="s">
        <v>5768</v>
      </c>
      <c r="B936" s="3">
        <v>44409</v>
      </c>
      <c r="C936" s="2" t="s">
        <v>5769</v>
      </c>
      <c r="D936" t="s">
        <v>6151</v>
      </c>
      <c r="E936" s="2">
        <v>5</v>
      </c>
      <c r="F936" s="2" t="str">
        <f>_xlfn.XLOOKUP(C936,customers!$A$1:$A$1001,customers!$B$1:$B$1001,,0)</f>
        <v>Read Cutts</v>
      </c>
      <c r="G936" s="2" t="str">
        <f>IF(_xlfn.XLOOKUP(C936,customers!A935:A1935,customers!C935:C1935,,0)=0,"",_xlfn.XLOOKUP(C936,customers!A935:A1935,customers!C935:C1935,,0))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28"/>
        <v>114.42499999999998</v>
      </c>
      <c r="N936" s="8" t="str">
        <f>_xlfn.XLOOKUP(Orders[[#This Row],[Customer ID]],customers!$A$1:$A$1001,customers!$I$1:$I$1001,,0)</f>
        <v>No</v>
      </c>
      <c r="O936" s="8" t="str">
        <f t="shared" si="29"/>
        <v>Robusta</v>
      </c>
      <c r="P936" t="str">
        <f>IF(J936="M","Medium",IF(J936="L","Light",IF(J936="D","Dark","")))</f>
        <v>Medium</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IF(_xlfn.XLOOKUP(C937,customers!A936:A1936,customers!C936:C1936,,0)=0,"",_xlfn.XLOOKUP(C937,customers!A936:A1936,customers!C936:C1936,,0))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28"/>
        <v>155.24999999999997</v>
      </c>
      <c r="N937" s="8" t="str">
        <f>_xlfn.XLOOKUP(Orders[[#This Row],[Customer ID]],customers!$A$1:$A$1001,customers!$I$1:$I$1001,,0)</f>
        <v>Yes</v>
      </c>
      <c r="O937" s="8" t="str">
        <f t="shared" si="29"/>
        <v>Arabica</v>
      </c>
      <c r="P937" t="str">
        <f>IF(J937="M","Medium",IF(J937="L","Light",IF(J937="D","Dark","")))</f>
        <v>Medium</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IF(_xlfn.XLOOKUP(C938,customers!A937:A1937,customers!C937:C1937,,0)=0,"",_xlfn.XLOOKUP(C938,customers!A937:A1937,customers!C937:C1937,,0))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28"/>
        <v>23.31</v>
      </c>
      <c r="N938" s="8" t="str">
        <f>_xlfn.XLOOKUP(Orders[[#This Row],[Customer ID]],customers!$A$1:$A$1001,customers!$I$1:$I$1001,,0)</f>
        <v>Yes</v>
      </c>
      <c r="O938" s="8" t="str">
        <f t="shared" si="29"/>
        <v>Liberica</v>
      </c>
      <c r="P938" t="str">
        <f>IF(J938="M","Medium",IF(J938="L","Light",IF(J938="D","Dark","")))</f>
        <v>Dark</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IF(_xlfn.XLOOKUP(C939,customers!A938:A1938,customers!C938:C1938,,0)=0,"",_xlfn.XLOOKUP(C939,customers!A938:A1938,customers!C938:C1938,,0))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28"/>
        <v>91.539999999999992</v>
      </c>
      <c r="N939" s="8" t="str">
        <f>_xlfn.XLOOKUP(Orders[[#This Row],[Customer ID]],customers!$A$1:$A$1001,customers!$I$1:$I$1001,,0)</f>
        <v>Yes</v>
      </c>
      <c r="O939" s="8" t="str">
        <f t="shared" si="29"/>
        <v>Robusta</v>
      </c>
      <c r="P939" t="str">
        <f>IF(J939="M","Medium",IF(J939="L","Light",IF(J939="D","Dark","")))</f>
        <v>Medium</v>
      </c>
    </row>
    <row r="940" spans="1:16" x14ac:dyDescent="0.25">
      <c r="A940" s="2" t="s">
        <v>5791</v>
      </c>
      <c r="B940" s="3">
        <v>43829</v>
      </c>
      <c r="C940" s="2" t="s">
        <v>5792</v>
      </c>
      <c r="D940" t="s">
        <v>6171</v>
      </c>
      <c r="E940" s="2">
        <v>5</v>
      </c>
      <c r="F940" s="2" t="str">
        <f>_xlfn.XLOOKUP(C940,customers!$A$1:$A$1001,customers!$B$1:$B$1001,,0)</f>
        <v>Dell Gut</v>
      </c>
      <c r="G940" s="2" t="str">
        <f>IF(_xlfn.XLOOKUP(C940,customers!A939:A1939,customers!C939:C1939,,0)=0,"",_xlfn.XLOOKUP(C940,customers!A939:A1939,customers!C939:C1939,,0))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28"/>
        <v>74.25</v>
      </c>
      <c r="N940" s="8" t="str">
        <f>_xlfn.XLOOKUP(Orders[[#This Row],[Customer ID]],customers!$A$1:$A$1001,customers!$I$1:$I$1001,,0)</f>
        <v>Yes</v>
      </c>
      <c r="O940" s="8" t="str">
        <f t="shared" si="29"/>
        <v>Excelsa</v>
      </c>
      <c r="P940" t="str">
        <f>IF(J940="M","Medium",IF(J940="L","Light",IF(J940="D","Dark","")))</f>
        <v>Light</v>
      </c>
    </row>
    <row r="941" spans="1:16" x14ac:dyDescent="0.25">
      <c r="A941" s="2" t="s">
        <v>5797</v>
      </c>
      <c r="B941" s="3">
        <v>44229</v>
      </c>
      <c r="C941" s="2" t="s">
        <v>5798</v>
      </c>
      <c r="D941" t="s">
        <v>6145</v>
      </c>
      <c r="E941" s="2">
        <v>6</v>
      </c>
      <c r="F941" s="2" t="str">
        <f>_xlfn.XLOOKUP(C941,customers!$A$1:$A$1001,customers!$B$1:$B$1001,,0)</f>
        <v>Willy Pummery</v>
      </c>
      <c r="G941" s="2" t="str">
        <f>IF(_xlfn.XLOOKUP(C941,customers!A940:A1940,customers!C940:C1940,,0)=0,"",_xlfn.XLOOKUP(C941,customers!A940:A1940,customers!C940:C1940,,0))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28"/>
        <v>28.53</v>
      </c>
      <c r="N941" s="8" t="str">
        <f>_xlfn.XLOOKUP(Orders[[#This Row],[Customer ID]],customers!$A$1:$A$1001,customers!$I$1:$I$1001,,0)</f>
        <v>No</v>
      </c>
      <c r="O941" s="8" t="str">
        <f t="shared" si="29"/>
        <v>Liberica</v>
      </c>
      <c r="P941" t="str">
        <f>IF(J941="M","Medium",IF(J941="L","Light",IF(J941="D","Dark","")))</f>
        <v>Light</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IF(_xlfn.XLOOKUP(C942,customers!A941:A1941,customers!C941:C1941,,0)=0,"",_xlfn.XLOOKUP(C942,customers!A941:A1941,customers!C941:C1941,,0))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28"/>
        <v>14.339999999999998</v>
      </c>
      <c r="N942" s="8" t="str">
        <f>_xlfn.XLOOKUP(Orders[[#This Row],[Customer ID]],customers!$A$1:$A$1001,customers!$I$1:$I$1001,,0)</f>
        <v>Yes</v>
      </c>
      <c r="O942" s="8" t="str">
        <f t="shared" si="29"/>
        <v>Robusta</v>
      </c>
      <c r="P942" t="str">
        <f>IF(J942="M","Medium",IF(J942="L","Light",IF(J942="D","Dark","")))</f>
        <v>Light</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IF(_xlfn.XLOOKUP(C943,customers!A942:A1942,customers!C942:C1942,,0)=0,"",_xlfn.XLOOKUP(C943,customers!A942:A1942,customers!C942:C1942,,0))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28"/>
        <v>15.54</v>
      </c>
      <c r="N943" s="8" t="str">
        <f>_xlfn.XLOOKUP(Orders[[#This Row],[Customer ID]],customers!$A$1:$A$1001,customers!$I$1:$I$1001,,0)</f>
        <v>Yes</v>
      </c>
      <c r="O943" s="8" t="str">
        <f t="shared" si="29"/>
        <v>Arabica</v>
      </c>
      <c r="P943" t="str">
        <f>IF(J943="M","Medium",IF(J943="L","Light",IF(J943="D","Dark","")))</f>
        <v>Light</v>
      </c>
    </row>
    <row r="944" spans="1:16" x14ac:dyDescent="0.25">
      <c r="A944" s="2" t="s">
        <v>5816</v>
      </c>
      <c r="B944" s="3">
        <v>44464</v>
      </c>
      <c r="C944" s="2" t="s">
        <v>5817</v>
      </c>
      <c r="D944" t="s">
        <v>6179</v>
      </c>
      <c r="E944" s="2">
        <v>3</v>
      </c>
      <c r="F944" s="2" t="str">
        <f>_xlfn.XLOOKUP(C944,customers!$A$1:$A$1001,customers!$B$1:$B$1001,,0)</f>
        <v>Vernor Pawsey</v>
      </c>
      <c r="G944" s="2" t="str">
        <f>IF(_xlfn.XLOOKUP(C944,customers!A943:A1943,customers!C943:C1943,,0)=0,"",_xlfn.XLOOKUP(C944,customers!A943:A1943,customers!C943:C1943,,0))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28"/>
        <v>35.849999999999994</v>
      </c>
      <c r="N944" s="8" t="str">
        <f>_xlfn.XLOOKUP(Orders[[#This Row],[Customer ID]],customers!$A$1:$A$1001,customers!$I$1:$I$1001,,0)</f>
        <v>No</v>
      </c>
      <c r="O944" s="8" t="str">
        <f t="shared" si="29"/>
        <v>Robusta</v>
      </c>
      <c r="P944" t="str">
        <f>IF(J944="M","Medium",IF(J944="L","Light",IF(J944="D","Dark","")))</f>
        <v>Light</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IF(_xlfn.XLOOKUP(C945,customers!A944:A1944,customers!C944:C1944,,0)=0,"",_xlfn.XLOOKUP(C945,customers!A944:A1944,customers!C944:C1944,,0))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28"/>
        <v>46.62</v>
      </c>
      <c r="N945" s="8" t="str">
        <f>_xlfn.XLOOKUP(Orders[[#This Row],[Customer ID]],customers!$A$1:$A$1001,customers!$I$1:$I$1001,,0)</f>
        <v>No</v>
      </c>
      <c r="O945" s="8" t="str">
        <f t="shared" si="29"/>
        <v>Arabica</v>
      </c>
      <c r="P945" t="str">
        <f>IF(J945="M","Medium",IF(J945="L","Light",IF(J945="D","Dark","")))</f>
        <v>Light</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IF(_xlfn.XLOOKUP(C946,customers!A945:A1945,customers!C945:C1945,,0)=0,"",_xlfn.XLOOKUP(C946,customers!A945:A1945,customers!C945:C1945,,0))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28"/>
        <v>35.849999999999994</v>
      </c>
      <c r="N946" s="8" t="str">
        <f>_xlfn.XLOOKUP(Orders[[#This Row],[Customer ID]],customers!$A$1:$A$1001,customers!$I$1:$I$1001,,0)</f>
        <v>No</v>
      </c>
      <c r="O946" s="8" t="str">
        <f t="shared" si="29"/>
        <v>Robusta</v>
      </c>
      <c r="P946" t="str">
        <f>IF(J946="M","Medium",IF(J946="L","Light",IF(J946="D","Dark","")))</f>
        <v>Light</v>
      </c>
    </row>
    <row r="947" spans="1:16" x14ac:dyDescent="0.25">
      <c r="A947" s="2" t="s">
        <v>5834</v>
      </c>
      <c r="B947" s="3">
        <v>43524</v>
      </c>
      <c r="C947" s="2" t="s">
        <v>5835</v>
      </c>
      <c r="D947" t="s">
        <v>6165</v>
      </c>
      <c r="E947" s="2">
        <v>4</v>
      </c>
      <c r="F947" s="2" t="str">
        <f>_xlfn.XLOOKUP(C947,customers!$A$1:$A$1001,customers!$B$1:$B$1001,,0)</f>
        <v>Jaimie Hatz</v>
      </c>
      <c r="G947" s="2" t="str">
        <f>IF(_xlfn.XLOOKUP(C947,customers!A946:A1946,customers!C946:C1946,,0)=0,"",_xlfn.XLOOKUP(C947,customers!A946:A1946,customers!C946:C1946,,0))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28"/>
        <v>119.13999999999999</v>
      </c>
      <c r="N947" s="8" t="str">
        <f>_xlfn.XLOOKUP(Orders[[#This Row],[Customer ID]],customers!$A$1:$A$1001,customers!$I$1:$I$1001,,0)</f>
        <v>No</v>
      </c>
      <c r="O947" s="8" t="str">
        <f t="shared" si="29"/>
        <v>Liberica</v>
      </c>
      <c r="P947" t="str">
        <f>IF(J947="M","Medium",IF(J947="L","Light",IF(J947="D","Dark","")))</f>
        <v>Dark</v>
      </c>
    </row>
    <row r="948" spans="1:16" x14ac:dyDescent="0.25">
      <c r="A948" s="2" t="s">
        <v>5839</v>
      </c>
      <c r="B948" s="3">
        <v>43719</v>
      </c>
      <c r="C948" s="2" t="s">
        <v>5840</v>
      </c>
      <c r="D948" t="s">
        <v>6169</v>
      </c>
      <c r="E948" s="2">
        <v>3</v>
      </c>
      <c r="F948" s="2" t="str">
        <f>_xlfn.XLOOKUP(C948,customers!$A$1:$A$1001,customers!$B$1:$B$1001,,0)</f>
        <v>Edeline Edney</v>
      </c>
      <c r="G948" s="2" t="str">
        <f>IF(_xlfn.XLOOKUP(C948,customers!A947:A1947,customers!C947:C1947,,0)=0,"",_xlfn.XLOOKUP(C948,customers!A947:A1947,customers!C947:C1947,,0))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28"/>
        <v>23.31</v>
      </c>
      <c r="N948" s="8" t="str">
        <f>_xlfn.XLOOKUP(Orders[[#This Row],[Customer ID]],customers!$A$1:$A$1001,customers!$I$1:$I$1001,,0)</f>
        <v>No</v>
      </c>
      <c r="O948" s="8" t="str">
        <f t="shared" si="29"/>
        <v>Liberica</v>
      </c>
      <c r="P948" t="str">
        <f>IF(J948="M","Medium",IF(J948="L","Light",IF(J948="D","Dark","")))</f>
        <v>Dark</v>
      </c>
    </row>
    <row r="949" spans="1:16" x14ac:dyDescent="0.25">
      <c r="A949" s="2" t="s">
        <v>5844</v>
      </c>
      <c r="B949" s="3">
        <v>44294</v>
      </c>
      <c r="C949" s="2" t="s">
        <v>5845</v>
      </c>
      <c r="D949" t="s">
        <v>6155</v>
      </c>
      <c r="E949" s="2">
        <v>1</v>
      </c>
      <c r="F949" s="2" t="str">
        <f>_xlfn.XLOOKUP(C949,customers!$A$1:$A$1001,customers!$B$1:$B$1001,,0)</f>
        <v>Rickie Faltin</v>
      </c>
      <c r="G949" s="2" t="str">
        <f>IF(_xlfn.XLOOKUP(C949,customers!A948:A1948,customers!C948:C1948,,0)=0,"",_xlfn.XLOOKUP(C949,customers!A948:A1948,customers!C948:C1948,,0))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28"/>
        <v>11.25</v>
      </c>
      <c r="N949" s="8" t="str">
        <f>_xlfn.XLOOKUP(Orders[[#This Row],[Customer ID]],customers!$A$1:$A$1001,customers!$I$1:$I$1001,,0)</f>
        <v>No</v>
      </c>
      <c r="O949" s="8" t="str">
        <f t="shared" si="29"/>
        <v>Arabica</v>
      </c>
      <c r="P949" t="str">
        <f>IF(J949="M","Medium",IF(J949="L","Light",IF(J949="D","Dark","")))</f>
        <v>Medium</v>
      </c>
    </row>
    <row r="950" spans="1:16" x14ac:dyDescent="0.25">
      <c r="A950" s="2" t="s">
        <v>5849</v>
      </c>
      <c r="B950" s="3">
        <v>44445</v>
      </c>
      <c r="C950" s="2" t="s">
        <v>5850</v>
      </c>
      <c r="D950" t="s">
        <v>6185</v>
      </c>
      <c r="E950" s="2">
        <v>3</v>
      </c>
      <c r="F950" s="2" t="str">
        <f>_xlfn.XLOOKUP(C950,customers!$A$1:$A$1001,customers!$B$1:$B$1001,,0)</f>
        <v>Gnni Cheeke</v>
      </c>
      <c r="G950" s="2" t="str">
        <f>IF(_xlfn.XLOOKUP(C950,customers!A949:A1949,customers!C949:C1949,,0)=0,"",_xlfn.XLOOKUP(C950,customers!A949:A1949,customers!C949:C1949,,0))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28"/>
        <v>83.835000000000008</v>
      </c>
      <c r="N950" s="8" t="str">
        <f>_xlfn.XLOOKUP(Orders[[#This Row],[Customer ID]],customers!$A$1:$A$1001,customers!$I$1:$I$1001,,0)</f>
        <v>Yes</v>
      </c>
      <c r="O950" s="8" t="str">
        <f t="shared" si="29"/>
        <v>Excelsa</v>
      </c>
      <c r="P950" t="str">
        <f>IF(J950="M","Medium",IF(J950="L","Light",IF(J950="D","Dark","")))</f>
        <v>Dark</v>
      </c>
    </row>
    <row r="951" spans="1:16" x14ac:dyDescent="0.25">
      <c r="A951" s="2" t="s">
        <v>5855</v>
      </c>
      <c r="B951" s="3">
        <v>44449</v>
      </c>
      <c r="C951" s="2" t="s">
        <v>5856</v>
      </c>
      <c r="D951" t="s">
        <v>6142</v>
      </c>
      <c r="E951" s="2">
        <v>4</v>
      </c>
      <c r="F951" s="2" t="str">
        <f>_xlfn.XLOOKUP(C951,customers!$A$1:$A$1001,customers!$B$1:$B$1001,,0)</f>
        <v>Gwenni Ratt</v>
      </c>
      <c r="G951" s="2" t="str">
        <f>IF(_xlfn.XLOOKUP(C951,customers!A950:A1950,customers!C950:C1950,,0)=0,"",_xlfn.XLOOKUP(C951,customers!A950:A1950,customers!C950:C1950,,0))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28"/>
        <v>109.93999999999998</v>
      </c>
      <c r="N951" s="8" t="str">
        <f>_xlfn.XLOOKUP(Orders[[#This Row],[Customer ID]],customers!$A$1:$A$1001,customers!$I$1:$I$1001,,0)</f>
        <v>No</v>
      </c>
      <c r="O951" s="8" t="str">
        <f t="shared" si="29"/>
        <v>Robusta</v>
      </c>
      <c r="P951" t="str">
        <f>IF(J951="M","Medium",IF(J951="L","Light",IF(J951="D","Dark","")))</f>
        <v>Light</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IF(_xlfn.XLOOKUP(C952,customers!A951:A1951,customers!C951:C1951,,0)=0,"",_xlfn.XLOOKUP(C952,customers!A951:A1951,customers!C951:C1951,,0))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28"/>
        <v>14.339999999999998</v>
      </c>
      <c r="N952" s="8" t="str">
        <f>_xlfn.XLOOKUP(Orders[[#This Row],[Customer ID]],customers!$A$1:$A$1001,customers!$I$1:$I$1001,,0)</f>
        <v>Yes</v>
      </c>
      <c r="O952" s="8" t="str">
        <f t="shared" si="29"/>
        <v>Robusta</v>
      </c>
      <c r="P952" t="str">
        <f>IF(J952="M","Medium",IF(J952="L","Light",IF(J952="D","Dark","")))</f>
        <v>Light</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IF(_xlfn.XLOOKUP(C953,customers!A952:A1952,customers!C952:C1952,,0)=0,"",_xlfn.XLOOKUP(C953,customers!A952:A1952,customers!C952:C1952,,0))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28"/>
        <v>21.509999999999998</v>
      </c>
      <c r="N953" s="8" t="str">
        <f>_xlfn.XLOOKUP(Orders[[#This Row],[Customer ID]],customers!$A$1:$A$1001,customers!$I$1:$I$1001,,0)</f>
        <v>No</v>
      </c>
      <c r="O953" s="8" t="str">
        <f t="shared" si="29"/>
        <v>Robusta</v>
      </c>
      <c r="P953" t="str">
        <f>IF(J953="M","Medium",IF(J953="L","Light",IF(J953="D","Dark","")))</f>
        <v>Light</v>
      </c>
    </row>
    <row r="954" spans="1:16" x14ac:dyDescent="0.25">
      <c r="A954" s="2" t="s">
        <v>5872</v>
      </c>
      <c r="B954" s="3">
        <v>44439</v>
      </c>
      <c r="C954" s="2" t="s">
        <v>5873</v>
      </c>
      <c r="D954" t="s">
        <v>6155</v>
      </c>
      <c r="E954" s="2">
        <v>2</v>
      </c>
      <c r="F954" s="2" t="str">
        <f>_xlfn.XLOOKUP(C954,customers!$A$1:$A$1001,customers!$B$1:$B$1001,,0)</f>
        <v>Jilly Dreng</v>
      </c>
      <c r="G954" s="2" t="str">
        <f>IF(_xlfn.XLOOKUP(C954,customers!A953:A1953,customers!C953:C1953,,0)=0,"",_xlfn.XLOOKUP(C954,customers!A953:A1953,customers!C953:C1953,,0))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28"/>
        <v>22.5</v>
      </c>
      <c r="N954" s="8" t="str">
        <f>_xlfn.XLOOKUP(Orders[[#This Row],[Customer ID]],customers!$A$1:$A$1001,customers!$I$1:$I$1001,,0)</f>
        <v>Yes</v>
      </c>
      <c r="O954" s="8" t="str">
        <f t="shared" si="29"/>
        <v>Arabica</v>
      </c>
      <c r="P954" t="str">
        <f>IF(J954="M","Medium",IF(J954="L","Light",IF(J954="D","Dark","")))</f>
        <v>Medium</v>
      </c>
    </row>
    <row r="955" spans="1:16" x14ac:dyDescent="0.25">
      <c r="A955" s="2" t="s">
        <v>5878</v>
      </c>
      <c r="B955" s="3">
        <v>44582</v>
      </c>
      <c r="C955" s="2" t="s">
        <v>5764</v>
      </c>
      <c r="D955" t="s">
        <v>6167</v>
      </c>
      <c r="E955" s="2">
        <v>1</v>
      </c>
      <c r="F955" s="2" t="str">
        <f>_xlfn.XLOOKUP(C955,customers!$A$1:$A$1001,customers!$B$1:$B$1001,,0)</f>
        <v>Brenn Dundredge</v>
      </c>
      <c r="G955" s="2" t="e">
        <f>IF(_xlfn.XLOOKUP(C955,customers!A954:A1954,customers!C954:C1954,,0)=0,"",_xlfn.XLOOKUP(C955,customers!A954:A1954,customers!C954:C1954,,0))</f>
        <v>#N/A</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28"/>
        <v>3.8849999999999998</v>
      </c>
      <c r="N955" s="8" t="str">
        <f>_xlfn.XLOOKUP(Orders[[#This Row],[Customer ID]],customers!$A$1:$A$1001,customers!$I$1:$I$1001,,0)</f>
        <v>Yes</v>
      </c>
      <c r="O955" s="8" t="str">
        <f t="shared" si="29"/>
        <v>Arabica</v>
      </c>
      <c r="P955" t="str">
        <f>IF(J955="M","Medium",IF(J955="L","Light",IF(J955="D","Dark","")))</f>
        <v>Light</v>
      </c>
    </row>
    <row r="956" spans="1:16" x14ac:dyDescent="0.25">
      <c r="A956" s="2" t="s">
        <v>5884</v>
      </c>
      <c r="B956" s="3">
        <v>44722</v>
      </c>
      <c r="C956" s="2" t="s">
        <v>5764</v>
      </c>
      <c r="D956" t="s">
        <v>6185</v>
      </c>
      <c r="E956" s="2">
        <v>1</v>
      </c>
      <c r="F956" s="2" t="str">
        <f>_xlfn.XLOOKUP(C956,customers!$A$1:$A$1001,customers!$B$1:$B$1001,,0)</f>
        <v>Brenn Dundredge</v>
      </c>
      <c r="G956" s="2" t="e">
        <f>IF(_xlfn.XLOOKUP(C956,customers!A955:A1955,customers!C955:C1955,,0)=0,"",_xlfn.XLOOKUP(C956,customers!A955:A1955,customers!C955:C1955,,0))</f>
        <v>#N/A</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28"/>
        <v>27.945</v>
      </c>
      <c r="N956" s="8" t="str">
        <f>_xlfn.XLOOKUP(Orders[[#This Row],[Customer ID]],customers!$A$1:$A$1001,customers!$I$1:$I$1001,,0)</f>
        <v>Yes</v>
      </c>
      <c r="O956" s="8" t="str">
        <f t="shared" si="29"/>
        <v>Excelsa</v>
      </c>
      <c r="P956" t="str">
        <f>IF(J956="M","Medium",IF(J956="L","Light",IF(J956="D","Dark","")))</f>
        <v>Dark</v>
      </c>
    </row>
    <row r="957" spans="1:16" x14ac:dyDescent="0.25">
      <c r="A957" s="2" t="s">
        <v>5890</v>
      </c>
      <c r="B957" s="3">
        <v>43582</v>
      </c>
      <c r="C957" s="2" t="s">
        <v>5764</v>
      </c>
      <c r="D957" t="s">
        <v>6148</v>
      </c>
      <c r="E957" s="2">
        <v>5</v>
      </c>
      <c r="F957" s="2" t="str">
        <f>_xlfn.XLOOKUP(C957,customers!$A$1:$A$1001,customers!$B$1:$B$1001,,0)</f>
        <v>Brenn Dundredge</v>
      </c>
      <c r="G957" s="2" t="e">
        <f>IF(_xlfn.XLOOKUP(C957,customers!A956:A1956,customers!C956:C1956,,0)=0,"",_xlfn.XLOOKUP(C957,customers!A956:A1956,customers!C956:C1956,,0))</f>
        <v>#N/A</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28"/>
        <v>170.77499999999998</v>
      </c>
      <c r="N957" s="8" t="str">
        <f>_xlfn.XLOOKUP(Orders[[#This Row],[Customer ID]],customers!$A$1:$A$1001,customers!$I$1:$I$1001,,0)</f>
        <v>Yes</v>
      </c>
      <c r="O957" s="8" t="str">
        <f t="shared" si="29"/>
        <v>Excelsa</v>
      </c>
      <c r="P957" t="str">
        <f>IF(J957="M","Medium",IF(J957="L","Light",IF(J957="D","Dark","")))</f>
        <v>Light</v>
      </c>
    </row>
    <row r="958" spans="1:16" x14ac:dyDescent="0.25">
      <c r="A958" s="2" t="s">
        <v>5890</v>
      </c>
      <c r="B958" s="3">
        <v>43582</v>
      </c>
      <c r="C958" s="2" t="s">
        <v>5764</v>
      </c>
      <c r="D958" t="s">
        <v>6142</v>
      </c>
      <c r="E958" s="2">
        <v>2</v>
      </c>
      <c r="F958" s="2" t="str">
        <f>_xlfn.XLOOKUP(C958,customers!$A$1:$A$1001,customers!$B$1:$B$1001,,0)</f>
        <v>Brenn Dundredge</v>
      </c>
      <c r="G958" s="2" t="e">
        <f>IF(_xlfn.XLOOKUP(C958,customers!A957:A1957,customers!C957:C1957,,0)=0,"",_xlfn.XLOOKUP(C958,customers!A957:A1957,customers!C957:C1957,,0))</f>
        <v>#N/A</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28"/>
        <v>54.969999999999992</v>
      </c>
      <c r="N958" s="8" t="str">
        <f>_xlfn.XLOOKUP(Orders[[#This Row],[Customer ID]],customers!$A$1:$A$1001,customers!$I$1:$I$1001,,0)</f>
        <v>Yes</v>
      </c>
      <c r="O958" s="8" t="str">
        <f t="shared" si="29"/>
        <v>Robusta</v>
      </c>
      <c r="P958" t="str">
        <f>IF(J958="M","Medium",IF(J958="L","Light",IF(J958="D","Dark","")))</f>
        <v>Light</v>
      </c>
    </row>
    <row r="959" spans="1:16" x14ac:dyDescent="0.25">
      <c r="A959" s="2" t="s">
        <v>5890</v>
      </c>
      <c r="B959" s="3">
        <v>43582</v>
      </c>
      <c r="C959" s="2" t="s">
        <v>5764</v>
      </c>
      <c r="D959" t="s">
        <v>6171</v>
      </c>
      <c r="E959" s="2">
        <v>1</v>
      </c>
      <c r="F959" s="2" t="str">
        <f>_xlfn.XLOOKUP(C959,customers!$A$1:$A$1001,customers!$B$1:$B$1001,,0)</f>
        <v>Brenn Dundredge</v>
      </c>
      <c r="G959" s="2" t="e">
        <f>IF(_xlfn.XLOOKUP(C959,customers!A958:A1958,customers!C958:C1958,,0)=0,"",_xlfn.XLOOKUP(C959,customers!A958:A1958,customers!C958:C1958,,0))</f>
        <v>#N/A</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28"/>
        <v>14.85</v>
      </c>
      <c r="N959" s="8" t="str">
        <f>_xlfn.XLOOKUP(Orders[[#This Row],[Customer ID]],customers!$A$1:$A$1001,customers!$I$1:$I$1001,,0)</f>
        <v>Yes</v>
      </c>
      <c r="O959" s="8" t="str">
        <f t="shared" si="29"/>
        <v>Excelsa</v>
      </c>
      <c r="P959" t="str">
        <f>IF(J959="M","Medium",IF(J959="L","Light",IF(J959="D","Dark","")))</f>
        <v>Light</v>
      </c>
    </row>
    <row r="960" spans="1:16" x14ac:dyDescent="0.25">
      <c r="A960" s="2" t="s">
        <v>5890</v>
      </c>
      <c r="B960" s="3">
        <v>43582</v>
      </c>
      <c r="C960" s="2" t="s">
        <v>5764</v>
      </c>
      <c r="D960" t="s">
        <v>6167</v>
      </c>
      <c r="E960" s="2">
        <v>2</v>
      </c>
      <c r="F960" s="2" t="str">
        <f>_xlfn.XLOOKUP(C960,customers!$A$1:$A$1001,customers!$B$1:$B$1001,,0)</f>
        <v>Brenn Dundredge</v>
      </c>
      <c r="G960" s="2" t="e">
        <f>IF(_xlfn.XLOOKUP(C960,customers!A959:A1959,customers!C959:C1959,,0)=0,"",_xlfn.XLOOKUP(C960,customers!A959:A1959,customers!C959:C1959,,0))</f>
        <v>#N/A</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28"/>
        <v>7.77</v>
      </c>
      <c r="N960" s="8" t="str">
        <f>_xlfn.XLOOKUP(Orders[[#This Row],[Customer ID]],customers!$A$1:$A$1001,customers!$I$1:$I$1001,,0)</f>
        <v>Yes</v>
      </c>
      <c r="O960" s="8" t="str">
        <f t="shared" si="29"/>
        <v>Arabica</v>
      </c>
      <c r="P960" t="str">
        <f>IF(J960="M","Medium",IF(J960="L","Light",IF(J960="D","Dark","")))</f>
        <v>Light</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IF(_xlfn.XLOOKUP(C961,customers!A960:A1960,customers!C960:C1960,,0)=0,"",_xlfn.XLOOKUP(C961,customers!A960:A1960,customers!C960:C1960,,0))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28"/>
        <v>23.774999999999999</v>
      </c>
      <c r="N961" s="8" t="str">
        <f>_xlfn.XLOOKUP(Orders[[#This Row],[Customer ID]],customers!$A$1:$A$1001,customers!$I$1:$I$1001,,0)</f>
        <v>Yes</v>
      </c>
      <c r="O961" s="8" t="str">
        <f t="shared" si="29"/>
        <v>Liberica</v>
      </c>
      <c r="P961" t="str">
        <f>IF(J961="M","Medium",IF(J961="L","Light",IF(J961="D","Dark","")))</f>
        <v>Light</v>
      </c>
    </row>
    <row r="962" spans="1:16" x14ac:dyDescent="0.25">
      <c r="A962" s="2" t="s">
        <v>5915</v>
      </c>
      <c r="B962" s="3">
        <v>44591</v>
      </c>
      <c r="C962" s="2" t="s">
        <v>5916</v>
      </c>
      <c r="D962" t="s">
        <v>6170</v>
      </c>
      <c r="E962" s="2">
        <v>5</v>
      </c>
      <c r="F962" s="2" t="str">
        <f>_xlfn.XLOOKUP(C962,customers!$A$1:$A$1001,customers!$B$1:$B$1001,,0)</f>
        <v>Chad Miguel</v>
      </c>
      <c r="G962" s="2" t="str">
        <f>IF(_xlfn.XLOOKUP(C962,customers!A961:A1961,customers!C961:C1961,,0)=0,"",_xlfn.XLOOKUP(C962,customers!A961:A1961,customers!C961:C1961,,0))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28"/>
        <v>79.25</v>
      </c>
      <c r="N962" s="8" t="str">
        <f>_xlfn.XLOOKUP(Orders[[#This Row],[Customer ID]],customers!$A$1:$A$1001,customers!$I$1:$I$1001,,0)</f>
        <v>Yes</v>
      </c>
      <c r="O962" s="8" t="str">
        <f t="shared" si="29"/>
        <v>Liberica</v>
      </c>
      <c r="P962" t="str">
        <f>IF(J962="M","Medium",IF(J962="L","Light",IF(J962="D","Dark","")))</f>
        <v>Light</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IF(_xlfn.XLOOKUP(C963,customers!A962:A1962,customers!C962:C1962,,0)=0,"",_xlfn.XLOOKUP(C963,customers!A962:A1962,customers!C962:C1962,,0))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30">L963*E963</f>
        <v>45.769999999999996</v>
      </c>
      <c r="N963" s="8" t="str">
        <f>_xlfn.XLOOKUP(Orders[[#This Row],[Customer ID]],customers!$A$1:$A$1001,customers!$I$1:$I$1001,,0)</f>
        <v>Yes</v>
      </c>
      <c r="O963" s="8" t="str">
        <f t="shared" ref="O963:O1001" si="31">IF(I963="Rob","Robusta",IF(I963="Exc","Excelsa",IF(I963="Lib","Liberica",IF(I963="Ara","Arabica",""))))</f>
        <v>Arabica</v>
      </c>
      <c r="P963" t="str">
        <f>IF(J963="M","Medium",IF(J963="L","Light",IF(J963="D","Dark","")))</f>
        <v>Dark</v>
      </c>
    </row>
    <row r="964" spans="1:16" x14ac:dyDescent="0.25">
      <c r="A964" s="2" t="s">
        <v>5926</v>
      </c>
      <c r="B964" s="3">
        <v>44664</v>
      </c>
      <c r="C964" s="2" t="s">
        <v>5927</v>
      </c>
      <c r="D964" t="s">
        <v>6177</v>
      </c>
      <c r="E964" s="2">
        <v>1</v>
      </c>
      <c r="F964" s="2" t="str">
        <f>_xlfn.XLOOKUP(C964,customers!$A$1:$A$1001,customers!$B$1:$B$1001,,0)</f>
        <v>Morly Rocks</v>
      </c>
      <c r="G964" s="2" t="str">
        <f>IF(_xlfn.XLOOKUP(C964,customers!A963:A1963,customers!C963:C1963,,0)=0,"",_xlfn.XLOOKUP(C964,customers!A963:A1963,customers!C963:C1963,,0))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30"/>
        <v>8.9499999999999993</v>
      </c>
      <c r="N964" s="8" t="str">
        <f>_xlfn.XLOOKUP(Orders[[#This Row],[Customer ID]],customers!$A$1:$A$1001,customers!$I$1:$I$1001,,0)</f>
        <v>Yes</v>
      </c>
      <c r="O964" s="8" t="str">
        <f t="shared" si="31"/>
        <v>Robusta</v>
      </c>
      <c r="P964" t="str">
        <f>IF(J964="M","Medium",IF(J964="L","Light",IF(J964="D","Dark","")))</f>
        <v>Dark</v>
      </c>
    </row>
    <row r="965" spans="1:16" x14ac:dyDescent="0.25">
      <c r="A965" s="2" t="s">
        <v>5932</v>
      </c>
      <c r="B965" s="3">
        <v>44203</v>
      </c>
      <c r="C965" s="2" t="s">
        <v>5933</v>
      </c>
      <c r="D965" t="s">
        <v>6146</v>
      </c>
      <c r="E965" s="2">
        <v>4</v>
      </c>
      <c r="F965" s="2" t="str">
        <f>_xlfn.XLOOKUP(C965,customers!$A$1:$A$1001,customers!$B$1:$B$1001,,0)</f>
        <v>Yuri Burrells</v>
      </c>
      <c r="G965" s="2" t="str">
        <f>IF(_xlfn.XLOOKUP(C965,customers!A964:A1964,customers!C964:C1964,,0)=0,"",_xlfn.XLOOKUP(C965,customers!A964:A1964,customers!C964:C1964,,0))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30"/>
        <v>23.88</v>
      </c>
      <c r="N965" s="8" t="str">
        <f>_xlfn.XLOOKUP(Orders[[#This Row],[Customer ID]],customers!$A$1:$A$1001,customers!$I$1:$I$1001,,0)</f>
        <v>Yes</v>
      </c>
      <c r="O965" s="8" t="str">
        <f t="shared" si="31"/>
        <v>Robusta</v>
      </c>
      <c r="P965" t="str">
        <f>IF(J965="M","Medium",IF(J965="L","Light",IF(J965="D","Dark","")))</f>
        <v>Medium</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IF(_xlfn.XLOOKUP(C966,customers!A965:A1965,customers!C965:C1965,,0)=0,"",_xlfn.XLOOKUP(C966,customers!A965:A1965,customers!C965:C1965,,0))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30"/>
        <v>22.274999999999999</v>
      </c>
      <c r="N966" s="8" t="str">
        <f>_xlfn.XLOOKUP(Orders[[#This Row],[Customer ID]],customers!$A$1:$A$1001,customers!$I$1:$I$1001,,0)</f>
        <v>No</v>
      </c>
      <c r="O966" s="8" t="str">
        <f t="shared" si="31"/>
        <v>Excelsa</v>
      </c>
      <c r="P966" t="str">
        <f>IF(J966="M","Medium",IF(J966="L","Light",IF(J966="D","Dark","")))</f>
        <v>Light</v>
      </c>
    </row>
    <row r="967" spans="1:16" x14ac:dyDescent="0.25">
      <c r="A967" s="2" t="s">
        <v>5944</v>
      </c>
      <c r="B967" s="3">
        <v>43724</v>
      </c>
      <c r="C967" s="2" t="s">
        <v>5945</v>
      </c>
      <c r="D967" t="s">
        <v>6138</v>
      </c>
      <c r="E967" s="2">
        <v>3</v>
      </c>
      <c r="F967" s="2" t="str">
        <f>_xlfn.XLOOKUP(C967,customers!$A$1:$A$1001,customers!$B$1:$B$1001,,0)</f>
        <v>Joey Jefferys</v>
      </c>
      <c r="G967" s="2" t="str">
        <f>IF(_xlfn.XLOOKUP(C967,customers!A966:A1966,customers!C966:C1966,,0)=0,"",_xlfn.XLOOKUP(C967,customers!A966:A1966,customers!C966:C1966,,0))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30"/>
        <v>29.849999999999998</v>
      </c>
      <c r="N967" s="8" t="str">
        <f>_xlfn.XLOOKUP(Orders[[#This Row],[Customer ID]],customers!$A$1:$A$1001,customers!$I$1:$I$1001,,0)</f>
        <v>Yes</v>
      </c>
      <c r="O967" s="8" t="str">
        <f t="shared" si="31"/>
        <v>Robusta</v>
      </c>
      <c r="P967" t="str">
        <f>IF(J967="M","Medium",IF(J967="L","Light",IF(J967="D","Dark","")))</f>
        <v>Medium</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IF(_xlfn.XLOOKUP(C968,customers!A967:A1967,customers!C967:C1967,,0)=0,"",_xlfn.XLOOKUP(C968,customers!A967:A1967,customers!C967:C1967,,0))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30"/>
        <v>53.46</v>
      </c>
      <c r="N968" s="8" t="str">
        <f>_xlfn.XLOOKUP(Orders[[#This Row],[Customer ID]],customers!$A$1:$A$1001,customers!$I$1:$I$1001,,0)</f>
        <v>Yes</v>
      </c>
      <c r="O968" s="8" t="str">
        <f t="shared" si="31"/>
        <v>Excelsa</v>
      </c>
      <c r="P968" t="str">
        <f>IF(J968="M","Medium",IF(J968="L","Light",IF(J968="D","Dark","")))</f>
        <v>Light</v>
      </c>
    </row>
    <row r="969" spans="1:16" x14ac:dyDescent="0.25">
      <c r="A969" s="2" t="s">
        <v>5955</v>
      </c>
      <c r="B969" s="3">
        <v>44246</v>
      </c>
      <c r="C969" s="2" t="s">
        <v>5956</v>
      </c>
      <c r="D969" t="s">
        <v>6163</v>
      </c>
      <c r="E969" s="2">
        <v>1</v>
      </c>
      <c r="F969" s="2" t="str">
        <f>_xlfn.XLOOKUP(C969,customers!$A$1:$A$1001,customers!$B$1:$B$1001,,0)</f>
        <v>Zeke Walisiak</v>
      </c>
      <c r="G969" s="2" t="str">
        <f>IF(_xlfn.XLOOKUP(C969,customers!A968:A1968,customers!C968:C1968,,0)=0,"",_xlfn.XLOOKUP(C969,customers!A968:A1968,customers!C968:C1968,,0))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30"/>
        <v>2.6849999999999996</v>
      </c>
      <c r="N969" s="8" t="str">
        <f>_xlfn.XLOOKUP(Orders[[#This Row],[Customer ID]],customers!$A$1:$A$1001,customers!$I$1:$I$1001,,0)</f>
        <v>Yes</v>
      </c>
      <c r="O969" s="8" t="str">
        <f t="shared" si="31"/>
        <v>Robusta</v>
      </c>
      <c r="P969" t="str">
        <f>IF(J969="M","Medium",IF(J969="L","Light",IF(J969="D","Dark","")))</f>
        <v>Dark</v>
      </c>
    </row>
    <row r="970" spans="1:16" x14ac:dyDescent="0.25">
      <c r="A970" s="2" t="s">
        <v>5961</v>
      </c>
      <c r="B970" s="3">
        <v>44642</v>
      </c>
      <c r="C970" s="2" t="s">
        <v>5962</v>
      </c>
      <c r="D970" t="s">
        <v>6174</v>
      </c>
      <c r="E970" s="2">
        <v>2</v>
      </c>
      <c r="F970" s="2" t="str">
        <f>_xlfn.XLOOKUP(C970,customers!$A$1:$A$1001,customers!$B$1:$B$1001,,0)</f>
        <v>Wiley Leopold</v>
      </c>
      <c r="G970" s="2" t="str">
        <f>IF(_xlfn.XLOOKUP(C970,customers!A969:A1969,customers!C969:C1969,,0)=0,"",_xlfn.XLOOKUP(C970,customers!A969:A1969,customers!C969:C1969,,0))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30"/>
        <v>5.97</v>
      </c>
      <c r="N970" s="8" t="str">
        <f>_xlfn.XLOOKUP(Orders[[#This Row],[Customer ID]],customers!$A$1:$A$1001,customers!$I$1:$I$1001,,0)</f>
        <v>No</v>
      </c>
      <c r="O970" s="8" t="str">
        <f t="shared" si="31"/>
        <v>Robusta</v>
      </c>
      <c r="P970" t="str">
        <f>IF(J970="M","Medium",IF(J970="L","Light",IF(J970="D","Dark","")))</f>
        <v>Medium</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IF(_xlfn.XLOOKUP(C971,customers!A970:A1970,customers!C970:C1970,,0)=0,"",_xlfn.XLOOKUP(C971,customers!A970:A1970,customers!C970:C1970,,0))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30"/>
        <v>12.95</v>
      </c>
      <c r="N971" s="8" t="str">
        <f>_xlfn.XLOOKUP(Orders[[#This Row],[Customer ID]],customers!$A$1:$A$1001,customers!$I$1:$I$1001,,0)</f>
        <v>Yes</v>
      </c>
      <c r="O971" s="8" t="str">
        <f t="shared" si="31"/>
        <v>Liberica</v>
      </c>
      <c r="P971" t="str">
        <f>IF(J971="M","Medium",IF(J971="L","Light",IF(J971="D","Dark","")))</f>
        <v>Dark</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IF(_xlfn.XLOOKUP(C972,customers!A971:A1971,customers!C971:C1971,,0)=0,"",_xlfn.XLOOKUP(C972,customers!A971:A1971,customers!C971:C1971,,0))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30"/>
        <v>8.25</v>
      </c>
      <c r="N972" s="8" t="str">
        <f>_xlfn.XLOOKUP(Orders[[#This Row],[Customer ID]],customers!$A$1:$A$1001,customers!$I$1:$I$1001,,0)</f>
        <v>No</v>
      </c>
      <c r="O972" s="8" t="str">
        <f t="shared" si="31"/>
        <v>Excelsa</v>
      </c>
      <c r="P972" t="str">
        <f>IF(J972="M","Medium",IF(J972="L","Light",IF(J972="D","Dark","")))</f>
        <v>Medium</v>
      </c>
    </row>
    <row r="973" spans="1:16" x14ac:dyDescent="0.25">
      <c r="A973" s="2" t="s">
        <v>5978</v>
      </c>
      <c r="B973" s="3">
        <v>43703</v>
      </c>
      <c r="C973" s="2" t="s">
        <v>5979</v>
      </c>
      <c r="D973" t="s">
        <v>6182</v>
      </c>
      <c r="E973" s="2">
        <v>5</v>
      </c>
      <c r="F973" s="2" t="str">
        <f>_xlfn.XLOOKUP(C973,customers!$A$1:$A$1001,customers!$B$1:$B$1001,,0)</f>
        <v>Noni Furber</v>
      </c>
      <c r="G973" s="2" t="str">
        <f>IF(_xlfn.XLOOKUP(C973,customers!A972:A1972,customers!C972:C1972,,0)=0,"",_xlfn.XLOOKUP(C973,customers!A972:A1972,customers!C972:C1972,,0))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30"/>
        <v>148.92499999999998</v>
      </c>
      <c r="N973" s="8" t="str">
        <f>_xlfn.XLOOKUP(Orders[[#This Row],[Customer ID]],customers!$A$1:$A$1001,customers!$I$1:$I$1001,,0)</f>
        <v>No</v>
      </c>
      <c r="O973" s="8" t="str">
        <f t="shared" si="31"/>
        <v>Arabica</v>
      </c>
      <c r="P973" t="str">
        <f>IF(J973="M","Medium",IF(J973="L","Light",IF(J973="D","Dark","")))</f>
        <v>Light</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IF(_xlfn.XLOOKUP(C974,customers!A973:A1973,customers!C973:C1973,,0)=0,"",_xlfn.XLOOKUP(C974,customers!A973:A1973,customers!C973:C1973,,0))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30"/>
        <v>89.35499999999999</v>
      </c>
      <c r="N974" s="8" t="str">
        <f>_xlfn.XLOOKUP(Orders[[#This Row],[Customer ID]],customers!$A$1:$A$1001,customers!$I$1:$I$1001,,0)</f>
        <v>Yes</v>
      </c>
      <c r="O974" s="8" t="str">
        <f t="shared" si="31"/>
        <v>Arabica</v>
      </c>
      <c r="P974" t="str">
        <f>IF(J974="M","Medium",IF(J974="L","Light",IF(J974="D","Dark","")))</f>
        <v>Light</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IF(_xlfn.XLOOKUP(C975,customers!A974:A1974,customers!C974:C1974,,0)=0,"",_xlfn.XLOOKUP(C975,customers!A974:A1974,customers!C974:C1974,,0))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30"/>
        <v>87.300000000000011</v>
      </c>
      <c r="N975" s="8" t="str">
        <f>_xlfn.XLOOKUP(Orders[[#This Row],[Customer ID]],customers!$A$1:$A$1001,customers!$I$1:$I$1001,,0)</f>
        <v>No</v>
      </c>
      <c r="O975" s="8" t="str">
        <f t="shared" si="31"/>
        <v>Liberica</v>
      </c>
      <c r="P975" t="str">
        <f>IF(J975="M","Medium",IF(J975="L","Light",IF(J975="D","Dark","")))</f>
        <v>Medium</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IF(_xlfn.XLOOKUP(C976,customers!A975:A1975,customers!C975:C1975,,0)=0,"",_xlfn.XLOOKUP(C976,customers!A975:A1975,customers!C975:C1975,,0))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30"/>
        <v>5.3699999999999992</v>
      </c>
      <c r="N976" s="8" t="str">
        <f>_xlfn.XLOOKUP(Orders[[#This Row],[Customer ID]],customers!$A$1:$A$1001,customers!$I$1:$I$1001,,0)</f>
        <v>Yes</v>
      </c>
      <c r="O976" s="8" t="str">
        <f t="shared" si="31"/>
        <v>Robusta</v>
      </c>
      <c r="P976" t="str">
        <f>IF(J976="M","Medium",IF(J976="L","Light",IF(J976="D","Dark","")))</f>
        <v>Dark</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IF(_xlfn.XLOOKUP(C977,customers!A976:A1976,customers!C976:C1976,,0)=0,"",_xlfn.XLOOKUP(C977,customers!A976:A1976,customers!C976:C1976,,0))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30"/>
        <v>8.9550000000000001</v>
      </c>
      <c r="N977" s="8" t="str">
        <f>_xlfn.XLOOKUP(Orders[[#This Row],[Customer ID]],customers!$A$1:$A$1001,customers!$I$1:$I$1001,,0)</f>
        <v>Yes</v>
      </c>
      <c r="O977" s="8" t="str">
        <f t="shared" si="31"/>
        <v>Arabica</v>
      </c>
      <c r="P977" t="str">
        <f>IF(J977="M","Medium",IF(J977="L","Light",IF(J977="D","Dark","")))</f>
        <v>Dark</v>
      </c>
    </row>
    <row r="978" spans="1:16" x14ac:dyDescent="0.25">
      <c r="A978" s="2" t="s">
        <v>6007</v>
      </c>
      <c r="B978" s="3">
        <v>43643</v>
      </c>
      <c r="C978" s="2" t="s">
        <v>6008</v>
      </c>
      <c r="D978" t="s">
        <v>6142</v>
      </c>
      <c r="E978" s="2">
        <v>5</v>
      </c>
      <c r="F978" s="2" t="str">
        <f>_xlfn.XLOOKUP(C978,customers!$A$1:$A$1001,customers!$B$1:$B$1001,,0)</f>
        <v>Kacy Canto</v>
      </c>
      <c r="G978" s="2" t="str">
        <f>IF(_xlfn.XLOOKUP(C978,customers!A977:A1977,customers!C977:C1977,,0)=0,"",_xlfn.XLOOKUP(C978,customers!A977:A1977,customers!C977:C1977,,0))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30"/>
        <v>137.42499999999998</v>
      </c>
      <c r="N978" s="8" t="str">
        <f>_xlfn.XLOOKUP(Orders[[#This Row],[Customer ID]],customers!$A$1:$A$1001,customers!$I$1:$I$1001,,0)</f>
        <v>Yes</v>
      </c>
      <c r="O978" s="8" t="str">
        <f t="shared" si="31"/>
        <v>Robusta</v>
      </c>
      <c r="P978" t="str">
        <f>IF(J978="M","Medium",IF(J978="L","Light",IF(J978="D","Dark","")))</f>
        <v>Light</v>
      </c>
    </row>
    <row r="979" spans="1:16" x14ac:dyDescent="0.25">
      <c r="A979" s="2" t="s">
        <v>6013</v>
      </c>
      <c r="B979" s="3">
        <v>44026</v>
      </c>
      <c r="C979" s="2" t="s">
        <v>6014</v>
      </c>
      <c r="D979" t="s">
        <v>6179</v>
      </c>
      <c r="E979" s="2">
        <v>5</v>
      </c>
      <c r="F979" s="2" t="str">
        <f>_xlfn.XLOOKUP(C979,customers!$A$1:$A$1001,customers!$B$1:$B$1001,,0)</f>
        <v>Mab Blakemore</v>
      </c>
      <c r="G979" s="2" t="str">
        <f>IF(_xlfn.XLOOKUP(C979,customers!A978:A1978,customers!C978:C1978,,0)=0,"",_xlfn.XLOOKUP(C979,customers!A978:A1978,customers!C978:C1978,,0))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30"/>
        <v>59.75</v>
      </c>
      <c r="N979" s="8" t="str">
        <f>_xlfn.XLOOKUP(Orders[[#This Row],[Customer ID]],customers!$A$1:$A$1001,customers!$I$1:$I$1001,,0)</f>
        <v>No</v>
      </c>
      <c r="O979" s="8" t="str">
        <f t="shared" si="31"/>
        <v>Robusta</v>
      </c>
      <c r="P979" t="str">
        <f>IF(J979="M","Medium",IF(J979="L","Light",IF(J979="D","Dark","")))</f>
        <v>Light</v>
      </c>
    </row>
    <row r="980" spans="1:16" x14ac:dyDescent="0.25">
      <c r="A980" s="2" t="s">
        <v>6019</v>
      </c>
      <c r="B980" s="3">
        <v>43913</v>
      </c>
      <c r="C980" s="2" t="s">
        <v>5990</v>
      </c>
      <c r="D980" t="s">
        <v>6180</v>
      </c>
      <c r="E980" s="2">
        <v>3</v>
      </c>
      <c r="F980" s="2" t="str">
        <f>_xlfn.XLOOKUP(C980,customers!$A$1:$A$1001,customers!$B$1:$B$1001,,0)</f>
        <v>Charlean Keave</v>
      </c>
      <c r="G980" s="2" t="e">
        <f>IF(_xlfn.XLOOKUP(C980,customers!A979:A1979,customers!C979:C1979,,0)=0,"",_xlfn.XLOOKUP(C980,customers!A979:A1979,customers!C979:C1979,,0))</f>
        <v>#N/A</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30"/>
        <v>23.31</v>
      </c>
      <c r="N980" s="8" t="str">
        <f>_xlfn.XLOOKUP(Orders[[#This Row],[Customer ID]],customers!$A$1:$A$1001,customers!$I$1:$I$1001,,0)</f>
        <v>No</v>
      </c>
      <c r="O980" s="8" t="str">
        <f t="shared" si="31"/>
        <v>Arabica</v>
      </c>
      <c r="P980" t="str">
        <f>IF(J980="M","Medium",IF(J980="L","Light",IF(J980="D","Dark","")))</f>
        <v>Light</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IF(_xlfn.XLOOKUP(C981,customers!A980:A1980,customers!C980:C1980,,0)=0,"",_xlfn.XLOOKUP(C981,customers!A980:A1980,customers!C980:C1980,,0))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30"/>
        <v>10.739999999999998</v>
      </c>
      <c r="N981" s="8" t="str">
        <f>_xlfn.XLOOKUP(Orders[[#This Row],[Customer ID]],customers!$A$1:$A$1001,customers!$I$1:$I$1001,,0)</f>
        <v>No</v>
      </c>
      <c r="O981" s="8" t="str">
        <f t="shared" si="31"/>
        <v>Robusta</v>
      </c>
      <c r="P981" t="str">
        <f>IF(J981="M","Medium",IF(J981="L","Light",IF(J981="D","Dark","")))</f>
        <v>Dark</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IF(_xlfn.XLOOKUP(C982,customers!A981:A1981,customers!C981:C1981,,0)=0,"",_xlfn.XLOOKUP(C982,customers!A981:A1981,customers!C981:C1981,,0))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30"/>
        <v>167.67000000000002</v>
      </c>
      <c r="N982" s="8" t="str">
        <f>_xlfn.XLOOKUP(Orders[[#This Row],[Customer ID]],customers!$A$1:$A$1001,customers!$I$1:$I$1001,,0)</f>
        <v>Yes</v>
      </c>
      <c r="O982" s="8" t="str">
        <f t="shared" si="31"/>
        <v>Excelsa</v>
      </c>
      <c r="P982" t="str">
        <f>IF(J982="M","Medium",IF(J982="L","Light",IF(J982="D","Dark","")))</f>
        <v>Dark</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IF(_xlfn.XLOOKUP(C983,customers!A982:A1982,customers!C982:C1982,,0)=0,"",_xlfn.XLOOKUP(C983,customers!A982:A1982,customers!C982:C1982,,0))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30"/>
        <v>21.87</v>
      </c>
      <c r="N983" s="8" t="str">
        <f>_xlfn.XLOOKUP(Orders[[#This Row],[Customer ID]],customers!$A$1:$A$1001,customers!$I$1:$I$1001,,0)</f>
        <v>Yes</v>
      </c>
      <c r="O983" s="8" t="str">
        <f t="shared" si="31"/>
        <v>Excelsa</v>
      </c>
      <c r="P983" t="str">
        <f>IF(J983="M","Medium",IF(J983="L","Light",IF(J983="D","Dark","")))</f>
        <v>Dark</v>
      </c>
    </row>
    <row r="984" spans="1:16" x14ac:dyDescent="0.25">
      <c r="A984" s="2" t="s">
        <v>6041</v>
      </c>
      <c r="B984" s="3">
        <v>44785</v>
      </c>
      <c r="C984" s="2" t="s">
        <v>6042</v>
      </c>
      <c r="D984" t="s">
        <v>6179</v>
      </c>
      <c r="E984" s="2">
        <v>2</v>
      </c>
      <c r="F984" s="2" t="str">
        <f>_xlfn.XLOOKUP(C984,customers!$A$1:$A$1001,customers!$B$1:$B$1001,,0)</f>
        <v>Kim Kemery</v>
      </c>
      <c r="G984" s="2" t="str">
        <f>IF(_xlfn.XLOOKUP(C984,customers!A983:A1983,customers!C983:C1983,,0)=0,"",_xlfn.XLOOKUP(C984,customers!A983:A1983,customers!C983:C1983,,0))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30"/>
        <v>23.9</v>
      </c>
      <c r="N984" s="8" t="str">
        <f>_xlfn.XLOOKUP(Orders[[#This Row],[Customer ID]],customers!$A$1:$A$1001,customers!$I$1:$I$1001,,0)</f>
        <v>Yes</v>
      </c>
      <c r="O984" s="8" t="str">
        <f t="shared" si="31"/>
        <v>Robusta</v>
      </c>
      <c r="P984" t="str">
        <f>IF(J984="M","Medium",IF(J984="L","Light",IF(J984="D","Dark","")))</f>
        <v>Light</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IF(_xlfn.XLOOKUP(C985,customers!A984:A1984,customers!C984:C1984,,0)=0,"",_xlfn.XLOOKUP(C985,customers!A984:A1984,customers!C984:C1984,,0))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30"/>
        <v>6.75</v>
      </c>
      <c r="N985" s="8" t="str">
        <f>_xlfn.XLOOKUP(Orders[[#This Row],[Customer ID]],customers!$A$1:$A$1001,customers!$I$1:$I$1001,,0)</f>
        <v>Yes</v>
      </c>
      <c r="O985" s="8" t="str">
        <f t="shared" si="31"/>
        <v>Arabica</v>
      </c>
      <c r="P985" t="str">
        <f>IF(J985="M","Medium",IF(J985="L","Light",IF(J985="D","Dark","")))</f>
        <v>Medium</v>
      </c>
    </row>
    <row r="986" spans="1:16" x14ac:dyDescent="0.25">
      <c r="A986" s="2" t="s">
        <v>6053</v>
      </c>
      <c r="B986" s="3">
        <v>44214</v>
      </c>
      <c r="C986" s="2" t="s">
        <v>6054</v>
      </c>
      <c r="D986" t="s">
        <v>6166</v>
      </c>
      <c r="E986" s="2">
        <v>1</v>
      </c>
      <c r="F986" s="2" t="str">
        <f>_xlfn.XLOOKUP(C986,customers!$A$1:$A$1001,customers!$B$1:$B$1001,,0)</f>
        <v>Ramon Cheak</v>
      </c>
      <c r="G986" s="2" t="str">
        <f>IF(_xlfn.XLOOKUP(C986,customers!A985:A1985,customers!C985:C1985,,0)=0,"",_xlfn.XLOOKUP(C986,customers!A985:A1985,customers!C985:C1985,,0))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30"/>
        <v>31.624999999999996</v>
      </c>
      <c r="N986" s="8" t="str">
        <f>_xlfn.XLOOKUP(Orders[[#This Row],[Customer ID]],customers!$A$1:$A$1001,customers!$I$1:$I$1001,,0)</f>
        <v>Yes</v>
      </c>
      <c r="O986" s="8" t="str">
        <f t="shared" si="31"/>
        <v>Excelsa</v>
      </c>
      <c r="P986" t="str">
        <f>IF(J986="M","Medium",IF(J986="L","Light",IF(J986="D","Dark","")))</f>
        <v>Medium</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IF(_xlfn.XLOOKUP(C987,customers!A986:A1986,customers!C986:C1986,,0)=0,"",_xlfn.XLOOKUP(C987,customers!A986:A1986,customers!C986:C1986,,0))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30"/>
        <v>47.8</v>
      </c>
      <c r="N987" s="8" t="str">
        <f>_xlfn.XLOOKUP(Orders[[#This Row],[Customer ID]],customers!$A$1:$A$1001,customers!$I$1:$I$1001,,0)</f>
        <v>No</v>
      </c>
      <c r="O987" s="8" t="str">
        <f t="shared" si="31"/>
        <v>Robusta</v>
      </c>
      <c r="P987" t="str">
        <f>IF(J987="M","Medium",IF(J987="L","Light",IF(J987="D","Dark","")))</f>
        <v>Light</v>
      </c>
    </row>
    <row r="988" spans="1:16" x14ac:dyDescent="0.25">
      <c r="A988" s="2" t="s">
        <v>6064</v>
      </c>
      <c r="B988" s="3">
        <v>43955</v>
      </c>
      <c r="C988" s="2" t="s">
        <v>6065</v>
      </c>
      <c r="D988" t="s">
        <v>6181</v>
      </c>
      <c r="E988" s="2">
        <v>1</v>
      </c>
      <c r="F988" s="2" t="str">
        <f>_xlfn.XLOOKUP(C988,customers!$A$1:$A$1001,customers!$B$1:$B$1001,,0)</f>
        <v>Claudell Ayre</v>
      </c>
      <c r="G988" s="2" t="str">
        <f>IF(_xlfn.XLOOKUP(C988,customers!A987:A1987,customers!C987:C1987,,0)=0,"",_xlfn.XLOOKUP(C988,customers!A987:A1987,customers!C987:C1987,,0))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30"/>
        <v>33.464999999999996</v>
      </c>
      <c r="N988" s="8" t="str">
        <f>_xlfn.XLOOKUP(Orders[[#This Row],[Customer ID]],customers!$A$1:$A$1001,customers!$I$1:$I$1001,,0)</f>
        <v>No</v>
      </c>
      <c r="O988" s="8" t="str">
        <f t="shared" si="31"/>
        <v>Liberica</v>
      </c>
      <c r="P988" t="str">
        <f>IF(J988="M","Medium",IF(J988="L","Light",IF(J988="D","Dark","")))</f>
        <v>Medium</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IF(_xlfn.XLOOKUP(C989,customers!A988:A1988,customers!C988:C1988,,0)=0,"",_xlfn.XLOOKUP(C989,customers!A988:A1988,customers!C988:C1988,,0))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30"/>
        <v>29.849999999999998</v>
      </c>
      <c r="N989" s="8" t="str">
        <f>_xlfn.XLOOKUP(Orders[[#This Row],[Customer ID]],customers!$A$1:$A$1001,customers!$I$1:$I$1001,,0)</f>
        <v>Yes</v>
      </c>
      <c r="O989" s="8" t="str">
        <f t="shared" si="31"/>
        <v>Arabica</v>
      </c>
      <c r="P989" t="str">
        <f>IF(J989="M","Medium",IF(J989="L","Light",IF(J989="D","Dark","")))</f>
        <v>Dark</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IF(_xlfn.XLOOKUP(C990,customers!A989:A1989,customers!C989:C1989,,0)=0,"",_xlfn.XLOOKUP(C990,customers!A989:A1989,customers!C989:C1989,,0))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30"/>
        <v>29.849999999999998</v>
      </c>
      <c r="N990" s="8" t="str">
        <f>_xlfn.XLOOKUP(Orders[[#This Row],[Customer ID]],customers!$A$1:$A$1001,customers!$I$1:$I$1001,,0)</f>
        <v>Yes</v>
      </c>
      <c r="O990" s="8" t="str">
        <f t="shared" si="31"/>
        <v>Robusta</v>
      </c>
      <c r="P990" t="str">
        <f>IF(J990="M","Medium",IF(J990="L","Light",IF(J990="D","Dark","")))</f>
        <v>Medium</v>
      </c>
    </row>
    <row r="991" spans="1:16" x14ac:dyDescent="0.25">
      <c r="A991" s="2" t="s">
        <v>6081</v>
      </c>
      <c r="B991" s="3">
        <v>43560</v>
      </c>
      <c r="C991" s="2" t="s">
        <v>6082</v>
      </c>
      <c r="D991" t="s">
        <v>6175</v>
      </c>
      <c r="E991" s="2">
        <v>6</v>
      </c>
      <c r="F991" s="2" t="str">
        <f>_xlfn.XLOOKUP(C991,customers!$A$1:$A$1001,customers!$B$1:$B$1001,,0)</f>
        <v>Herta Layne</v>
      </c>
      <c r="G991" s="2" t="str">
        <f>IF(_xlfn.XLOOKUP(C991,customers!A990:A1990,customers!C990:C1990,,0)=0,"",_xlfn.XLOOKUP(C991,customers!A990:A1990,customers!C990:C1990,,0))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30"/>
        <v>155.24999999999997</v>
      </c>
      <c r="N991" s="8" t="str">
        <f>_xlfn.XLOOKUP(Orders[[#This Row],[Customer ID]],customers!$A$1:$A$1001,customers!$I$1:$I$1001,,0)</f>
        <v>Yes</v>
      </c>
      <c r="O991" s="8" t="str">
        <f t="shared" si="31"/>
        <v>Arabica</v>
      </c>
      <c r="P991" t="str">
        <f>IF(J991="M","Medium",IF(J991="L","Light",IF(J991="D","Dark","")))</f>
        <v>Medium</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IF(_xlfn.XLOOKUP(C992,customers!A991:A1991,customers!C991:C1991,,0)=0,"",_xlfn.XLOOKUP(C992,customers!A991:A1991,customers!C991:C1991,,0))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30"/>
        <v>18.225000000000001</v>
      </c>
      <c r="N992" s="8" t="str">
        <f>_xlfn.XLOOKUP(Orders[[#This Row],[Customer ID]],customers!$A$1:$A$1001,customers!$I$1:$I$1001,,0)</f>
        <v>No</v>
      </c>
      <c r="O992" s="8" t="str">
        <f t="shared" si="31"/>
        <v>Excelsa</v>
      </c>
      <c r="P992" t="str">
        <f>IF(J992="M","Medium",IF(J992="L","Light",IF(J992="D","Dark","")))</f>
        <v>Dark</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IF(_xlfn.XLOOKUP(C993,customers!A992:A1992,customers!C992:C1992,,0)=0,"",_xlfn.XLOOKUP(C993,customers!A992:A1992,customers!C992:C1992,,0))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30"/>
        <v>15.54</v>
      </c>
      <c r="N993" s="8" t="str">
        <f>_xlfn.XLOOKUP(Orders[[#This Row],[Customer ID]],customers!$A$1:$A$1001,customers!$I$1:$I$1001,,0)</f>
        <v>No</v>
      </c>
      <c r="O993" s="8" t="str">
        <f t="shared" si="31"/>
        <v>Liberica</v>
      </c>
      <c r="P993" t="str">
        <f>IF(J993="M","Medium",IF(J993="L","Light",IF(J993="D","Dark","")))</f>
        <v>Dark</v>
      </c>
    </row>
    <row r="994" spans="1:16" x14ac:dyDescent="0.25">
      <c r="A994" s="2" t="s">
        <v>6096</v>
      </c>
      <c r="B994" s="3">
        <v>44276</v>
      </c>
      <c r="C994" s="2" t="s">
        <v>6097</v>
      </c>
      <c r="D994" t="s">
        <v>6164</v>
      </c>
      <c r="E994" s="2">
        <v>3</v>
      </c>
      <c r="F994" s="2" t="str">
        <f>_xlfn.XLOOKUP(C994,customers!$A$1:$A$1001,customers!$B$1:$B$1001,,0)</f>
        <v>Desdemona Eye</v>
      </c>
      <c r="G994" s="2" t="str">
        <f>IF(_xlfn.XLOOKUP(C994,customers!A993:A1993,customers!C993:C1993,,0)=0,"",_xlfn.XLOOKUP(C994,customers!A993:A1993,customers!C993:C1993,,0))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30"/>
        <v>109.36499999999999</v>
      </c>
      <c r="N994" s="8" t="str">
        <f>_xlfn.XLOOKUP(Orders[[#This Row],[Customer ID]],customers!$A$1:$A$1001,customers!$I$1:$I$1001,,0)</f>
        <v>No</v>
      </c>
      <c r="O994" s="8" t="str">
        <f t="shared" si="31"/>
        <v>Liberica</v>
      </c>
      <c r="P994" t="str">
        <f>IF(J994="M","Medium",IF(J994="L","Light",IF(J994="D","Dark","")))</f>
        <v>Light</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IF(_xlfn.XLOOKUP(C995,customers!A994:A1994,customers!C994:C1994,,0)=0,"",_xlfn.XLOOKUP(C995,customers!A994:A1994,customers!C994:C1994,,0))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30"/>
        <v>77.699999999999989</v>
      </c>
      <c r="N995" s="8" t="str">
        <f>_xlfn.XLOOKUP(Orders[[#This Row],[Customer ID]],customers!$A$1:$A$1001,customers!$I$1:$I$1001,,0)</f>
        <v>No</v>
      </c>
      <c r="O995" s="8" t="str">
        <f t="shared" si="31"/>
        <v>Arabica</v>
      </c>
      <c r="P995" t="str">
        <f>IF(J995="M","Medium",IF(J995="L","Light",IF(J995="D","Dark","")))</f>
        <v>Light</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IF(_xlfn.XLOOKUP(C996,customers!A995:A1995,customers!C995:C1995,,0)=0,"",_xlfn.XLOOKUP(C996,customers!A995:A1995,customers!C995:C1995,,0))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30"/>
        <v>8.9550000000000001</v>
      </c>
      <c r="N996" s="8" t="str">
        <f>_xlfn.XLOOKUP(Orders[[#This Row],[Customer ID]],customers!$A$1:$A$1001,customers!$I$1:$I$1001,,0)</f>
        <v>No</v>
      </c>
      <c r="O996" s="8" t="str">
        <f t="shared" si="31"/>
        <v>Arabica</v>
      </c>
      <c r="P996" t="str">
        <f>IF(J996="M","Medium",IF(J996="L","Light",IF(J996="D","Dark","")))</f>
        <v>Dark</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IF(_xlfn.XLOOKUP(C997,customers!A996:A1996,customers!C996:C1996,,0)=0,"",_xlfn.XLOOKUP(C997,customers!A996:A1996,customers!C996:C1996,,0))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30"/>
        <v>27.484999999999996</v>
      </c>
      <c r="N997" s="8" t="str">
        <f>_xlfn.XLOOKUP(Orders[[#This Row],[Customer ID]],customers!$A$1:$A$1001,customers!$I$1:$I$1001,,0)</f>
        <v>No</v>
      </c>
      <c r="O997" s="8" t="str">
        <f t="shared" si="31"/>
        <v>Robusta</v>
      </c>
      <c r="P997" t="str">
        <f>IF(J997="M","Medium",IF(J997="L","Light",IF(J997="D","Dark","")))</f>
        <v>Light</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IF(_xlfn.XLOOKUP(C998,customers!A997:A1997,customers!C997:C1997,,0)=0,"",_xlfn.XLOOKUP(C998,customers!A997:A1997,customers!C997:C1997,,0))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30"/>
        <v>29.849999999999998</v>
      </c>
      <c r="N998" s="8" t="str">
        <f>_xlfn.XLOOKUP(Orders[[#This Row],[Customer ID]],customers!$A$1:$A$1001,customers!$I$1:$I$1001,,0)</f>
        <v>No</v>
      </c>
      <c r="O998" s="8" t="str">
        <f t="shared" si="31"/>
        <v>Robusta</v>
      </c>
      <c r="P998" t="str">
        <f>IF(J998="M","Medium",IF(J998="L","Light",IF(J998="D","Dark","")))</f>
        <v>Medium</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IF(_xlfn.XLOOKUP(C999,customers!A998:A1998,customers!C998:C1998,,0)=0,"",_xlfn.XLOOKUP(C999,customers!A998:A1998,customers!C998:C1998,,0))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30"/>
        <v>27</v>
      </c>
      <c r="N999" s="8" t="str">
        <f>_xlfn.XLOOKUP(Orders[[#This Row],[Customer ID]],customers!$A$1:$A$1001,customers!$I$1:$I$1001,,0)</f>
        <v>No</v>
      </c>
      <c r="O999" s="8" t="str">
        <f t="shared" si="31"/>
        <v>Arabica</v>
      </c>
      <c r="P999" t="str">
        <f>IF(J999="M","Medium",IF(J999="L","Light",IF(J999="D","Dark","")))</f>
        <v>Medium</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IF(_xlfn.XLOOKUP(C1000,customers!A999:A1999,customers!C999:C1999,,0)=0,"",_xlfn.XLOOKUP(C1000,customers!A999:A1999,customers!C999:C1999,,0))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30"/>
        <v>9.9499999999999993</v>
      </c>
      <c r="N1000" s="8" t="str">
        <f>_xlfn.XLOOKUP(Orders[[#This Row],[Customer ID]],customers!$A$1:$A$1001,customers!$I$1:$I$1001,,0)</f>
        <v>No</v>
      </c>
      <c r="O1000" s="8" t="str">
        <f t="shared" si="31"/>
        <v>Arabica</v>
      </c>
      <c r="P1000" t="str">
        <f>IF(J1000="M","Medium",IF(J1000="L","Light",IF(J1000="D","Dark","")))</f>
        <v>Dark</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IF(_xlfn.XLOOKUP(C1001,customers!A1000:A2000,customers!C1000:C2000,,0)=0,"",_xlfn.XLOOKUP(C1001,customers!A1000:A2000,customers!C1000:C2000,,0))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30"/>
        <v>12.375</v>
      </c>
      <c r="N1001" s="8" t="str">
        <f>_xlfn.XLOOKUP(Orders[[#This Row],[Customer ID]],customers!$A$1:$A$1001,customers!$I$1:$I$1001,,0)</f>
        <v>Yes</v>
      </c>
      <c r="O1001" s="8" t="str">
        <f t="shared" si="31"/>
        <v>Excelsa</v>
      </c>
      <c r="P1001" t="str">
        <f>IF(J1001="M","Medium",IF(J1001="L","Light",IF(J1001="D","Dark","")))</f>
        <v>Medium</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99BA-7AD5-49B8-BD80-2BA28F6D7778}">
  <dimension ref="A3:B6"/>
  <sheetViews>
    <sheetView workbookViewId="0">
      <selection activeCell="B6" sqref="B6"/>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7</v>
      </c>
      <c r="B3" t="s">
        <v>6216</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2CD0-0ED6-444E-8024-074A27C6A5C5}">
  <dimension ref="A3:F48"/>
  <sheetViews>
    <sheetView workbookViewId="0">
      <selection activeCell="C19" sqref="C1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9" t="s">
        <v>6216</v>
      </c>
      <c r="C3" s="9" t="s">
        <v>6196</v>
      </c>
    </row>
    <row r="4" spans="1:6" x14ac:dyDescent="0.25">
      <c r="A4" s="9" t="s">
        <v>6214</v>
      </c>
      <c r="B4" s="9" t="s">
        <v>6215</v>
      </c>
      <c r="C4" t="s">
        <v>6217</v>
      </c>
      <c r="D4" t="s">
        <v>6218</v>
      </c>
      <c r="E4" t="s">
        <v>6219</v>
      </c>
      <c r="F4" t="s">
        <v>6220</v>
      </c>
    </row>
    <row r="5" spans="1:6" x14ac:dyDescent="0.25">
      <c r="A5" t="s">
        <v>6198</v>
      </c>
      <c r="B5" t="s">
        <v>6202</v>
      </c>
      <c r="C5" s="10">
        <v>186.85499999999999</v>
      </c>
      <c r="D5" s="10">
        <v>305.97000000000003</v>
      </c>
      <c r="E5" s="10">
        <v>213.15999999999997</v>
      </c>
      <c r="F5" s="10">
        <v>123</v>
      </c>
    </row>
    <row r="6" spans="1:6" x14ac:dyDescent="0.25">
      <c r="B6" t="s">
        <v>6203</v>
      </c>
      <c r="C6" s="10">
        <v>251.96499999999997</v>
      </c>
      <c r="D6" s="10">
        <v>129.46</v>
      </c>
      <c r="E6" s="10">
        <v>434.03999999999996</v>
      </c>
      <c r="F6" s="10">
        <v>171.93999999999997</v>
      </c>
    </row>
    <row r="7" spans="1:6" x14ac:dyDescent="0.25">
      <c r="B7" t="s">
        <v>6204</v>
      </c>
      <c r="C7" s="10">
        <v>224.94499999999999</v>
      </c>
      <c r="D7" s="10">
        <v>349.12</v>
      </c>
      <c r="E7" s="10">
        <v>321.04000000000002</v>
      </c>
      <c r="F7" s="10">
        <v>126.035</v>
      </c>
    </row>
    <row r="8" spans="1:6" x14ac:dyDescent="0.25">
      <c r="B8" t="s">
        <v>6205</v>
      </c>
      <c r="C8" s="10">
        <v>307.12</v>
      </c>
      <c r="D8" s="10">
        <v>681.07499999999993</v>
      </c>
      <c r="E8" s="10">
        <v>533.70499999999993</v>
      </c>
      <c r="F8" s="10">
        <v>158.85</v>
      </c>
    </row>
    <row r="9" spans="1:6" x14ac:dyDescent="0.25">
      <c r="B9" t="s">
        <v>6206</v>
      </c>
      <c r="C9" s="10">
        <v>53.664999999999992</v>
      </c>
      <c r="D9" s="10">
        <v>83.025000000000006</v>
      </c>
      <c r="E9" s="10">
        <v>193.83499999999998</v>
      </c>
      <c r="F9" s="10">
        <v>68.039999999999992</v>
      </c>
    </row>
    <row r="10" spans="1:6" x14ac:dyDescent="0.25">
      <c r="B10" t="s">
        <v>6207</v>
      </c>
      <c r="C10" s="10">
        <v>163.01999999999998</v>
      </c>
      <c r="D10" s="10">
        <v>678.3599999999999</v>
      </c>
      <c r="E10" s="10">
        <v>171.04500000000002</v>
      </c>
      <c r="F10" s="10">
        <v>372.255</v>
      </c>
    </row>
    <row r="11" spans="1:6" x14ac:dyDescent="0.25">
      <c r="B11" t="s">
        <v>6208</v>
      </c>
      <c r="C11" s="10">
        <v>345.02</v>
      </c>
      <c r="D11" s="10">
        <v>273.86999999999995</v>
      </c>
      <c r="E11" s="10">
        <v>184.12999999999997</v>
      </c>
      <c r="F11" s="10">
        <v>201.11499999999998</v>
      </c>
    </row>
    <row r="12" spans="1:6" x14ac:dyDescent="0.25">
      <c r="B12" t="s">
        <v>6209</v>
      </c>
      <c r="C12" s="10">
        <v>334.89</v>
      </c>
      <c r="D12" s="10">
        <v>70.95</v>
      </c>
      <c r="E12" s="10">
        <v>134.23000000000002</v>
      </c>
      <c r="F12" s="10">
        <v>166.27499999999998</v>
      </c>
    </row>
    <row r="13" spans="1:6" x14ac:dyDescent="0.25">
      <c r="B13" t="s">
        <v>6210</v>
      </c>
      <c r="C13" s="10">
        <v>178.70999999999998</v>
      </c>
      <c r="D13" s="10">
        <v>166.1</v>
      </c>
      <c r="E13" s="10">
        <v>439.30999999999995</v>
      </c>
      <c r="F13" s="10">
        <v>492.9</v>
      </c>
    </row>
    <row r="14" spans="1:6" x14ac:dyDescent="0.25">
      <c r="B14" t="s">
        <v>6211</v>
      </c>
      <c r="C14" s="10">
        <v>301.98500000000001</v>
      </c>
      <c r="D14" s="10">
        <v>153.76499999999999</v>
      </c>
      <c r="E14" s="10">
        <v>215.55499999999998</v>
      </c>
      <c r="F14" s="10">
        <v>213.66499999999999</v>
      </c>
    </row>
    <row r="15" spans="1:6" x14ac:dyDescent="0.25">
      <c r="B15" t="s">
        <v>6212</v>
      </c>
      <c r="C15" s="10">
        <v>312.83499999999998</v>
      </c>
      <c r="D15" s="10">
        <v>63.249999999999993</v>
      </c>
      <c r="E15" s="10">
        <v>350.89500000000004</v>
      </c>
      <c r="F15" s="10">
        <v>96.405000000000001</v>
      </c>
    </row>
    <row r="16" spans="1:6" x14ac:dyDescent="0.25">
      <c r="B16" t="s">
        <v>6213</v>
      </c>
      <c r="C16" s="10">
        <v>265.62</v>
      </c>
      <c r="D16" s="10">
        <v>526.51499999999987</v>
      </c>
      <c r="E16" s="10">
        <v>187.06</v>
      </c>
      <c r="F16" s="10">
        <v>210.58999999999997</v>
      </c>
    </row>
    <row r="17" spans="1:6" x14ac:dyDescent="0.25">
      <c r="A17" t="s">
        <v>6199</v>
      </c>
      <c r="B17" t="s">
        <v>6202</v>
      </c>
      <c r="C17" s="10">
        <v>47.25</v>
      </c>
      <c r="D17" s="10">
        <v>65.805000000000007</v>
      </c>
      <c r="E17" s="10">
        <v>274.67500000000001</v>
      </c>
      <c r="F17" s="10">
        <v>179.22</v>
      </c>
    </row>
    <row r="18" spans="1:6" x14ac:dyDescent="0.25">
      <c r="B18" t="s">
        <v>6203</v>
      </c>
      <c r="C18" s="10">
        <v>745.44999999999993</v>
      </c>
      <c r="D18" s="10">
        <v>428.88499999999999</v>
      </c>
      <c r="E18" s="10">
        <v>194.17499999999998</v>
      </c>
      <c r="F18" s="10">
        <v>429.82999999999993</v>
      </c>
    </row>
    <row r="19" spans="1:6" x14ac:dyDescent="0.25">
      <c r="B19" t="s">
        <v>6204</v>
      </c>
      <c r="C19" s="10">
        <v>130.47</v>
      </c>
      <c r="D19" s="10">
        <v>271.48500000000001</v>
      </c>
      <c r="E19" s="10">
        <v>281.20499999999998</v>
      </c>
      <c r="F19" s="10">
        <v>231.63000000000002</v>
      </c>
    </row>
    <row r="20" spans="1:6" x14ac:dyDescent="0.25">
      <c r="B20" t="s">
        <v>6205</v>
      </c>
      <c r="C20" s="10">
        <v>27</v>
      </c>
      <c r="D20" s="10">
        <v>347.26</v>
      </c>
      <c r="E20" s="10">
        <v>147.51</v>
      </c>
      <c r="F20" s="10">
        <v>240.04</v>
      </c>
    </row>
    <row r="21" spans="1:6" x14ac:dyDescent="0.25">
      <c r="B21" t="s">
        <v>6206</v>
      </c>
      <c r="C21" s="10">
        <v>255.11499999999995</v>
      </c>
      <c r="D21" s="10">
        <v>541.73</v>
      </c>
      <c r="E21" s="10">
        <v>83.43</v>
      </c>
      <c r="F21" s="10">
        <v>59.079999999999991</v>
      </c>
    </row>
    <row r="22" spans="1:6" x14ac:dyDescent="0.25">
      <c r="B22" t="s">
        <v>6207</v>
      </c>
      <c r="C22" s="10">
        <v>584.78999999999985</v>
      </c>
      <c r="D22" s="10">
        <v>357.42999999999995</v>
      </c>
      <c r="E22" s="10">
        <v>355.34</v>
      </c>
      <c r="F22" s="10">
        <v>140.88</v>
      </c>
    </row>
    <row r="23" spans="1:6" x14ac:dyDescent="0.25">
      <c r="B23" t="s">
        <v>6208</v>
      </c>
      <c r="C23" s="10">
        <v>430.62</v>
      </c>
      <c r="D23" s="10">
        <v>227.42500000000001</v>
      </c>
      <c r="E23" s="10">
        <v>236.315</v>
      </c>
      <c r="F23" s="10">
        <v>414.58499999999992</v>
      </c>
    </row>
    <row r="24" spans="1:6" x14ac:dyDescent="0.25">
      <c r="B24" t="s">
        <v>6209</v>
      </c>
      <c r="C24" s="10">
        <v>22.5</v>
      </c>
      <c r="D24" s="10">
        <v>77.72</v>
      </c>
      <c r="E24" s="10">
        <v>60.5</v>
      </c>
      <c r="F24" s="10">
        <v>139.67999999999998</v>
      </c>
    </row>
    <row r="25" spans="1:6" x14ac:dyDescent="0.25">
      <c r="B25" t="s">
        <v>6210</v>
      </c>
      <c r="C25" s="10">
        <v>126.14999999999999</v>
      </c>
      <c r="D25" s="10">
        <v>195.11</v>
      </c>
      <c r="E25" s="10">
        <v>89.13</v>
      </c>
      <c r="F25" s="10">
        <v>302.65999999999997</v>
      </c>
    </row>
    <row r="26" spans="1:6" x14ac:dyDescent="0.25">
      <c r="B26" t="s">
        <v>6211</v>
      </c>
      <c r="C26" s="10">
        <v>376.03</v>
      </c>
      <c r="D26" s="10">
        <v>523.24</v>
      </c>
      <c r="E26" s="10">
        <v>440.96499999999997</v>
      </c>
      <c r="F26" s="10">
        <v>174.46999999999997</v>
      </c>
    </row>
    <row r="27" spans="1:6" x14ac:dyDescent="0.25">
      <c r="B27" t="s">
        <v>6212</v>
      </c>
      <c r="C27" s="10">
        <v>515.17999999999995</v>
      </c>
      <c r="D27" s="10">
        <v>142.56</v>
      </c>
      <c r="E27" s="10">
        <v>347.03999999999996</v>
      </c>
      <c r="F27" s="10">
        <v>104.08499999999999</v>
      </c>
    </row>
    <row r="28" spans="1:6" x14ac:dyDescent="0.25">
      <c r="B28" t="s">
        <v>6213</v>
      </c>
      <c r="C28" s="10">
        <v>95.859999999999985</v>
      </c>
      <c r="D28" s="10">
        <v>484.76</v>
      </c>
      <c r="E28" s="10">
        <v>94.17</v>
      </c>
      <c r="F28" s="10">
        <v>77.10499999999999</v>
      </c>
    </row>
    <row r="29" spans="1:6" x14ac:dyDescent="0.25">
      <c r="A29" t="s">
        <v>6200</v>
      </c>
      <c r="B29" t="s">
        <v>6202</v>
      </c>
      <c r="C29" s="10">
        <v>258.34500000000003</v>
      </c>
      <c r="D29" s="10">
        <v>139.625</v>
      </c>
      <c r="E29" s="10">
        <v>279.52000000000004</v>
      </c>
      <c r="F29" s="10">
        <v>160.19499999999999</v>
      </c>
    </row>
    <row r="30" spans="1:6" x14ac:dyDescent="0.25">
      <c r="B30" t="s">
        <v>6203</v>
      </c>
      <c r="C30" s="10">
        <v>342.2</v>
      </c>
      <c r="D30" s="10">
        <v>284.24999999999994</v>
      </c>
      <c r="E30" s="10">
        <v>251.83</v>
      </c>
      <c r="F30" s="10">
        <v>80.550000000000011</v>
      </c>
    </row>
    <row r="31" spans="1:6" x14ac:dyDescent="0.25">
      <c r="B31" t="s">
        <v>6204</v>
      </c>
      <c r="C31" s="10">
        <v>418.30499999999989</v>
      </c>
      <c r="D31" s="10">
        <v>468.125</v>
      </c>
      <c r="E31" s="10">
        <v>405.05500000000006</v>
      </c>
      <c r="F31" s="10">
        <v>253.15499999999997</v>
      </c>
    </row>
    <row r="32" spans="1:6" x14ac:dyDescent="0.25">
      <c r="B32" t="s">
        <v>6205</v>
      </c>
      <c r="C32" s="10">
        <v>102.32999999999998</v>
      </c>
      <c r="D32" s="10">
        <v>242.14000000000001</v>
      </c>
      <c r="E32" s="10">
        <v>554.875</v>
      </c>
      <c r="F32" s="10">
        <v>106.23999999999998</v>
      </c>
    </row>
    <row r="33" spans="1:6" x14ac:dyDescent="0.25">
      <c r="B33" t="s">
        <v>6206</v>
      </c>
      <c r="C33" s="10">
        <v>234.71999999999997</v>
      </c>
      <c r="D33" s="10">
        <v>133.08000000000001</v>
      </c>
      <c r="E33" s="10">
        <v>267.2</v>
      </c>
      <c r="F33" s="10">
        <v>272.68999999999994</v>
      </c>
    </row>
    <row r="34" spans="1:6" x14ac:dyDescent="0.25">
      <c r="B34" t="s">
        <v>6207</v>
      </c>
      <c r="C34" s="10">
        <v>430.39</v>
      </c>
      <c r="D34" s="10">
        <v>136.20500000000001</v>
      </c>
      <c r="E34" s="10">
        <v>209.6</v>
      </c>
      <c r="F34" s="10">
        <v>88.334999999999994</v>
      </c>
    </row>
    <row r="35" spans="1:6" x14ac:dyDescent="0.25">
      <c r="B35" t="s">
        <v>6208</v>
      </c>
      <c r="C35" s="10">
        <v>109.005</v>
      </c>
      <c r="D35" s="10">
        <v>393.57499999999999</v>
      </c>
      <c r="E35" s="10">
        <v>61.034999999999997</v>
      </c>
      <c r="F35" s="10">
        <v>199.48999999999998</v>
      </c>
    </row>
    <row r="36" spans="1:6" x14ac:dyDescent="0.25">
      <c r="B36" t="s">
        <v>6209</v>
      </c>
      <c r="C36" s="10">
        <v>287.52499999999998</v>
      </c>
      <c r="D36" s="10">
        <v>288.67</v>
      </c>
      <c r="E36" s="10">
        <v>125.58</v>
      </c>
      <c r="F36" s="10">
        <v>374.13499999999999</v>
      </c>
    </row>
    <row r="37" spans="1:6" x14ac:dyDescent="0.25">
      <c r="B37" t="s">
        <v>6210</v>
      </c>
      <c r="C37" s="10">
        <v>840.92999999999984</v>
      </c>
      <c r="D37" s="10">
        <v>409.875</v>
      </c>
      <c r="E37" s="10">
        <v>171.32999999999998</v>
      </c>
      <c r="F37" s="10">
        <v>221.43999999999997</v>
      </c>
    </row>
    <row r="38" spans="1:6" x14ac:dyDescent="0.25">
      <c r="B38" t="s">
        <v>6211</v>
      </c>
      <c r="C38" s="10">
        <v>299.07</v>
      </c>
      <c r="D38" s="10">
        <v>260.32499999999999</v>
      </c>
      <c r="E38" s="10">
        <v>584.64</v>
      </c>
      <c r="F38" s="10">
        <v>256.36500000000001</v>
      </c>
    </row>
    <row r="39" spans="1:6" x14ac:dyDescent="0.25">
      <c r="B39" t="s">
        <v>6212</v>
      </c>
      <c r="C39" s="10">
        <v>323.32499999999999</v>
      </c>
      <c r="D39" s="10">
        <v>565.57000000000005</v>
      </c>
      <c r="E39" s="10">
        <v>537.80999999999995</v>
      </c>
      <c r="F39" s="10">
        <v>189.47499999999999</v>
      </c>
    </row>
    <row r="40" spans="1:6" x14ac:dyDescent="0.25">
      <c r="B40" t="s">
        <v>6213</v>
      </c>
      <c r="C40" s="10">
        <v>399.48499999999996</v>
      </c>
      <c r="D40" s="10">
        <v>148.19999999999999</v>
      </c>
      <c r="E40" s="10">
        <v>388.21999999999997</v>
      </c>
      <c r="F40" s="10">
        <v>212.07499999999999</v>
      </c>
    </row>
    <row r="41" spans="1:6" x14ac:dyDescent="0.25">
      <c r="A41" t="s">
        <v>6201</v>
      </c>
      <c r="B41" t="s">
        <v>6202</v>
      </c>
      <c r="C41" s="10">
        <v>112.69499999999999</v>
      </c>
      <c r="D41" s="10">
        <v>166.32</v>
      </c>
      <c r="E41" s="10">
        <v>843.71499999999992</v>
      </c>
      <c r="F41" s="10">
        <v>146.685</v>
      </c>
    </row>
    <row r="42" spans="1:6" x14ac:dyDescent="0.25">
      <c r="B42" t="s">
        <v>6203</v>
      </c>
      <c r="C42" s="10">
        <v>114.87999999999998</v>
      </c>
      <c r="D42" s="10">
        <v>133.815</v>
      </c>
      <c r="E42" s="10">
        <v>91.175000000000011</v>
      </c>
      <c r="F42" s="10">
        <v>53.759999999999991</v>
      </c>
    </row>
    <row r="43" spans="1:6" x14ac:dyDescent="0.25">
      <c r="B43" t="s">
        <v>6204</v>
      </c>
      <c r="C43" s="10">
        <v>277.76</v>
      </c>
      <c r="D43" s="10">
        <v>175.41</v>
      </c>
      <c r="E43" s="10">
        <v>462.50999999999993</v>
      </c>
      <c r="F43" s="10">
        <v>399.52499999999998</v>
      </c>
    </row>
    <row r="44" spans="1:6" x14ac:dyDescent="0.25">
      <c r="B44" t="s">
        <v>6205</v>
      </c>
      <c r="C44" s="10">
        <v>197.89499999999998</v>
      </c>
      <c r="D44" s="10">
        <v>289.755</v>
      </c>
      <c r="E44" s="10">
        <v>88.545000000000002</v>
      </c>
      <c r="F44" s="10">
        <v>200.25499999999997</v>
      </c>
    </row>
    <row r="45" spans="1:6" x14ac:dyDescent="0.25">
      <c r="B45" t="s">
        <v>6206</v>
      </c>
      <c r="C45" s="10">
        <v>193.11499999999998</v>
      </c>
      <c r="D45" s="10">
        <v>212.49499999999998</v>
      </c>
      <c r="E45" s="10">
        <v>292.29000000000002</v>
      </c>
      <c r="F45" s="10">
        <v>304.46999999999997</v>
      </c>
    </row>
    <row r="46" spans="1:6" x14ac:dyDescent="0.25">
      <c r="B46" t="s">
        <v>6207</v>
      </c>
      <c r="C46" s="10">
        <v>179.79</v>
      </c>
      <c r="D46" s="10">
        <v>426.2</v>
      </c>
      <c r="E46" s="10">
        <v>170.08999999999997</v>
      </c>
      <c r="F46" s="10">
        <v>379.31</v>
      </c>
    </row>
    <row r="47" spans="1:6" x14ac:dyDescent="0.25">
      <c r="B47" t="s">
        <v>6208</v>
      </c>
      <c r="C47" s="10">
        <v>247.28999999999996</v>
      </c>
      <c r="D47" s="10">
        <v>246.685</v>
      </c>
      <c r="E47" s="10">
        <v>271.05499999999995</v>
      </c>
      <c r="F47" s="10">
        <v>141.69999999999999</v>
      </c>
    </row>
    <row r="48" spans="1:6" x14ac:dyDescent="0.25">
      <c r="B48" t="s">
        <v>6209</v>
      </c>
      <c r="C48" s="10">
        <v>116.39499999999998</v>
      </c>
      <c r="D48" s="10">
        <v>41.25</v>
      </c>
      <c r="E48" s="10">
        <v>15.54</v>
      </c>
      <c r="F48" s="10">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DA55-6ADE-4685-920E-90F80F5FA18D}">
  <dimension ref="A3:B8"/>
  <sheetViews>
    <sheetView workbookViewId="0">
      <selection activeCell="A15" sqref="A15"/>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4</v>
      </c>
      <c r="B3" t="s">
        <v>6216</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CountryBarChart</vt:lpstr>
      <vt:lpstr>Total Sales</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Alien X</cp:lastModifiedBy>
  <cp:revision/>
  <dcterms:created xsi:type="dcterms:W3CDTF">2022-11-26T09:51:45Z</dcterms:created>
  <dcterms:modified xsi:type="dcterms:W3CDTF">2025-01-21T03:20:21Z</dcterms:modified>
  <cp:category/>
  <cp:contentStatus/>
</cp:coreProperties>
</file>