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0" tabRatio="703" activeTab="3"/>
  </bookViews>
  <sheets>
    <sheet name="Interpolation" sheetId="2" r:id="rId1"/>
    <sheet name="Interpolaton2D" sheetId="4" r:id="rId2"/>
    <sheet name="Scattered Interpolation" sheetId="8" r:id="rId3"/>
    <sheet name="Lowess" sheetId="10" r:id="rId4"/>
    <sheet name="Random" sheetId="5" r:id="rId5"/>
    <sheet name="Utils" sheetId="3" r:id="rId6"/>
    <sheet name="Objects" sheetId="6" r:id="rId7"/>
    <sheet name="Description" sheetId="7" r:id="rId8"/>
    <sheet name="Special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K10" i="9" s="1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K34" i="9" s="1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K62" i="9" s="1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K98" i="9" s="1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K158" i="9" s="1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K202" i="9" s="1"/>
  <c r="J2" i="9"/>
  <c r="K5" i="9"/>
  <c r="K37" i="9"/>
  <c r="K69" i="9"/>
  <c r="K89" i="9"/>
  <c r="K121" i="9"/>
  <c r="K149" i="9"/>
  <c r="K170" i="9"/>
  <c r="K197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K17" i="9" s="1"/>
  <c r="I18" i="9"/>
  <c r="I19" i="9"/>
  <c r="I20" i="9"/>
  <c r="I21" i="9"/>
  <c r="K21" i="9" s="1"/>
  <c r="I22" i="9"/>
  <c r="I23" i="9"/>
  <c r="I24" i="9"/>
  <c r="I25" i="9"/>
  <c r="I26" i="9"/>
  <c r="I27" i="9"/>
  <c r="I28" i="9"/>
  <c r="I29" i="9"/>
  <c r="I30" i="9"/>
  <c r="I31" i="9"/>
  <c r="I32" i="9"/>
  <c r="I33" i="9"/>
  <c r="K33" i="9" s="1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K49" i="9" s="1"/>
  <c r="I50" i="9"/>
  <c r="I51" i="9"/>
  <c r="I52" i="9"/>
  <c r="I53" i="9"/>
  <c r="K53" i="9" s="1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K73" i="9" s="1"/>
  <c r="I74" i="9"/>
  <c r="I75" i="9"/>
  <c r="I76" i="9"/>
  <c r="I77" i="9"/>
  <c r="I78" i="9"/>
  <c r="I79" i="9"/>
  <c r="I80" i="9"/>
  <c r="I81" i="9"/>
  <c r="I82" i="9"/>
  <c r="I83" i="9"/>
  <c r="I84" i="9"/>
  <c r="I85" i="9"/>
  <c r="K85" i="9" s="1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K101" i="9" s="1"/>
  <c r="I102" i="9"/>
  <c r="I103" i="9"/>
  <c r="I104" i="9"/>
  <c r="I105" i="9"/>
  <c r="K105" i="9" s="1"/>
  <c r="I106" i="9"/>
  <c r="I107" i="9"/>
  <c r="K107" i="9" s="1"/>
  <c r="I108" i="9"/>
  <c r="I109" i="9"/>
  <c r="I110" i="9"/>
  <c r="I111" i="9"/>
  <c r="I112" i="9"/>
  <c r="I113" i="9"/>
  <c r="I114" i="9"/>
  <c r="I115" i="9"/>
  <c r="I116" i="9"/>
  <c r="I117" i="9"/>
  <c r="K117" i="9" s="1"/>
  <c r="I118" i="9"/>
  <c r="I119" i="9"/>
  <c r="K119" i="9" s="1"/>
  <c r="I120" i="9"/>
  <c r="I121" i="9"/>
  <c r="I122" i="9"/>
  <c r="I123" i="9"/>
  <c r="I124" i="9"/>
  <c r="I125" i="9"/>
  <c r="I126" i="9"/>
  <c r="I127" i="9"/>
  <c r="I128" i="9"/>
  <c r="I129" i="9"/>
  <c r="I130" i="9"/>
  <c r="I131" i="9"/>
  <c r="K131" i="9" s="1"/>
  <c r="I132" i="9"/>
  <c r="I133" i="9"/>
  <c r="K133" i="9" s="1"/>
  <c r="I134" i="9"/>
  <c r="I135" i="9"/>
  <c r="I136" i="9"/>
  <c r="I137" i="9"/>
  <c r="K137" i="9" s="1"/>
  <c r="I138" i="9"/>
  <c r="I139" i="9"/>
  <c r="K139" i="9" s="1"/>
  <c r="I140" i="9"/>
  <c r="I141" i="9"/>
  <c r="I142" i="9"/>
  <c r="I143" i="9"/>
  <c r="I144" i="9"/>
  <c r="K144" i="9" s="1"/>
  <c r="I145" i="9"/>
  <c r="I146" i="9"/>
  <c r="I147" i="9"/>
  <c r="I148" i="9"/>
  <c r="I149" i="9"/>
  <c r="I150" i="9"/>
  <c r="I151" i="9"/>
  <c r="K151" i="9" s="1"/>
  <c r="I152" i="9"/>
  <c r="I153" i="9"/>
  <c r="K153" i="9" s="1"/>
  <c r="I154" i="9"/>
  <c r="I155" i="9"/>
  <c r="I156" i="9"/>
  <c r="I157" i="9"/>
  <c r="I158" i="9"/>
  <c r="I159" i="9"/>
  <c r="K159" i="9" s="1"/>
  <c r="I160" i="9"/>
  <c r="I161" i="9"/>
  <c r="I162" i="9"/>
  <c r="I163" i="9"/>
  <c r="K163" i="9" s="1"/>
  <c r="I164" i="9"/>
  <c r="I165" i="9"/>
  <c r="I166" i="9"/>
  <c r="I167" i="9"/>
  <c r="I168" i="9"/>
  <c r="K168" i="9" s="1"/>
  <c r="I169" i="9"/>
  <c r="K169" i="9" s="1"/>
  <c r="I170" i="9"/>
  <c r="I171" i="9"/>
  <c r="K171" i="9" s="1"/>
  <c r="I172" i="9"/>
  <c r="I173" i="9"/>
  <c r="K173" i="9" s="1"/>
  <c r="I174" i="9"/>
  <c r="I175" i="9"/>
  <c r="I176" i="9"/>
  <c r="K176" i="9" s="1"/>
  <c r="I177" i="9"/>
  <c r="I178" i="9"/>
  <c r="I179" i="9"/>
  <c r="I180" i="9"/>
  <c r="I181" i="9"/>
  <c r="I182" i="9"/>
  <c r="I183" i="9"/>
  <c r="K183" i="9" s="1"/>
  <c r="I184" i="9"/>
  <c r="I185" i="9"/>
  <c r="K185" i="9" s="1"/>
  <c r="I186" i="9"/>
  <c r="I187" i="9"/>
  <c r="I188" i="9"/>
  <c r="K188" i="9" s="1"/>
  <c r="I189" i="9"/>
  <c r="K189" i="9" s="1"/>
  <c r="I190" i="9"/>
  <c r="I191" i="9"/>
  <c r="K191" i="9" s="1"/>
  <c r="I192" i="9"/>
  <c r="I193" i="9"/>
  <c r="I194" i="9"/>
  <c r="I195" i="9"/>
  <c r="I196" i="9"/>
  <c r="I197" i="9"/>
  <c r="I198" i="9"/>
  <c r="I199" i="9"/>
  <c r="K199" i="9" s="1"/>
  <c r="I200" i="9"/>
  <c r="I201" i="9"/>
  <c r="I202" i="9"/>
  <c r="I2" i="9"/>
  <c r="K195" i="9"/>
  <c r="K201" i="9"/>
  <c r="K200" i="9"/>
  <c r="K196" i="9"/>
  <c r="K193" i="9"/>
  <c r="K192" i="9"/>
  <c r="K187" i="9"/>
  <c r="K184" i="9"/>
  <c r="K181" i="9"/>
  <c r="K180" i="9"/>
  <c r="K179" i="9"/>
  <c r="K177" i="9"/>
  <c r="K175" i="9"/>
  <c r="K172" i="9"/>
  <c r="K167" i="9"/>
  <c r="K165" i="9"/>
  <c r="K164" i="9"/>
  <c r="K161" i="9"/>
  <c r="K160" i="9"/>
  <c r="K157" i="9"/>
  <c r="K156" i="9"/>
  <c r="K155" i="9"/>
  <c r="K152" i="9"/>
  <c r="K148" i="9"/>
  <c r="K147" i="9"/>
  <c r="K145" i="9"/>
  <c r="K143" i="9"/>
  <c r="K141" i="9"/>
  <c r="K140" i="9"/>
  <c r="K136" i="9"/>
  <c r="K135" i="9"/>
  <c r="K132" i="9"/>
  <c r="K129" i="9"/>
  <c r="K128" i="9"/>
  <c r="K127" i="9"/>
  <c r="K125" i="9"/>
  <c r="K124" i="9"/>
  <c r="K123" i="9"/>
  <c r="K120" i="9"/>
  <c r="K116" i="9"/>
  <c r="K115" i="9"/>
  <c r="K113" i="9"/>
  <c r="K112" i="9"/>
  <c r="K111" i="9"/>
  <c r="K109" i="9"/>
  <c r="K108" i="9"/>
  <c r="K104" i="9"/>
  <c r="K103" i="9"/>
  <c r="K100" i="9"/>
  <c r="K99" i="9"/>
  <c r="K97" i="9"/>
  <c r="K96" i="9"/>
  <c r="K95" i="9"/>
  <c r="K93" i="9"/>
  <c r="K92" i="9"/>
  <c r="K91" i="9"/>
  <c r="K88" i="9"/>
  <c r="K87" i="9"/>
  <c r="K84" i="9"/>
  <c r="K83" i="9"/>
  <c r="K81" i="9"/>
  <c r="K80" i="9"/>
  <c r="K79" i="9"/>
  <c r="K77" i="9"/>
  <c r="K76" i="9"/>
  <c r="K75" i="9"/>
  <c r="K72" i="9"/>
  <c r="K71" i="9"/>
  <c r="K68" i="9"/>
  <c r="K67" i="9"/>
  <c r="K65" i="9"/>
  <c r="K64" i="9"/>
  <c r="K63" i="9"/>
  <c r="K61" i="9"/>
  <c r="K60" i="9"/>
  <c r="K59" i="9"/>
  <c r="K57" i="9"/>
  <c r="K56" i="9"/>
  <c r="K55" i="9"/>
  <c r="K52" i="9"/>
  <c r="K51" i="9"/>
  <c r="K48" i="9"/>
  <c r="K47" i="9"/>
  <c r="K45" i="9"/>
  <c r="K44" i="9"/>
  <c r="K43" i="9"/>
  <c r="K41" i="9"/>
  <c r="K40" i="9"/>
  <c r="K39" i="9"/>
  <c r="K36" i="9"/>
  <c r="K35" i="9"/>
  <c r="K32" i="9"/>
  <c r="K31" i="9"/>
  <c r="K29" i="9"/>
  <c r="K28" i="9"/>
  <c r="K27" i="9"/>
  <c r="K25" i="9"/>
  <c r="K24" i="9"/>
  <c r="K23" i="9"/>
  <c r="K20" i="9"/>
  <c r="K19" i="9"/>
  <c r="K16" i="9"/>
  <c r="K15" i="9"/>
  <c r="K13" i="9"/>
  <c r="K12" i="9"/>
  <c r="K11" i="9"/>
  <c r="K9" i="9"/>
  <c r="K8" i="9"/>
  <c r="K7" i="9"/>
  <c r="K4" i="9"/>
  <c r="K3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H4" i="9" s="1"/>
  <c r="F5" i="9"/>
  <c r="H5" i="9" s="1"/>
  <c r="F6" i="9"/>
  <c r="H6" i="9" s="1"/>
  <c r="F7" i="9"/>
  <c r="F8" i="9"/>
  <c r="H8" i="9" s="1"/>
  <c r="F9" i="9"/>
  <c r="H9" i="9" s="1"/>
  <c r="F10" i="9"/>
  <c r="H10" i="9" s="1"/>
  <c r="F11" i="9"/>
  <c r="F12" i="9"/>
  <c r="H12" i="9" s="1"/>
  <c r="F13" i="9"/>
  <c r="H13" i="9" s="1"/>
  <c r="F14" i="9"/>
  <c r="H14" i="9" s="1"/>
  <c r="F15" i="9"/>
  <c r="F16" i="9"/>
  <c r="H16" i="9" s="1"/>
  <c r="F17" i="9"/>
  <c r="H17" i="9" s="1"/>
  <c r="F18" i="9"/>
  <c r="H18" i="9" s="1"/>
  <c r="F19" i="9"/>
  <c r="F20" i="9"/>
  <c r="H20" i="9" s="1"/>
  <c r="F21" i="9"/>
  <c r="H21" i="9" s="1"/>
  <c r="F22" i="9"/>
  <c r="H22" i="9" s="1"/>
  <c r="F23" i="9"/>
  <c r="F24" i="9"/>
  <c r="H24" i="9" s="1"/>
  <c r="F25" i="9"/>
  <c r="H25" i="9" s="1"/>
  <c r="F26" i="9"/>
  <c r="H26" i="9" s="1"/>
  <c r="F27" i="9"/>
  <c r="F28" i="9"/>
  <c r="H28" i="9" s="1"/>
  <c r="F29" i="9"/>
  <c r="H29" i="9" s="1"/>
  <c r="F30" i="9"/>
  <c r="H30" i="9" s="1"/>
  <c r="F31" i="9"/>
  <c r="F32" i="9"/>
  <c r="H32" i="9" s="1"/>
  <c r="F33" i="9"/>
  <c r="H33" i="9" s="1"/>
  <c r="F34" i="9"/>
  <c r="H34" i="9" s="1"/>
  <c r="F35" i="9"/>
  <c r="F36" i="9"/>
  <c r="H36" i="9" s="1"/>
  <c r="F37" i="9"/>
  <c r="H37" i="9" s="1"/>
  <c r="F38" i="9"/>
  <c r="H38" i="9" s="1"/>
  <c r="F39" i="9"/>
  <c r="F40" i="9"/>
  <c r="H40" i="9" s="1"/>
  <c r="F41" i="9"/>
  <c r="H41" i="9" s="1"/>
  <c r="F42" i="9"/>
  <c r="H42" i="9" s="1"/>
  <c r="F43" i="9"/>
  <c r="F44" i="9"/>
  <c r="H44" i="9" s="1"/>
  <c r="F45" i="9"/>
  <c r="H45" i="9" s="1"/>
  <c r="F46" i="9"/>
  <c r="H46" i="9" s="1"/>
  <c r="F47" i="9"/>
  <c r="F48" i="9"/>
  <c r="H48" i="9" s="1"/>
  <c r="F49" i="9"/>
  <c r="H49" i="9" s="1"/>
  <c r="F50" i="9"/>
  <c r="H50" i="9" s="1"/>
  <c r="F51" i="9"/>
  <c r="F52" i="9"/>
  <c r="H52" i="9" s="1"/>
  <c r="F53" i="9"/>
  <c r="H53" i="9" s="1"/>
  <c r="F54" i="9"/>
  <c r="H54" i="9" s="1"/>
  <c r="F55" i="9"/>
  <c r="F56" i="9"/>
  <c r="H56" i="9" s="1"/>
  <c r="F57" i="9"/>
  <c r="H57" i="9" s="1"/>
  <c r="F58" i="9"/>
  <c r="H58" i="9" s="1"/>
  <c r="F59" i="9"/>
  <c r="F60" i="9"/>
  <c r="H60" i="9" s="1"/>
  <c r="F61" i="9"/>
  <c r="H61" i="9" s="1"/>
  <c r="F62" i="9"/>
  <c r="H62" i="9" s="1"/>
  <c r="F63" i="9"/>
  <c r="F64" i="9"/>
  <c r="H64" i="9" s="1"/>
  <c r="F65" i="9"/>
  <c r="H65" i="9" s="1"/>
  <c r="F66" i="9"/>
  <c r="H66" i="9" s="1"/>
  <c r="F67" i="9"/>
  <c r="F68" i="9"/>
  <c r="H68" i="9" s="1"/>
  <c r="F69" i="9"/>
  <c r="H69" i="9" s="1"/>
  <c r="F70" i="9"/>
  <c r="H70" i="9" s="1"/>
  <c r="F71" i="9"/>
  <c r="F72" i="9"/>
  <c r="H72" i="9" s="1"/>
  <c r="F73" i="9"/>
  <c r="H73" i="9" s="1"/>
  <c r="F74" i="9"/>
  <c r="H74" i="9" s="1"/>
  <c r="F75" i="9"/>
  <c r="F76" i="9"/>
  <c r="H76" i="9" s="1"/>
  <c r="F77" i="9"/>
  <c r="H77" i="9" s="1"/>
  <c r="F78" i="9"/>
  <c r="H78" i="9" s="1"/>
  <c r="F79" i="9"/>
  <c r="F80" i="9"/>
  <c r="H80" i="9" s="1"/>
  <c r="F81" i="9"/>
  <c r="H81" i="9" s="1"/>
  <c r="F82" i="9"/>
  <c r="H82" i="9" s="1"/>
  <c r="F83" i="9"/>
  <c r="F84" i="9"/>
  <c r="H84" i="9" s="1"/>
  <c r="F85" i="9"/>
  <c r="H85" i="9" s="1"/>
  <c r="F86" i="9"/>
  <c r="H86" i="9" s="1"/>
  <c r="F87" i="9"/>
  <c r="F88" i="9"/>
  <c r="H88" i="9" s="1"/>
  <c r="F89" i="9"/>
  <c r="H89" i="9" s="1"/>
  <c r="F90" i="9"/>
  <c r="H90" i="9" s="1"/>
  <c r="F91" i="9"/>
  <c r="F92" i="9"/>
  <c r="H92" i="9" s="1"/>
  <c r="F93" i="9"/>
  <c r="H93" i="9" s="1"/>
  <c r="F94" i="9"/>
  <c r="H94" i="9" s="1"/>
  <c r="F95" i="9"/>
  <c r="F96" i="9"/>
  <c r="H96" i="9" s="1"/>
  <c r="F97" i="9"/>
  <c r="H97" i="9" s="1"/>
  <c r="F98" i="9"/>
  <c r="H98" i="9" s="1"/>
  <c r="F99" i="9"/>
  <c r="F100" i="9"/>
  <c r="H100" i="9" s="1"/>
  <c r="F101" i="9"/>
  <c r="H101" i="9" s="1"/>
  <c r="F102" i="9"/>
  <c r="H102" i="9" s="1"/>
  <c r="F103" i="9"/>
  <c r="F104" i="9"/>
  <c r="H104" i="9" s="1"/>
  <c r="F105" i="9"/>
  <c r="H105" i="9" s="1"/>
  <c r="F106" i="9"/>
  <c r="H106" i="9" s="1"/>
  <c r="F107" i="9"/>
  <c r="F108" i="9"/>
  <c r="H108" i="9" s="1"/>
  <c r="F109" i="9"/>
  <c r="H109" i="9" s="1"/>
  <c r="F110" i="9"/>
  <c r="H110" i="9" s="1"/>
  <c r="F111" i="9"/>
  <c r="F112" i="9"/>
  <c r="H112" i="9" s="1"/>
  <c r="F113" i="9"/>
  <c r="H113" i="9" s="1"/>
  <c r="F114" i="9"/>
  <c r="H114" i="9" s="1"/>
  <c r="F115" i="9"/>
  <c r="F116" i="9"/>
  <c r="H116" i="9" s="1"/>
  <c r="F117" i="9"/>
  <c r="H117" i="9" s="1"/>
  <c r="F118" i="9"/>
  <c r="H118" i="9" s="1"/>
  <c r="F119" i="9"/>
  <c r="F120" i="9"/>
  <c r="H120" i="9" s="1"/>
  <c r="F121" i="9"/>
  <c r="H121" i="9" s="1"/>
  <c r="F122" i="9"/>
  <c r="H122" i="9" s="1"/>
  <c r="F123" i="9"/>
  <c r="F124" i="9"/>
  <c r="H124" i="9" s="1"/>
  <c r="F125" i="9"/>
  <c r="H125" i="9" s="1"/>
  <c r="F126" i="9"/>
  <c r="H126" i="9" s="1"/>
  <c r="F127" i="9"/>
  <c r="F128" i="9"/>
  <c r="H128" i="9" s="1"/>
  <c r="F129" i="9"/>
  <c r="H129" i="9" s="1"/>
  <c r="F130" i="9"/>
  <c r="H130" i="9" s="1"/>
  <c r="F131" i="9"/>
  <c r="F132" i="9"/>
  <c r="H132" i="9" s="1"/>
  <c r="F133" i="9"/>
  <c r="H133" i="9" s="1"/>
  <c r="F134" i="9"/>
  <c r="H134" i="9" s="1"/>
  <c r="F135" i="9"/>
  <c r="F136" i="9"/>
  <c r="H136" i="9" s="1"/>
  <c r="F137" i="9"/>
  <c r="H137" i="9" s="1"/>
  <c r="F138" i="9"/>
  <c r="H138" i="9" s="1"/>
  <c r="F139" i="9"/>
  <c r="F140" i="9"/>
  <c r="H140" i="9" s="1"/>
  <c r="F141" i="9"/>
  <c r="H141" i="9" s="1"/>
  <c r="F142" i="9"/>
  <c r="H142" i="9" s="1"/>
  <c r="F143" i="9"/>
  <c r="F144" i="9"/>
  <c r="H144" i="9" s="1"/>
  <c r="F145" i="9"/>
  <c r="H145" i="9" s="1"/>
  <c r="F146" i="9"/>
  <c r="H146" i="9" s="1"/>
  <c r="F147" i="9"/>
  <c r="F148" i="9"/>
  <c r="H148" i="9" s="1"/>
  <c r="F149" i="9"/>
  <c r="H149" i="9" s="1"/>
  <c r="F150" i="9"/>
  <c r="H150" i="9" s="1"/>
  <c r="F151" i="9"/>
  <c r="F152" i="9"/>
  <c r="H152" i="9" s="1"/>
  <c r="F153" i="9"/>
  <c r="H153" i="9" s="1"/>
  <c r="F154" i="9"/>
  <c r="H154" i="9" s="1"/>
  <c r="F155" i="9"/>
  <c r="F156" i="9"/>
  <c r="H156" i="9" s="1"/>
  <c r="F157" i="9"/>
  <c r="H157" i="9" s="1"/>
  <c r="F158" i="9"/>
  <c r="H158" i="9" s="1"/>
  <c r="F159" i="9"/>
  <c r="F160" i="9"/>
  <c r="H160" i="9" s="1"/>
  <c r="F161" i="9"/>
  <c r="H161" i="9" s="1"/>
  <c r="F162" i="9"/>
  <c r="H162" i="9" s="1"/>
  <c r="F163" i="9"/>
  <c r="F164" i="9"/>
  <c r="H164" i="9" s="1"/>
  <c r="F165" i="9"/>
  <c r="H165" i="9" s="1"/>
  <c r="F166" i="9"/>
  <c r="H166" i="9" s="1"/>
  <c r="F167" i="9"/>
  <c r="F168" i="9"/>
  <c r="H168" i="9" s="1"/>
  <c r="F169" i="9"/>
  <c r="H169" i="9" s="1"/>
  <c r="F170" i="9"/>
  <c r="H170" i="9" s="1"/>
  <c r="F171" i="9"/>
  <c r="F172" i="9"/>
  <c r="H172" i="9" s="1"/>
  <c r="F173" i="9"/>
  <c r="H173" i="9" s="1"/>
  <c r="F174" i="9"/>
  <c r="H174" i="9" s="1"/>
  <c r="F175" i="9"/>
  <c r="F176" i="9"/>
  <c r="H176" i="9" s="1"/>
  <c r="F177" i="9"/>
  <c r="H177" i="9" s="1"/>
  <c r="F178" i="9"/>
  <c r="H178" i="9" s="1"/>
  <c r="F179" i="9"/>
  <c r="F180" i="9"/>
  <c r="H180" i="9" s="1"/>
  <c r="F181" i="9"/>
  <c r="H181" i="9" s="1"/>
  <c r="F182" i="9"/>
  <c r="H182" i="9" s="1"/>
  <c r="F183" i="9"/>
  <c r="F184" i="9"/>
  <c r="H184" i="9" s="1"/>
  <c r="F185" i="9"/>
  <c r="H185" i="9" s="1"/>
  <c r="F186" i="9"/>
  <c r="H186" i="9" s="1"/>
  <c r="F187" i="9"/>
  <c r="F188" i="9"/>
  <c r="H188" i="9" s="1"/>
  <c r="F189" i="9"/>
  <c r="H189" i="9" s="1"/>
  <c r="F190" i="9"/>
  <c r="H190" i="9" s="1"/>
  <c r="F191" i="9"/>
  <c r="F192" i="9"/>
  <c r="H192" i="9" s="1"/>
  <c r="F193" i="9"/>
  <c r="H193" i="9" s="1"/>
  <c r="F194" i="9"/>
  <c r="H194" i="9" s="1"/>
  <c r="F195" i="9"/>
  <c r="F196" i="9"/>
  <c r="H196" i="9" s="1"/>
  <c r="F197" i="9"/>
  <c r="H197" i="9" s="1"/>
  <c r="F198" i="9"/>
  <c r="H198" i="9" s="1"/>
  <c r="F199" i="9"/>
  <c r="F200" i="9"/>
  <c r="H200" i="9" s="1"/>
  <c r="F201" i="9"/>
  <c r="H201" i="9" s="1"/>
  <c r="F202" i="9"/>
  <c r="H202" i="9" s="1"/>
  <c r="F2" i="9"/>
  <c r="H2" i="9" s="1"/>
  <c r="C18" i="9"/>
  <c r="E38" i="9"/>
  <c r="E58" i="9"/>
  <c r="E78" i="9"/>
  <c r="E102" i="9"/>
  <c r="E122" i="9"/>
  <c r="E142" i="9"/>
  <c r="E166" i="9"/>
  <c r="E186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E4" i="9" s="1"/>
  <c r="C5" i="9"/>
  <c r="C6" i="9"/>
  <c r="E6" i="9" s="1"/>
  <c r="C7" i="9"/>
  <c r="C8" i="9"/>
  <c r="E8" i="9" s="1"/>
  <c r="C9" i="9"/>
  <c r="C10" i="9"/>
  <c r="E10" i="9" s="1"/>
  <c r="C11" i="9"/>
  <c r="C12" i="9"/>
  <c r="E12" i="9" s="1"/>
  <c r="C13" i="9"/>
  <c r="C14" i="9"/>
  <c r="E14" i="9" s="1"/>
  <c r="C15" i="9"/>
  <c r="C16" i="9"/>
  <c r="E16" i="9" s="1"/>
  <c r="C17" i="9"/>
  <c r="C19" i="9"/>
  <c r="E19" i="9" s="1"/>
  <c r="C20" i="9"/>
  <c r="E20" i="9" s="1"/>
  <c r="C21" i="9"/>
  <c r="C22" i="9"/>
  <c r="E22" i="9" s="1"/>
  <c r="C23" i="9"/>
  <c r="E23" i="9" s="1"/>
  <c r="C24" i="9"/>
  <c r="E24" i="9" s="1"/>
  <c r="C25" i="9"/>
  <c r="C26" i="9"/>
  <c r="E26" i="9" s="1"/>
  <c r="C27" i="9"/>
  <c r="E27" i="9" s="1"/>
  <c r="C28" i="9"/>
  <c r="E28" i="9" s="1"/>
  <c r="C29" i="9"/>
  <c r="C30" i="9"/>
  <c r="E30" i="9" s="1"/>
  <c r="C31" i="9"/>
  <c r="E31" i="9" s="1"/>
  <c r="C32" i="9"/>
  <c r="E32" i="9" s="1"/>
  <c r="C33" i="9"/>
  <c r="C34" i="9"/>
  <c r="E34" i="9" s="1"/>
  <c r="C35" i="9"/>
  <c r="E35" i="9" s="1"/>
  <c r="C36" i="9"/>
  <c r="E36" i="9" s="1"/>
  <c r="C37" i="9"/>
  <c r="C38" i="9"/>
  <c r="C39" i="9"/>
  <c r="E39" i="9" s="1"/>
  <c r="C40" i="9"/>
  <c r="E40" i="9" s="1"/>
  <c r="C41" i="9"/>
  <c r="C42" i="9"/>
  <c r="E42" i="9" s="1"/>
  <c r="C43" i="9"/>
  <c r="E43" i="9" s="1"/>
  <c r="C44" i="9"/>
  <c r="E44" i="9" s="1"/>
  <c r="C45" i="9"/>
  <c r="C46" i="9"/>
  <c r="E46" i="9" s="1"/>
  <c r="C47" i="9"/>
  <c r="E47" i="9" s="1"/>
  <c r="C48" i="9"/>
  <c r="E48" i="9" s="1"/>
  <c r="C49" i="9"/>
  <c r="C50" i="9"/>
  <c r="E50" i="9" s="1"/>
  <c r="C51" i="9"/>
  <c r="E51" i="9" s="1"/>
  <c r="C52" i="9"/>
  <c r="E52" i="9" s="1"/>
  <c r="C53" i="9"/>
  <c r="C54" i="9"/>
  <c r="E54" i="9" s="1"/>
  <c r="C55" i="9"/>
  <c r="E55" i="9" s="1"/>
  <c r="C56" i="9"/>
  <c r="E56" i="9" s="1"/>
  <c r="C57" i="9"/>
  <c r="C58" i="9"/>
  <c r="C59" i="9"/>
  <c r="E59" i="9" s="1"/>
  <c r="C60" i="9"/>
  <c r="E60" i="9" s="1"/>
  <c r="C61" i="9"/>
  <c r="C62" i="9"/>
  <c r="E62" i="9" s="1"/>
  <c r="C63" i="9"/>
  <c r="E63" i="9" s="1"/>
  <c r="C64" i="9"/>
  <c r="E64" i="9" s="1"/>
  <c r="C65" i="9"/>
  <c r="C66" i="9"/>
  <c r="E66" i="9" s="1"/>
  <c r="C67" i="9"/>
  <c r="E67" i="9" s="1"/>
  <c r="C68" i="9"/>
  <c r="E68" i="9" s="1"/>
  <c r="C69" i="9"/>
  <c r="C70" i="9"/>
  <c r="E70" i="9" s="1"/>
  <c r="C71" i="9"/>
  <c r="E71" i="9" s="1"/>
  <c r="C72" i="9"/>
  <c r="E72" i="9" s="1"/>
  <c r="C73" i="9"/>
  <c r="C74" i="9"/>
  <c r="E74" i="9" s="1"/>
  <c r="C75" i="9"/>
  <c r="E75" i="9" s="1"/>
  <c r="C76" i="9"/>
  <c r="E76" i="9" s="1"/>
  <c r="C77" i="9"/>
  <c r="C78" i="9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" i="9"/>
  <c r="E2" i="9" s="1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26" i="2"/>
  <c r="S12" i="2"/>
  <c r="S24" i="2"/>
  <c r="S32" i="2"/>
  <c r="S40" i="2"/>
  <c r="S52" i="2"/>
  <c r="S60" i="2"/>
  <c r="S76" i="2"/>
  <c r="S84" i="2"/>
  <c r="S92" i="2"/>
  <c r="S104" i="2"/>
  <c r="S116" i="2"/>
  <c r="S132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30" i="2"/>
  <c r="S20" i="2"/>
  <c r="S48" i="2"/>
  <c r="S68" i="2"/>
  <c r="S80" i="2"/>
  <c r="S96" i="2"/>
  <c r="S112" i="2"/>
  <c r="S124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8" i="2"/>
  <c r="S16" i="2"/>
  <c r="S28" i="2"/>
  <c r="S36" i="2"/>
  <c r="S44" i="2"/>
  <c r="S56" i="2"/>
  <c r="S64" i="2"/>
  <c r="S72" i="2"/>
  <c r="S88" i="2"/>
  <c r="S100" i="2"/>
  <c r="S108" i="2"/>
  <c r="S120" i="2"/>
  <c r="S128" i="2"/>
  <c r="S2" i="2"/>
  <c r="S4" i="2"/>
  <c r="K7" i="8"/>
  <c r="C7" i="10"/>
  <c r="H33" i="10"/>
  <c r="I33" i="10" s="1"/>
  <c r="H30" i="10"/>
  <c r="I30" i="10" s="1"/>
  <c r="H29" i="10"/>
  <c r="I29" i="10" s="1"/>
  <c r="H54" i="10"/>
  <c r="I54" i="10" s="1"/>
  <c r="H56" i="10"/>
  <c r="I56" i="10" s="1"/>
  <c r="H31" i="10"/>
  <c r="I31" i="10" s="1"/>
  <c r="H57" i="10"/>
  <c r="I57" i="10" s="1"/>
  <c r="H63" i="10"/>
  <c r="I63" i="10" s="1"/>
  <c r="H42" i="10"/>
  <c r="I42" i="10" s="1"/>
  <c r="H35" i="10"/>
  <c r="I35" i="10" s="1"/>
  <c r="H44" i="10"/>
  <c r="I44" i="10" s="1"/>
  <c r="H9" i="10"/>
  <c r="I9" i="10" s="1"/>
  <c r="H37" i="10"/>
  <c r="I37" i="10" s="1"/>
  <c r="H14" i="10"/>
  <c r="I14" i="10" s="1"/>
  <c r="H20" i="10"/>
  <c r="I20" i="10" s="1"/>
  <c r="H28" i="10"/>
  <c r="I28" i="10" s="1"/>
  <c r="H5" i="10"/>
  <c r="I5" i="10" s="1"/>
  <c r="H36" i="10"/>
  <c r="I36" i="10" s="1"/>
  <c r="H52" i="10"/>
  <c r="I52" i="10" s="1"/>
  <c r="H16" i="10"/>
  <c r="I16" i="10" s="1"/>
  <c r="H48" i="10"/>
  <c r="I48" i="10" s="1"/>
  <c r="H58" i="10"/>
  <c r="I58" i="10" s="1"/>
  <c r="H45" i="10"/>
  <c r="I45" i="10" s="1"/>
  <c r="H47" i="10"/>
  <c r="I47" i="10" s="1"/>
  <c r="H51" i="10"/>
  <c r="I51" i="10" s="1"/>
  <c r="H24" i="10"/>
  <c r="I24" i="10" s="1"/>
  <c r="H50" i="10"/>
  <c r="I50" i="10" s="1"/>
  <c r="H60" i="10"/>
  <c r="I60" i="10" s="1"/>
  <c r="H19" i="10"/>
  <c r="I19" i="10" s="1"/>
  <c r="H12" i="10"/>
  <c r="I12" i="10" s="1"/>
  <c r="H3" i="10"/>
  <c r="I3" i="10" s="1"/>
  <c r="H27" i="10"/>
  <c r="I27" i="10" s="1"/>
  <c r="H55" i="10"/>
  <c r="I55" i="10" s="1"/>
  <c r="H40" i="10"/>
  <c r="I40" i="10" s="1"/>
  <c r="H10" i="10"/>
  <c r="I10" i="10" s="1"/>
  <c r="H62" i="10"/>
  <c r="I62" i="10" s="1"/>
  <c r="H23" i="10"/>
  <c r="I23" i="10" s="1"/>
  <c r="H11" i="10"/>
  <c r="I11" i="10" s="1"/>
  <c r="H53" i="10"/>
  <c r="I53" i="10" s="1"/>
  <c r="H49" i="10"/>
  <c r="I49" i="10" s="1"/>
  <c r="H43" i="10"/>
  <c r="I43" i="10" s="1"/>
  <c r="H59" i="10"/>
  <c r="I59" i="10" s="1"/>
  <c r="H26" i="10"/>
  <c r="I26" i="10" s="1"/>
  <c r="H41" i="10"/>
  <c r="I41" i="10" s="1"/>
  <c r="H18" i="10"/>
  <c r="I18" i="10" s="1"/>
  <c r="H8" i="10"/>
  <c r="I8" i="10" s="1"/>
  <c r="H61" i="10"/>
  <c r="I61" i="10" s="1"/>
  <c r="H17" i="10"/>
  <c r="I17" i="10" s="1"/>
  <c r="H15" i="10"/>
  <c r="I15" i="10" s="1"/>
  <c r="H6" i="10"/>
  <c r="I6" i="10" s="1"/>
  <c r="H39" i="10"/>
  <c r="I39" i="10" s="1"/>
  <c r="H38" i="10"/>
  <c r="I38" i="10" s="1"/>
  <c r="H4" i="10"/>
  <c r="I4" i="10" s="1"/>
  <c r="H22" i="10"/>
  <c r="I22" i="10" s="1"/>
  <c r="H21" i="10"/>
  <c r="I21" i="10" s="1"/>
  <c r="H46" i="10"/>
  <c r="I46" i="10" s="1"/>
  <c r="H13" i="10"/>
  <c r="I13" i="10" s="1"/>
  <c r="H32" i="10"/>
  <c r="I32" i="10" s="1"/>
  <c r="H34" i="10"/>
  <c r="I34" i="10" s="1"/>
  <c r="H7" i="10"/>
  <c r="I7" i="10" s="1"/>
  <c r="H25" i="10"/>
  <c r="I25" i="10" s="1"/>
  <c r="J3" i="10" l="1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H1" i="9"/>
  <c r="K150" i="9"/>
  <c r="K130" i="9"/>
  <c r="K114" i="9"/>
  <c r="K74" i="9"/>
  <c r="K54" i="9"/>
  <c r="E11" i="9"/>
  <c r="E7" i="9"/>
  <c r="E3" i="9"/>
  <c r="E1" i="9" s="1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E6" i="4"/>
  <c r="F6" i="4"/>
  <c r="E7" i="4"/>
  <c r="F7" i="4"/>
  <c r="E8" i="4"/>
  <c r="F8" i="4"/>
  <c r="E9" i="4"/>
  <c r="F9" i="4"/>
  <c r="E10" i="4"/>
  <c r="F10" i="4"/>
  <c r="E11" i="4"/>
  <c r="F11" i="4"/>
  <c r="D7" i="4"/>
  <c r="D8" i="4"/>
  <c r="D9" i="4"/>
  <c r="D10" i="4"/>
  <c r="D11" i="4"/>
  <c r="D6" i="4"/>
  <c r="K8" i="6"/>
  <c r="O8" i="6"/>
  <c r="C8" i="6"/>
  <c r="D8" i="6"/>
  <c r="U18" i="4"/>
  <c r="Q20" i="4"/>
  <c r="M22" i="4"/>
  <c r="S23" i="4"/>
  <c r="O25" i="4"/>
  <c r="U26" i="4"/>
  <c r="Q28" i="4"/>
  <c r="V19" i="4"/>
  <c r="T24" i="4"/>
  <c r="N18" i="4"/>
  <c r="T19" i="4"/>
  <c r="P21" i="4"/>
  <c r="V22" i="4"/>
  <c r="R24" i="4"/>
  <c r="N26" i="4"/>
  <c r="T27" i="4"/>
  <c r="T20" i="4"/>
  <c r="P26" i="4"/>
  <c r="S18" i="4"/>
  <c r="O20" i="4"/>
  <c r="U21" i="4"/>
  <c r="Q23" i="4"/>
  <c r="M25" i="4"/>
  <c r="S26" i="4"/>
  <c r="O28" i="4"/>
  <c r="P20" i="4"/>
  <c r="N25" i="4"/>
  <c r="L19" i="4"/>
  <c r="L26" i="4"/>
  <c r="L21" i="4"/>
  <c r="U24" i="4"/>
  <c r="V27" i="4"/>
  <c r="R22" i="4"/>
  <c r="T25" i="4"/>
  <c r="T18" i="4"/>
  <c r="U19" i="4"/>
  <c r="O26" i="4"/>
  <c r="V23" i="4"/>
  <c r="L25" i="4"/>
  <c r="O19" i="4"/>
  <c r="U20" i="4"/>
  <c r="Q22" i="4"/>
  <c r="M24" i="4"/>
  <c r="S25" i="4"/>
  <c r="O27" i="4"/>
  <c r="U28" i="4"/>
  <c r="N21" i="4"/>
  <c r="V25" i="4"/>
  <c r="R18" i="4"/>
  <c r="N20" i="4"/>
  <c r="T21" i="4"/>
  <c r="P23" i="4"/>
  <c r="V24" i="4"/>
  <c r="R26" i="4"/>
  <c r="N28" i="4"/>
  <c r="V21" i="4"/>
  <c r="R27" i="4"/>
  <c r="M19" i="4"/>
  <c r="S20" i="4"/>
  <c r="O22" i="4"/>
  <c r="U23" i="4"/>
  <c r="Q25" i="4"/>
  <c r="M27" i="4"/>
  <c r="S28" i="4"/>
  <c r="R21" i="4"/>
  <c r="R25" i="4"/>
  <c r="L23" i="4"/>
  <c r="L20" i="4"/>
  <c r="L22" i="4"/>
  <c r="O23" i="4"/>
  <c r="R23" i="4"/>
  <c r="V20" i="4"/>
  <c r="N24" i="4"/>
  <c r="P24" i="4"/>
  <c r="Q21" i="4"/>
  <c r="S24" i="4"/>
  <c r="U27" i="4"/>
  <c r="P28" i="4"/>
  <c r="M18" i="4"/>
  <c r="S19" i="4"/>
  <c r="O21" i="4"/>
  <c r="U22" i="4"/>
  <c r="Q24" i="4"/>
  <c r="M26" i="4"/>
  <c r="S27" i="4"/>
  <c r="V28" i="4"/>
  <c r="P22" i="4"/>
  <c r="N27" i="4"/>
  <c r="V18" i="4"/>
  <c r="R20" i="4"/>
  <c r="N22" i="4"/>
  <c r="T23" i="4"/>
  <c r="P25" i="4"/>
  <c r="V26" i="4"/>
  <c r="R28" i="4"/>
  <c r="N23" i="4"/>
  <c r="T28" i="4"/>
  <c r="Q19" i="4"/>
  <c r="M21" i="4"/>
  <c r="S22" i="4"/>
  <c r="O24" i="4"/>
  <c r="U25" i="4"/>
  <c r="Q27" i="4"/>
  <c r="P18" i="4"/>
  <c r="T22" i="4"/>
  <c r="T26" i="4"/>
  <c r="L27" i="4"/>
  <c r="L24" i="4"/>
  <c r="L18" i="4"/>
  <c r="Q18" i="4"/>
  <c r="M20" i="4"/>
  <c r="S21" i="4"/>
  <c r="Q26" i="4"/>
  <c r="M28" i="4"/>
  <c r="N19" i="4"/>
  <c r="P19" i="4"/>
  <c r="P27" i="4"/>
  <c r="O18" i="4"/>
  <c r="M23" i="4"/>
  <c r="R19" i="4"/>
  <c r="L28" i="4"/>
  <c r="I4" i="4"/>
  <c r="J19" i="10" l="1"/>
  <c r="J35" i="10"/>
  <c r="J51" i="10"/>
  <c r="J10" i="10"/>
  <c r="J4" i="10"/>
  <c r="J20" i="10"/>
  <c r="J36" i="10"/>
  <c r="J52" i="10"/>
  <c r="J30" i="10"/>
  <c r="J5" i="10"/>
  <c r="J21" i="10"/>
  <c r="J37" i="10"/>
  <c r="J53" i="10"/>
  <c r="J7" i="10"/>
  <c r="J23" i="10"/>
  <c r="J39" i="10"/>
  <c r="J55" i="10"/>
  <c r="J22" i="10"/>
  <c r="J8" i="10"/>
  <c r="J24" i="10"/>
  <c r="J40" i="10"/>
  <c r="J56" i="10"/>
  <c r="J42" i="10"/>
  <c r="J9" i="10"/>
  <c r="J25" i="10"/>
  <c r="J41" i="10"/>
  <c r="J57" i="10"/>
  <c r="J26" i="10"/>
  <c r="J46" i="10"/>
  <c r="J11" i="10"/>
  <c r="J27" i="10"/>
  <c r="J43" i="10"/>
  <c r="J59" i="10"/>
  <c r="J34" i="10"/>
  <c r="J12" i="10"/>
  <c r="J28" i="10"/>
  <c r="J44" i="10"/>
  <c r="J60" i="10"/>
  <c r="J50" i="10"/>
  <c r="J13" i="10"/>
  <c r="J29" i="10"/>
  <c r="J45" i="10"/>
  <c r="J61" i="10"/>
  <c r="J38" i="10"/>
  <c r="J14" i="10"/>
  <c r="J15" i="10"/>
  <c r="J31" i="10"/>
  <c r="J47" i="10"/>
  <c r="J63" i="10"/>
  <c r="J58" i="10"/>
  <c r="J16" i="10"/>
  <c r="J32" i="10"/>
  <c r="J48" i="10"/>
  <c r="J18" i="10"/>
  <c r="J62" i="10"/>
  <c r="J17" i="10"/>
  <c r="J33" i="10"/>
  <c r="J49" i="10"/>
  <c r="J6" i="10"/>
  <c r="J54" i="10"/>
  <c r="K1" i="9"/>
  <c r="C6" i="3"/>
  <c r="C7" i="3"/>
  <c r="C5" i="5"/>
  <c r="C3" i="3"/>
  <c r="G8" i="6"/>
  <c r="H5" i="6"/>
  <c r="H6" i="6"/>
  <c r="H7" i="6"/>
  <c r="G9" i="6"/>
  <c r="H4" i="6"/>
  <c r="L6" i="6"/>
  <c r="L7" i="6"/>
  <c r="K9" i="6"/>
  <c r="L4" i="6"/>
  <c r="L5" i="6"/>
  <c r="P9" i="6"/>
  <c r="O9" i="6"/>
  <c r="R2" i="2"/>
  <c r="T2" i="2"/>
  <c r="F5" i="2"/>
  <c r="P2" i="2"/>
  <c r="V2" i="2"/>
  <c r="U2" i="2"/>
  <c r="Q2" i="2"/>
  <c r="O2" i="2"/>
  <c r="N2" i="2"/>
  <c r="M2" i="2"/>
  <c r="C9" i="6" l="1"/>
  <c r="D5" i="6"/>
  <c r="D4" i="6"/>
  <c r="D7" i="6"/>
  <c r="D6" i="6"/>
  <c r="C4" i="3"/>
  <c r="C5" i="3"/>
  <c r="F56" i="5"/>
  <c r="H133" i="5"/>
  <c r="H21" i="5"/>
  <c r="J89" i="5"/>
  <c r="F41" i="5"/>
  <c r="J149" i="5"/>
  <c r="G182" i="5"/>
  <c r="J105" i="5"/>
  <c r="I63" i="5"/>
  <c r="G56" i="5"/>
  <c r="H140" i="5"/>
  <c r="I157" i="5"/>
  <c r="I189" i="5"/>
  <c r="H33" i="5"/>
  <c r="H123" i="5"/>
  <c r="J141" i="5"/>
  <c r="F173" i="5"/>
  <c r="I186" i="5"/>
  <c r="H199" i="5"/>
  <c r="I48" i="5"/>
  <c r="F122" i="5"/>
  <c r="G143" i="5"/>
  <c r="G185" i="5"/>
  <c r="F158" i="5"/>
  <c r="F162" i="5"/>
  <c r="G144" i="5"/>
  <c r="J198" i="5"/>
  <c r="G165" i="5"/>
  <c r="H3" i="5"/>
  <c r="J3" i="5"/>
  <c r="G181" i="5"/>
  <c r="J158" i="5"/>
  <c r="I183" i="5"/>
  <c r="J153" i="5"/>
  <c r="H192" i="5"/>
  <c r="F170" i="5"/>
  <c r="F157" i="5"/>
  <c r="F140" i="5"/>
  <c r="H184" i="5"/>
  <c r="J154" i="5"/>
  <c r="H196" i="5"/>
  <c r="F174" i="5"/>
  <c r="G145" i="5"/>
  <c r="I179" i="5"/>
  <c r="J194" i="5"/>
  <c r="F182" i="5"/>
  <c r="G169" i="5"/>
  <c r="F156" i="5"/>
  <c r="J138" i="5"/>
  <c r="H131" i="5"/>
  <c r="J118" i="5"/>
  <c r="F102" i="5"/>
  <c r="I80" i="5"/>
  <c r="H61" i="5"/>
  <c r="I46" i="5"/>
  <c r="H29" i="5"/>
  <c r="H12" i="5"/>
  <c r="J197" i="5"/>
  <c r="G192" i="5"/>
  <c r="F185" i="5"/>
  <c r="J177" i="5"/>
  <c r="H171" i="5"/>
  <c r="F165" i="5"/>
  <c r="J157" i="5"/>
  <c r="G148" i="5"/>
  <c r="I139" i="5"/>
  <c r="G131" i="5"/>
  <c r="J121" i="5"/>
  <c r="H107" i="5"/>
  <c r="F91" i="5"/>
  <c r="F59" i="5"/>
  <c r="F27" i="5"/>
  <c r="J200" i="5"/>
  <c r="H194" i="5"/>
  <c r="F188" i="5"/>
  <c r="F180" i="5"/>
  <c r="G167" i="5"/>
  <c r="G153" i="5"/>
  <c r="G136" i="5"/>
  <c r="G113" i="5"/>
  <c r="J81" i="5"/>
  <c r="I47" i="5"/>
  <c r="H13" i="5"/>
  <c r="I107" i="5"/>
  <c r="H44" i="5"/>
  <c r="F193" i="5"/>
  <c r="J169" i="5"/>
  <c r="J140" i="5"/>
  <c r="F89" i="5"/>
  <c r="G14" i="5"/>
  <c r="J191" i="5"/>
  <c r="F179" i="5"/>
  <c r="G166" i="5"/>
  <c r="G141" i="5"/>
  <c r="G92" i="5"/>
  <c r="J23" i="5"/>
  <c r="J112" i="5"/>
  <c r="G81" i="5"/>
  <c r="F47" i="5"/>
  <c r="F13" i="5"/>
  <c r="I120" i="5"/>
  <c r="H57" i="5"/>
  <c r="H94" i="5"/>
  <c r="G43" i="5"/>
  <c r="F190" i="5"/>
  <c r="H176" i="5"/>
  <c r="I187" i="5"/>
  <c r="H180" i="5"/>
  <c r="H172" i="5"/>
  <c r="H132" i="5"/>
  <c r="F85" i="5"/>
  <c r="I31" i="5"/>
  <c r="J193" i="5"/>
  <c r="H159" i="5"/>
  <c r="G133" i="5"/>
  <c r="H95" i="5"/>
  <c r="H202" i="5"/>
  <c r="G183" i="5"/>
  <c r="I119" i="5"/>
  <c r="G117" i="5"/>
  <c r="H175" i="5"/>
  <c r="I35" i="5"/>
  <c r="I74" i="5"/>
  <c r="G3" i="5"/>
  <c r="G177" i="5"/>
  <c r="G189" i="5"/>
  <c r="J152" i="5"/>
  <c r="F178" i="5"/>
  <c r="I150" i="5"/>
  <c r="G193" i="5"/>
  <c r="J170" i="5"/>
  <c r="F202" i="5"/>
  <c r="G173" i="5"/>
  <c r="I191" i="5"/>
  <c r="J178" i="5"/>
  <c r="F166" i="5"/>
  <c r="I151" i="5"/>
  <c r="J137" i="5"/>
  <c r="H128" i="5"/>
  <c r="F114" i="5"/>
  <c r="I95" i="5"/>
  <c r="H76" i="5"/>
  <c r="G57" i="5"/>
  <c r="G40" i="5"/>
  <c r="G25" i="5"/>
  <c r="F6" i="5"/>
  <c r="G196" i="5"/>
  <c r="J189" i="5"/>
  <c r="I182" i="5"/>
  <c r="G176" i="5"/>
  <c r="F169" i="5"/>
  <c r="H163" i="5"/>
  <c r="I155" i="5"/>
  <c r="F146" i="5"/>
  <c r="I137" i="5"/>
  <c r="G128" i="5"/>
  <c r="I118" i="5"/>
  <c r="J103" i="5"/>
  <c r="I82" i="5"/>
  <c r="I50" i="5"/>
  <c r="I20" i="5"/>
  <c r="G199" i="5"/>
  <c r="J192" i="5"/>
  <c r="H186" i="5"/>
  <c r="J176" i="5"/>
  <c r="F164" i="5"/>
  <c r="F149" i="5"/>
  <c r="F132" i="5"/>
  <c r="J106" i="5"/>
  <c r="G73" i="5"/>
  <c r="F39" i="5"/>
  <c r="F5" i="5"/>
  <c r="H93" i="5"/>
  <c r="H27" i="5"/>
  <c r="H187" i="5"/>
  <c r="J161" i="5"/>
  <c r="G132" i="5"/>
  <c r="J69" i="5"/>
  <c r="H201" i="5"/>
  <c r="I188" i="5"/>
  <c r="J175" i="5"/>
  <c r="F163" i="5"/>
  <c r="J132" i="5"/>
  <c r="F75" i="5"/>
  <c r="J6" i="5"/>
  <c r="H106" i="5"/>
  <c r="I72" i="5"/>
  <c r="I38" i="5"/>
  <c r="H4" i="5"/>
  <c r="J107" i="5"/>
  <c r="H40" i="5"/>
  <c r="I81" i="5"/>
  <c r="H30" i="5"/>
  <c r="J190" i="5"/>
  <c r="H164" i="5"/>
  <c r="H160" i="5"/>
  <c r="J202" i="5"/>
  <c r="F186" i="5"/>
  <c r="F198" i="5"/>
  <c r="I159" i="5"/>
  <c r="F106" i="5"/>
  <c r="J65" i="5"/>
  <c r="I16" i="5"/>
  <c r="H179" i="5"/>
  <c r="I166" i="5"/>
  <c r="H151" i="5"/>
  <c r="G112" i="5"/>
  <c r="I67" i="5"/>
  <c r="F196" i="5"/>
  <c r="H170" i="5"/>
  <c r="G90" i="5"/>
  <c r="F22" i="5"/>
  <c r="G200" i="5"/>
  <c r="G149" i="5"/>
  <c r="F195" i="5"/>
  <c r="H169" i="5"/>
  <c r="G108" i="5"/>
  <c r="G119" i="5"/>
  <c r="I55" i="5"/>
  <c r="G6" i="5"/>
  <c r="F3" i="5"/>
  <c r="J174" i="5"/>
  <c r="F142" i="5"/>
  <c r="I149" i="5"/>
  <c r="J166" i="5"/>
  <c r="H200" i="5"/>
  <c r="I3" i="5"/>
  <c r="G197" i="5"/>
  <c r="I171" i="5"/>
  <c r="I199" i="5"/>
  <c r="I167" i="5"/>
  <c r="F141" i="5"/>
  <c r="J182" i="5"/>
  <c r="I163" i="5"/>
  <c r="H148" i="5"/>
  <c r="F194" i="5"/>
  <c r="H168" i="5"/>
  <c r="H146" i="5"/>
  <c r="J186" i="5"/>
  <c r="G161" i="5"/>
  <c r="I195" i="5"/>
  <c r="G201" i="5"/>
  <c r="H188" i="5"/>
  <c r="I175" i="5"/>
  <c r="J162" i="5"/>
  <c r="H147" i="5"/>
  <c r="I135" i="5"/>
  <c r="G125" i="5"/>
  <c r="G109" i="5"/>
  <c r="G89" i="5"/>
  <c r="F70" i="5"/>
  <c r="F53" i="5"/>
  <c r="J35" i="5"/>
  <c r="F21" i="5"/>
  <c r="F201" i="5"/>
  <c r="I194" i="5"/>
  <c r="G188" i="5"/>
  <c r="F181" i="5"/>
  <c r="J173" i="5"/>
  <c r="G168" i="5"/>
  <c r="I162" i="5"/>
  <c r="I153" i="5"/>
  <c r="F144" i="5"/>
  <c r="H135" i="5"/>
  <c r="I126" i="5"/>
  <c r="H115" i="5"/>
  <c r="J101" i="5"/>
  <c r="G76" i="5"/>
  <c r="F42" i="5"/>
  <c r="F10" i="5"/>
  <c r="I197" i="5"/>
  <c r="G191" i="5"/>
  <c r="J184" i="5"/>
  <c r="I173" i="5"/>
  <c r="J160" i="5"/>
  <c r="J144" i="5"/>
  <c r="F126" i="5"/>
  <c r="J98" i="5"/>
  <c r="I64" i="5"/>
  <c r="I30" i="5"/>
  <c r="F130" i="5"/>
  <c r="I78" i="5"/>
  <c r="G10" i="5"/>
  <c r="J181" i="5"/>
  <c r="J156" i="5"/>
  <c r="F117" i="5"/>
  <c r="I52" i="5"/>
  <c r="G198" i="5"/>
  <c r="H185" i="5"/>
  <c r="I172" i="5"/>
  <c r="G158" i="5"/>
  <c r="F121" i="5"/>
  <c r="F58" i="5"/>
  <c r="I125" i="5"/>
  <c r="G98" i="5"/>
  <c r="G64" i="5"/>
  <c r="F30" i="5"/>
  <c r="G146" i="5"/>
  <c r="I91" i="5"/>
  <c r="H23" i="5"/>
  <c r="J68" i="5"/>
  <c r="I17" i="5"/>
  <c r="G78" i="5"/>
  <c r="H63" i="5"/>
  <c r="G46" i="5"/>
  <c r="G29" i="5"/>
  <c r="H16" i="5"/>
  <c r="I201" i="5"/>
  <c r="H198" i="5"/>
  <c r="G195" i="5"/>
  <c r="F192" i="5"/>
  <c r="J188" i="5"/>
  <c r="I185" i="5"/>
  <c r="H182" i="5"/>
  <c r="G179" i="5"/>
  <c r="F176" i="5"/>
  <c r="J172" i="5"/>
  <c r="I169" i="5"/>
  <c r="H166" i="5"/>
  <c r="G163" i="5"/>
  <c r="F160" i="5"/>
  <c r="H156" i="5"/>
  <c r="G152" i="5"/>
  <c r="F148" i="5"/>
  <c r="I143" i="5"/>
  <c r="H139" i="5"/>
  <c r="G135" i="5"/>
  <c r="J130" i="5"/>
  <c r="H124" i="5"/>
  <c r="F118" i="5"/>
  <c r="I111" i="5"/>
  <c r="G105" i="5"/>
  <c r="I96" i="5"/>
  <c r="G88" i="5"/>
  <c r="I79" i="5"/>
  <c r="F71" i="5"/>
  <c r="I62" i="5"/>
  <c r="F54" i="5"/>
  <c r="H45" i="5"/>
  <c r="F37" i="5"/>
  <c r="H28" i="5"/>
  <c r="J19" i="5"/>
  <c r="H11" i="5"/>
  <c r="J136" i="5"/>
  <c r="J126" i="5"/>
  <c r="I115" i="5"/>
  <c r="G104" i="5"/>
  <c r="H91" i="5"/>
  <c r="G74" i="5"/>
  <c r="H59" i="5"/>
  <c r="G42" i="5"/>
  <c r="F23" i="5"/>
  <c r="G8" i="5"/>
  <c r="I198" i="5"/>
  <c r="H191" i="5"/>
  <c r="J185" i="5"/>
  <c r="G180" i="5"/>
  <c r="I174" i="5"/>
  <c r="H167" i="5"/>
  <c r="F161" i="5"/>
  <c r="I154" i="5"/>
  <c r="G147" i="5"/>
  <c r="I138" i="5"/>
  <c r="J129" i="5"/>
  <c r="J113" i="5"/>
  <c r="I99" i="5"/>
  <c r="I84" i="5"/>
  <c r="H65" i="5"/>
  <c r="H48" i="5"/>
  <c r="H31" i="5"/>
  <c r="G12" i="5"/>
  <c r="I200" i="5"/>
  <c r="H197" i="5"/>
  <c r="G194" i="5"/>
  <c r="F191" i="5"/>
  <c r="J187" i="5"/>
  <c r="I184" i="5"/>
  <c r="H181" i="5"/>
  <c r="G178" i="5"/>
  <c r="F175" i="5"/>
  <c r="J171" i="5"/>
  <c r="I168" i="5"/>
  <c r="H165" i="5"/>
  <c r="G162" i="5"/>
  <c r="G155" i="5"/>
  <c r="I146" i="5"/>
  <c r="F138" i="5"/>
  <c r="F129" i="5"/>
  <c r="G116" i="5"/>
  <c r="J102" i="5"/>
  <c r="J85" i="5"/>
  <c r="I68" i="5"/>
  <c r="I51" i="5"/>
  <c r="I34" i="5"/>
  <c r="H17" i="5"/>
  <c r="I129" i="5"/>
  <c r="G123" i="5"/>
  <c r="J116" i="5"/>
  <c r="H110" i="5"/>
  <c r="I103" i="5"/>
  <c r="F95" i="5"/>
  <c r="I86" i="5"/>
  <c r="F78" i="5"/>
  <c r="H69" i="5"/>
  <c r="F61" i="5"/>
  <c r="H52" i="5"/>
  <c r="J43" i="5"/>
  <c r="H35" i="5"/>
  <c r="J26" i="5"/>
  <c r="G18" i="5"/>
  <c r="J9" i="5"/>
  <c r="J155" i="5"/>
  <c r="F143" i="5"/>
  <c r="G130" i="5"/>
  <c r="H117" i="5"/>
  <c r="H104" i="5"/>
  <c r="H87" i="5"/>
  <c r="G70" i="5"/>
  <c r="G53" i="5"/>
  <c r="G36" i="5"/>
  <c r="F19" i="5"/>
  <c r="F104" i="5"/>
  <c r="G91" i="5"/>
  <c r="H78" i="5"/>
  <c r="I65" i="5"/>
  <c r="J52" i="5"/>
  <c r="F40" i="5"/>
  <c r="G27" i="5"/>
  <c r="H14" i="5"/>
  <c r="I181" i="5"/>
  <c r="H178" i="5"/>
  <c r="G175" i="5"/>
  <c r="F172" i="5"/>
  <c r="J168" i="5"/>
  <c r="I165" i="5"/>
  <c r="H162" i="5"/>
  <c r="G159" i="5"/>
  <c r="H155" i="5"/>
  <c r="G151" i="5"/>
  <c r="J146" i="5"/>
  <c r="I142" i="5"/>
  <c r="H138" i="5"/>
  <c r="F134" i="5"/>
  <c r="G129" i="5"/>
  <c r="J122" i="5"/>
  <c r="H116" i="5"/>
  <c r="F110" i="5"/>
  <c r="F103" i="5"/>
  <c r="I94" i="5"/>
  <c r="F86" i="5"/>
  <c r="H77" i="5"/>
  <c r="F69" i="5"/>
  <c r="H60" i="5"/>
  <c r="J51" i="5"/>
  <c r="H43" i="5"/>
  <c r="J34" i="5"/>
  <c r="G26" i="5"/>
  <c r="J17" i="5"/>
  <c r="G9" i="5"/>
  <c r="I134" i="5"/>
  <c r="I123" i="5"/>
  <c r="H112" i="5"/>
  <c r="J99" i="5"/>
  <c r="F87" i="5"/>
  <c r="G72" i="5"/>
  <c r="F55" i="5"/>
  <c r="F38" i="5"/>
  <c r="J18" i="5"/>
  <c r="I202" i="5"/>
  <c r="F197" i="5"/>
  <c r="I190" i="5"/>
  <c r="G184" i="5"/>
  <c r="I178" i="5"/>
  <c r="G172" i="5"/>
  <c r="J165" i="5"/>
  <c r="G160" i="5"/>
  <c r="H152" i="5"/>
  <c r="F145" i="5"/>
  <c r="H136" i="5"/>
  <c r="F125" i="5"/>
  <c r="I110" i="5"/>
  <c r="H97" i="5"/>
  <c r="H80" i="5"/>
  <c r="G61" i="5"/>
  <c r="G44" i="5"/>
  <c r="F25" i="5"/>
  <c r="J7" i="5"/>
  <c r="J199" i="5"/>
  <c r="I196" i="5"/>
  <c r="H193" i="5"/>
  <c r="G190" i="5"/>
  <c r="F187" i="5"/>
  <c r="J183" i="5"/>
  <c r="I180" i="5"/>
  <c r="H177" i="5"/>
  <c r="G174" i="5"/>
  <c r="F171" i="5"/>
  <c r="J167" i="5"/>
  <c r="I164" i="5"/>
  <c r="H161" i="5"/>
  <c r="F154" i="5"/>
  <c r="I145" i="5"/>
  <c r="F137" i="5"/>
  <c r="H127" i="5"/>
  <c r="I114" i="5"/>
  <c r="I100" i="5"/>
  <c r="I83" i="5"/>
  <c r="I66" i="5"/>
  <c r="H49" i="5"/>
  <c r="H32" i="5"/>
  <c r="H15" i="5"/>
  <c r="J128" i="5"/>
  <c r="H122" i="5"/>
  <c r="F116" i="5"/>
  <c r="I109" i="5"/>
  <c r="I102" i="5"/>
  <c r="F94" i="5"/>
  <c r="H85" i="5"/>
  <c r="F77" i="5"/>
  <c r="H68" i="5"/>
  <c r="J59" i="5"/>
  <c r="H51" i="5"/>
  <c r="J42" i="5"/>
  <c r="G34" i="5"/>
  <c r="J25" i="5"/>
  <c r="G17" i="5"/>
  <c r="I8" i="5"/>
  <c r="I152" i="5"/>
  <c r="J139" i="5"/>
  <c r="F127" i="5"/>
  <c r="G114" i="5"/>
  <c r="G100" i="5"/>
  <c r="F83" i="5"/>
  <c r="F66" i="5"/>
  <c r="F49" i="5"/>
  <c r="J31" i="5"/>
  <c r="J14" i="5"/>
  <c r="J100" i="5"/>
  <c r="F88" i="5"/>
  <c r="G75" i="5"/>
  <c r="H62" i="5"/>
  <c r="I49" i="5"/>
  <c r="J36" i="5"/>
  <c r="F24" i="5"/>
  <c r="G11" i="5"/>
  <c r="J86" i="5"/>
  <c r="J71" i="5"/>
  <c r="J54" i="5"/>
  <c r="J37" i="5"/>
  <c r="J22" i="5"/>
  <c r="J5" i="5"/>
  <c r="F200" i="5"/>
  <c r="J196" i="5"/>
  <c r="I193" i="5"/>
  <c r="H190" i="5"/>
  <c r="G187" i="5"/>
  <c r="F184" i="5"/>
  <c r="J180" i="5"/>
  <c r="I177" i="5"/>
  <c r="H174" i="5"/>
  <c r="G171" i="5"/>
  <c r="F168" i="5"/>
  <c r="J164" i="5"/>
  <c r="I161" i="5"/>
  <c r="H158" i="5"/>
  <c r="H154" i="5"/>
  <c r="F150" i="5"/>
  <c r="J145" i="5"/>
  <c r="I141" i="5"/>
  <c r="G137" i="5"/>
  <c r="F133" i="5"/>
  <c r="I127" i="5"/>
  <c r="G121" i="5"/>
  <c r="J114" i="5"/>
  <c r="H108" i="5"/>
  <c r="F101" i="5"/>
  <c r="H92" i="5"/>
  <c r="J83" i="5"/>
  <c r="H75" i="5"/>
  <c r="J66" i="5"/>
  <c r="G58" i="5"/>
  <c r="J49" i="5"/>
  <c r="G41" i="5"/>
  <c r="I32" i="5"/>
  <c r="G24" i="5"/>
  <c r="I15" i="5"/>
  <c r="F7" i="5"/>
  <c r="I133" i="5"/>
  <c r="H120" i="5"/>
  <c r="J110" i="5"/>
  <c r="J97" i="5"/>
  <c r="J82" i="5"/>
  <c r="J67" i="5"/>
  <c r="J50" i="5"/>
  <c r="J33" i="5"/>
  <c r="I14" i="5"/>
  <c r="J201" i="5"/>
  <c r="H195" i="5"/>
  <c r="F189" i="5"/>
  <c r="H183" i="5"/>
  <c r="F177" i="5"/>
  <c r="I170" i="5"/>
  <c r="G164" i="5"/>
  <c r="I158" i="5"/>
  <c r="H150" i="5"/>
  <c r="J142" i="5"/>
  <c r="H134" i="5"/>
  <c r="G120" i="5"/>
  <c r="F109" i="5"/>
  <c r="G93" i="5"/>
  <c r="F74" i="5"/>
  <c r="F57" i="5"/>
  <c r="J39" i="5"/>
  <c r="I18" i="5"/>
  <c r="G202" i="5"/>
  <c r="F199" i="5"/>
  <c r="J195" i="5"/>
  <c r="I192" i="5"/>
  <c r="H189" i="5"/>
  <c r="G186" i="5"/>
  <c r="F183" i="5"/>
  <c r="J179" i="5"/>
  <c r="I176" i="5"/>
  <c r="H173" i="5"/>
  <c r="G170" i="5"/>
  <c r="F167" i="5"/>
  <c r="J163" i="5"/>
  <c r="F159" i="5"/>
  <c r="J150" i="5"/>
  <c r="H142" i="5"/>
  <c r="J133" i="5"/>
  <c r="I122" i="5"/>
  <c r="J109" i="5"/>
  <c r="G94" i="5"/>
  <c r="G77" i="5"/>
  <c r="G60" i="5"/>
  <c r="F43" i="5"/>
  <c r="F26" i="5"/>
  <c r="F9" i="5"/>
  <c r="H126" i="5"/>
  <c r="F120" i="5"/>
  <c r="I113" i="5"/>
  <c r="G107" i="5"/>
  <c r="H99" i="5"/>
  <c r="J90" i="5"/>
  <c r="G82" i="5"/>
  <c r="J73" i="5"/>
  <c r="G65" i="5"/>
  <c r="I56" i="5"/>
  <c r="G48" i="5"/>
  <c r="I39" i="5"/>
  <c r="F31" i="5"/>
  <c r="I22" i="5"/>
  <c r="F14" i="5"/>
  <c r="H5" i="5"/>
  <c r="H149" i="5"/>
  <c r="I136" i="5"/>
  <c r="J123" i="5"/>
  <c r="F111" i="5"/>
  <c r="J95" i="5"/>
  <c r="J78" i="5"/>
  <c r="J61" i="5"/>
  <c r="I44" i="5"/>
  <c r="I27" i="5"/>
  <c r="I10" i="5"/>
  <c r="I97" i="5"/>
  <c r="J84" i="5"/>
  <c r="F72" i="5"/>
  <c r="G59" i="5"/>
  <c r="H46" i="5"/>
  <c r="I33" i="5"/>
  <c r="J20" i="5"/>
  <c r="F8" i="5"/>
  <c r="J159" i="5"/>
  <c r="G156" i="5"/>
  <c r="F152" i="5"/>
  <c r="I147" i="5"/>
  <c r="H143" i="5"/>
  <c r="G139" i="5"/>
  <c r="J134" i="5"/>
  <c r="I130" i="5"/>
  <c r="G124" i="5"/>
  <c r="J117" i="5"/>
  <c r="H111" i="5"/>
  <c r="F105" i="5"/>
  <c r="H96" i="5"/>
  <c r="J87" i="5"/>
  <c r="H79" i="5"/>
  <c r="J70" i="5"/>
  <c r="G62" i="5"/>
  <c r="J53" i="5"/>
  <c r="G45" i="5"/>
  <c r="I36" i="5"/>
  <c r="G28" i="5"/>
  <c r="I19" i="5"/>
  <c r="F11" i="5"/>
  <c r="H130" i="5"/>
  <c r="G127" i="5"/>
  <c r="F124" i="5"/>
  <c r="J120" i="5"/>
  <c r="I117" i="5"/>
  <c r="H114" i="5"/>
  <c r="G111" i="5"/>
  <c r="F108" i="5"/>
  <c r="I104" i="5"/>
  <c r="H100" i="5"/>
  <c r="G96" i="5"/>
  <c r="J91" i="5"/>
  <c r="I87" i="5"/>
  <c r="H83" i="5"/>
  <c r="F79" i="5"/>
  <c r="J74" i="5"/>
  <c r="I70" i="5"/>
  <c r="G66" i="5"/>
  <c r="F62" i="5"/>
  <c r="J57" i="5"/>
  <c r="H53" i="5"/>
  <c r="G49" i="5"/>
  <c r="F45" i="5"/>
  <c r="I40" i="5"/>
  <c r="H36" i="5"/>
  <c r="G32" i="5"/>
  <c r="J27" i="5"/>
  <c r="I23" i="5"/>
  <c r="H19" i="5"/>
  <c r="F15" i="5"/>
  <c r="J10" i="5"/>
  <c r="I6" i="5"/>
  <c r="I156" i="5"/>
  <c r="H153" i="5"/>
  <c r="G150" i="5"/>
  <c r="F147" i="5"/>
  <c r="J143" i="5"/>
  <c r="I140" i="5"/>
  <c r="H137" i="5"/>
  <c r="G134" i="5"/>
  <c r="F131" i="5"/>
  <c r="J127" i="5"/>
  <c r="I124" i="5"/>
  <c r="H121" i="5"/>
  <c r="G118" i="5"/>
  <c r="F115" i="5"/>
  <c r="J111" i="5"/>
  <c r="I108" i="5"/>
  <c r="H105" i="5"/>
  <c r="G101" i="5"/>
  <c r="F97" i="5"/>
  <c r="I92" i="5"/>
  <c r="H88" i="5"/>
  <c r="G84" i="5"/>
  <c r="J79" i="5"/>
  <c r="I75" i="5"/>
  <c r="H71" i="5"/>
  <c r="F67" i="5"/>
  <c r="J62" i="5"/>
  <c r="I58" i="5"/>
  <c r="G54" i="5"/>
  <c r="F50" i="5"/>
  <c r="J45" i="5"/>
  <c r="H41" i="5"/>
  <c r="G37" i="5"/>
  <c r="F33" i="5"/>
  <c r="I28" i="5"/>
  <c r="H24" i="5"/>
  <c r="G20" i="5"/>
  <c r="J15" i="5"/>
  <c r="I11" i="5"/>
  <c r="H7" i="5"/>
  <c r="J104" i="5"/>
  <c r="I101" i="5"/>
  <c r="H98" i="5"/>
  <c r="G95" i="5"/>
  <c r="F92" i="5"/>
  <c r="J88" i="5"/>
  <c r="I85" i="5"/>
  <c r="H82" i="5"/>
  <c r="G79" i="5"/>
  <c r="F76" i="5"/>
  <c r="J72" i="5"/>
  <c r="I69" i="5"/>
  <c r="H66" i="5"/>
  <c r="G63" i="5"/>
  <c r="F60" i="5"/>
  <c r="J56" i="5"/>
  <c r="I53" i="5"/>
  <c r="H50" i="5"/>
  <c r="G47" i="5"/>
  <c r="F44" i="5"/>
  <c r="J40" i="5"/>
  <c r="I37" i="5"/>
  <c r="H34" i="5"/>
  <c r="G31" i="5"/>
  <c r="F28" i="5"/>
  <c r="J24" i="5"/>
  <c r="I21" i="5"/>
  <c r="H18" i="5"/>
  <c r="G15" i="5"/>
  <c r="F12" i="5"/>
  <c r="J8" i="5"/>
  <c r="I5" i="5"/>
  <c r="J4" i="5"/>
  <c r="F155" i="5"/>
  <c r="J151" i="5"/>
  <c r="I148" i="5"/>
  <c r="H145" i="5"/>
  <c r="G142" i="5"/>
  <c r="F139" i="5"/>
  <c r="J135" i="5"/>
  <c r="I132" i="5"/>
  <c r="H129" i="5"/>
  <c r="G126" i="5"/>
  <c r="F123" i="5"/>
  <c r="J119" i="5"/>
  <c r="I116" i="5"/>
  <c r="H113" i="5"/>
  <c r="G110" i="5"/>
  <c r="F107" i="5"/>
  <c r="H103" i="5"/>
  <c r="F99" i="5"/>
  <c r="J94" i="5"/>
  <c r="I90" i="5"/>
  <c r="G86" i="5"/>
  <c r="F82" i="5"/>
  <c r="J77" i="5"/>
  <c r="H73" i="5"/>
  <c r="G69" i="5"/>
  <c r="F65" i="5"/>
  <c r="I60" i="5"/>
  <c r="H56" i="5"/>
  <c r="G52" i="5"/>
  <c r="J47" i="5"/>
  <c r="I43" i="5"/>
  <c r="H39" i="5"/>
  <c r="F35" i="5"/>
  <c r="J30" i="5"/>
  <c r="I26" i="5"/>
  <c r="G22" i="5"/>
  <c r="F18" i="5"/>
  <c r="J13" i="5"/>
  <c r="H9" i="5"/>
  <c r="G5" i="5"/>
  <c r="G103" i="5"/>
  <c r="F100" i="5"/>
  <c r="J96" i="5"/>
  <c r="I93" i="5"/>
  <c r="H90" i="5"/>
  <c r="G87" i="5"/>
  <c r="F84" i="5"/>
  <c r="J80" i="5"/>
  <c r="I77" i="5"/>
  <c r="H74" i="5"/>
  <c r="G71" i="5"/>
  <c r="F68" i="5"/>
  <c r="J64" i="5"/>
  <c r="I61" i="5"/>
  <c r="H58" i="5"/>
  <c r="G55" i="5"/>
  <c r="F52" i="5"/>
  <c r="J48" i="5"/>
  <c r="I45" i="5"/>
  <c r="H42" i="5"/>
  <c r="G39" i="5"/>
  <c r="F36" i="5"/>
  <c r="J32" i="5"/>
  <c r="I29" i="5"/>
  <c r="H26" i="5"/>
  <c r="G23" i="5"/>
  <c r="F20" i="5"/>
  <c r="J16" i="5"/>
  <c r="I13" i="5"/>
  <c r="H10" i="5"/>
  <c r="G7" i="5"/>
  <c r="F4" i="5"/>
  <c r="I160" i="5"/>
  <c r="G157" i="5"/>
  <c r="F153" i="5"/>
  <c r="J148" i="5"/>
  <c r="H144" i="5"/>
  <c r="G140" i="5"/>
  <c r="F136" i="5"/>
  <c r="I131" i="5"/>
  <c r="J125" i="5"/>
  <c r="H119" i="5"/>
  <c r="F113" i="5"/>
  <c r="I106" i="5"/>
  <c r="I98" i="5"/>
  <c r="F90" i="5"/>
  <c r="H81" i="5"/>
  <c r="F73" i="5"/>
  <c r="H64" i="5"/>
  <c r="J55" i="5"/>
  <c r="H47" i="5"/>
  <c r="J38" i="5"/>
  <c r="G30" i="5"/>
  <c r="J21" i="5"/>
  <c r="G13" i="5"/>
  <c r="I4" i="5"/>
  <c r="F128" i="5"/>
  <c r="J124" i="5"/>
  <c r="I121" i="5"/>
  <c r="H118" i="5"/>
  <c r="G115" i="5"/>
  <c r="F112" i="5"/>
  <c r="J108" i="5"/>
  <c r="I105" i="5"/>
  <c r="H101" i="5"/>
  <c r="G97" i="5"/>
  <c r="F93" i="5"/>
  <c r="I88" i="5"/>
  <c r="H84" i="5"/>
  <c r="G80" i="5"/>
  <c r="J75" i="5"/>
  <c r="I71" i="5"/>
  <c r="H67" i="5"/>
  <c r="F63" i="5"/>
  <c r="J58" i="5"/>
  <c r="I54" i="5"/>
  <c r="G50" i="5"/>
  <c r="F46" i="5"/>
  <c r="J41" i="5"/>
  <c r="H37" i="5"/>
  <c r="G33" i="5"/>
  <c r="F29" i="5"/>
  <c r="I24" i="5"/>
  <c r="H20" i="5"/>
  <c r="G16" i="5"/>
  <c r="J11" i="5"/>
  <c r="I7" i="5"/>
  <c r="H157" i="5"/>
  <c r="G154" i="5"/>
  <c r="F151" i="5"/>
  <c r="J147" i="5"/>
  <c r="I144" i="5"/>
  <c r="H141" i="5"/>
  <c r="G138" i="5"/>
  <c r="F135" i="5"/>
  <c r="J131" i="5"/>
  <c r="I128" i="5"/>
  <c r="H125" i="5"/>
  <c r="G122" i="5"/>
  <c r="F119" i="5"/>
  <c r="J115" i="5"/>
  <c r="I112" i="5"/>
  <c r="H109" i="5"/>
  <c r="G106" i="5"/>
  <c r="G102" i="5"/>
  <c r="F98" i="5"/>
  <c r="J93" i="5"/>
  <c r="H89" i="5"/>
  <c r="G85" i="5"/>
  <c r="F81" i="5"/>
  <c r="I76" i="5"/>
  <c r="H72" i="5"/>
  <c r="G68" i="5"/>
  <c r="J63" i="5"/>
  <c r="I59" i="5"/>
  <c r="H55" i="5"/>
  <c r="F51" i="5"/>
  <c r="J46" i="5"/>
  <c r="I42" i="5"/>
  <c r="G38" i="5"/>
  <c r="F34" i="5"/>
  <c r="J29" i="5"/>
  <c r="H25" i="5"/>
  <c r="G21" i="5"/>
  <c r="F17" i="5"/>
  <c r="I12" i="5"/>
  <c r="H8" i="5"/>
  <c r="G4" i="5"/>
  <c r="H102" i="5"/>
  <c r="G99" i="5"/>
  <c r="F96" i="5"/>
  <c r="J92" i="5"/>
  <c r="I89" i="5"/>
  <c r="H86" i="5"/>
  <c r="G83" i="5"/>
  <c r="F80" i="5"/>
  <c r="J76" i="5"/>
  <c r="I73" i="5"/>
  <c r="H70" i="5"/>
  <c r="G67" i="5"/>
  <c r="F64" i="5"/>
  <c r="J60" i="5"/>
  <c r="I57" i="5"/>
  <c r="H54" i="5"/>
  <c r="G51" i="5"/>
  <c r="F48" i="5"/>
  <c r="J44" i="5"/>
  <c r="I41" i="5"/>
  <c r="H38" i="5"/>
  <c r="G35" i="5"/>
  <c r="F32" i="5"/>
  <c r="J28" i="5"/>
  <c r="I25" i="5"/>
  <c r="H22" i="5"/>
  <c r="G19" i="5"/>
  <c r="F16" i="5"/>
  <c r="J12" i="5"/>
  <c r="I9" i="5"/>
  <c r="H6" i="5"/>
  <c r="M4" i="2"/>
  <c r="I4" i="2"/>
  <c r="N7" i="4"/>
  <c r="S8" i="4"/>
  <c r="M10" i="4"/>
  <c r="R11" i="4"/>
  <c r="L13" i="4"/>
  <c r="Q14" i="4"/>
  <c r="V15" i="4"/>
  <c r="M13" i="4"/>
  <c r="S15" i="4"/>
  <c r="V8" i="4"/>
  <c r="R12" i="4"/>
  <c r="S5" i="4"/>
  <c r="O7" i="4"/>
  <c r="T8" i="4"/>
  <c r="N10" i="4"/>
  <c r="S11" i="4"/>
  <c r="N14" i="4"/>
  <c r="Q7" i="4"/>
  <c r="O13" i="4"/>
  <c r="L5" i="4"/>
  <c r="P7" i="4"/>
  <c r="U8" i="4"/>
  <c r="O10" i="4"/>
  <c r="T11" i="4"/>
  <c r="N13" i="4"/>
  <c r="S14" i="4"/>
  <c r="N5" i="4"/>
  <c r="P6" i="4"/>
  <c r="L10" i="4"/>
  <c r="L14" i="4"/>
  <c r="M6" i="4"/>
  <c r="R7" i="4"/>
  <c r="L9" i="4"/>
  <c r="Q10" i="4"/>
  <c r="V11" i="4"/>
  <c r="P13" i="4"/>
  <c r="U14" i="4"/>
  <c r="P5" i="4"/>
  <c r="U13" i="4"/>
  <c r="Q5" i="4"/>
  <c r="S9" i="4"/>
  <c r="S13" i="4"/>
  <c r="N6" i="4"/>
  <c r="S7" i="4"/>
  <c r="M9" i="4"/>
  <c r="R10" i="4"/>
  <c r="L12" i="4"/>
  <c r="O15" i="4"/>
  <c r="O9" i="4"/>
  <c r="P14" i="4"/>
  <c r="O6" i="4"/>
  <c r="T7" i="4"/>
  <c r="N9" i="4"/>
  <c r="S10" i="4"/>
  <c r="M12" i="4"/>
  <c r="R13" i="4"/>
  <c r="L15" i="4"/>
  <c r="R5" i="4"/>
  <c r="T6" i="4"/>
  <c r="T10" i="4"/>
  <c r="M15" i="4"/>
  <c r="Q6" i="4"/>
  <c r="V7" i="4"/>
  <c r="P9" i="4"/>
  <c r="U10" i="4"/>
  <c r="O12" i="4"/>
  <c r="T13" i="4"/>
  <c r="N15" i="4"/>
  <c r="T5" i="4"/>
  <c r="R14" i="4"/>
  <c r="M7" i="4"/>
  <c r="M11" i="4"/>
  <c r="T14" i="4"/>
  <c r="R6" i="4"/>
  <c r="L8" i="4"/>
  <c r="Q9" i="4"/>
  <c r="V10" i="4"/>
  <c r="T12" i="4"/>
  <c r="M5" i="4"/>
  <c r="P10" i="4"/>
  <c r="Q15" i="4"/>
  <c r="S6" i="4"/>
  <c r="M8" i="4"/>
  <c r="R9" i="4"/>
  <c r="L11" i="4"/>
  <c r="Q12" i="4"/>
  <c r="V13" i="4"/>
  <c r="P15" i="4"/>
  <c r="V5" i="4"/>
  <c r="U7" i="4"/>
  <c r="N12" i="4"/>
  <c r="U6" i="4"/>
  <c r="O8" i="4"/>
  <c r="T9" i="4"/>
  <c r="N11" i="4"/>
  <c r="S12" i="4"/>
  <c r="M14" i="4"/>
  <c r="R15" i="4"/>
  <c r="P12" i="4"/>
  <c r="V14" i="4"/>
  <c r="N8" i="4"/>
  <c r="U11" i="4"/>
  <c r="O5" i="4"/>
  <c r="V6" i="4"/>
  <c r="P8" i="4"/>
  <c r="U9" i="4"/>
  <c r="O11" i="4"/>
  <c r="Q13" i="4"/>
  <c r="U5" i="4"/>
  <c r="Q11" i="4"/>
  <c r="U15" i="4"/>
  <c r="L7" i="4"/>
  <c r="Q8" i="4"/>
  <c r="V9" i="4"/>
  <c r="P11" i="4"/>
  <c r="U12" i="4"/>
  <c r="O14" i="4"/>
  <c r="T15" i="4"/>
  <c r="L6" i="4"/>
  <c r="R8" i="4"/>
  <c r="V12" i="4"/>
  <c r="E8" i="8"/>
  <c r="E4" i="8"/>
  <c r="D20" i="8"/>
  <c r="D14" i="8"/>
  <c r="D23" i="8"/>
  <c r="E17" i="8"/>
  <c r="D13" i="8"/>
  <c r="D10" i="8"/>
  <c r="E6" i="8"/>
  <c r="E7" i="8"/>
  <c r="E12" i="8"/>
  <c r="D8" i="8"/>
  <c r="D4" i="8"/>
  <c r="E15" i="8"/>
  <c r="E5" i="8"/>
  <c r="E21" i="8"/>
  <c r="D17" i="8"/>
  <c r="D18" i="8"/>
  <c r="E18" i="8"/>
  <c r="E19" i="8"/>
  <c r="E16" i="8"/>
  <c r="D12" i="8"/>
  <c r="E10" i="8"/>
  <c r="E23" i="8"/>
  <c r="E9" i="8"/>
  <c r="D5" i="8"/>
  <c r="D21" i="8"/>
  <c r="E11" i="8"/>
  <c r="D6" i="8"/>
  <c r="D15" i="8"/>
  <c r="E20" i="8"/>
  <c r="D16" i="8"/>
  <c r="E22" i="8"/>
  <c r="D11" i="8"/>
  <c r="E13" i="8"/>
  <c r="D9" i="8"/>
  <c r="E14" i="8"/>
  <c r="D7" i="8"/>
  <c r="D22" i="8"/>
  <c r="D19" i="8"/>
  <c r="V37" i="4" l="1"/>
  <c r="R33" i="4"/>
  <c r="L31" i="4"/>
  <c r="T40" i="4"/>
  <c r="O39" i="4"/>
  <c r="U37" i="4"/>
  <c r="P36" i="4"/>
  <c r="V34" i="4"/>
  <c r="Q33" i="4"/>
  <c r="L32" i="4"/>
  <c r="U40" i="4"/>
  <c r="Q36" i="4"/>
  <c r="U30" i="4"/>
  <c r="Q38" i="4"/>
  <c r="O36" i="4"/>
  <c r="U34" i="4"/>
  <c r="P33" i="4"/>
  <c r="V31" i="4"/>
  <c r="O30" i="4"/>
  <c r="U36" i="4"/>
  <c r="N33" i="4"/>
  <c r="V39" i="4"/>
  <c r="P37" i="4"/>
  <c r="R40" i="4"/>
  <c r="M39" i="4"/>
  <c r="S37" i="4"/>
  <c r="N36" i="4"/>
  <c r="T34" i="4"/>
  <c r="O33" i="4"/>
  <c r="U31" i="4"/>
  <c r="N37" i="4"/>
  <c r="U32" i="4"/>
  <c r="V30" i="4"/>
  <c r="P40" i="4"/>
  <c r="V38" i="4"/>
  <c r="Q37" i="4"/>
  <c r="L36" i="4"/>
  <c r="R34" i="4"/>
  <c r="M33" i="4"/>
  <c r="S31" i="4"/>
  <c r="Q40" i="4"/>
  <c r="P35" i="4"/>
  <c r="M30" i="4"/>
  <c r="T37" i="4"/>
  <c r="V35" i="4"/>
  <c r="Q34" i="4"/>
  <c r="L33" i="4"/>
  <c r="R31" i="4"/>
  <c r="T39" i="4"/>
  <c r="M36" i="4"/>
  <c r="M32" i="4"/>
  <c r="R39" i="4"/>
  <c r="T30" i="4"/>
  <c r="N40" i="4"/>
  <c r="T38" i="4"/>
  <c r="O37" i="4"/>
  <c r="U35" i="4"/>
  <c r="P34" i="4"/>
  <c r="V32" i="4"/>
  <c r="Q31" i="4"/>
  <c r="M40" i="4"/>
  <c r="T35" i="4"/>
  <c r="T31" i="4"/>
  <c r="R30" i="4"/>
  <c r="L40" i="4"/>
  <c r="R38" i="4"/>
  <c r="M37" i="4"/>
  <c r="S35" i="4"/>
  <c r="N34" i="4"/>
  <c r="T32" i="4"/>
  <c r="O31" i="4"/>
  <c r="P39" i="4"/>
  <c r="O34" i="4"/>
  <c r="O40" i="4"/>
  <c r="L37" i="4"/>
  <c r="R35" i="4"/>
  <c r="M34" i="4"/>
  <c r="S32" i="4"/>
  <c r="N31" i="4"/>
  <c r="S38" i="4"/>
  <c r="S34" i="4"/>
  <c r="Q30" i="4"/>
  <c r="U38" i="4"/>
  <c r="P30" i="4"/>
  <c r="U39" i="4"/>
  <c r="P38" i="4"/>
  <c r="V36" i="4"/>
  <c r="Q35" i="4"/>
  <c r="L34" i="4"/>
  <c r="R32" i="4"/>
  <c r="M31" i="4"/>
  <c r="L39" i="4"/>
  <c r="L35" i="4"/>
  <c r="P31" i="4"/>
  <c r="N30" i="4"/>
  <c r="S39" i="4"/>
  <c r="N38" i="4"/>
  <c r="T36" i="4"/>
  <c r="O35" i="4"/>
  <c r="U33" i="4"/>
  <c r="P32" i="4"/>
  <c r="L30" i="4"/>
  <c r="O38" i="4"/>
  <c r="Q32" i="4"/>
  <c r="N39" i="4"/>
  <c r="S36" i="4"/>
  <c r="N35" i="4"/>
  <c r="T33" i="4"/>
  <c r="O32" i="4"/>
  <c r="S30" i="4"/>
  <c r="R37" i="4"/>
  <c r="V33" i="4"/>
  <c r="S40" i="4"/>
  <c r="M38" i="4"/>
  <c r="V40" i="4"/>
  <c r="Q39" i="4"/>
  <c r="L38" i="4"/>
  <c r="R36" i="4"/>
  <c r="M35" i="4"/>
  <c r="S33" i="4"/>
  <c r="N32" i="4"/>
  <c r="F19" i="8"/>
  <c r="F22" i="8"/>
  <c r="F10" i="8"/>
  <c r="F7" i="8"/>
  <c r="F9" i="8"/>
  <c r="F11" i="8"/>
  <c r="F16" i="8"/>
  <c r="F6" i="8"/>
  <c r="F4" i="8"/>
  <c r="F8" i="8"/>
  <c r="F17" i="8"/>
  <c r="F23" i="8"/>
  <c r="F15" i="8"/>
  <c r="F21" i="8"/>
  <c r="F5" i="8"/>
  <c r="F12" i="8"/>
  <c r="F18" i="8"/>
  <c r="F13" i="8"/>
  <c r="F14" i="8"/>
  <c r="F20" i="8"/>
  <c r="C19" i="3"/>
  <c r="K30" i="4" l="1"/>
  <c r="M5" i="2"/>
  <c r="M21" i="2"/>
  <c r="M7" i="2"/>
  <c r="M23" i="2"/>
  <c r="M39" i="2"/>
  <c r="M30" i="2"/>
  <c r="M50" i="2"/>
  <c r="M18" i="2"/>
  <c r="M44" i="2"/>
  <c r="M60" i="2"/>
  <c r="M76" i="2"/>
  <c r="M32" i="2"/>
  <c r="M66" i="2"/>
  <c r="M85" i="2"/>
  <c r="M100" i="2"/>
  <c r="M116" i="2"/>
  <c r="M49" i="2"/>
  <c r="M8" i="2"/>
  <c r="M51" i="2"/>
  <c r="M74" i="2"/>
  <c r="M98" i="2"/>
  <c r="M114" i="2"/>
  <c r="M86" i="2"/>
  <c r="M111" i="2"/>
  <c r="M41" i="2"/>
  <c r="M97" i="2"/>
  <c r="M126" i="2"/>
  <c r="M91" i="2"/>
  <c r="M123" i="2"/>
  <c r="M122" i="2"/>
  <c r="M128" i="2"/>
  <c r="M75" i="2"/>
  <c r="V5" i="2"/>
  <c r="V21" i="2"/>
  <c r="V7" i="2"/>
  <c r="V23" i="2"/>
  <c r="V39" i="2"/>
  <c r="V30" i="2"/>
  <c r="V54" i="2"/>
  <c r="V26" i="2"/>
  <c r="V44" i="2"/>
  <c r="V60" i="2"/>
  <c r="V76" i="2"/>
  <c r="V24" i="2"/>
  <c r="V61" i="2"/>
  <c r="V88" i="2"/>
  <c r="V104" i="2"/>
  <c r="V120" i="2"/>
  <c r="V49" i="2"/>
  <c r="V32" i="2"/>
  <c r="V63" i="2"/>
  <c r="V82" i="2"/>
  <c r="V94" i="2"/>
  <c r="V110" i="2"/>
  <c r="V65" i="2"/>
  <c r="V103" i="2"/>
  <c r="V70" i="2"/>
  <c r="V105" i="2"/>
  <c r="V45" i="2"/>
  <c r="V91" i="2"/>
  <c r="V121" i="2"/>
  <c r="V93" i="2"/>
  <c r="V101" i="2"/>
  <c r="V124" i="2"/>
  <c r="V4" i="2"/>
  <c r="Q17" i="2"/>
  <c r="Q33" i="2"/>
  <c r="Q19" i="2"/>
  <c r="Q35" i="2"/>
  <c r="Q26" i="2"/>
  <c r="Q50" i="2"/>
  <c r="Q14" i="2"/>
  <c r="Q41" i="2"/>
  <c r="Q56" i="2"/>
  <c r="Q72" i="2"/>
  <c r="Q12" i="2"/>
  <c r="Q51" i="2"/>
  <c r="Q75" i="2"/>
  <c r="Q92" i="2"/>
  <c r="Q108" i="2"/>
  <c r="Q16" i="2"/>
  <c r="Q53" i="2"/>
  <c r="Q55" i="2"/>
  <c r="Q83" i="2"/>
  <c r="Q98" i="2"/>
  <c r="Q114" i="2"/>
  <c r="Q91" i="2"/>
  <c r="Q125" i="2"/>
  <c r="Q93" i="2"/>
  <c r="Q126" i="2"/>
  <c r="Q69" i="2"/>
  <c r="Q95" i="2"/>
  <c r="Q122" i="2"/>
  <c r="Q97" i="2"/>
  <c r="Q124" i="2"/>
  <c r="Q89" i="2"/>
  <c r="Q131" i="2"/>
  <c r="U14" i="2"/>
  <c r="U30" i="2"/>
  <c r="U16" i="2"/>
  <c r="U32" i="2"/>
  <c r="U15" i="2"/>
  <c r="U38" i="2"/>
  <c r="U51" i="2"/>
  <c r="U27" i="2"/>
  <c r="U57" i="2"/>
  <c r="U73" i="2"/>
  <c r="U17" i="2"/>
  <c r="U56" i="2"/>
  <c r="U80" i="2"/>
  <c r="U97" i="2"/>
  <c r="U113" i="2"/>
  <c r="U21" i="2"/>
  <c r="U60" i="2"/>
  <c r="U25" i="2"/>
  <c r="U62" i="2"/>
  <c r="U87" i="2"/>
  <c r="U103" i="2"/>
  <c r="U119" i="2"/>
  <c r="U71" i="2"/>
  <c r="U104" i="2"/>
  <c r="U126" i="2"/>
  <c r="U82" i="2"/>
  <c r="U114" i="2"/>
  <c r="U92" i="2"/>
  <c r="M9" i="2"/>
  <c r="M25" i="2"/>
  <c r="M11" i="2"/>
  <c r="M27" i="2"/>
  <c r="M6" i="2"/>
  <c r="M37" i="2"/>
  <c r="M54" i="2"/>
  <c r="M26" i="2"/>
  <c r="M48" i="2"/>
  <c r="M64" i="2"/>
  <c r="M80" i="2"/>
  <c r="M47" i="2"/>
  <c r="M69" i="2"/>
  <c r="M88" i="2"/>
  <c r="M104" i="2"/>
  <c r="M120" i="2"/>
  <c r="M57" i="2"/>
  <c r="M24" i="2"/>
  <c r="M59" i="2"/>
  <c r="M77" i="2"/>
  <c r="M102" i="2"/>
  <c r="M118" i="2"/>
  <c r="M87" i="2"/>
  <c r="M119" i="2"/>
  <c r="M45" i="2"/>
  <c r="M105" i="2"/>
  <c r="M53" i="2"/>
  <c r="M99" i="2"/>
  <c r="M127" i="2"/>
  <c r="M124" i="2"/>
  <c r="M130" i="2"/>
  <c r="M117" i="2"/>
  <c r="V9" i="2"/>
  <c r="V25" i="2"/>
  <c r="V11" i="2"/>
  <c r="V27" i="2"/>
  <c r="V6" i="2"/>
  <c r="V42" i="2"/>
  <c r="V58" i="2"/>
  <c r="V34" i="2"/>
  <c r="V48" i="2"/>
  <c r="V64" i="2"/>
  <c r="V80" i="2"/>
  <c r="V38" i="2"/>
  <c r="V71" i="2"/>
  <c r="V92" i="2"/>
  <c r="V108" i="2"/>
  <c r="V12" i="2"/>
  <c r="V57" i="2"/>
  <c r="V41" i="2"/>
  <c r="V66" i="2"/>
  <c r="V85" i="2"/>
  <c r="V98" i="2"/>
  <c r="V114" i="2"/>
  <c r="V78" i="2"/>
  <c r="V111" i="2"/>
  <c r="V83" i="2"/>
  <c r="V113" i="2"/>
  <c r="V59" i="2"/>
  <c r="V99" i="2"/>
  <c r="V123" i="2"/>
  <c r="V129" i="2"/>
  <c r="V130" i="2"/>
  <c r="V131" i="2"/>
  <c r="Q5" i="2"/>
  <c r="Q21" i="2"/>
  <c r="Q7" i="2"/>
  <c r="Q23" i="2"/>
  <c r="Q39" i="2"/>
  <c r="Q34" i="2"/>
  <c r="Q54" i="2"/>
  <c r="Q22" i="2"/>
  <c r="Q44" i="2"/>
  <c r="Q60" i="2"/>
  <c r="Q76" i="2"/>
  <c r="Q28" i="2"/>
  <c r="Q59" i="2"/>
  <c r="Q78" i="2"/>
  <c r="Q96" i="2"/>
  <c r="Q112" i="2"/>
  <c r="Q32" i="2"/>
  <c r="Q61" i="2"/>
  <c r="Q67" i="2"/>
  <c r="Q86" i="2"/>
  <c r="Q102" i="2"/>
  <c r="Q118" i="2"/>
  <c r="Q99" i="2"/>
  <c r="Q8" i="2"/>
  <c r="Q101" i="2"/>
  <c r="Q24" i="2"/>
  <c r="Q79" i="2"/>
  <c r="Q103" i="2"/>
  <c r="Q123" i="2"/>
  <c r="Q4" i="2"/>
  <c r="Q129" i="2"/>
  <c r="Q121" i="2"/>
  <c r="Q132" i="2"/>
  <c r="U18" i="2"/>
  <c r="U34" i="2"/>
  <c r="U20" i="2"/>
  <c r="U36" i="2"/>
  <c r="U23" i="2"/>
  <c r="U41" i="2"/>
  <c r="U55" i="2"/>
  <c r="U45" i="2"/>
  <c r="U61" i="2"/>
  <c r="U77" i="2"/>
  <c r="U33" i="2"/>
  <c r="U64" i="2"/>
  <c r="U83" i="2"/>
  <c r="U101" i="2"/>
  <c r="U117" i="2"/>
  <c r="U42" i="2"/>
  <c r="U63" i="2"/>
  <c r="U44" i="2"/>
  <c r="U72" i="2"/>
  <c r="U91" i="2"/>
  <c r="U107" i="2"/>
  <c r="U13" i="2"/>
  <c r="U84" i="2"/>
  <c r="U112" i="2"/>
  <c r="U29" i="2"/>
  <c r="U90" i="2"/>
  <c r="U123" i="2"/>
  <c r="U100" i="2"/>
  <c r="U128" i="2"/>
  <c r="U130" i="2"/>
  <c r="M13" i="2"/>
  <c r="M29" i="2"/>
  <c r="M15" i="2"/>
  <c r="M31" i="2"/>
  <c r="M14" i="2"/>
  <c r="M40" i="2"/>
  <c r="M58" i="2"/>
  <c r="M34" i="2"/>
  <c r="M52" i="2"/>
  <c r="M68" i="2"/>
  <c r="M84" i="2"/>
  <c r="M55" i="2"/>
  <c r="M79" i="2"/>
  <c r="M92" i="2"/>
  <c r="M108" i="2"/>
  <c r="M20" i="2"/>
  <c r="M62" i="2"/>
  <c r="M36" i="2"/>
  <c r="M61" i="2"/>
  <c r="M90" i="2"/>
  <c r="M106" i="2"/>
  <c r="M28" i="2"/>
  <c r="M95" i="2"/>
  <c r="M125" i="2"/>
  <c r="M78" i="2"/>
  <c r="M113" i="2"/>
  <c r="M67" i="2"/>
  <c r="M107" i="2"/>
  <c r="M12" i="2"/>
  <c r="M132" i="2"/>
  <c r="M81" i="2"/>
  <c r="M131" i="2"/>
  <c r="V13" i="2"/>
  <c r="V29" i="2"/>
  <c r="V15" i="2"/>
  <c r="V31" i="2"/>
  <c r="V14" i="2"/>
  <c r="V46" i="2"/>
  <c r="V10" i="2"/>
  <c r="V37" i="2"/>
  <c r="V52" i="2"/>
  <c r="V68" i="2"/>
  <c r="V84" i="2"/>
  <c r="V47" i="2"/>
  <c r="V74" i="2"/>
  <c r="V96" i="2"/>
  <c r="V112" i="2"/>
  <c r="V28" i="2"/>
  <c r="V67" i="2"/>
  <c r="V43" i="2"/>
  <c r="V69" i="2"/>
  <c r="V86" i="2"/>
  <c r="V102" i="2"/>
  <c r="V118" i="2"/>
  <c r="V87" i="2"/>
  <c r="V119" i="2"/>
  <c r="V89" i="2"/>
  <c r="V122" i="2"/>
  <c r="V75" i="2"/>
  <c r="V107" i="2"/>
  <c r="V127" i="2"/>
  <c r="V117" i="2"/>
  <c r="V132" i="2"/>
  <c r="V62" i="2"/>
  <c r="Q9" i="2"/>
  <c r="Q25" i="2"/>
  <c r="Q11" i="2"/>
  <c r="Q27" i="2"/>
  <c r="Q10" i="2"/>
  <c r="Q36" i="2"/>
  <c r="Q58" i="2"/>
  <c r="Q30" i="2"/>
  <c r="Q48" i="2"/>
  <c r="Q64" i="2"/>
  <c r="Q80" i="2"/>
  <c r="Q42" i="2"/>
  <c r="Q62" i="2"/>
  <c r="Q81" i="2"/>
  <c r="Q100" i="2"/>
  <c r="Q116" i="2"/>
  <c r="Q40" i="2"/>
  <c r="Q20" i="2"/>
  <c r="Q70" i="2"/>
  <c r="Q90" i="2"/>
  <c r="Q106" i="2"/>
  <c r="Q63" i="2"/>
  <c r="Q107" i="2"/>
  <c r="Q66" i="2"/>
  <c r="Q109" i="2"/>
  <c r="Q37" i="2"/>
  <c r="Q85" i="2"/>
  <c r="Q111" i="2"/>
  <c r="Q127" i="2"/>
  <c r="Q57" i="2"/>
  <c r="Q130" i="2"/>
  <c r="Q113" i="2"/>
  <c r="U6" i="2"/>
  <c r="U22" i="2"/>
  <c r="U8" i="2"/>
  <c r="U24" i="2"/>
  <c r="U40" i="2"/>
  <c r="U31" i="2"/>
  <c r="U43" i="2"/>
  <c r="U11" i="2"/>
  <c r="U49" i="2"/>
  <c r="U65" i="2"/>
  <c r="U81" i="2"/>
  <c r="U37" i="2"/>
  <c r="U67" i="2"/>
  <c r="U89" i="2"/>
  <c r="U105" i="2"/>
  <c r="U121" i="2"/>
  <c r="U50" i="2"/>
  <c r="U66" i="2"/>
  <c r="U52" i="2"/>
  <c r="U75" i="2"/>
  <c r="U95" i="2"/>
  <c r="U111" i="2"/>
  <c r="U39" i="2"/>
  <c r="U88" i="2"/>
  <c r="U120" i="2"/>
  <c r="U68" i="2"/>
  <c r="U98" i="2"/>
  <c r="U127" i="2"/>
  <c r="U108" i="2"/>
  <c r="U86" i="2"/>
  <c r="U94" i="2"/>
  <c r="M17" i="2"/>
  <c r="M33" i="2"/>
  <c r="M19" i="2"/>
  <c r="M35" i="2"/>
  <c r="M22" i="2"/>
  <c r="M46" i="2"/>
  <c r="M10" i="2"/>
  <c r="M42" i="2"/>
  <c r="M56" i="2"/>
  <c r="M72" i="2"/>
  <c r="M16" i="2"/>
  <c r="M63" i="2"/>
  <c r="M82" i="2"/>
  <c r="M96" i="2"/>
  <c r="M112" i="2"/>
  <c r="M38" i="2"/>
  <c r="M65" i="2"/>
  <c r="M43" i="2"/>
  <c r="M71" i="2"/>
  <c r="M94" i="2"/>
  <c r="M110" i="2"/>
  <c r="M73" i="2"/>
  <c r="M103" i="2"/>
  <c r="M129" i="2"/>
  <c r="M89" i="2"/>
  <c r="M121" i="2"/>
  <c r="M83" i="2"/>
  <c r="M115" i="2"/>
  <c r="M101" i="2"/>
  <c r="M109" i="2"/>
  <c r="M70" i="2"/>
  <c r="M93" i="2"/>
  <c r="V17" i="2"/>
  <c r="V33" i="2"/>
  <c r="V19" i="2"/>
  <c r="V35" i="2"/>
  <c r="V22" i="2"/>
  <c r="V50" i="2"/>
  <c r="V18" i="2"/>
  <c r="V40" i="2"/>
  <c r="V56" i="2"/>
  <c r="V72" i="2"/>
  <c r="V8" i="2"/>
  <c r="V55" i="2"/>
  <c r="V77" i="2"/>
  <c r="V100" i="2"/>
  <c r="V116" i="2"/>
  <c r="V36" i="2"/>
  <c r="V16" i="2"/>
  <c r="V51" i="2"/>
  <c r="V79" i="2"/>
  <c r="V90" i="2"/>
  <c r="V106" i="2"/>
  <c r="V20" i="2"/>
  <c r="V95" i="2"/>
  <c r="V125" i="2"/>
  <c r="V97" i="2"/>
  <c r="V126" i="2"/>
  <c r="V81" i="2"/>
  <c r="V115" i="2"/>
  <c r="V53" i="2"/>
  <c r="V73" i="2"/>
  <c r="V109" i="2"/>
  <c r="V128" i="2"/>
  <c r="Q13" i="2"/>
  <c r="Q29" i="2"/>
  <c r="Q15" i="2"/>
  <c r="Q31" i="2"/>
  <c r="Q18" i="2"/>
  <c r="Q46" i="2"/>
  <c r="Q6" i="2"/>
  <c r="Q38" i="2"/>
  <c r="Q52" i="2"/>
  <c r="Q68" i="2"/>
  <c r="Q84" i="2"/>
  <c r="Q43" i="2"/>
  <c r="Q65" i="2"/>
  <c r="Q88" i="2"/>
  <c r="Q104" i="2"/>
  <c r="Q120" i="2"/>
  <c r="Q45" i="2"/>
  <c r="Q47" i="2"/>
  <c r="Q73" i="2"/>
  <c r="Q94" i="2"/>
  <c r="Q110" i="2"/>
  <c r="Q82" i="2"/>
  <c r="Q115" i="2"/>
  <c r="Q74" i="2"/>
  <c r="Q117" i="2"/>
  <c r="Q49" i="2"/>
  <c r="Q87" i="2"/>
  <c r="Q119" i="2"/>
  <c r="Q77" i="2"/>
  <c r="Q105" i="2"/>
  <c r="Q71" i="2"/>
  <c r="Q128" i="2"/>
  <c r="U10" i="2"/>
  <c r="U26" i="2"/>
  <c r="U12" i="2"/>
  <c r="U28" i="2"/>
  <c r="U7" i="2"/>
  <c r="U35" i="2"/>
  <c r="U47" i="2"/>
  <c r="U19" i="2"/>
  <c r="U53" i="2"/>
  <c r="U69" i="2"/>
  <c r="U85" i="2"/>
  <c r="U48" i="2"/>
  <c r="U70" i="2"/>
  <c r="U93" i="2"/>
  <c r="U109" i="2"/>
  <c r="U5" i="2"/>
  <c r="U58" i="2"/>
  <c r="U9" i="2"/>
  <c r="U59" i="2"/>
  <c r="U78" i="2"/>
  <c r="U99" i="2"/>
  <c r="U115" i="2"/>
  <c r="U54" i="2"/>
  <c r="U96" i="2"/>
  <c r="U122" i="2"/>
  <c r="U76" i="2"/>
  <c r="U106" i="2"/>
  <c r="U74" i="2"/>
  <c r="U116" i="2"/>
  <c r="U118" i="2"/>
  <c r="U124" i="2"/>
  <c r="U129" i="2"/>
  <c r="U132" i="2"/>
  <c r="P14" i="2"/>
  <c r="P30" i="2"/>
  <c r="P16" i="2"/>
  <c r="P32" i="2"/>
  <c r="P19" i="2"/>
  <c r="P43" i="2"/>
  <c r="P59" i="2"/>
  <c r="P31" i="2"/>
  <c r="P53" i="2"/>
  <c r="P69" i="2"/>
  <c r="P85" i="2"/>
  <c r="P41" i="2"/>
  <c r="P71" i="2"/>
  <c r="P93" i="2"/>
  <c r="P109" i="2"/>
  <c r="P9" i="2"/>
  <c r="P64" i="2"/>
  <c r="P29" i="2"/>
  <c r="P60" i="2"/>
  <c r="P79" i="2"/>
  <c r="P95" i="2"/>
  <c r="P111" i="2"/>
  <c r="P75" i="2"/>
  <c r="P116" i="2"/>
  <c r="P94" i="2"/>
  <c r="P122" i="2"/>
  <c r="P62" i="2"/>
  <c r="P96" i="2"/>
  <c r="P124" i="2"/>
  <c r="P130" i="2"/>
  <c r="P131" i="2"/>
  <c r="P4" i="2"/>
  <c r="T11" i="2"/>
  <c r="T27" i="2"/>
  <c r="T13" i="2"/>
  <c r="T29" i="2"/>
  <c r="T8" i="2"/>
  <c r="T44" i="2"/>
  <c r="T12" i="2"/>
  <c r="T39" i="2"/>
  <c r="T54" i="2"/>
  <c r="T70" i="2"/>
  <c r="T10" i="2"/>
  <c r="T60" i="2"/>
  <c r="T79" i="2"/>
  <c r="T98" i="2"/>
  <c r="T114" i="2"/>
  <c r="T30" i="2"/>
  <c r="T59" i="2"/>
  <c r="T40" i="2"/>
  <c r="T68" i="2"/>
  <c r="T88" i="2"/>
  <c r="T104" i="2"/>
  <c r="T120" i="2"/>
  <c r="T83" i="2"/>
  <c r="T113" i="2"/>
  <c r="T55" i="2"/>
  <c r="T99" i="2"/>
  <c r="T124" i="2"/>
  <c r="T93" i="2"/>
  <c r="T125" i="2"/>
  <c r="T111" i="2"/>
  <c r="T87" i="2"/>
  <c r="T103" i="2"/>
  <c r="O7" i="2"/>
  <c r="O23" i="2"/>
  <c r="O9" i="2"/>
  <c r="O25" i="2"/>
  <c r="O41" i="2"/>
  <c r="O35" i="2"/>
  <c r="O52" i="2"/>
  <c r="O24" i="2"/>
  <c r="O50" i="2"/>
  <c r="O66" i="2"/>
  <c r="O82" i="2"/>
  <c r="O45" i="2"/>
  <c r="O67" i="2"/>
  <c r="O90" i="2"/>
  <c r="O106" i="2"/>
  <c r="O122" i="2"/>
  <c r="O47" i="2"/>
  <c r="O6" i="2"/>
  <c r="O69" i="2"/>
  <c r="O88" i="2"/>
  <c r="O104" i="2"/>
  <c r="O120" i="2"/>
  <c r="O93" i="2"/>
  <c r="O123" i="2"/>
  <c r="O73" i="2"/>
  <c r="O103" i="2"/>
  <c r="O128" i="2"/>
  <c r="O84" i="2"/>
  <c r="O113" i="2"/>
  <c r="O65" i="2"/>
  <c r="O91" i="2"/>
  <c r="O26" i="2"/>
  <c r="O130" i="2"/>
  <c r="R20" i="2"/>
  <c r="U125" i="2"/>
  <c r="U46" i="2"/>
  <c r="U4" i="2"/>
  <c r="P18" i="2"/>
  <c r="P34" i="2"/>
  <c r="P20" i="2"/>
  <c r="P36" i="2"/>
  <c r="P27" i="2"/>
  <c r="P47" i="2"/>
  <c r="P7" i="2"/>
  <c r="P37" i="2"/>
  <c r="P57" i="2"/>
  <c r="P73" i="2"/>
  <c r="P5" i="2"/>
  <c r="P44" i="2"/>
  <c r="P74" i="2"/>
  <c r="P97" i="2"/>
  <c r="P113" i="2"/>
  <c r="P25" i="2"/>
  <c r="P67" i="2"/>
  <c r="P38" i="2"/>
  <c r="P63" i="2"/>
  <c r="P82" i="2"/>
  <c r="P99" i="2"/>
  <c r="P115" i="2"/>
  <c r="P92" i="2"/>
  <c r="P126" i="2"/>
  <c r="P102" i="2"/>
  <c r="P123" i="2"/>
  <c r="P72" i="2"/>
  <c r="P104" i="2"/>
  <c r="P128" i="2"/>
  <c r="P125" i="2"/>
  <c r="P50" i="2"/>
  <c r="P33" i="2"/>
  <c r="T15" i="2"/>
  <c r="T31" i="2"/>
  <c r="T17" i="2"/>
  <c r="T33" i="2"/>
  <c r="T16" i="2"/>
  <c r="T48" i="2"/>
  <c r="T20" i="2"/>
  <c r="T42" i="2"/>
  <c r="T58" i="2"/>
  <c r="T74" i="2"/>
  <c r="T26" i="2"/>
  <c r="T63" i="2"/>
  <c r="T86" i="2"/>
  <c r="T102" i="2"/>
  <c r="T118" i="2"/>
  <c r="T35" i="2"/>
  <c r="T69" i="2"/>
  <c r="T45" i="2"/>
  <c r="T71" i="2"/>
  <c r="T92" i="2"/>
  <c r="T108" i="2"/>
  <c r="T6" i="2"/>
  <c r="T89" i="2"/>
  <c r="T123" i="2"/>
  <c r="T61" i="2"/>
  <c r="T107" i="2"/>
  <c r="T128" i="2"/>
  <c r="T101" i="2"/>
  <c r="T129" i="2"/>
  <c r="T131" i="2"/>
  <c r="T119" i="2"/>
  <c r="T95" i="2"/>
  <c r="O11" i="2"/>
  <c r="O27" i="2"/>
  <c r="O13" i="2"/>
  <c r="O29" i="2"/>
  <c r="O12" i="2"/>
  <c r="O38" i="2"/>
  <c r="O56" i="2"/>
  <c r="O32" i="2"/>
  <c r="O54" i="2"/>
  <c r="O70" i="2"/>
  <c r="O86" i="2"/>
  <c r="O53" i="2"/>
  <c r="O77" i="2"/>
  <c r="O94" i="2"/>
  <c r="O110" i="2"/>
  <c r="O18" i="2"/>
  <c r="O55" i="2"/>
  <c r="O22" i="2"/>
  <c r="O72" i="2"/>
  <c r="O92" i="2"/>
  <c r="O108" i="2"/>
  <c r="O51" i="2"/>
  <c r="O101" i="2"/>
  <c r="O127" i="2"/>
  <c r="O79" i="2"/>
  <c r="O111" i="2"/>
  <c r="O10" i="2"/>
  <c r="O89" i="2"/>
  <c r="O121" i="2"/>
  <c r="O115" i="2"/>
  <c r="O126" i="2"/>
  <c r="O99" i="2"/>
  <c r="R8" i="2"/>
  <c r="R24" i="2"/>
  <c r="R10" i="2"/>
  <c r="R26" i="2"/>
  <c r="R42" i="2"/>
  <c r="R33" i="2"/>
  <c r="R49" i="2"/>
  <c r="R13" i="2"/>
  <c r="R43" i="2"/>
  <c r="R59" i="2"/>
  <c r="R75" i="2"/>
  <c r="R36" i="2"/>
  <c r="R69" i="2"/>
  <c r="R87" i="2"/>
  <c r="R103" i="2"/>
  <c r="R119" i="2"/>
  <c r="R44" i="2"/>
  <c r="R68" i="2"/>
  <c r="R46" i="2"/>
  <c r="R74" i="2"/>
  <c r="R93" i="2"/>
  <c r="R109" i="2"/>
  <c r="R76" i="2"/>
  <c r="R114" i="2"/>
  <c r="R15" i="2"/>
  <c r="R100" i="2"/>
  <c r="R31" i="2"/>
  <c r="R94" i="2"/>
  <c r="U131" i="2"/>
  <c r="U79" i="2"/>
  <c r="P6" i="2"/>
  <c r="P22" i="2"/>
  <c r="P8" i="2"/>
  <c r="P24" i="2"/>
  <c r="P40" i="2"/>
  <c r="P39" i="2"/>
  <c r="P51" i="2"/>
  <c r="P15" i="2"/>
  <c r="P45" i="2"/>
  <c r="P61" i="2"/>
  <c r="P77" i="2"/>
  <c r="P21" i="2"/>
  <c r="P52" i="2"/>
  <c r="P84" i="2"/>
  <c r="P101" i="2"/>
  <c r="P117" i="2"/>
  <c r="P46" i="2"/>
  <c r="P70" i="2"/>
  <c r="P48" i="2"/>
  <c r="P66" i="2"/>
  <c r="P87" i="2"/>
  <c r="P103" i="2"/>
  <c r="P119" i="2"/>
  <c r="P100" i="2"/>
  <c r="P80" i="2"/>
  <c r="P110" i="2"/>
  <c r="P127" i="2"/>
  <c r="P78" i="2"/>
  <c r="P112" i="2"/>
  <c r="P90" i="2"/>
  <c r="P83" i="2"/>
  <c r="P106" i="2"/>
  <c r="P114" i="2"/>
  <c r="T19" i="2"/>
  <c r="T5" i="2"/>
  <c r="T21" i="2"/>
  <c r="T37" i="2"/>
  <c r="T24" i="2"/>
  <c r="T52" i="2"/>
  <c r="T28" i="2"/>
  <c r="T46" i="2"/>
  <c r="T62" i="2"/>
  <c r="T78" i="2"/>
  <c r="T49" i="2"/>
  <c r="T73" i="2"/>
  <c r="T90" i="2"/>
  <c r="T106" i="2"/>
  <c r="T122" i="2"/>
  <c r="T43" i="2"/>
  <c r="T18" i="2"/>
  <c r="T53" i="2"/>
  <c r="T81" i="2"/>
  <c r="T96" i="2"/>
  <c r="T112" i="2"/>
  <c r="T47" i="2"/>
  <c r="T97" i="2"/>
  <c r="T127" i="2"/>
  <c r="T75" i="2"/>
  <c r="T115" i="2"/>
  <c r="T64" i="2"/>
  <c r="T109" i="2"/>
  <c r="T38" i="2"/>
  <c r="T130" i="2"/>
  <c r="T132" i="2"/>
  <c r="T126" i="2"/>
  <c r="O15" i="2"/>
  <c r="O31" i="2"/>
  <c r="O17" i="2"/>
  <c r="O33" i="2"/>
  <c r="O20" i="2"/>
  <c r="O44" i="2"/>
  <c r="O8" i="2"/>
  <c r="O40" i="2"/>
  <c r="O58" i="2"/>
  <c r="O74" i="2"/>
  <c r="O14" i="2"/>
  <c r="O61" i="2"/>
  <c r="O80" i="2"/>
  <c r="O98" i="2"/>
  <c r="O114" i="2"/>
  <c r="O34" i="2"/>
  <c r="O60" i="2"/>
  <c r="O49" i="2"/>
  <c r="O75" i="2"/>
  <c r="O96" i="2"/>
  <c r="O112" i="2"/>
  <c r="O68" i="2"/>
  <c r="O109" i="2"/>
  <c r="O36" i="2"/>
  <c r="O87" i="2"/>
  <c r="O119" i="2"/>
  <c r="O42" i="2"/>
  <c r="O97" i="2"/>
  <c r="O125" i="2"/>
  <c r="O131" i="2"/>
  <c r="O132" i="2"/>
  <c r="O76" i="2"/>
  <c r="R12" i="2"/>
  <c r="U110" i="2"/>
  <c r="U102" i="2"/>
  <c r="P10" i="2"/>
  <c r="P26" i="2"/>
  <c r="P12" i="2"/>
  <c r="P28" i="2"/>
  <c r="P11" i="2"/>
  <c r="P42" i="2"/>
  <c r="P55" i="2"/>
  <c r="P23" i="2"/>
  <c r="P49" i="2"/>
  <c r="P65" i="2"/>
  <c r="P81" i="2"/>
  <c r="P35" i="2"/>
  <c r="P68" i="2"/>
  <c r="P89" i="2"/>
  <c r="P105" i="2"/>
  <c r="P121" i="2"/>
  <c r="P54" i="2"/>
  <c r="P13" i="2"/>
  <c r="P56" i="2"/>
  <c r="P76" i="2"/>
  <c r="P91" i="2"/>
  <c r="P107" i="2"/>
  <c r="P58" i="2"/>
  <c r="P108" i="2"/>
  <c r="P86" i="2"/>
  <c r="P118" i="2"/>
  <c r="P17" i="2"/>
  <c r="P88" i="2"/>
  <c r="P120" i="2"/>
  <c r="P129" i="2"/>
  <c r="P98" i="2"/>
  <c r="P132" i="2"/>
  <c r="T7" i="2"/>
  <c r="T23" i="2"/>
  <c r="T9" i="2"/>
  <c r="T25" i="2"/>
  <c r="T41" i="2"/>
  <c r="T32" i="2"/>
  <c r="T56" i="2"/>
  <c r="T36" i="2"/>
  <c r="T50" i="2"/>
  <c r="T66" i="2"/>
  <c r="T82" i="2"/>
  <c r="T57" i="2"/>
  <c r="T76" i="2"/>
  <c r="T94" i="2"/>
  <c r="T110" i="2"/>
  <c r="T14" i="2"/>
  <c r="T51" i="2"/>
  <c r="T34" i="2"/>
  <c r="T65" i="2"/>
  <c r="T84" i="2"/>
  <c r="T100" i="2"/>
  <c r="T116" i="2"/>
  <c r="T77" i="2"/>
  <c r="T105" i="2"/>
  <c r="T22" i="2"/>
  <c r="T91" i="2"/>
  <c r="T121" i="2"/>
  <c r="T80" i="2"/>
  <c r="T117" i="2"/>
  <c r="T72" i="2"/>
  <c r="T67" i="2"/>
  <c r="T4" i="2"/>
  <c r="T85" i="2"/>
  <c r="O19" i="2"/>
  <c r="O5" i="2"/>
  <c r="O21" i="2"/>
  <c r="O37" i="2"/>
  <c r="O28" i="2"/>
  <c r="O48" i="2"/>
  <c r="O16" i="2"/>
  <c r="O46" i="2"/>
  <c r="O62" i="2"/>
  <c r="O78" i="2"/>
  <c r="O30" i="2"/>
  <c r="O64" i="2"/>
  <c r="O83" i="2"/>
  <c r="O102" i="2"/>
  <c r="O118" i="2"/>
  <c r="O39" i="2"/>
  <c r="O63" i="2"/>
  <c r="O57" i="2"/>
  <c r="O85" i="2"/>
  <c r="O100" i="2"/>
  <c r="O116" i="2"/>
  <c r="O81" i="2"/>
  <c r="O117" i="2"/>
  <c r="O59" i="2"/>
  <c r="O95" i="2"/>
  <c r="O124" i="2"/>
  <c r="O71" i="2"/>
  <c r="O105" i="2"/>
  <c r="O129" i="2"/>
  <c r="O43" i="2"/>
  <c r="O4" i="2"/>
  <c r="O107" i="2"/>
  <c r="R16" i="2"/>
  <c r="R32" i="2"/>
  <c r="R18" i="2"/>
  <c r="R34" i="2"/>
  <c r="R17" i="2"/>
  <c r="R40" i="2"/>
  <c r="R57" i="2"/>
  <c r="R29" i="2"/>
  <c r="R51" i="2"/>
  <c r="R67" i="2"/>
  <c r="R83" i="2"/>
  <c r="R58" i="2"/>
  <c r="R82" i="2"/>
  <c r="R95" i="2"/>
  <c r="R111" i="2"/>
  <c r="R23" i="2"/>
  <c r="R62" i="2"/>
  <c r="R27" i="2"/>
  <c r="R61" i="2"/>
  <c r="R80" i="2"/>
  <c r="R101" i="2"/>
  <c r="R117" i="2"/>
  <c r="R98" i="2"/>
  <c r="R124" i="2"/>
  <c r="R81" i="2"/>
  <c r="R116" i="2"/>
  <c r="R73" i="2"/>
  <c r="R110" i="2"/>
  <c r="R28" i="2"/>
  <c r="R30" i="2"/>
  <c r="R37" i="2"/>
  <c r="R21" i="2"/>
  <c r="R63" i="2"/>
  <c r="R50" i="2"/>
  <c r="R91" i="2"/>
  <c r="R7" i="2"/>
  <c r="R11" i="2"/>
  <c r="R77" i="2"/>
  <c r="R113" i="2"/>
  <c r="R121" i="2"/>
  <c r="R108" i="2"/>
  <c r="R102" i="2"/>
  <c r="R127" i="2"/>
  <c r="R112" i="2"/>
  <c r="R60" i="2"/>
  <c r="R129" i="2"/>
  <c r="N12" i="2"/>
  <c r="N28" i="2"/>
  <c r="N14" i="2"/>
  <c r="N30" i="2"/>
  <c r="N5" i="2"/>
  <c r="N41" i="2"/>
  <c r="N57" i="2"/>
  <c r="N33" i="2"/>
  <c r="N47" i="2"/>
  <c r="N63" i="2"/>
  <c r="N79" i="2"/>
  <c r="N40" i="2"/>
  <c r="N70" i="2"/>
  <c r="N87" i="2"/>
  <c r="N103" i="2"/>
  <c r="N119" i="2"/>
  <c r="N56" i="2"/>
  <c r="N31" i="2"/>
  <c r="N62" i="2"/>
  <c r="N81" i="2"/>
  <c r="N97" i="2"/>
  <c r="N113" i="2"/>
  <c r="N44" i="2"/>
  <c r="N94" i="2"/>
  <c r="N122" i="2"/>
  <c r="N64" i="2"/>
  <c r="N96" i="2"/>
  <c r="N125" i="2"/>
  <c r="N98" i="2"/>
  <c r="N82" i="2"/>
  <c r="N19" i="2"/>
  <c r="N123" i="2"/>
  <c r="I19" i="2"/>
  <c r="I106" i="2"/>
  <c r="I68" i="2"/>
  <c r="I65" i="2"/>
  <c r="I12" i="2"/>
  <c r="I119" i="2"/>
  <c r="I123" i="2"/>
  <c r="I14" i="2"/>
  <c r="I121" i="2"/>
  <c r="I55" i="2"/>
  <c r="I57" i="2"/>
  <c r="I108" i="2"/>
  <c r="I48" i="2"/>
  <c r="I91" i="2"/>
  <c r="I127" i="2"/>
  <c r="I13" i="2"/>
  <c r="I104" i="2"/>
  <c r="I113" i="2"/>
  <c r="I25" i="2"/>
  <c r="I90" i="2"/>
  <c r="I21" i="2"/>
  <c r="I130" i="2"/>
  <c r="I56" i="2"/>
  <c r="I81" i="2"/>
  <c r="I94" i="2"/>
  <c r="I79" i="2"/>
  <c r="I97" i="2"/>
  <c r="I99" i="2"/>
  <c r="I5" i="2"/>
  <c r="I10" i="2"/>
  <c r="I23" i="2"/>
  <c r="I6" i="2"/>
  <c r="R6" i="2"/>
  <c r="R38" i="2"/>
  <c r="R45" i="2"/>
  <c r="R35" i="2"/>
  <c r="R71" i="2"/>
  <c r="R66" i="2"/>
  <c r="R99" i="2"/>
  <c r="R41" i="2"/>
  <c r="R39" i="2"/>
  <c r="R89" i="2"/>
  <c r="R70" i="2"/>
  <c r="R128" i="2"/>
  <c r="R125" i="2"/>
  <c r="R118" i="2"/>
  <c r="R132" i="2"/>
  <c r="R122" i="2"/>
  <c r="R84" i="2"/>
  <c r="R130" i="2"/>
  <c r="N16" i="2"/>
  <c r="N32" i="2"/>
  <c r="N18" i="2"/>
  <c r="N34" i="2"/>
  <c r="N13" i="2"/>
  <c r="N45" i="2"/>
  <c r="N9" i="2"/>
  <c r="N36" i="2"/>
  <c r="N51" i="2"/>
  <c r="N67" i="2"/>
  <c r="N83" i="2"/>
  <c r="N46" i="2"/>
  <c r="N73" i="2"/>
  <c r="N91" i="2"/>
  <c r="N107" i="2"/>
  <c r="N11" i="2"/>
  <c r="N66" i="2"/>
  <c r="N37" i="2"/>
  <c r="N65" i="2"/>
  <c r="N84" i="2"/>
  <c r="N101" i="2"/>
  <c r="N117" i="2"/>
  <c r="N61" i="2"/>
  <c r="N102" i="2"/>
  <c r="N124" i="2"/>
  <c r="N72" i="2"/>
  <c r="N104" i="2"/>
  <c r="N129" i="2"/>
  <c r="N106" i="2"/>
  <c r="N108" i="2"/>
  <c r="N116" i="2"/>
  <c r="N130" i="2"/>
  <c r="I80" i="2"/>
  <c r="I88" i="2"/>
  <c r="I115" i="2"/>
  <c r="I77" i="2"/>
  <c r="I47" i="2"/>
  <c r="I33" i="2"/>
  <c r="I50" i="2"/>
  <c r="I61" i="2"/>
  <c r="I120" i="2"/>
  <c r="I32" i="2"/>
  <c r="I37" i="2"/>
  <c r="I75" i="2"/>
  <c r="I70" i="2"/>
  <c r="I58" i="2"/>
  <c r="I46" i="2"/>
  <c r="I116" i="2"/>
  <c r="I84" i="2"/>
  <c r="I112" i="2"/>
  <c r="I16" i="2"/>
  <c r="I78" i="2"/>
  <c r="I9" i="2"/>
  <c r="I131" i="2"/>
  <c r="I72" i="2"/>
  <c r="I95" i="2"/>
  <c r="I101" i="2"/>
  <c r="I42" i="2"/>
  <c r="I125" i="2"/>
  <c r="I17" i="2"/>
  <c r="I26" i="2"/>
  <c r="I39" i="2"/>
  <c r="I122" i="2"/>
  <c r="I102" i="2"/>
  <c r="R14" i="2"/>
  <c r="R9" i="2"/>
  <c r="R53" i="2"/>
  <c r="R47" i="2"/>
  <c r="R79" i="2"/>
  <c r="R72" i="2"/>
  <c r="R107" i="2"/>
  <c r="R52" i="2"/>
  <c r="R54" i="2"/>
  <c r="R97" i="2"/>
  <c r="R90" i="2"/>
  <c r="R48" i="2"/>
  <c r="R56" i="2"/>
  <c r="R126" i="2"/>
  <c r="R4" i="2"/>
  <c r="R96" i="2"/>
  <c r="R88" i="2"/>
  <c r="R123" i="2"/>
  <c r="N20" i="2"/>
  <c r="N6" i="2"/>
  <c r="N22" i="2"/>
  <c r="N38" i="2"/>
  <c r="N21" i="2"/>
  <c r="N49" i="2"/>
  <c r="N17" i="2"/>
  <c r="N39" i="2"/>
  <c r="N55" i="2"/>
  <c r="N71" i="2"/>
  <c r="N7" i="2"/>
  <c r="N54" i="2"/>
  <c r="N76" i="2"/>
  <c r="N95" i="2"/>
  <c r="N111" i="2"/>
  <c r="N27" i="2"/>
  <c r="N69" i="2"/>
  <c r="N50" i="2"/>
  <c r="N68" i="2"/>
  <c r="N89" i="2"/>
  <c r="N105" i="2"/>
  <c r="N121" i="2"/>
  <c r="N74" i="2"/>
  <c r="N110" i="2"/>
  <c r="N128" i="2"/>
  <c r="N85" i="2"/>
  <c r="N112" i="2"/>
  <c r="N77" i="2"/>
  <c r="N114" i="2"/>
  <c r="N132" i="2"/>
  <c r="N127" i="2"/>
  <c r="N100" i="2"/>
  <c r="I11" i="2"/>
  <c r="I24" i="2"/>
  <c r="I49" i="2"/>
  <c r="I35" i="2"/>
  <c r="I100" i="2"/>
  <c r="I54" i="2"/>
  <c r="I31" i="2"/>
  <c r="I111" i="2"/>
  <c r="I82" i="2"/>
  <c r="I107" i="2"/>
  <c r="I117" i="2"/>
  <c r="I34" i="2"/>
  <c r="I92" i="2"/>
  <c r="I71" i="2"/>
  <c r="I76" i="2"/>
  <c r="I41" i="2"/>
  <c r="I15" i="2"/>
  <c r="I29" i="2"/>
  <c r="I128" i="2"/>
  <c r="I30" i="2"/>
  <c r="I98" i="2"/>
  <c r="I52" i="2"/>
  <c r="I66" i="2"/>
  <c r="I63" i="2"/>
  <c r="I22" i="2"/>
  <c r="I59" i="2"/>
  <c r="I73" i="2"/>
  <c r="I38" i="2"/>
  <c r="I83" i="2"/>
  <c r="I51" i="2"/>
  <c r="I53" i="2"/>
  <c r="I74" i="2"/>
  <c r="R22" i="2"/>
  <c r="R25" i="2"/>
  <c r="R5" i="2"/>
  <c r="R55" i="2"/>
  <c r="R19" i="2"/>
  <c r="R85" i="2"/>
  <c r="R115" i="2"/>
  <c r="R65" i="2"/>
  <c r="R64" i="2"/>
  <c r="R105" i="2"/>
  <c r="R106" i="2"/>
  <c r="R92" i="2"/>
  <c r="R86" i="2"/>
  <c r="R104" i="2"/>
  <c r="R78" i="2"/>
  <c r="R131" i="2"/>
  <c r="R120" i="2"/>
  <c r="N8" i="2"/>
  <c r="N24" i="2"/>
  <c r="N10" i="2"/>
  <c r="N26" i="2"/>
  <c r="N42" i="2"/>
  <c r="N29" i="2"/>
  <c r="N53" i="2"/>
  <c r="N25" i="2"/>
  <c r="N43" i="2"/>
  <c r="N59" i="2"/>
  <c r="N75" i="2"/>
  <c r="N23" i="2"/>
  <c r="N60" i="2"/>
  <c r="N86" i="2"/>
  <c r="N99" i="2"/>
  <c r="N115" i="2"/>
  <c r="N48" i="2"/>
  <c r="N15" i="2"/>
  <c r="N58" i="2"/>
  <c r="N78" i="2"/>
  <c r="N93" i="2"/>
  <c r="N109" i="2"/>
  <c r="N35" i="2"/>
  <c r="N80" i="2"/>
  <c r="N118" i="2"/>
  <c r="N52" i="2"/>
  <c r="N88" i="2"/>
  <c r="N120" i="2"/>
  <c r="N90" i="2"/>
  <c r="N126" i="2"/>
  <c r="N4" i="2"/>
  <c r="N92" i="2"/>
  <c r="N131" i="2"/>
  <c r="I28" i="2"/>
  <c r="I105" i="2"/>
  <c r="I96" i="2"/>
  <c r="I89" i="2"/>
  <c r="I110" i="2"/>
  <c r="I114" i="2"/>
  <c r="I124" i="2"/>
  <c r="I20" i="2"/>
  <c r="I69" i="2"/>
  <c r="I109" i="2"/>
  <c r="I86" i="2"/>
  <c r="I40" i="2"/>
  <c r="I87" i="2"/>
  <c r="I8" i="2"/>
  <c r="I85" i="2"/>
  <c r="I103" i="2"/>
  <c r="I93" i="2"/>
  <c r="I118" i="2"/>
  <c r="I60" i="2"/>
  <c r="I64" i="2"/>
  <c r="I62" i="2"/>
  <c r="I18" i="2"/>
  <c r="I126" i="2"/>
  <c r="I129" i="2"/>
  <c r="I45" i="2"/>
  <c r="I43" i="2"/>
  <c r="I36" i="2"/>
  <c r="I44" i="2"/>
  <c r="I132" i="2"/>
  <c r="I7" i="2"/>
  <c r="I27" i="2"/>
  <c r="I67" i="2"/>
  <c r="K6" i="8"/>
  <c r="AR33" i="8"/>
  <c r="AL31" i="8"/>
  <c r="AJ34" i="8"/>
  <c r="Z32" i="8"/>
  <c r="O28" i="8"/>
  <c r="T23" i="8"/>
  <c r="P13" i="8"/>
  <c r="AN33" i="8"/>
  <c r="N31" i="8"/>
  <c r="AP27" i="8"/>
  <c r="AM25" i="8"/>
  <c r="AQ22" i="8"/>
  <c r="AM18" i="8"/>
  <c r="P11" i="8"/>
  <c r="AC34" i="8"/>
  <c r="S32" i="8"/>
  <c r="AR34" i="8"/>
  <c r="S33" i="8"/>
  <c r="Q30" i="8"/>
  <c r="AC26" i="8"/>
  <c r="P19" i="8"/>
  <c r="AI4" i="8"/>
  <c r="AF33" i="8"/>
  <c r="AD31" i="8"/>
  <c r="AH4" i="8"/>
  <c r="AF34" i="8"/>
  <c r="AE33" i="8"/>
  <c r="AD32" i="8"/>
  <c r="AO30" i="8"/>
  <c r="AM28" i="8"/>
  <c r="AK26" i="8"/>
  <c r="V24" i="8"/>
  <c r="AG20" i="8"/>
  <c r="AC16" i="8"/>
  <c r="T29" i="8"/>
  <c r="R27" i="8"/>
  <c r="AL24" i="8"/>
  <c r="Z21" i="8"/>
  <c r="V17" i="8"/>
  <c r="AO31" i="8"/>
  <c r="X30" i="8"/>
  <c r="AP28" i="8"/>
  <c r="AC27" i="8"/>
  <c r="AG25" i="8"/>
  <c r="P24" i="8"/>
  <c r="R22" i="8"/>
  <c r="P20" i="8"/>
  <c r="AK17" i="8"/>
  <c r="AF15" i="8"/>
  <c r="AN30" i="8"/>
  <c r="O29" i="8"/>
  <c r="U27" i="8"/>
  <c r="AA25" i="8"/>
  <c r="AO23" i="8"/>
  <c r="Z22" i="8"/>
  <c r="AF20" i="8"/>
  <c r="AD18" i="8"/>
  <c r="AB16" i="8"/>
  <c r="AG12" i="8"/>
  <c r="AK4" i="8"/>
  <c r="U4" i="8"/>
  <c r="AI34" i="8"/>
  <c r="S34" i="8"/>
  <c r="AH33" i="8"/>
  <c r="R33" i="8"/>
  <c r="AG32" i="8"/>
  <c r="Q32" i="8"/>
  <c r="AF31" i="8"/>
  <c r="P31" i="8"/>
  <c r="AE30" i="8"/>
  <c r="O30" i="8"/>
  <c r="AD29" i="8"/>
  <c r="N29" i="8"/>
  <c r="AC28" i="8"/>
  <c r="AR27" i="8"/>
  <c r="AB27" i="8"/>
  <c r="AQ26" i="8"/>
  <c r="AA26" i="8"/>
  <c r="AP25" i="8"/>
  <c r="U25" i="8"/>
  <c r="AD24" i="8"/>
  <c r="AN23" i="8"/>
  <c r="P23" i="8"/>
  <c r="O22" i="8"/>
  <c r="N21" i="8"/>
  <c r="AR19" i="8"/>
  <c r="AQ18" i="8"/>
  <c r="AP17" i="8"/>
  <c r="AO16" i="8"/>
  <c r="AM15" i="8"/>
  <c r="Q12" i="8"/>
  <c r="N32" i="8"/>
  <c r="AF30" i="8"/>
  <c r="S29" i="8"/>
  <c r="AK27" i="8"/>
  <c r="AB26" i="8"/>
  <c r="AR4" i="8"/>
  <c r="AB4" i="8"/>
  <c r="AP34" i="8"/>
  <c r="Z34" i="8"/>
  <c r="AO33" i="8"/>
  <c r="Y33" i="8"/>
  <c r="AN32" i="8"/>
  <c r="X32" i="8"/>
  <c r="AM31" i="8"/>
  <c r="W31" i="8"/>
  <c r="AL30" i="8"/>
  <c r="V30" i="8"/>
  <c r="AK29" i="8"/>
  <c r="U29" i="8"/>
  <c r="AJ28" i="8"/>
  <c r="T28" i="8"/>
  <c r="AI27" i="8"/>
  <c r="S27" i="8"/>
  <c r="AH26" i="8"/>
  <c r="R26" i="8"/>
  <c r="AD25" i="8"/>
  <c r="AN24" i="8"/>
  <c r="R24" i="8"/>
  <c r="AB23" i="8"/>
  <c r="AD22" i="8"/>
  <c r="AC21" i="8"/>
  <c r="AB20" i="8"/>
  <c r="AA19" i="8"/>
  <c r="Z18" i="8"/>
  <c r="Y17" i="8"/>
  <c r="W4" i="8"/>
  <c r="AB33" i="8"/>
  <c r="AK30" i="8"/>
  <c r="AQ33" i="8"/>
  <c r="AH31" i="8"/>
  <c r="N27" i="8"/>
  <c r="S22" i="8"/>
  <c r="AA4" i="8"/>
  <c r="X33" i="8"/>
  <c r="AR29" i="8"/>
  <c r="Z27" i="8"/>
  <c r="R25" i="8"/>
  <c r="AP21" i="8"/>
  <c r="AL17" i="8"/>
  <c r="AM4" i="8"/>
  <c r="AJ33" i="8"/>
  <c r="V31" i="8"/>
  <c r="AB34" i="8"/>
  <c r="AH32" i="8"/>
  <c r="AF29" i="8"/>
  <c r="W25" i="8"/>
  <c r="N17" i="8"/>
  <c r="S4" i="8"/>
  <c r="P33" i="8"/>
  <c r="AC30" i="8"/>
  <c r="Z4" i="8"/>
  <c r="X34" i="8"/>
  <c r="W33" i="8"/>
  <c r="V32" i="8"/>
  <c r="Y30" i="8"/>
  <c r="W28" i="8"/>
  <c r="U26" i="8"/>
  <c r="AF23" i="8"/>
  <c r="AF19" i="8"/>
  <c r="R15" i="8"/>
  <c r="AI28" i="8"/>
  <c r="AG26" i="8"/>
  <c r="Q24" i="8"/>
  <c r="Y20" i="8"/>
  <c r="U16" i="8"/>
  <c r="AC31" i="8"/>
  <c r="AQ29" i="8"/>
  <c r="AD28" i="8"/>
  <c r="Q27" i="8"/>
  <c r="V25" i="8"/>
  <c r="AJ23" i="8"/>
  <c r="AG21" i="8"/>
  <c r="AE19" i="8"/>
  <c r="U17" i="8"/>
  <c r="AE10" i="8"/>
  <c r="AB30" i="8"/>
  <c r="AH28" i="8"/>
  <c r="AN26" i="8"/>
  <c r="Q25" i="8"/>
  <c r="AE23" i="8"/>
  <c r="AO21" i="8"/>
  <c r="AM19" i="8"/>
  <c r="N18" i="8"/>
  <c r="AQ15" i="8"/>
  <c r="AC8" i="8"/>
  <c r="AG4" i="8"/>
  <c r="Q4" i="8"/>
  <c r="AE34" i="8"/>
  <c r="O34" i="8"/>
  <c r="AD33" i="8"/>
  <c r="N33" i="8"/>
  <c r="AC32" i="8"/>
  <c r="AR31" i="8"/>
  <c r="AB31" i="8"/>
  <c r="AQ30" i="8"/>
  <c r="AA30" i="8"/>
  <c r="AP29" i="8"/>
  <c r="Z29" i="8"/>
  <c r="AO28" i="8"/>
  <c r="Y28" i="8"/>
  <c r="AN27" i="8"/>
  <c r="X27" i="8"/>
  <c r="AM26" i="8"/>
  <c r="W26" i="8"/>
  <c r="AK25" i="8"/>
  <c r="O25" i="8"/>
  <c r="Y24" i="8"/>
  <c r="AI23" i="8"/>
  <c r="AM22" i="8"/>
  <c r="AL21" i="8"/>
  <c r="AK20" i="8"/>
  <c r="AJ19" i="8"/>
  <c r="AI18" i="8"/>
  <c r="AH17" i="8"/>
  <c r="AG16" i="8"/>
  <c r="Z15" i="8"/>
  <c r="O10" i="8"/>
  <c r="AK31" i="8"/>
  <c r="T30" i="8"/>
  <c r="AL28" i="8"/>
  <c r="Y27" i="8"/>
  <c r="P26" i="8"/>
  <c r="AN4" i="8"/>
  <c r="X4" i="8"/>
  <c r="AL34" i="8"/>
  <c r="V34" i="8"/>
  <c r="AK33" i="8"/>
  <c r="U33" i="8"/>
  <c r="AJ32" i="8"/>
  <c r="T32" i="8"/>
  <c r="AI31" i="8"/>
  <c r="S31" i="8"/>
  <c r="AH30" i="8"/>
  <c r="R30" i="8"/>
  <c r="AG29" i="8"/>
  <c r="Q29" i="8"/>
  <c r="AF28" i="8"/>
  <c r="P28" i="8"/>
  <c r="AE27" i="8"/>
  <c r="AK34" i="8"/>
  <c r="AQ32" i="8"/>
  <c r="AL4" i="8"/>
  <c r="AA33" i="8"/>
  <c r="AG30" i="8"/>
  <c r="AR25" i="8"/>
  <c r="Q20" i="8"/>
  <c r="AO34" i="8"/>
  <c r="AM32" i="8"/>
  <c r="AB29" i="8"/>
  <c r="AO26" i="8"/>
  <c r="AB24" i="8"/>
  <c r="AO20" i="8"/>
  <c r="AK16" i="8"/>
  <c r="AE4" i="8"/>
  <c r="T33" i="8"/>
  <c r="U30" i="8"/>
  <c r="T34" i="8"/>
  <c r="R32" i="8"/>
  <c r="AE28" i="8"/>
  <c r="AQ23" i="8"/>
  <c r="AR15" i="8"/>
  <c r="AG34" i="8"/>
  <c r="AE32" i="8"/>
  <c r="AQ28" i="8"/>
  <c r="R4" i="8"/>
  <c r="P34" i="8"/>
  <c r="O33" i="8"/>
  <c r="AP31" i="8"/>
  <c r="AN29" i="8"/>
  <c r="AL27" i="8"/>
  <c r="AH25" i="8"/>
  <c r="AI22" i="8"/>
  <c r="AE18" i="8"/>
  <c r="N9" i="8"/>
  <c r="S28" i="8"/>
  <c r="Q26" i="8"/>
  <c r="AA23" i="8"/>
  <c r="X19" i="8"/>
  <c r="Q14" i="8"/>
  <c r="Q31" i="8"/>
  <c r="AI29" i="8"/>
  <c r="V28" i="8"/>
  <c r="AF26" i="8"/>
  <c r="AP24" i="8"/>
  <c r="Y23" i="8"/>
  <c r="Q21" i="8"/>
  <c r="O19" i="8"/>
  <c r="AJ16" i="8"/>
  <c r="AG31" i="8"/>
  <c r="P30" i="8"/>
  <c r="N28" i="8"/>
  <c r="X26" i="8"/>
  <c r="AK24" i="8"/>
  <c r="S23" i="8"/>
  <c r="Y21" i="8"/>
  <c r="W19" i="8"/>
  <c r="AC17" i="8"/>
  <c r="AO14" i="8"/>
  <c r="AA6" i="8"/>
  <c r="AC4" i="8"/>
  <c r="AQ34" i="8"/>
  <c r="AA34" i="8"/>
  <c r="AP33" i="8"/>
  <c r="Z33" i="8"/>
  <c r="AO32" i="8"/>
  <c r="Y32" i="8"/>
  <c r="AN31" i="8"/>
  <c r="X31" i="8"/>
  <c r="AM30" i="8"/>
  <c r="W30" i="8"/>
  <c r="AL29" i="8"/>
  <c r="V29" i="8"/>
  <c r="AK28" i="8"/>
  <c r="U28" i="8"/>
  <c r="AJ27" i="8"/>
  <c r="T27" i="8"/>
  <c r="AI26" i="8"/>
  <c r="S26" i="8"/>
  <c r="AE25" i="8"/>
  <c r="AO24" i="8"/>
  <c r="T24" i="8"/>
  <c r="AC23" i="8"/>
  <c r="AE22" i="8"/>
  <c r="AD21" i="8"/>
  <c r="AC20" i="8"/>
  <c r="AB19" i="8"/>
  <c r="AA18" i="8"/>
  <c r="Z17" i="8"/>
  <c r="Y16" i="8"/>
  <c r="AG14" i="8"/>
  <c r="AR7" i="8"/>
  <c r="Y31" i="8"/>
  <c r="AM29" i="8"/>
  <c r="Z28" i="8"/>
  <c r="AR26" i="8"/>
  <c r="AL25" i="8"/>
  <c r="AJ4" i="8"/>
  <c r="T4" i="8"/>
  <c r="AH34" i="8"/>
  <c r="R34" i="8"/>
  <c r="AG33" i="8"/>
  <c r="Q33" i="8"/>
  <c r="AF32" i="8"/>
  <c r="P32" i="8"/>
  <c r="AE31" i="8"/>
  <c r="O31" i="8"/>
  <c r="AD30" i="8"/>
  <c r="N30" i="8"/>
  <c r="AC29" i="8"/>
  <c r="AR28" i="8"/>
  <c r="AB28" i="8"/>
  <c r="AQ27" i="8"/>
  <c r="AA27" i="8"/>
  <c r="AP26" i="8"/>
  <c r="Z26" i="8"/>
  <c r="AO25" i="8"/>
  <c r="S25" i="8"/>
  <c r="AC24" i="8"/>
  <c r="AM23" i="8"/>
  <c r="O23" i="8"/>
  <c r="N22" i="8"/>
  <c r="AR20" i="8"/>
  <c r="AQ19" i="8"/>
  <c r="AP18" i="8"/>
  <c r="AO17" i="8"/>
  <c r="AN16" i="8"/>
  <c r="U34" i="8"/>
  <c r="P29" i="8"/>
  <c r="O32" i="8"/>
  <c r="AN19" i="8"/>
  <c r="AD4" i="8"/>
  <c r="R21" i="8"/>
  <c r="AP4" i="8"/>
  <c r="Z31" i="8"/>
  <c r="AH21" i="8"/>
  <c r="AC25" i="8"/>
  <c r="AJ30" i="8"/>
  <c r="Z24" i="8"/>
  <c r="T16" i="8"/>
  <c r="AQ25" i="8"/>
  <c r="AL18" i="8"/>
  <c r="Y4" i="8"/>
  <c r="V33" i="8"/>
  <c r="T31" i="8"/>
  <c r="R29" i="8"/>
  <c r="P27" i="8"/>
  <c r="AJ24" i="8"/>
  <c r="V21" i="8"/>
  <c r="R17" i="8"/>
  <c r="AR30" i="8"/>
  <c r="AF24" i="8"/>
  <c r="N34" i="8"/>
  <c r="AQ31" i="8"/>
  <c r="AO29" i="8"/>
  <c r="AM27" i="8"/>
  <c r="AD26" i="8"/>
  <c r="Y25" i="8"/>
  <c r="AR23" i="8"/>
  <c r="V22" i="8"/>
  <c r="T20" i="8"/>
  <c r="R18" i="8"/>
  <c r="X16" i="8"/>
  <c r="Y14" i="8"/>
  <c r="AB7" i="8"/>
  <c r="AE14" i="8"/>
  <c r="AD13" i="8"/>
  <c r="AR11" i="8"/>
  <c r="AP9" i="8"/>
  <c r="AN7" i="8"/>
  <c r="AL5" i="8"/>
  <c r="AF25" i="8"/>
  <c r="P25" i="8"/>
  <c r="AE24" i="8"/>
  <c r="O24" i="8"/>
  <c r="AD23" i="8"/>
  <c r="N23" i="8"/>
  <c r="AC22" i="8"/>
  <c r="AR21" i="8"/>
  <c r="AB21" i="8"/>
  <c r="AQ20" i="8"/>
  <c r="AA20" i="8"/>
  <c r="AP19" i="8"/>
  <c r="Z19" i="8"/>
  <c r="AO18" i="8"/>
  <c r="Y18" i="8"/>
  <c r="AN17" i="8"/>
  <c r="X17" i="8"/>
  <c r="AM16" i="8"/>
  <c r="W16" i="8"/>
  <c r="AJ15" i="8"/>
  <c r="AK14" i="8"/>
  <c r="AJ13" i="8"/>
  <c r="Y12" i="8"/>
  <c r="W10" i="8"/>
  <c r="U8" i="8"/>
  <c r="S6" i="8"/>
  <c r="Q23" i="8"/>
  <c r="AF22" i="8"/>
  <c r="P22" i="8"/>
  <c r="AE21" i="8"/>
  <c r="O21" i="8"/>
  <c r="AD20" i="8"/>
  <c r="N20" i="8"/>
  <c r="AC19" i="8"/>
  <c r="AR18" i="8"/>
  <c r="AB18" i="8"/>
  <c r="AQ17" i="8"/>
  <c r="AA17" i="8"/>
  <c r="AP16" i="8"/>
  <c r="Z16" i="8"/>
  <c r="AN15" i="8"/>
  <c r="AQ14" i="8"/>
  <c r="AP13" i="8"/>
  <c r="AK12" i="8"/>
  <c r="AI10" i="8"/>
  <c r="AG8" i="8"/>
  <c r="AE6" i="8"/>
  <c r="AE15" i="8"/>
  <c r="O15" i="8"/>
  <c r="AD14" i="8"/>
  <c r="N14" i="8"/>
  <c r="AC13" i="8"/>
  <c r="AR12" i="8"/>
  <c r="AB12" i="8"/>
  <c r="AQ11" i="8"/>
  <c r="AA11" i="8"/>
  <c r="AP10" i="8"/>
  <c r="Z10" i="8"/>
  <c r="AO9" i="8"/>
  <c r="Y9" i="8"/>
  <c r="AN8" i="8"/>
  <c r="X8" i="8"/>
  <c r="AM7" i="8"/>
  <c r="W7" i="8"/>
  <c r="AL6" i="8"/>
  <c r="V6" i="8"/>
  <c r="AK5" i="8"/>
  <c r="U5" i="8"/>
  <c r="AI12" i="8"/>
  <c r="S12" i="8"/>
  <c r="AH11" i="8"/>
  <c r="R11" i="8"/>
  <c r="AG10" i="8"/>
  <c r="Q10" i="8"/>
  <c r="AF9" i="8"/>
  <c r="P9" i="8"/>
  <c r="AE8" i="8"/>
  <c r="O8" i="8"/>
  <c r="AD7" i="8"/>
  <c r="N7" i="8"/>
  <c r="AC6" i="8"/>
  <c r="AR5" i="8"/>
  <c r="AA32" i="8"/>
  <c r="AG24" i="8"/>
  <c r="AA28" i="8"/>
  <c r="AH15" i="8"/>
  <c r="AI33" i="8"/>
  <c r="AQ4" i="8"/>
  <c r="AN34" i="8"/>
  <c r="X29" i="8"/>
  <c r="AD17" i="8"/>
  <c r="AA22" i="8"/>
  <c r="W29" i="8"/>
  <c r="AP22" i="8"/>
  <c r="U31" i="8"/>
  <c r="U24" i="8"/>
  <c r="AR16" i="8"/>
  <c r="AM34" i="8"/>
  <c r="AK32" i="8"/>
  <c r="AI30" i="8"/>
  <c r="AG28" i="8"/>
  <c r="AE26" i="8"/>
  <c r="N24" i="8"/>
  <c r="U20" i="8"/>
  <c r="Q16" i="8"/>
  <c r="AE29" i="8"/>
  <c r="AF4" i="8"/>
  <c r="AC33" i="8"/>
  <c r="AA31" i="8"/>
  <c r="Y29" i="8"/>
  <c r="W27" i="8"/>
  <c r="V26" i="8"/>
  <c r="N25" i="8"/>
  <c r="AG23" i="8"/>
  <c r="AK21" i="8"/>
  <c r="AI19" i="8"/>
  <c r="AG17" i="8"/>
  <c r="P16" i="8"/>
  <c r="X13" i="8"/>
  <c r="Z5" i="8"/>
  <c r="W14" i="8"/>
  <c r="V13" i="8"/>
  <c r="AB11" i="8"/>
  <c r="Z9" i="8"/>
  <c r="X7" i="8"/>
  <c r="V5" i="8"/>
  <c r="AB25" i="8"/>
  <c r="AQ24" i="8"/>
  <c r="AA24" i="8"/>
  <c r="AP23" i="8"/>
  <c r="Z23" i="8"/>
  <c r="AO22" i="8"/>
  <c r="Y22" i="8"/>
  <c r="AN21" i="8"/>
  <c r="X21" i="8"/>
  <c r="AM20" i="8"/>
  <c r="W20" i="8"/>
  <c r="AL19" i="8"/>
  <c r="V19" i="8"/>
  <c r="AK18" i="8"/>
  <c r="U18" i="8"/>
  <c r="AJ17" i="8"/>
  <c r="T17" i="8"/>
  <c r="AI16" i="8"/>
  <c r="S16" i="8"/>
  <c r="AD15" i="8"/>
  <c r="AC14" i="8"/>
  <c r="AB13" i="8"/>
  <c r="AN11" i="8"/>
  <c r="AL9" i="8"/>
  <c r="AJ7" i="8"/>
  <c r="AH5" i="8"/>
  <c r="AR22" i="8"/>
  <c r="AB22" i="8"/>
  <c r="AQ21" i="8"/>
  <c r="AA21" i="8"/>
  <c r="AP20" i="8"/>
  <c r="Z20" i="8"/>
  <c r="AO19" i="8"/>
  <c r="Y19" i="8"/>
  <c r="AN18" i="8"/>
  <c r="X18" i="8"/>
  <c r="AM17" i="8"/>
  <c r="W17" i="8"/>
  <c r="AL16" i="8"/>
  <c r="V16" i="8"/>
  <c r="AI15" i="8"/>
  <c r="AI14" i="8"/>
  <c r="AH13" i="8"/>
  <c r="U12" i="8"/>
  <c r="S10" i="8"/>
  <c r="Q8" i="8"/>
  <c r="O6" i="8"/>
  <c r="AA15" i="8"/>
  <c r="AP14" i="8"/>
  <c r="Z14" i="8"/>
  <c r="AO13" i="8"/>
  <c r="Y13" i="8"/>
  <c r="AN12" i="8"/>
  <c r="X12" i="8"/>
  <c r="AM11" i="8"/>
  <c r="W11" i="8"/>
  <c r="AL10" i="8"/>
  <c r="V10" i="8"/>
  <c r="AK9" i="8"/>
  <c r="U9" i="8"/>
  <c r="V4" i="8"/>
  <c r="O18" i="8"/>
  <c r="Y26" i="8"/>
  <c r="O4" i="8"/>
  <c r="R31" i="8"/>
  <c r="Q34" i="8"/>
  <c r="AM33" i="8"/>
  <c r="V27" i="8"/>
  <c r="AJ29" i="8"/>
  <c r="W18" i="8"/>
  <c r="AO27" i="8"/>
  <c r="X20" i="8"/>
  <c r="AA29" i="8"/>
  <c r="AH22" i="8"/>
  <c r="AN13" i="8"/>
  <c r="W34" i="8"/>
  <c r="U32" i="8"/>
  <c r="S30" i="8"/>
  <c r="Q28" i="8"/>
  <c r="O26" i="8"/>
  <c r="X23" i="8"/>
  <c r="T19" i="8"/>
  <c r="AF13" i="8"/>
  <c r="R28" i="8"/>
  <c r="P4" i="8"/>
  <c r="AR32" i="8"/>
  <c r="AP30" i="8"/>
  <c r="AN28" i="8"/>
  <c r="O27" i="8"/>
  <c r="N26" i="8"/>
  <c r="AH24" i="8"/>
  <c r="W23" i="8"/>
  <c r="U21" i="8"/>
  <c r="S19" i="8"/>
  <c r="Q17" i="8"/>
  <c r="AL15" i="8"/>
  <c r="AF11" i="8"/>
  <c r="P15" i="8"/>
  <c r="O14" i="8"/>
  <c r="N13" i="8"/>
  <c r="AQ10" i="8"/>
  <c r="AO8" i="8"/>
  <c r="AM6" i="8"/>
  <c r="AN25" i="8"/>
  <c r="X25" i="8"/>
  <c r="AM24" i="8"/>
  <c r="W24" i="8"/>
  <c r="AL23" i="8"/>
  <c r="V23" i="8"/>
  <c r="AK22" i="8"/>
  <c r="U22" i="8"/>
  <c r="AJ21" i="8"/>
  <c r="T21" i="8"/>
  <c r="AI20" i="8"/>
  <c r="S20" i="8"/>
  <c r="AH19" i="8"/>
  <c r="R19" i="8"/>
  <c r="AG18" i="8"/>
  <c r="Q18" i="8"/>
  <c r="AF17" i="8"/>
  <c r="P17" i="8"/>
  <c r="AE16" i="8"/>
  <c r="O16" i="8"/>
  <c r="V15" i="8"/>
  <c r="U14" i="8"/>
  <c r="T13" i="8"/>
  <c r="X11" i="8"/>
  <c r="V9" i="8"/>
  <c r="T7" i="8"/>
  <c r="R5" i="8"/>
  <c r="AN22" i="8"/>
  <c r="X22" i="8"/>
  <c r="AM21" i="8"/>
  <c r="W21" i="8"/>
  <c r="AL20" i="8"/>
  <c r="V20" i="8"/>
  <c r="AK19" i="8"/>
  <c r="U19" i="8"/>
  <c r="AJ18" i="8"/>
  <c r="T18" i="8"/>
  <c r="AI17" i="8"/>
  <c r="S17" i="8"/>
  <c r="AH16" i="8"/>
  <c r="R16" i="8"/>
  <c r="AB15" i="8"/>
  <c r="AA14" i="8"/>
  <c r="Z13" i="8"/>
  <c r="AJ11" i="8"/>
  <c r="AH9" i="8"/>
  <c r="AF7" i="8"/>
  <c r="AD5" i="8"/>
  <c r="W15" i="8"/>
  <c r="AL14" i="8"/>
  <c r="V14" i="8"/>
  <c r="AK13" i="8"/>
  <c r="U13" i="8"/>
  <c r="AJ12" i="8"/>
  <c r="T12" i="8"/>
  <c r="AI11" i="8"/>
  <c r="S11" i="8"/>
  <c r="AH10" i="8"/>
  <c r="R10" i="8"/>
  <c r="AG9" i="8"/>
  <c r="Q9" i="8"/>
  <c r="AF8" i="8"/>
  <c r="P8" i="8"/>
  <c r="AE7" i="8"/>
  <c r="O7" i="8"/>
  <c r="AD6" i="8"/>
  <c r="N6" i="8"/>
  <c r="AC5" i="8"/>
  <c r="AQ12" i="8"/>
  <c r="AA12" i="8"/>
  <c r="AP11" i="8"/>
  <c r="Z11" i="8"/>
  <c r="AO10" i="8"/>
  <c r="Y10" i="8"/>
  <c r="AN9" i="8"/>
  <c r="X9" i="8"/>
  <c r="AM8" i="8"/>
  <c r="W8" i="8"/>
  <c r="AL7" i="8"/>
  <c r="V7" i="8"/>
  <c r="AK6" i="8"/>
  <c r="U6" i="8"/>
  <c r="AJ5" i="8"/>
  <c r="T5" i="8"/>
  <c r="AP32" i="8"/>
  <c r="AD27" i="8"/>
  <c r="AH27" i="8"/>
  <c r="AG27" i="8"/>
  <c r="AJ31" i="8"/>
  <c r="W22" i="8"/>
  <c r="AD34" i="8"/>
  <c r="AL26" i="8"/>
  <c r="AJ20" i="8"/>
  <c r="AD9" i="8"/>
  <c r="AA10" i="8"/>
  <c r="T25" i="8"/>
  <c r="R23" i="8"/>
  <c r="P21" i="8"/>
  <c r="N19" i="8"/>
  <c r="AQ16" i="8"/>
  <c r="AR13" i="8"/>
  <c r="AI6" i="8"/>
  <c r="AI21" i="8"/>
  <c r="AG19" i="8"/>
  <c r="AE17" i="8"/>
  <c r="T15" i="8"/>
  <c r="R9" i="8"/>
  <c r="AH14" i="8"/>
  <c r="AF12" i="8"/>
  <c r="AD10" i="8"/>
  <c r="AJ8" i="8"/>
  <c r="AI7" i="8"/>
  <c r="AH6" i="8"/>
  <c r="AG5" i="8"/>
  <c r="AE12" i="8"/>
  <c r="AD11" i="8"/>
  <c r="AC10" i="8"/>
  <c r="AB9" i="8"/>
  <c r="AA8" i="8"/>
  <c r="Z7" i="8"/>
  <c r="Y6" i="8"/>
  <c r="AB5" i="8"/>
  <c r="AK15" i="8"/>
  <c r="U15" i="8"/>
  <c r="AJ14" i="8"/>
  <c r="T14" i="8"/>
  <c r="AI13" i="8"/>
  <c r="S13" i="8"/>
  <c r="AH12" i="8"/>
  <c r="R12" i="8"/>
  <c r="AG11" i="8"/>
  <c r="Q11" i="8"/>
  <c r="AF10" i="8"/>
  <c r="P10" i="8"/>
  <c r="AE9" i="8"/>
  <c r="O9" i="8"/>
  <c r="AD8" i="8"/>
  <c r="N8" i="8"/>
  <c r="AC7" i="8"/>
  <c r="AR6" i="8"/>
  <c r="AB6" i="8"/>
  <c r="AQ5" i="8"/>
  <c r="AA5" i="8"/>
  <c r="N4" i="8"/>
  <c r="G9" i="8"/>
  <c r="G23" i="8"/>
  <c r="G11" i="8"/>
  <c r="G7" i="8"/>
  <c r="G4" i="8"/>
  <c r="AR24" i="8"/>
  <c r="AJ25" i="8"/>
  <c r="AF21" i="8"/>
  <c r="AB17" i="8"/>
  <c r="AK8" i="8"/>
  <c r="R20" i="8"/>
  <c r="N16" i="8"/>
  <c r="S15" i="8"/>
  <c r="AR8" i="8"/>
  <c r="AP6" i="8"/>
  <c r="AM12" i="8"/>
  <c r="AJ9" i="8"/>
  <c r="AG6" i="8"/>
  <c r="AN14" i="8"/>
  <c r="AM13" i="8"/>
  <c r="V12" i="8"/>
  <c r="AJ10" i="8"/>
  <c r="AI9" i="8"/>
  <c r="AG7" i="8"/>
  <c r="AF6" i="8"/>
  <c r="O5" i="8"/>
  <c r="G10" i="8"/>
  <c r="Y34" i="8"/>
  <c r="W32" i="8"/>
  <c r="AQ6" i="8"/>
  <c r="AN20" i="8"/>
  <c r="AH29" i="8"/>
  <c r="S18" i="8"/>
  <c r="AB32" i="8"/>
  <c r="AI25" i="8"/>
  <c r="AH18" i="8"/>
  <c r="AM14" i="8"/>
  <c r="Y8" i="8"/>
  <c r="AI24" i="8"/>
  <c r="AG22" i="8"/>
  <c r="AE20" i="8"/>
  <c r="AC18" i="8"/>
  <c r="AA16" i="8"/>
  <c r="AO12" i="8"/>
  <c r="U23" i="8"/>
  <c r="S21" i="8"/>
  <c r="Q19" i="8"/>
  <c r="O17" i="8"/>
  <c r="S14" i="8"/>
  <c r="P7" i="8"/>
  <c r="R14" i="8"/>
  <c r="P12" i="8"/>
  <c r="N10" i="8"/>
  <c r="AB8" i="8"/>
  <c r="AA7" i="8"/>
  <c r="Z6" i="8"/>
  <c r="Y5" i="8"/>
  <c r="W12" i="8"/>
  <c r="V11" i="8"/>
  <c r="U10" i="8"/>
  <c r="T9" i="8"/>
  <c r="S8" i="8"/>
  <c r="R7" i="8"/>
  <c r="Q6" i="8"/>
  <c r="X5" i="8"/>
  <c r="AG15" i="8"/>
  <c r="Q15" i="8"/>
  <c r="AF14" i="8"/>
  <c r="P14" i="8"/>
  <c r="AE13" i="8"/>
  <c r="O13" i="8"/>
  <c r="AD12" i="8"/>
  <c r="N12" i="8"/>
  <c r="AC11" i="8"/>
  <c r="AR10" i="8"/>
  <c r="AB10" i="8"/>
  <c r="AQ9" i="8"/>
  <c r="AA9" i="8"/>
  <c r="AP8" i="8"/>
  <c r="Z8" i="8"/>
  <c r="AO7" i="8"/>
  <c r="Y7" i="8"/>
  <c r="AN6" i="8"/>
  <c r="X6" i="8"/>
  <c r="AM5" i="8"/>
  <c r="W5" i="8"/>
  <c r="G21" i="8"/>
  <c r="G19" i="8"/>
  <c r="G6" i="8"/>
  <c r="G8" i="8"/>
  <c r="G17" i="8"/>
  <c r="V18" i="8"/>
  <c r="O11" i="8"/>
  <c r="AL11" i="8"/>
  <c r="AH7" i="8"/>
  <c r="AO15" i="8"/>
  <c r="W13" i="8"/>
  <c r="AK11" i="8"/>
  <c r="T10" i="8"/>
  <c r="AH8" i="8"/>
  <c r="P6" i="8"/>
  <c r="G5" i="8"/>
  <c r="G13" i="8"/>
  <c r="AK23" i="8"/>
  <c r="AL32" i="8"/>
  <c r="T26" i="8"/>
  <c r="AO4" i="8"/>
  <c r="AF27" i="8"/>
  <c r="AP5" i="8"/>
  <c r="Z30" i="8"/>
  <c r="X24" i="8"/>
  <c r="AF16" i="8"/>
  <c r="AL13" i="8"/>
  <c r="W6" i="8"/>
  <c r="S24" i="8"/>
  <c r="Q22" i="8"/>
  <c r="O20" i="8"/>
  <c r="AR17" i="8"/>
  <c r="AP15" i="8"/>
  <c r="AM10" i="8"/>
  <c r="AJ22" i="8"/>
  <c r="AH20" i="8"/>
  <c r="AF18" i="8"/>
  <c r="AD16" i="8"/>
  <c r="R13" i="8"/>
  <c r="N5" i="8"/>
  <c r="AG13" i="8"/>
  <c r="AE11" i="8"/>
  <c r="AC9" i="8"/>
  <c r="T8" i="8"/>
  <c r="S7" i="8"/>
  <c r="R6" i="8"/>
  <c r="Q5" i="8"/>
  <c r="O12" i="8"/>
  <c r="N11" i="8"/>
  <c r="AR9" i="8"/>
  <c r="AQ8" i="8"/>
  <c r="AP7" i="8"/>
  <c r="AO6" i="8"/>
  <c r="AN5" i="8"/>
  <c r="P5" i="8"/>
  <c r="AC15" i="8"/>
  <c r="AR14" i="8"/>
  <c r="AB14" i="8"/>
  <c r="AQ13" i="8"/>
  <c r="AA13" i="8"/>
  <c r="AP12" i="8"/>
  <c r="Z12" i="8"/>
  <c r="AO11" i="8"/>
  <c r="Y11" i="8"/>
  <c r="AN10" i="8"/>
  <c r="X10" i="8"/>
  <c r="AM9" i="8"/>
  <c r="W9" i="8"/>
  <c r="AL8" i="8"/>
  <c r="V8" i="8"/>
  <c r="AK7" i="8"/>
  <c r="U7" i="8"/>
  <c r="AJ6" i="8"/>
  <c r="T6" i="8"/>
  <c r="AI5" i="8"/>
  <c r="S5" i="8"/>
  <c r="G12" i="8"/>
  <c r="G22" i="8"/>
  <c r="G20" i="8"/>
  <c r="G14" i="8"/>
  <c r="G18" i="8"/>
  <c r="AI32" i="8"/>
  <c r="AL33" i="8"/>
  <c r="Z25" i="8"/>
  <c r="AJ26" i="8"/>
  <c r="X28" i="8"/>
  <c r="AL22" i="8"/>
  <c r="X15" i="8"/>
  <c r="AC12" i="8"/>
  <c r="AH23" i="8"/>
  <c r="AD19" i="8"/>
  <c r="N15" i="8"/>
  <c r="T22" i="8"/>
  <c r="P18" i="8"/>
  <c r="T11" i="8"/>
  <c r="Q13" i="8"/>
  <c r="AQ7" i="8"/>
  <c r="AO5" i="8"/>
  <c r="AK10" i="8"/>
  <c r="AI8" i="8"/>
  <c r="AF5" i="8"/>
  <c r="Y15" i="8"/>
  <c r="X14" i="8"/>
  <c r="AL12" i="8"/>
  <c r="U11" i="8"/>
  <c r="S9" i="8"/>
  <c r="R8" i="8"/>
  <c r="Q7" i="8"/>
  <c r="AE5" i="8"/>
  <c r="G15" i="8"/>
  <c r="G16" i="8"/>
  <c r="H16" i="8" l="1"/>
  <c r="H15" i="8"/>
  <c r="H18" i="8"/>
  <c r="H14" i="8"/>
  <c r="H20" i="8"/>
  <c r="H22" i="8"/>
  <c r="H12" i="8"/>
  <c r="H13" i="8"/>
  <c r="H5" i="8"/>
  <c r="H17" i="8"/>
  <c r="H8" i="8"/>
  <c r="H6" i="8"/>
  <c r="H19" i="8"/>
  <c r="H21" i="8"/>
  <c r="H10" i="8"/>
  <c r="H4" i="8"/>
  <c r="H7" i="8"/>
  <c r="H11" i="8"/>
  <c r="H23" i="8"/>
  <c r="H9" i="8"/>
  <c r="K68" i="2"/>
  <c r="J68" i="2"/>
  <c r="J28" i="2"/>
  <c r="K28" i="2"/>
  <c r="K8" i="2"/>
  <c r="J8" i="2"/>
  <c r="J45" i="2"/>
  <c r="K45" i="2"/>
  <c r="K37" i="2"/>
  <c r="J37" i="2"/>
  <c r="K44" i="2"/>
  <c r="J44" i="2"/>
  <c r="J46" i="2"/>
  <c r="K46" i="2"/>
  <c r="J130" i="2"/>
  <c r="K130" i="2"/>
  <c r="J127" i="2"/>
  <c r="K127" i="2"/>
  <c r="K19" i="2"/>
  <c r="J19" i="2"/>
  <c r="J63" i="2"/>
  <c r="K63" i="2"/>
  <c r="J65" i="2"/>
  <c r="K65" i="2"/>
  <c r="K61" i="2"/>
  <c r="J61" i="2"/>
  <c r="K119" i="2"/>
  <c r="J119" i="2"/>
  <c r="K94" i="2"/>
  <c r="J94" i="2"/>
  <c r="J104" i="2"/>
  <c r="K104" i="2"/>
  <c r="J86" i="2"/>
  <c r="K86" i="2"/>
  <c r="J9" i="2"/>
  <c r="K9" i="2"/>
  <c r="K88" i="2"/>
  <c r="J88" i="2"/>
  <c r="K41" i="2"/>
  <c r="J41" i="2"/>
  <c r="J87" i="2"/>
  <c r="K87" i="2"/>
  <c r="K110" i="2"/>
  <c r="J110" i="2"/>
  <c r="J70" i="2"/>
  <c r="K70" i="2"/>
  <c r="K21" i="2"/>
  <c r="J21" i="2"/>
  <c r="J125" i="2"/>
  <c r="K125" i="2"/>
  <c r="J115" i="2"/>
  <c r="K115" i="2"/>
  <c r="K111" i="2"/>
  <c r="J111" i="2"/>
  <c r="J90" i="2"/>
  <c r="K90" i="2"/>
  <c r="J97" i="2"/>
  <c r="K97" i="2"/>
  <c r="J106" i="2"/>
  <c r="K106" i="2"/>
  <c r="J29" i="2"/>
  <c r="K29" i="2"/>
  <c r="K75" i="2"/>
  <c r="J75" i="2"/>
  <c r="J54" i="2"/>
  <c r="K54" i="2"/>
  <c r="K52" i="2"/>
  <c r="J52" i="2"/>
  <c r="K84" i="2"/>
  <c r="J84" i="2"/>
  <c r="K39" i="2"/>
  <c r="J39" i="2"/>
  <c r="J74" i="2"/>
  <c r="K74" i="2"/>
  <c r="K60" i="2"/>
  <c r="J60" i="2"/>
  <c r="K23" i="2"/>
  <c r="J23" i="2"/>
  <c r="K64" i="2"/>
  <c r="J64" i="2"/>
  <c r="J67" i="2"/>
  <c r="K67" i="2"/>
  <c r="J53" i="2"/>
  <c r="K53" i="2"/>
  <c r="K99" i="2"/>
  <c r="J99" i="2"/>
  <c r="J31" i="2"/>
  <c r="K31" i="2"/>
  <c r="K129" i="2"/>
  <c r="J129" i="2"/>
  <c r="K30" i="2"/>
  <c r="J30" i="2"/>
  <c r="K16" i="2"/>
  <c r="J16" i="2"/>
  <c r="K42" i="2"/>
  <c r="J42" i="2"/>
  <c r="J77" i="2"/>
  <c r="K77" i="2"/>
  <c r="J72" i="2"/>
  <c r="K72" i="2"/>
  <c r="K93" i="2"/>
  <c r="J93" i="2"/>
  <c r="K35" i="2"/>
  <c r="J35" i="2"/>
  <c r="J118" i="2"/>
  <c r="K118" i="2"/>
  <c r="K108" i="2"/>
  <c r="J108" i="2"/>
  <c r="J83" i="2"/>
  <c r="K83" i="2"/>
  <c r="J112" i="2"/>
  <c r="K112" i="2"/>
  <c r="J32" i="2"/>
  <c r="K32" i="2"/>
  <c r="J55" i="2"/>
  <c r="K55" i="2"/>
  <c r="J101" i="2"/>
  <c r="K101" i="2"/>
  <c r="K36" i="2"/>
  <c r="J36" i="2"/>
  <c r="K50" i="2"/>
  <c r="J50" i="2"/>
  <c r="J25" i="2"/>
  <c r="K25" i="2"/>
  <c r="J12" i="2"/>
  <c r="K12" i="2"/>
  <c r="J103" i="2"/>
  <c r="K103" i="2"/>
  <c r="K123" i="2"/>
  <c r="J123" i="2"/>
  <c r="J40" i="2"/>
  <c r="K40" i="2"/>
  <c r="J27" i="2"/>
  <c r="K27" i="2"/>
  <c r="J18" i="2"/>
  <c r="K18" i="2"/>
  <c r="J126" i="2"/>
  <c r="K126" i="2"/>
  <c r="J43" i="2"/>
  <c r="K43" i="2"/>
  <c r="J102" i="2"/>
  <c r="K102" i="2"/>
  <c r="J96" i="2"/>
  <c r="K96" i="2"/>
  <c r="K73" i="2"/>
  <c r="J73" i="2"/>
  <c r="J132" i="2"/>
  <c r="K132" i="2"/>
  <c r="K10" i="2"/>
  <c r="J10" i="2"/>
  <c r="J79" i="2"/>
  <c r="K79" i="2"/>
  <c r="K17" i="2"/>
  <c r="J17" i="2"/>
  <c r="K113" i="2"/>
  <c r="J113" i="2"/>
  <c r="K85" i="2"/>
  <c r="J85" i="2"/>
  <c r="J117" i="2"/>
  <c r="K117" i="2"/>
  <c r="J47" i="2"/>
  <c r="K47" i="2"/>
  <c r="J59" i="2"/>
  <c r="K59" i="2"/>
  <c r="J71" i="2"/>
  <c r="K71" i="2"/>
  <c r="J76" i="2"/>
  <c r="K76" i="2"/>
  <c r="J38" i="2"/>
  <c r="K38" i="2"/>
  <c r="J33" i="2"/>
  <c r="K33" i="2"/>
  <c r="J121" i="2"/>
  <c r="K121" i="2"/>
  <c r="J62" i="2"/>
  <c r="K62" i="2"/>
  <c r="J51" i="2"/>
  <c r="K51" i="2"/>
  <c r="J34" i="2"/>
  <c r="K34" i="2"/>
  <c r="K48" i="2"/>
  <c r="J48" i="2"/>
  <c r="K78" i="2"/>
  <c r="J78" i="2"/>
  <c r="J116" i="2"/>
  <c r="K116" i="2"/>
  <c r="J89" i="2"/>
  <c r="K89" i="2"/>
  <c r="K81" i="2"/>
  <c r="J81" i="2"/>
  <c r="J7" i="2"/>
  <c r="K7" i="2"/>
  <c r="J24" i="2"/>
  <c r="K24" i="2"/>
  <c r="J11" i="2"/>
  <c r="K11" i="2"/>
  <c r="J5" i="2"/>
  <c r="K5" i="2"/>
  <c r="J6" i="2"/>
  <c r="K6" i="2"/>
  <c r="K100" i="2"/>
  <c r="J100" i="2"/>
  <c r="J98" i="2"/>
  <c r="K98" i="2"/>
  <c r="K80" i="2"/>
  <c r="J80" i="2"/>
  <c r="K95" i="2"/>
  <c r="J95" i="2"/>
  <c r="J82" i="2"/>
  <c r="K82" i="2"/>
  <c r="K57" i="2"/>
  <c r="J57" i="2"/>
  <c r="J131" i="2"/>
  <c r="K131" i="2"/>
  <c r="K22" i="2"/>
  <c r="J22" i="2"/>
  <c r="J91" i="2"/>
  <c r="K91" i="2"/>
  <c r="J26" i="2"/>
  <c r="K26" i="2"/>
  <c r="K114" i="2"/>
  <c r="J114" i="2"/>
  <c r="K105" i="2"/>
  <c r="J105" i="2"/>
  <c r="J14" i="2"/>
  <c r="K14" i="2"/>
  <c r="J128" i="2"/>
  <c r="K128" i="2"/>
  <c r="J92" i="2"/>
  <c r="K92" i="2"/>
  <c r="J49" i="2"/>
  <c r="K49" i="2"/>
  <c r="K109" i="2"/>
  <c r="J109" i="2"/>
  <c r="K58" i="2"/>
  <c r="J58" i="2"/>
  <c r="K56" i="2"/>
  <c r="J56" i="2"/>
  <c r="K122" i="2"/>
  <c r="J122" i="2"/>
  <c r="J15" i="2"/>
  <c r="K15" i="2"/>
  <c r="J124" i="2"/>
  <c r="K124" i="2"/>
  <c r="J120" i="2"/>
  <c r="K120" i="2"/>
  <c r="K13" i="2"/>
  <c r="J13" i="2"/>
  <c r="J66" i="2"/>
  <c r="K66" i="2"/>
  <c r="K69" i="2"/>
  <c r="J69" i="2"/>
  <c r="K107" i="2"/>
  <c r="J107" i="2"/>
  <c r="K20" i="2"/>
  <c r="J20" i="2"/>
  <c r="C13" i="10"/>
  <c r="K63" i="10"/>
  <c r="K10" i="10"/>
  <c r="K58" i="10"/>
  <c r="K12" i="10"/>
  <c r="K28" i="10"/>
  <c r="K44" i="10"/>
  <c r="K60" i="10"/>
  <c r="K51" i="10"/>
  <c r="K13" i="10"/>
  <c r="K29" i="10"/>
  <c r="K45" i="10"/>
  <c r="K61" i="10"/>
  <c r="K6" i="10"/>
  <c r="K22" i="10"/>
  <c r="K38" i="10"/>
  <c r="K54" i="10"/>
  <c r="K11" i="10"/>
  <c r="K47" i="10"/>
  <c r="K16" i="10"/>
  <c r="K48" i="10"/>
  <c r="K17" i="10"/>
  <c r="K49" i="10"/>
  <c r="K26" i="10"/>
  <c r="K59" i="10"/>
  <c r="K35" i="10"/>
  <c r="K7" i="10"/>
  <c r="K50" i="10"/>
  <c r="K34" i="10"/>
  <c r="K18" i="10"/>
  <c r="K55" i="10"/>
  <c r="K57" i="10"/>
  <c r="K41" i="10"/>
  <c r="K25" i="10"/>
  <c r="K9" i="10"/>
  <c r="K39" i="10"/>
  <c r="K56" i="10"/>
  <c r="K40" i="10"/>
  <c r="K24" i="10"/>
  <c r="K8" i="10"/>
  <c r="K19" i="10"/>
  <c r="K42" i="10"/>
  <c r="K23" i="10"/>
  <c r="K33" i="10"/>
  <c r="K15" i="10"/>
  <c r="K32" i="10"/>
  <c r="K3" i="10"/>
  <c r="K31" i="10"/>
  <c r="K62" i="10"/>
  <c r="K46" i="10"/>
  <c r="K30" i="10"/>
  <c r="K14" i="10"/>
  <c r="K43" i="10"/>
  <c r="K53" i="10"/>
  <c r="K37" i="10"/>
  <c r="K21" i="10"/>
  <c r="K5" i="10"/>
  <c r="K27" i="10"/>
  <c r="K52" i="10"/>
  <c r="K36" i="10"/>
  <c r="K20" i="10"/>
  <c r="K4" i="10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4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<sst xmlns="http://schemas.openxmlformats.org/spreadsheetml/2006/main" count="246" uniqueCount="159">
  <si>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</si>
  <si>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</si>
  <si>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</si>
  <si>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</si>
  <si>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</si>
  <si>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</si>
  <si>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</si>
  <si>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</si>
  <si>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</si>
  <si>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</si>
  <si>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</si>
  <si>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</si>
  <si>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</si>
  <si>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</si>
  <si>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</si>
  <si>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</si>
  <si>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</si>
  <si>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</si>
  <si>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</si>
  <si>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</si>
  <si>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</si>
  <si>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</si>
  <si>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</si>
  <si>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</si>
  <si>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</si>
  <si>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</si>
  <si>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</si>
  <si>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bilinear</t>
  </si>
  <si>
    <t>x1</t>
  </si>
  <si>
    <t>x2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</si>
  <si>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</si>
  <si>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</si>
  <si>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</si>
  <si>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</si>
  <si>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</si>
  <si>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</si>
  <si>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</si>
  <si>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</si>
  <si>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</si>
  <si>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</si>
  <si>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</si>
  <si>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</si>
  <si>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</si>
  <si>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</si>
  <si>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</si>
  <si>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</si>
  <si>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</si>
  <si>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</si>
  <si>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</si>
  <si>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</si>
  <si>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</si>
  <si>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</si>
  <si>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</si>
  <si>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</si>
  <si>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</si>
  <si>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</si>
  <si>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</si>
  <si>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</si>
  <si>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</si>
  <si>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</si>
  <si>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</si>
  <si>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</si>
  <si>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</si>
  <si>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</si>
  <si>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</si>
  <si>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</si>
  <si>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</si>
  <si>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</si>
  <si>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</si>
  <si>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</si>
  <si>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</si>
  <si>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</si>
  <si>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</si>
  <si>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</si>
  <si>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</si>
  <si>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</si>
  <si>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</si>
  <si>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</si>
  <si>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</si>
  <si>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</si>
  <si>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</si>
  <si>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</si>
  <si>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</si>
  <si>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</si>
  <si>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</si>
  <si>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</si>
  <si>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</si>
  <si>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</si>
  <si>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</si>
  <si>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</si>
  <si>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bicubic</t>
  </si>
  <si>
    <t>bisteffen</t>
  </si>
  <si>
    <t>biakima</t>
  </si>
  <si>
    <t>bihermite</t>
  </si>
  <si>
    <t>id</t>
  </si>
  <si>
    <t>interpolator</t>
  </si>
  <si>
    <t>method</t>
  </si>
  <si>
    <t>Gaussian</t>
  </si>
  <si>
    <t>Thinplate</t>
  </si>
  <si>
    <t>InverseQuadratic</t>
  </si>
  <si>
    <t>InverseMultiquadric</t>
  </si>
  <si>
    <t>Interpolated Data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</si>
  <si>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</si>
  <si>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</si>
  <si>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</si>
  <si>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</si>
  <si>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</si>
  <si>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</si>
  <si>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</si>
  <si>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</si>
  <si>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</si>
  <si>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</si>
  <si>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</si>
  <si>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</si>
  <si>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</si>
  <si>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</si>
  <si>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</si>
  <si>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</si>
  <si>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</si>
  <si>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</si>
  <si>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</si>
  <si>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</si>
  <si>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</si>
  <si>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</si>
  <si>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</si>
  <si>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</si>
  <si>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</si>
  <si>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</si>
  <si>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</si>
  <si>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error</t>
  </si>
  <si>
    <t>2D interpolation (using handle)</t>
  </si>
  <si>
    <t>ERF.PRECISE</t>
  </si>
  <si>
    <t>ERFC.PRECISE</t>
  </si>
  <si>
    <t>NORM.S.DIST</t>
  </si>
  <si>
    <t>acq_special_erf</t>
  </si>
  <si>
    <t>acq_special_erfc</t>
  </si>
  <si>
    <t>acq_special_normalcdf</t>
  </si>
  <si>
    <t>HermiteQS</t>
  </si>
  <si>
    <t>randoms</t>
  </si>
  <si>
    <t>lowess</t>
  </si>
  <si>
    <t>span</t>
  </si>
  <si>
    <t>steps</t>
  </si>
  <si>
    <t>sigma_y</t>
  </si>
  <si>
    <t>sigma_x</t>
  </si>
  <si>
    <t>Lowess Params</t>
  </si>
  <si>
    <t>Noise Params</t>
  </si>
  <si>
    <t>x+noise</t>
  </si>
  <si>
    <t>delta</t>
  </si>
  <si>
    <t>y+noise</t>
  </si>
  <si>
    <t>lowess (using handle)</t>
  </si>
  <si>
    <t>lowess (in-situ)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</si>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</sst>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0"/>
    <numFmt numFmtId="166" formatCode="0.000000000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0" xfId="0" applyFont="1" applyBorder="1"/>
    <xf numFmtId="0" fontId="0" fillId="0" borderId="0" xfId="0" applyAlignment="1">
      <alignment horizontal="center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4" fillId="0" borderId="0" xfId="3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2" xfId="2" applyBorder="1"/>
    <xf numFmtId="0" fontId="6" fillId="4" borderId="16" xfId="4" applyBorder="1"/>
    <xf numFmtId="14" fontId="3" fillId="3" borderId="2" xfId="2" applyNumberFormat="1" applyBorder="1"/>
    <xf numFmtId="14" fontId="6" fillId="4" borderId="16" xfId="4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5" borderId="2" xfId="4" applyFont="1" applyFill="1"/>
    <xf numFmtId="0" fontId="6" fillId="5" borderId="2" xfId="4" applyFill="1"/>
    <xf numFmtId="0" fontId="2" fillId="6" borderId="21" xfId="1" applyFont="1" applyFill="1" applyBorder="1" applyAlignment="1">
      <alignment horizontal="right"/>
    </xf>
    <xf numFmtId="0" fontId="0" fillId="5" borderId="22" xfId="1" applyFont="1" applyFill="1" applyBorder="1"/>
    <xf numFmtId="0" fontId="0" fillId="5" borderId="23" xfId="1" applyFont="1" applyFill="1" applyBorder="1"/>
    <xf numFmtId="0" fontId="0" fillId="5" borderId="24" xfId="1" applyFont="1" applyFill="1" applyBorder="1"/>
    <xf numFmtId="0" fontId="0" fillId="5" borderId="25" xfId="1" applyFont="1" applyFill="1" applyBorder="1"/>
    <xf numFmtId="0" fontId="0" fillId="5" borderId="26" xfId="1" applyFont="1" applyFill="1" applyBorder="1"/>
    <xf numFmtId="0" fontId="1" fillId="7" borderId="0" xfId="5"/>
    <xf numFmtId="2" fontId="4" fillId="0" borderId="9" xfId="3" applyNumberFormat="1"/>
    <xf numFmtId="0" fontId="3" fillId="3" borderId="27" xfId="2" applyBorder="1"/>
    <xf numFmtId="0" fontId="3" fillId="3" borderId="28" xfId="2" applyBorder="1"/>
    <xf numFmtId="0" fontId="7" fillId="3" borderId="28" xfId="2" applyFont="1" applyBorder="1"/>
    <xf numFmtId="0" fontId="6" fillId="4" borderId="28" xfId="4" applyBorder="1"/>
    <xf numFmtId="0" fontId="6" fillId="4" borderId="29" xfId="4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0" xfId="0" applyNumberFormat="1"/>
    <xf numFmtId="0" fontId="1" fillId="8" borderId="0" xfId="6"/>
    <xf numFmtId="166" fontId="1" fillId="9" borderId="0" xfId="7" applyNumberFormat="1"/>
    <xf numFmtId="166" fontId="0" fillId="9" borderId="0" xfId="7" applyNumberFormat="1" applyFont="1"/>
    <xf numFmtId="0" fontId="0" fillId="7" borderId="0" xfId="5" applyFo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3" borderId="37" xfId="2" applyBorder="1"/>
    <xf numFmtId="11" fontId="0" fillId="0" borderId="0" xfId="0" applyNumberFormat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8" fillId="3" borderId="36" xfId="8" applyFill="1" applyBorder="1"/>
    <xf numFmtId="0" fontId="8" fillId="3" borderId="37" xfId="8" applyFill="1" applyBorder="1"/>
    <xf numFmtId="0" fontId="3" fillId="3" borderId="38" xfId="2" applyBorder="1"/>
    <xf numFmtId="0" fontId="3" fillId="3" borderId="16" xfId="2" applyBorder="1"/>
    <xf numFmtId="0" fontId="6" fillId="4" borderId="39" xfId="4" applyBorder="1"/>
  </cellXfs>
  <cellStyles count="9">
    <cellStyle name="20% - Accent6" xfId="5" builtinId="50"/>
    <cellStyle name="40% - Accent4" xfId="6" builtinId="43"/>
    <cellStyle name="40% - Accent5" xfId="7" builtinId="47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  <cellStyle name="Warning Text" xfId="8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628e7dc4c6584773a5666dad8f2643d6">
      <tp t="e">
        <v>#N/A</v>
        <stp/>
        <stp>d88446d8-1401-4460-bd74-45f972736be0</stp>
        <tr r="R2" s="2"/>
      </tp>
    </main>
    <main first="rtdsrv.628e7dc4c6584773a5666dad8f2643d6">
      <tp t="e">
        <v>#N/A</v>
        <stp/>
        <stp>54de16c8-452c-4b20-93dc-b7d1091580c6</stp>
        <tr r="M2" s="2"/>
      </tp>
    </main>
    <main first="rtdsrv.10cede0469134ddd8ee2649eba5a91ed">
      <tp t="e">
        <v>#N/A</v>
        <stp/>
        <stp>1fc94cb8-c6b4-4216-a32d-6cca2caefeb7</stp>
        <tr r="K7" s="8"/>
      </tp>
    </main>
    <main first="rtdsrv.628e7dc4c6584773a5666dad8f2643d6">
      <tp t="e">
        <v>#N/A</v>
        <stp/>
        <stp>1d980b2c-25fc-4f1f-992c-d38aa278e651</stp>
        <tr r="U2" s="2"/>
      </tp>
    </main>
    <main first="rtdsrv.628e7dc4c6584773a5666dad8f2643d6">
      <tp t="e">
        <v>#N/A</v>
        <stp/>
        <stp>d70d71e3-2ad7-4cf8-bf16-d2d06d550998</stp>
        <tr r="N2" s="2"/>
        <tr r="F5" s="2"/>
      </tp>
    </main>
    <main first="rtdsrv.c521acbd2dd6410ea451b694ea715928">
      <tp t="e">
        <v>#N/A</v>
        <stp/>
        <stp>12bf5009-c6d4-442f-a40d-e3c71e07713e</stp>
        <tr r="C8" s="6"/>
      </tp>
    </main>
    <main first="rtdsrv.10cede0469134ddd8ee2649eba5a91ed">
      <tp t="e">
        <v>#N/A</v>
        <stp/>
        <stp>a17d4b9f-428a-48bb-99eb-9d1ab183783b</stp>
        <tr r="K6" s="8"/>
      </tp>
    </main>
    <main first="rtdsrv.c521acbd2dd6410ea451b694ea715928">
      <tp t="e">
        <v>#N/A</v>
        <stp/>
        <stp>76ea3cf9-54b6-4bde-9ff0-6363cba4ba44</stp>
        <tr r="K8" s="6"/>
      </tp>
    </main>
    <main first="rtdsrv.628e7dc4c6584773a5666dad8f2643d6">
      <tp t="e">
        <v>#N/A</v>
        <stp/>
        <stp>f3423415-ead4-4bd7-83b2-76398ab080c5</stp>
        <tr r="P2" s="2"/>
      </tp>
    </main>
    <main first="rtdsrv.628e7dc4c6584773a5666dad8f2643d6">
      <tp t="e">
        <v>#N/A</v>
        <stp/>
        <stp>b1016ee3-63f6-4ae6-b606-4138ab8cc921</stp>
        <tr r="T2" s="2"/>
      </tp>
    </main>
    <main first="rtdsrv.628e7dc4c6584773a5666dad8f2643d6">
      <tp t="e">
        <v>#N/A</v>
        <stp/>
        <stp>02c7fe0f-9a09-4cdf-a443-869fb5156518</stp>
        <tr r="Q2" s="2"/>
      </tp>
    </main>
    <main first="rtdsrv.c521acbd2dd6410ea451b694ea715928">
      <tp t="e">
        <v>#N/A</v>
        <stp/>
        <stp>40aaaf29-07ff-402c-9f23-96a5a252e89c</stp>
        <tr r="O8" s="6"/>
      </tp>
    </main>
    <main first="rtdsrv.10cede0469134ddd8ee2649eba5a91ed">
      <tp t="e">
        <v>#N/A</v>
        <stp/>
        <stp>cccb5499-ebb7-468b-a880-94a2e183a89b</stp>
        <tr r="I4" s="4"/>
      </tp>
    </main>
    <main first="rtdsrv.628e7dc4c6584773a5666dad8f2643d6">
      <tp t="e">
        <v>#N/A</v>
        <stp/>
        <stp>2996f676-5f7e-4d12-a57b-81cd451d1245</stp>
        <tr r="O2" s="2"/>
      </tp>
    </main>
    <main first="rtdsrv.c521acbd2dd6410ea451b694ea715928">
      <tp t="e">
        <v>#N/A</v>
        <stp/>
        <stp>69fa6a30-efe7-4fb5-a357-2e9ea102dc53</stp>
        <tr r="D8" s="6"/>
      </tp>
    </main>
    <main first="rtdsrv.017addb0c58e4917a43bf64c27d6deb9">
      <tp t="e">
        <v>#N/A</v>
        <stp/>
        <stp>c1e9c532-992c-4c10-9cf5-93e71b97681f</stp>
        <tr r="G8" s="6"/>
      </tp>
    </main>
    <main first="rtdsrv.c261781922df473587c5baf6b3f3e515">
      <tp t="e">
        <v>#N/A</v>
        <stp/>
        <stp>cae64458-bead-4196-a9e8-20f4140521dc</stp>
        <tr r="C13" s="10"/>
      </tp>
    </main>
    <main first="rtdsrv.628e7dc4c6584773a5666dad8f2643d6">
      <tp t="e">
        <v>#N/A</v>
        <stp/>
        <stp>51525dd4-744d-4582-a8a9-e86b4410090a</stp>
        <tr r="S2" s="2"/>
      </tp>
    </main>
    <main first="rtdsrv.17b916738051425e810558b2fdbd8cf5">
      <tp t="e">
        <v>#N/A</v>
        <stp/>
        <stp>903a8f26-5443-4683-b9be-e47bfd468a4a</stp>
        <tr r="C5" s="5"/>
      </tp>
    </main>
    <main first="rtdsrv.628e7dc4c6584773a5666dad8f2643d6">
      <tp t="e">
        <v>#N/A</v>
        <stp/>
        <stp>4373a65d-b6d4-4ae8-9947-f81b3c7a9309</stp>
        <tr r="V2" s="2"/>
      </tp>
    </main>
    <main first="rtdsrv.c261781922df473587c5baf6b3f3e515">
      <tp t="e">
        <v>#N/A</v>
        <stp/>
        <stp>a3d9d40d-3841-4f7f-8561-8adc1a9fe2dd</stp>
        <tr r="C7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456744293586463E-2"/>
          <c:y val="0.12054786840965269"/>
          <c:w val="0.93914304875928367"/>
          <c:h val="0.83561643835616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Lowess!$I$2</c:f>
              <c:strCache>
                <c:ptCount val="1"/>
                <c:pt idx="0">
                  <c:v>y+noise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Lowess!$H$3:$H$63</c:f>
              <c:numCache>
                <c:formatCode>General</c:formatCode>
                <c:ptCount val="61"/>
                <c:pt idx="0">
                  <c:v>-3.2141520047646188</c:v>
                </c:pt>
                <c:pt idx="1">
                  <c:v>-3.0526952881556522</c:v>
                </c:pt>
                <c:pt idx="2">
                  <c:v>-2.4818021283359331</c:v>
                </c:pt>
                <c:pt idx="3">
                  <c:v>-2.6633575016077353</c:v>
                </c:pt>
                <c:pt idx="4">
                  <c:v>-2.6420182431064361</c:v>
                </c:pt>
                <c:pt idx="5">
                  <c:v>-2.4334929593651533</c:v>
                </c:pt>
                <c:pt idx="6">
                  <c:v>-2.3048493901502725</c:v>
                </c:pt>
                <c:pt idx="7">
                  <c:v>-2.7429295836190835</c:v>
                </c:pt>
                <c:pt idx="8">
                  <c:v>-2.0937371329312993</c:v>
                </c:pt>
                <c:pt idx="9">
                  <c:v>-2.2269458096649686</c:v>
                </c:pt>
                <c:pt idx="10">
                  <c:v>-2.1797973562463464</c:v>
                </c:pt>
                <c:pt idx="11">
                  <c:v>-1.7774278680523896</c:v>
                </c:pt>
                <c:pt idx="12">
                  <c:v>-1.8963544496172584</c:v>
                </c:pt>
                <c:pt idx="13">
                  <c:v>-1.5381174961489006</c:v>
                </c:pt>
                <c:pt idx="14">
                  <c:v>-1.4037778378786392</c:v>
                </c:pt>
                <c:pt idx="15">
                  <c:v>-1.590949021720242</c:v>
                </c:pt>
                <c:pt idx="16">
                  <c:v>-1.4322278341956185</c:v>
                </c:pt>
                <c:pt idx="17">
                  <c:v>-1.4185700492611359</c:v>
                </c:pt>
                <c:pt idx="18">
                  <c:v>-1.4299647767420165</c:v>
                </c:pt>
                <c:pt idx="19">
                  <c:v>-1.3320563675737203</c:v>
                </c:pt>
                <c:pt idx="20">
                  <c:v>-0.83589653722773138</c:v>
                </c:pt>
                <c:pt idx="21">
                  <c:v>-0.94556896693095405</c:v>
                </c:pt>
                <c:pt idx="22">
                  <c:v>-1.0137275917528059</c:v>
                </c:pt>
                <c:pt idx="23">
                  <c:v>-0.36564250042775548</c:v>
                </c:pt>
                <c:pt idx="24">
                  <c:v>-0.52720179501753051</c:v>
                </c:pt>
                <c:pt idx="25">
                  <c:v>-0.64184130549712104</c:v>
                </c:pt>
                <c:pt idx="26">
                  <c:v>-0.63233661772680594</c:v>
                </c:pt>
                <c:pt idx="27">
                  <c:v>-0.76401936414434179</c:v>
                </c:pt>
                <c:pt idx="28">
                  <c:v>-0.2325165738324789</c:v>
                </c:pt>
                <c:pt idx="29">
                  <c:v>-0.51563319013185094</c:v>
                </c:pt>
                <c:pt idx="30">
                  <c:v>-0.24643626872181124</c:v>
                </c:pt>
                <c:pt idx="31">
                  <c:v>0.18250190623303447</c:v>
                </c:pt>
                <c:pt idx="32">
                  <c:v>-3.1368011550841013E-2</c:v>
                </c:pt>
                <c:pt idx="33">
                  <c:v>0.39512287393552969</c:v>
                </c:pt>
                <c:pt idx="34">
                  <c:v>0.68494632033798464</c:v>
                </c:pt>
                <c:pt idx="35">
                  <c:v>0.60535553726068181</c:v>
                </c:pt>
                <c:pt idx="36">
                  <c:v>0.73309354876770128</c:v>
                </c:pt>
                <c:pt idx="37">
                  <c:v>0.80519975235245389</c:v>
                </c:pt>
                <c:pt idx="38">
                  <c:v>0.66627414100119375</c:v>
                </c:pt>
                <c:pt idx="39">
                  <c:v>0.96888357850856222</c:v>
                </c:pt>
                <c:pt idx="40">
                  <c:v>0.58644382705935461</c:v>
                </c:pt>
                <c:pt idx="41">
                  <c:v>1.2377957681622782</c:v>
                </c:pt>
                <c:pt idx="42">
                  <c:v>1.3905920510860621</c:v>
                </c:pt>
                <c:pt idx="43">
                  <c:v>1.3249376697132009</c:v>
                </c:pt>
                <c:pt idx="44">
                  <c:v>1.8440407618335117</c:v>
                </c:pt>
                <c:pt idx="45">
                  <c:v>1.6197585945049282</c:v>
                </c:pt>
                <c:pt idx="46">
                  <c:v>1.1588798953453816</c:v>
                </c:pt>
                <c:pt idx="47">
                  <c:v>1.786804541869943</c:v>
                </c:pt>
                <c:pt idx="48">
                  <c:v>1.6005453542723953</c:v>
                </c:pt>
                <c:pt idx="49">
                  <c:v>1.6065486781864062</c:v>
                </c:pt>
                <c:pt idx="50">
                  <c:v>2.1734038795441752</c:v>
                </c:pt>
                <c:pt idx="51">
                  <c:v>2.2137003152528401</c:v>
                </c:pt>
                <c:pt idx="52">
                  <c:v>2.0011297182956369</c:v>
                </c:pt>
                <c:pt idx="53">
                  <c:v>2.3645849164316126</c:v>
                </c:pt>
                <c:pt idx="54">
                  <c:v>2.3515383603396418</c:v>
                </c:pt>
                <c:pt idx="55">
                  <c:v>2.6454642879683719</c:v>
                </c:pt>
                <c:pt idx="56">
                  <c:v>2.7532360852633904</c:v>
                </c:pt>
                <c:pt idx="57">
                  <c:v>2.8012635669130352</c:v>
                </c:pt>
                <c:pt idx="58">
                  <c:v>2.7183725314693796</c:v>
                </c:pt>
                <c:pt idx="59">
                  <c:v>2.8765859488271635</c:v>
                </c:pt>
                <c:pt idx="60">
                  <c:v>3.0870943036872323</c:v>
                </c:pt>
              </c:numCache>
            </c:numRef>
          </c:xVal>
          <c:yVal>
            <c:numRef>
              <c:f>Lowess!$I$3:$I$63</c:f>
              <c:numCache>
                <c:formatCode>0.00E+00</c:formatCode>
                <c:ptCount val="61"/>
                <c:pt idx="0">
                  <c:v>-1.1343253933330997</c:v>
                </c:pt>
                <c:pt idx="1">
                  <c:v>-0.82952809545787531</c:v>
                </c:pt>
                <c:pt idx="2">
                  <c:v>-0.93729884875421365</c:v>
                </c:pt>
                <c:pt idx="3">
                  <c:v>-1.0836110706218385</c:v>
                </c:pt>
                <c:pt idx="4">
                  <c:v>-1.0622454730842441</c:v>
                </c:pt>
                <c:pt idx="5">
                  <c:v>-1.1586789531195432</c:v>
                </c:pt>
                <c:pt idx="6">
                  <c:v>-1.0419555101106703</c:v>
                </c:pt>
                <c:pt idx="7">
                  <c:v>-1.0329075805386432</c:v>
                </c:pt>
                <c:pt idx="8">
                  <c:v>-1.3639728081373392</c:v>
                </c:pt>
                <c:pt idx="9">
                  <c:v>-1.052632879334096</c:v>
                </c:pt>
                <c:pt idx="10">
                  <c:v>-1.117105724923106</c:v>
                </c:pt>
                <c:pt idx="11">
                  <c:v>-1.1718065688045303</c:v>
                </c:pt>
                <c:pt idx="12">
                  <c:v>-1.0128656640802172</c:v>
                </c:pt>
                <c:pt idx="13">
                  <c:v>-0.66016282185413422</c:v>
                </c:pt>
                <c:pt idx="14">
                  <c:v>-0.79232305833204308</c:v>
                </c:pt>
                <c:pt idx="15">
                  <c:v>-0.86643477860151008</c:v>
                </c:pt>
                <c:pt idx="16">
                  <c:v>-0.69377176741911073</c:v>
                </c:pt>
                <c:pt idx="17">
                  <c:v>-0.98216948598909137</c:v>
                </c:pt>
                <c:pt idx="18">
                  <c:v>-0.74992439719399584</c:v>
                </c:pt>
                <c:pt idx="19">
                  <c:v>-0.93263253885047459</c:v>
                </c:pt>
                <c:pt idx="20">
                  <c:v>-0.83689439372624863</c:v>
                </c:pt>
                <c:pt idx="21">
                  <c:v>-0.40603505768270287</c:v>
                </c:pt>
                <c:pt idx="22">
                  <c:v>-1.072601118247114</c:v>
                </c:pt>
                <c:pt idx="23">
                  <c:v>-0.38896561510881222</c:v>
                </c:pt>
                <c:pt idx="24">
                  <c:v>-0.32917603739427781</c:v>
                </c:pt>
                <c:pt idx="25">
                  <c:v>-0.42345575021333737</c:v>
                </c:pt>
                <c:pt idx="26">
                  <c:v>-0.44205457743114218</c:v>
                </c:pt>
                <c:pt idx="27">
                  <c:v>-0.99535347059176393</c:v>
                </c:pt>
                <c:pt idx="28">
                  <c:v>-0.40096399407487687</c:v>
                </c:pt>
                <c:pt idx="29">
                  <c:v>-0.38611628044602786</c:v>
                </c:pt>
                <c:pt idx="30">
                  <c:v>-0.23581896904030009</c:v>
                </c:pt>
                <c:pt idx="31">
                  <c:v>2.2420269504155516E-2</c:v>
                </c:pt>
                <c:pt idx="32">
                  <c:v>-0.32831068923339157</c:v>
                </c:pt>
                <c:pt idx="33">
                  <c:v>0.32976657482315486</c:v>
                </c:pt>
                <c:pt idx="34">
                  <c:v>0.54101804853303326</c:v>
                </c:pt>
                <c:pt idx="35">
                  <c:v>0.61724524061670638</c:v>
                </c:pt>
                <c:pt idx="36">
                  <c:v>1.0431172768370363</c:v>
                </c:pt>
                <c:pt idx="37">
                  <c:v>0.29445737153774604</c:v>
                </c:pt>
                <c:pt idx="38">
                  <c:v>0.48045674271932637</c:v>
                </c:pt>
                <c:pt idx="39">
                  <c:v>0.54273691397555801</c:v>
                </c:pt>
                <c:pt idx="40">
                  <c:v>0.6830984265028589</c:v>
                </c:pt>
                <c:pt idx="41">
                  <c:v>0.74165165991894977</c:v>
                </c:pt>
                <c:pt idx="42">
                  <c:v>1.0087228011433493</c:v>
                </c:pt>
                <c:pt idx="43">
                  <c:v>0.71280105910878155</c:v>
                </c:pt>
                <c:pt idx="44">
                  <c:v>1.1486573467923804</c:v>
                </c:pt>
                <c:pt idx="45">
                  <c:v>0.87023480856262847</c:v>
                </c:pt>
                <c:pt idx="46">
                  <c:v>0.58725956888196473</c:v>
                </c:pt>
                <c:pt idx="47">
                  <c:v>1.1038671256563051</c:v>
                </c:pt>
                <c:pt idx="48">
                  <c:v>1.1449978893404342</c:v>
                </c:pt>
                <c:pt idx="49">
                  <c:v>0.95662155579592556</c:v>
                </c:pt>
                <c:pt idx="50">
                  <c:v>1.0049916108078567</c:v>
                </c:pt>
                <c:pt idx="51">
                  <c:v>0.59507653711092612</c:v>
                </c:pt>
                <c:pt idx="52">
                  <c:v>1.160280413444277</c:v>
                </c:pt>
                <c:pt idx="53">
                  <c:v>0.96570158958278585</c:v>
                </c:pt>
                <c:pt idx="54">
                  <c:v>1.1100902959313279</c:v>
                </c:pt>
                <c:pt idx="55">
                  <c:v>1.2366842434054877</c:v>
                </c:pt>
                <c:pt idx="56">
                  <c:v>1.1502545020665651</c:v>
                </c:pt>
                <c:pt idx="57">
                  <c:v>0.90239868238841003</c:v>
                </c:pt>
                <c:pt idx="58">
                  <c:v>1.0865260680544475</c:v>
                </c:pt>
                <c:pt idx="59">
                  <c:v>0.82587739788842918</c:v>
                </c:pt>
                <c:pt idx="60">
                  <c:v>1.2706846936738787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7-49A3-8F28-371838BFC948}"/>
            </c:ext>
          </c:extLst>
        </c:ser>
        <c:ser>
          <c:idx val="1"/>
          <c:order val="1"/>
          <c:tx>
            <c:strRef>
              <c:f>Lowess!$J$2</c:f>
              <c:strCache>
                <c:ptCount val="1"/>
                <c:pt idx="0">
                  <c:v>lowess (in-situ)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Lowess!$G$3:$G$63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Lowess!$J$3:$J$63</c:f>
              <c:numCache>
                <c:formatCode>General</c:formatCode>
                <c:ptCount val="61"/>
                <c:pt idx="0">
                  <c:v>-1.0834073518531566</c:v>
                </c:pt>
                <c:pt idx="1">
                  <c:v>-1.0763362761980293</c:v>
                </c:pt>
                <c:pt idx="2">
                  <c:v>-1.069265200542902</c:v>
                </c:pt>
                <c:pt idx="3">
                  <c:v>-1.0615865654011583</c:v>
                </c:pt>
                <c:pt idx="4">
                  <c:v>-1.0526722476950503</c:v>
                </c:pt>
                <c:pt idx="5">
                  <c:v>-1.0433353395027396</c:v>
                </c:pt>
                <c:pt idx="6">
                  <c:v>-1.0335194586131196</c:v>
                </c:pt>
                <c:pt idx="7">
                  <c:v>-1.0234613393552523</c:v>
                </c:pt>
                <c:pt idx="8">
                  <c:v>-1.013329357366761</c:v>
                </c:pt>
                <c:pt idx="9">
                  <c:v>-1.0030072146653877</c:v>
                </c:pt>
                <c:pt idx="10">
                  <c:v>-0.98717128610760363</c:v>
                </c:pt>
                <c:pt idx="11">
                  <c:v>-0.97097022925478993</c:v>
                </c:pt>
                <c:pt idx="12">
                  <c:v>-0.95340953190053102</c:v>
                </c:pt>
                <c:pt idx="13">
                  <c:v>-0.93128136797527594</c:v>
                </c:pt>
                <c:pt idx="14">
                  <c:v>-0.9078366714948074</c:v>
                </c:pt>
                <c:pt idx="15">
                  <c:v>-0.87614089512295013</c:v>
                </c:pt>
                <c:pt idx="16">
                  <c:v>-0.83989535867369347</c:v>
                </c:pt>
                <c:pt idx="17">
                  <c:v>-0.79659025779988002</c:v>
                </c:pt>
                <c:pt idx="18">
                  <c:v>-0.75139879472159266</c:v>
                </c:pt>
                <c:pt idx="19">
                  <c:v>-0.70620733164330529</c:v>
                </c:pt>
                <c:pt idx="20">
                  <c:v>-0.66117686061844794</c:v>
                </c:pt>
                <c:pt idx="21">
                  <c:v>-0.61724425071040456</c:v>
                </c:pt>
                <c:pt idx="22">
                  <c:v>-0.57201498911498561</c:v>
                </c:pt>
                <c:pt idx="23">
                  <c:v>-0.52658635689214406</c:v>
                </c:pt>
                <c:pt idx="24">
                  <c:v>-0.48124868400970811</c:v>
                </c:pt>
                <c:pt idx="25">
                  <c:v>-0.43118833584990368</c:v>
                </c:pt>
                <c:pt idx="26">
                  <c:v>-0.37057656454796023</c:v>
                </c:pt>
                <c:pt idx="27">
                  <c:v>-0.29125902318485131</c:v>
                </c:pt>
                <c:pt idx="28">
                  <c:v>-0.20427924129695299</c:v>
                </c:pt>
                <c:pt idx="29">
                  <c:v>-0.12247490202501025</c:v>
                </c:pt>
                <c:pt idx="30">
                  <c:v>-4.2817059137581701E-2</c:v>
                </c:pt>
                <c:pt idx="31">
                  <c:v>3.2144333200873801E-2</c:v>
                </c:pt>
                <c:pt idx="32">
                  <c:v>0.1059062313284346</c:v>
                </c:pt>
                <c:pt idx="33">
                  <c:v>0.17401262433456724</c:v>
                </c:pt>
                <c:pt idx="34">
                  <c:v>0.24222001154257417</c:v>
                </c:pt>
                <c:pt idx="35">
                  <c:v>0.31239717738785883</c:v>
                </c:pt>
                <c:pt idx="36">
                  <c:v>0.38166073578638238</c:v>
                </c:pt>
                <c:pt idx="37">
                  <c:v>0.45499225362681084</c:v>
                </c:pt>
                <c:pt idx="38">
                  <c:v>0.51744446547497625</c:v>
                </c:pt>
                <c:pt idx="39">
                  <c:v>0.58478725939442278</c:v>
                </c:pt>
                <c:pt idx="40">
                  <c:v>0.6480965419324749</c:v>
                </c:pt>
                <c:pt idx="41">
                  <c:v>0.70192233952712502</c:v>
                </c:pt>
                <c:pt idx="42">
                  <c:v>0.75117041265641471</c:v>
                </c:pt>
                <c:pt idx="43">
                  <c:v>0.79018809402138934</c:v>
                </c:pt>
                <c:pt idx="44">
                  <c:v>0.83044915659690743</c:v>
                </c:pt>
                <c:pt idx="45">
                  <c:v>0.86776179570845735</c:v>
                </c:pt>
                <c:pt idx="46">
                  <c:v>0.90507443482000727</c:v>
                </c:pt>
                <c:pt idx="47">
                  <c:v>0.93882080829591164</c:v>
                </c:pt>
                <c:pt idx="48">
                  <c:v>0.96809474117385008</c:v>
                </c:pt>
                <c:pt idx="49">
                  <c:v>0.98147206887124405</c:v>
                </c:pt>
                <c:pt idx="50">
                  <c:v>0.99415027933441102</c:v>
                </c:pt>
                <c:pt idx="51">
                  <c:v>1.0067068960187313</c:v>
                </c:pt>
                <c:pt idx="52">
                  <c:v>1.0192867483921046</c:v>
                </c:pt>
                <c:pt idx="53">
                  <c:v>1.0316340034757039</c:v>
                </c:pt>
                <c:pt idx="54">
                  <c:v>1.0435255894460562</c:v>
                </c:pt>
                <c:pt idx="55">
                  <c:v>1.0547991576622409</c:v>
                </c:pt>
                <c:pt idx="56">
                  <c:v>1.0660727258784233</c:v>
                </c:pt>
                <c:pt idx="57">
                  <c:v>1.0769365788868426</c:v>
                </c:pt>
                <c:pt idx="58">
                  <c:v>1.087203664710733</c:v>
                </c:pt>
                <c:pt idx="59">
                  <c:v>1.0969868383285897</c:v>
                </c:pt>
                <c:pt idx="60">
                  <c:v>1.1064346497577762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7-4480-A35C-9B67DC00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30191"/>
        <c:axId val="1881126031"/>
      </c:scatterChart>
      <c:valAx>
        <c:axId val="18811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26031"/>
        <c:crosses val="autoZero"/>
        <c:crossBetween val="midCat"/>
      </c:valAx>
      <c:valAx>
        <c:axId val="1881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Interpolation!$R$1</c:f>
              <c:strCache>
                <c:ptCount val="1"/>
                <c:pt idx="0">
                  <c:v>Hermite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Interpolation!$R$4:$R$132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5.9799999999999995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5.82</c:v>
                </c:pt>
                <c:pt idx="14">
                  <c:v>5.8</c:v>
                </c:pt>
                <c:pt idx="15">
                  <c:v>5.7799999999999994</c:v>
                </c:pt>
                <c:pt idx="16">
                  <c:v>5.7600000000000007</c:v>
                </c:pt>
                <c:pt idx="17">
                  <c:v>5.7399999999999993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5.6599999999999948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5.5599999999999952</c:v>
                </c:pt>
                <c:pt idx="27">
                  <c:v>5.5399999999999965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5.4199999999999973</c:v>
                </c:pt>
                <c:pt idx="34">
                  <c:v>5.3999999999999968</c:v>
                </c:pt>
                <c:pt idx="35">
                  <c:v>5.3802249999999967</c:v>
                </c:pt>
                <c:pt idx="36">
                  <c:v>5.3607999999999967</c:v>
                </c:pt>
                <c:pt idx="37">
                  <c:v>5.3415749999999971</c:v>
                </c:pt>
                <c:pt idx="38">
                  <c:v>5.3223999999999956</c:v>
                </c:pt>
                <c:pt idx="39">
                  <c:v>5.3031249999999961</c:v>
                </c:pt>
                <c:pt idx="40">
                  <c:v>5.2835999999999963</c:v>
                </c:pt>
                <c:pt idx="41">
                  <c:v>5.2636749999999966</c:v>
                </c:pt>
                <c:pt idx="42">
                  <c:v>5.2431999999999954</c:v>
                </c:pt>
                <c:pt idx="43">
                  <c:v>5.2220249999999968</c:v>
                </c:pt>
                <c:pt idx="44">
                  <c:v>5.1999999999999957</c:v>
                </c:pt>
                <c:pt idx="45">
                  <c:v>5.1999023437500043</c:v>
                </c:pt>
                <c:pt idx="46">
                  <c:v>5.2385937500000113</c:v>
                </c:pt>
                <c:pt idx="47">
                  <c:v>5.3070507812500161</c:v>
                </c:pt>
                <c:pt idx="48">
                  <c:v>5.3962500000000198</c:v>
                </c:pt>
                <c:pt idx="49">
                  <c:v>5.4971679687500208</c:v>
                </c:pt>
                <c:pt idx="50">
                  <c:v>5.6007812500000211</c:v>
                </c:pt>
                <c:pt idx="51">
                  <c:v>5.6980664062500184</c:v>
                </c:pt>
                <c:pt idx="52">
                  <c:v>5.7800000000000145</c:v>
                </c:pt>
                <c:pt idx="53">
                  <c:v>5.8375585937500079</c:v>
                </c:pt>
                <c:pt idx="54">
                  <c:v>5.8617187500000005</c:v>
                </c:pt>
                <c:pt idx="55">
                  <c:v>5.8434570312499909</c:v>
                </c:pt>
                <c:pt idx="56">
                  <c:v>5.7737499999999802</c:v>
                </c:pt>
                <c:pt idx="57">
                  <c:v>5.6435742187499338</c:v>
                </c:pt>
                <c:pt idx="58">
                  <c:v>5.4439062499999054</c:v>
                </c:pt>
                <c:pt idx="59">
                  <c:v>5.165722656249871</c:v>
                </c:pt>
                <c:pt idx="60">
                  <c:v>4.7999999999998346</c:v>
                </c:pt>
                <c:pt idx="61">
                  <c:v>4.2144097222219266</c:v>
                </c:pt>
                <c:pt idx="62">
                  <c:v>3.3694444444440741</c:v>
                </c:pt>
                <c:pt idx="63">
                  <c:v>2.395312499999608</c:v>
                </c:pt>
                <c:pt idx="64">
                  <c:v>1.422222222221851</c:v>
                </c:pt>
                <c:pt idx="65">
                  <c:v>0.58038194444415425</c:v>
                </c:pt>
                <c:pt idx="66">
                  <c:v>-1.6248287437735115E-13</c:v>
                </c:pt>
                <c:pt idx="67">
                  <c:v>-0.31410156250009114</c:v>
                </c:pt>
                <c:pt idx="68">
                  <c:v>-0.46843750000003459</c:v>
                </c:pt>
                <c:pt idx="69">
                  <c:v>-0.49980468749999274</c:v>
                </c:pt>
                <c:pt idx="70">
                  <c:v>-0.44499999999996576</c:v>
                </c:pt>
                <c:pt idx="71">
                  <c:v>-0.34082031249995332</c:v>
                </c:pt>
                <c:pt idx="72">
                  <c:v>-0.22406249999995559</c:v>
                </c:pt>
                <c:pt idx="73">
                  <c:v>-0.13152343749997281</c:v>
                </c:pt>
                <c:pt idx="74">
                  <c:v>-0.1000000000000045</c:v>
                </c:pt>
                <c:pt idx="75">
                  <c:v>-0.11101250000000432</c:v>
                </c:pt>
                <c:pt idx="76">
                  <c:v>-0.12160000000000416</c:v>
                </c:pt>
                <c:pt idx="77">
                  <c:v>-0.13183750000000405</c:v>
                </c:pt>
                <c:pt idx="78">
                  <c:v>-0.14180000000000398</c:v>
                </c:pt>
                <c:pt idx="79">
                  <c:v>-0.1515625000000039</c:v>
                </c:pt>
                <c:pt idx="80">
                  <c:v>-0.16120000000000384</c:v>
                </c:pt>
                <c:pt idx="81">
                  <c:v>-0.17078750000000384</c:v>
                </c:pt>
                <c:pt idx="82">
                  <c:v>-0.18040000000000386</c:v>
                </c:pt>
                <c:pt idx="83">
                  <c:v>-0.19011250000000393</c:v>
                </c:pt>
                <c:pt idx="84">
                  <c:v>-0.20000000000000401</c:v>
                </c:pt>
                <c:pt idx="85">
                  <c:v>-0.21000000000000399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-0.28000000000000402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-0.33000000000000596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-0.36000000000000604</c:v>
                </c:pt>
                <c:pt idx="101">
                  <c:v>-0.37000000000000599</c:v>
                </c:pt>
                <c:pt idx="102">
                  <c:v>-0.380000000000006</c:v>
                </c:pt>
                <c:pt idx="103">
                  <c:v>-0.39000000000000595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-0.47000000000000591</c:v>
                </c:pt>
                <c:pt idx="112">
                  <c:v>-0.48000000000000603</c:v>
                </c:pt>
                <c:pt idx="113">
                  <c:v>-0.49000000000000593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-0.54000000000000592</c:v>
                </c:pt>
                <c:pt idx="119">
                  <c:v>-0.55000000000000604</c:v>
                </c:pt>
                <c:pt idx="120">
                  <c:v>-0.56000000000000594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-0.19999999999999646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-0.4000000000000018</c:v>
                </c:pt>
                <c:pt idx="10">
                  <c:v>-0.4000000000000089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-0.39999999999999292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-0.4000000000000089</c:v>
                </c:pt>
                <c:pt idx="19">
                  <c:v>-0.40000000000000535</c:v>
                </c:pt>
                <c:pt idx="20">
                  <c:v>-0.39999999999999647</c:v>
                </c:pt>
                <c:pt idx="21">
                  <c:v>-0.4</c:v>
                </c:pt>
                <c:pt idx="22">
                  <c:v>-0.4</c:v>
                </c:pt>
                <c:pt idx="23">
                  <c:v>-0.39999999999999647</c:v>
                </c:pt>
                <c:pt idx="24">
                  <c:v>-0.4</c:v>
                </c:pt>
                <c:pt idx="25">
                  <c:v>-0.39999999999999558</c:v>
                </c:pt>
                <c:pt idx="26">
                  <c:v>-0.40000000000000091</c:v>
                </c:pt>
                <c:pt idx="27">
                  <c:v>-0.40000000000000091</c:v>
                </c:pt>
                <c:pt idx="28">
                  <c:v>-0.39999999999999114</c:v>
                </c:pt>
                <c:pt idx="29">
                  <c:v>-0.4</c:v>
                </c:pt>
                <c:pt idx="30">
                  <c:v>-0.4</c:v>
                </c:pt>
                <c:pt idx="31">
                  <c:v>-0.40000000000000091</c:v>
                </c:pt>
                <c:pt idx="32">
                  <c:v>-0.40000000000000091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-0.40000000000000091</c:v>
                </c:pt>
                <c:pt idx="37">
                  <c:v>-0.39999999999999203</c:v>
                </c:pt>
                <c:pt idx="38">
                  <c:v>-0.4</c:v>
                </c:pt>
                <c:pt idx="39">
                  <c:v>-0.4000000000000089</c:v>
                </c:pt>
                <c:pt idx="40">
                  <c:v>-0.4</c:v>
                </c:pt>
                <c:pt idx="41">
                  <c:v>-0.39999999999999203</c:v>
                </c:pt>
                <c:pt idx="42">
                  <c:v>-0.40000000000000091</c:v>
                </c:pt>
                <c:pt idx="43">
                  <c:v>-0.40000000000001779</c:v>
                </c:pt>
                <c:pt idx="44">
                  <c:v>-0.45000000000000778</c:v>
                </c:pt>
                <c:pt idx="45">
                  <c:v>-0.49999999999999833</c:v>
                </c:pt>
                <c:pt idx="46">
                  <c:v>-0.50000000000000722</c:v>
                </c:pt>
                <c:pt idx="47">
                  <c:v>-0.49999999999999833</c:v>
                </c:pt>
                <c:pt idx="48">
                  <c:v>-0.49999999999999833</c:v>
                </c:pt>
                <c:pt idx="49">
                  <c:v>-0.49999999999999778</c:v>
                </c:pt>
                <c:pt idx="50">
                  <c:v>-0.49999999999999833</c:v>
                </c:pt>
                <c:pt idx="51">
                  <c:v>-0.50000000000000722</c:v>
                </c:pt>
                <c:pt idx="52">
                  <c:v>-0.49999999999999833</c:v>
                </c:pt>
                <c:pt idx="53">
                  <c:v>-0.49999999999999833</c:v>
                </c:pt>
                <c:pt idx="54">
                  <c:v>-0.49999999999999806</c:v>
                </c:pt>
                <c:pt idx="55">
                  <c:v>-0.499999999999998</c:v>
                </c:pt>
                <c:pt idx="56">
                  <c:v>-0.50000000000000144</c:v>
                </c:pt>
                <c:pt idx="57">
                  <c:v>-0.50000000000000167</c:v>
                </c:pt>
                <c:pt idx="58">
                  <c:v>-0.50000000000000711</c:v>
                </c:pt>
                <c:pt idx="59">
                  <c:v>-0.50000000000309797</c:v>
                </c:pt>
                <c:pt idx="60">
                  <c:v>-8.2500000000030944</c:v>
                </c:pt>
                <c:pt idx="61">
                  <c:v>-16.000000000000007</c:v>
                </c:pt>
                <c:pt idx="62">
                  <c:v>-16</c:v>
                </c:pt>
                <c:pt idx="63">
                  <c:v>-15.999999999999996</c:v>
                </c:pt>
                <c:pt idx="64">
                  <c:v>-15.999999999999998</c:v>
                </c:pt>
                <c:pt idx="65">
                  <c:v>-15.999999999996852</c:v>
                </c:pt>
                <c:pt idx="66">
                  <c:v>-8.1249999999968381</c:v>
                </c:pt>
                <c:pt idx="67">
                  <c:v>-0.25</c:v>
                </c:pt>
                <c:pt idx="68">
                  <c:v>-0.25</c:v>
                </c:pt>
                <c:pt idx="69">
                  <c:v>-0.24999999999999994</c:v>
                </c:pt>
                <c:pt idx="70">
                  <c:v>-0.24999999999999992</c:v>
                </c:pt>
                <c:pt idx="71">
                  <c:v>-0.25000000000000011</c:v>
                </c:pt>
                <c:pt idx="72">
                  <c:v>-0.25</c:v>
                </c:pt>
                <c:pt idx="73">
                  <c:v>-0.24999999999999001</c:v>
                </c:pt>
                <c:pt idx="74">
                  <c:v>-0.22499999999999015</c:v>
                </c:pt>
                <c:pt idx="75">
                  <c:v>-0.19999999999999996</c:v>
                </c:pt>
                <c:pt idx="76">
                  <c:v>-0.19999999999999996</c:v>
                </c:pt>
                <c:pt idx="77">
                  <c:v>-0.2</c:v>
                </c:pt>
                <c:pt idx="78">
                  <c:v>-0.20000000000000023</c:v>
                </c:pt>
                <c:pt idx="79">
                  <c:v>-0.20000000000000023</c:v>
                </c:pt>
                <c:pt idx="80">
                  <c:v>-0.19999999999999968</c:v>
                </c:pt>
                <c:pt idx="81">
                  <c:v>-0.19999999999999996</c:v>
                </c:pt>
                <c:pt idx="82">
                  <c:v>-0.20000000000000029</c:v>
                </c:pt>
                <c:pt idx="83">
                  <c:v>-0.19999999999999996</c:v>
                </c:pt>
                <c:pt idx="84">
                  <c:v>-0.19999999999999996</c:v>
                </c:pt>
                <c:pt idx="85">
                  <c:v>-0.2</c:v>
                </c:pt>
                <c:pt idx="86">
                  <c:v>-0.1999999999999999</c:v>
                </c:pt>
                <c:pt idx="87">
                  <c:v>-0.1999999999999999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-0.1999999999999999</c:v>
                </c:pt>
                <c:pt idx="92">
                  <c:v>-0.1999999999999999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-0.1999999999999999</c:v>
                </c:pt>
                <c:pt idx="98">
                  <c:v>-0.1999999999999999</c:v>
                </c:pt>
                <c:pt idx="99">
                  <c:v>-0.2</c:v>
                </c:pt>
                <c:pt idx="100">
                  <c:v>-0.2</c:v>
                </c:pt>
                <c:pt idx="101">
                  <c:v>-0.20000000000000057</c:v>
                </c:pt>
                <c:pt idx="102">
                  <c:v>-0.20000000000000046</c:v>
                </c:pt>
                <c:pt idx="103">
                  <c:v>-0.2</c:v>
                </c:pt>
                <c:pt idx="104">
                  <c:v>-0.2</c:v>
                </c:pt>
                <c:pt idx="105">
                  <c:v>-0.19999999999999979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-0.19999999999999979</c:v>
                </c:pt>
                <c:pt idx="111">
                  <c:v>-0.2</c:v>
                </c:pt>
                <c:pt idx="112">
                  <c:v>-0.2</c:v>
                </c:pt>
                <c:pt idx="113">
                  <c:v>-0.19999999999999946</c:v>
                </c:pt>
                <c:pt idx="114">
                  <c:v>-0.2</c:v>
                </c:pt>
                <c:pt idx="115">
                  <c:v>-0.2000000000000009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-0.19999999999999979</c:v>
                </c:pt>
                <c:pt idx="121">
                  <c:v>-0.2</c:v>
                </c:pt>
                <c:pt idx="122">
                  <c:v>-0.2</c:v>
                </c:pt>
                <c:pt idx="123">
                  <c:v>-0.19999999999993895</c:v>
                </c:pt>
                <c:pt idx="124">
                  <c:v>-9.9999999999939165E-2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-3.9999999999999432</c:v>
                </c:pt>
                <c:pt idx="5">
                  <c:v>-1.4210854715201991E-13</c:v>
                </c:pt>
                <c:pt idx="6">
                  <c:v>1.4210854715201991E-13</c:v>
                </c:pt>
                <c:pt idx="7">
                  <c:v>-1.4210854715201991E-13</c:v>
                </c:pt>
                <c:pt idx="8">
                  <c:v>1.4210854715201991E-13</c:v>
                </c:pt>
                <c:pt idx="9">
                  <c:v>-1.7763568394002568E-13</c:v>
                </c:pt>
                <c:pt idx="10">
                  <c:v>3.5527136788004978E-14</c:v>
                </c:pt>
                <c:pt idx="11">
                  <c:v>1.4210854715201991E-13</c:v>
                </c:pt>
                <c:pt idx="12">
                  <c:v>-1.4210854715201991E-13</c:v>
                </c:pt>
                <c:pt idx="13">
                  <c:v>1.4210854715201991E-13</c:v>
                </c:pt>
                <c:pt idx="14">
                  <c:v>0</c:v>
                </c:pt>
                <c:pt idx="15">
                  <c:v>-1.4210854715201991E-13</c:v>
                </c:pt>
                <c:pt idx="16">
                  <c:v>1.4210854715201991E-13</c:v>
                </c:pt>
                <c:pt idx="17">
                  <c:v>-1.4210854715201991E-13</c:v>
                </c:pt>
                <c:pt idx="18">
                  <c:v>-3.5527136788004978E-14</c:v>
                </c:pt>
                <c:pt idx="19">
                  <c:v>1.0658141036400453E-13</c:v>
                </c:pt>
                <c:pt idx="20">
                  <c:v>7.1054273576003014E-14</c:v>
                </c:pt>
                <c:pt idx="21">
                  <c:v>-1.4210854715201991E-13</c:v>
                </c:pt>
                <c:pt idx="22">
                  <c:v>1.4210854715201991E-13</c:v>
                </c:pt>
                <c:pt idx="23">
                  <c:v>-7.1054273576017213E-14</c:v>
                </c:pt>
                <c:pt idx="24">
                  <c:v>0</c:v>
                </c:pt>
                <c:pt idx="25">
                  <c:v>8.8817841970003574E-14</c:v>
                </c:pt>
                <c:pt idx="26">
                  <c:v>-1.953992523340278E-13</c:v>
                </c:pt>
                <c:pt idx="27">
                  <c:v>1.953992523340278E-13</c:v>
                </c:pt>
                <c:pt idx="28">
                  <c:v>0</c:v>
                </c:pt>
                <c:pt idx="29">
                  <c:v>-1.776356839400249E-13</c:v>
                </c:pt>
                <c:pt idx="30">
                  <c:v>1.776356839400249E-13</c:v>
                </c:pt>
                <c:pt idx="31">
                  <c:v>-1.953992523340278E-13</c:v>
                </c:pt>
                <c:pt idx="32">
                  <c:v>1.953992523340278E-13</c:v>
                </c:pt>
                <c:pt idx="33">
                  <c:v>-1.776356839400249E-13</c:v>
                </c:pt>
                <c:pt idx="34">
                  <c:v>1.776356839400249E-13</c:v>
                </c:pt>
                <c:pt idx="35">
                  <c:v>-1.776356839400249E-13</c:v>
                </c:pt>
                <c:pt idx="36">
                  <c:v>1.5987211554602274E-13</c:v>
                </c:pt>
                <c:pt idx="37">
                  <c:v>1.776356839400253E-14</c:v>
                </c:pt>
                <c:pt idx="38">
                  <c:v>-1.776356839400249E-13</c:v>
                </c:pt>
                <c:pt idx="39">
                  <c:v>0</c:v>
                </c:pt>
                <c:pt idx="40">
                  <c:v>1.776356839400249E-13</c:v>
                </c:pt>
                <c:pt idx="41">
                  <c:v>-1.776356839400253E-14</c:v>
                </c:pt>
                <c:pt idx="42">
                  <c:v>-1.5987211554602274E-13</c:v>
                </c:pt>
                <c:pt idx="43">
                  <c:v>-1.776356839400249E-13</c:v>
                </c:pt>
                <c:pt idx="44">
                  <c:v>-0.99999999999962141</c:v>
                </c:pt>
                <c:pt idx="45">
                  <c:v>-1.8873791418627666E-13</c:v>
                </c:pt>
                <c:pt idx="46">
                  <c:v>1.1102230246251569E-14</c:v>
                </c:pt>
                <c:pt idx="47">
                  <c:v>1.6653345369377351E-13</c:v>
                </c:pt>
                <c:pt idx="48">
                  <c:v>-1.6653345369377351E-13</c:v>
                </c:pt>
                <c:pt idx="49">
                  <c:v>1.776356839400249E-13</c:v>
                </c:pt>
                <c:pt idx="50">
                  <c:v>-1.8873791418627666E-13</c:v>
                </c:pt>
                <c:pt idx="51">
                  <c:v>1.1102230246251569E-14</c:v>
                </c:pt>
                <c:pt idx="52">
                  <c:v>1.6653345369377351E-13</c:v>
                </c:pt>
                <c:pt idx="53">
                  <c:v>-1.6653345369377351E-13</c:v>
                </c:pt>
                <c:pt idx="54">
                  <c:v>1.7208456881689921E-13</c:v>
                </c:pt>
                <c:pt idx="55">
                  <c:v>-1.7208456881689921E-13</c:v>
                </c:pt>
                <c:pt idx="56">
                  <c:v>1.0547118733937929E-13</c:v>
                </c:pt>
                <c:pt idx="57">
                  <c:v>-1.1102230246250458E-13</c:v>
                </c:pt>
                <c:pt idx="58">
                  <c:v>3.3306690738754696E-15</c:v>
                </c:pt>
                <c:pt idx="59">
                  <c:v>-6.1820548680202592E-11</c:v>
                </c:pt>
                <c:pt idx="60">
                  <c:v>-154.99999999993815</c:v>
                </c:pt>
                <c:pt idx="61">
                  <c:v>-1.0658141036401514E-13</c:v>
                </c:pt>
                <c:pt idx="62">
                  <c:v>2.1316282072803069E-13</c:v>
                </c:pt>
                <c:pt idx="63">
                  <c:v>-1.4210854715201991E-13</c:v>
                </c:pt>
                <c:pt idx="64">
                  <c:v>1.0658141036401491E-13</c:v>
                </c:pt>
                <c:pt idx="65">
                  <c:v>6.2847504977980849E-11</c:v>
                </c:pt>
                <c:pt idx="66">
                  <c:v>157.49999999993676</c:v>
                </c:pt>
                <c:pt idx="67">
                  <c:v>0</c:v>
                </c:pt>
                <c:pt idx="68">
                  <c:v>0</c:v>
                </c:pt>
                <c:pt idx="69">
                  <c:v>1.3877787807814461E-15</c:v>
                </c:pt>
                <c:pt idx="70">
                  <c:v>-1.3877787807814453E-15</c:v>
                </c:pt>
                <c:pt idx="71">
                  <c:v>-2.7755575615628906E-15</c:v>
                </c:pt>
                <c:pt idx="72">
                  <c:v>5.5511151231257843E-15</c:v>
                </c:pt>
                <c:pt idx="73">
                  <c:v>1.9428902930940245E-13</c:v>
                </c:pt>
                <c:pt idx="74">
                  <c:v>0.49999999999980266</c:v>
                </c:pt>
                <c:pt idx="75">
                  <c:v>1.1102230246251567E-15</c:v>
                </c:pt>
                <c:pt idx="76">
                  <c:v>-1.1102230246251567E-15</c:v>
                </c:pt>
                <c:pt idx="77">
                  <c:v>0</c:v>
                </c:pt>
                <c:pt idx="78">
                  <c:v>-4.440892098500627E-15</c:v>
                </c:pt>
                <c:pt idx="79">
                  <c:v>4.440892098500627E-15</c:v>
                </c:pt>
                <c:pt idx="80">
                  <c:v>6.6613381477509408E-15</c:v>
                </c:pt>
                <c:pt idx="81">
                  <c:v>-1.2212453270876725E-14</c:v>
                </c:pt>
                <c:pt idx="82">
                  <c:v>5.551115123125778E-15</c:v>
                </c:pt>
                <c:pt idx="83">
                  <c:v>1.1102230246251567E-15</c:v>
                </c:pt>
                <c:pt idx="84">
                  <c:v>-1.1102230246251567E-15</c:v>
                </c:pt>
                <c:pt idx="85">
                  <c:v>0</c:v>
                </c:pt>
                <c:pt idx="86">
                  <c:v>2.2204460492503162E-15</c:v>
                </c:pt>
                <c:pt idx="87">
                  <c:v>-2.2204460492503162E-15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2.2204460492503162E-15</c:v>
                </c:pt>
                <c:pt idx="92">
                  <c:v>-2.2204460492500942E-15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2.2204460492503162E-15</c:v>
                </c:pt>
                <c:pt idx="98">
                  <c:v>-2.2204460492503162E-15</c:v>
                </c:pt>
                <c:pt idx="99">
                  <c:v>0</c:v>
                </c:pt>
                <c:pt idx="100">
                  <c:v>0</c:v>
                </c:pt>
                <c:pt idx="101">
                  <c:v>-1.1102230246251556E-14</c:v>
                </c:pt>
                <c:pt idx="102">
                  <c:v>1.3322676295501896E-14</c:v>
                </c:pt>
                <c:pt idx="103">
                  <c:v>-4.4408920985006222E-15</c:v>
                </c:pt>
                <c:pt idx="104">
                  <c:v>4.4408920985006222E-15</c:v>
                </c:pt>
                <c:pt idx="105">
                  <c:v>0</c:v>
                </c:pt>
                <c:pt idx="106">
                  <c:v>-4.4408920985006222E-15</c:v>
                </c:pt>
                <c:pt idx="107">
                  <c:v>4.4408920985006222E-15</c:v>
                </c:pt>
                <c:pt idx="108">
                  <c:v>-4.4408920985006222E-15</c:v>
                </c:pt>
                <c:pt idx="109">
                  <c:v>4.4408920985006222E-15</c:v>
                </c:pt>
                <c:pt idx="110">
                  <c:v>0</c:v>
                </c:pt>
                <c:pt idx="111">
                  <c:v>-4.4408920985006222E-15</c:v>
                </c:pt>
                <c:pt idx="112">
                  <c:v>4.4408920985006222E-15</c:v>
                </c:pt>
                <c:pt idx="113">
                  <c:v>6.6613381477509337E-15</c:v>
                </c:pt>
                <c:pt idx="114">
                  <c:v>-1.7763568394002489E-14</c:v>
                </c:pt>
                <c:pt idx="115">
                  <c:v>0</c:v>
                </c:pt>
                <c:pt idx="116">
                  <c:v>1.7763568394002489E-14</c:v>
                </c:pt>
                <c:pt idx="117">
                  <c:v>-1.7763568394002489E-14</c:v>
                </c:pt>
                <c:pt idx="118">
                  <c:v>1.7763568394002489E-14</c:v>
                </c:pt>
                <c:pt idx="119">
                  <c:v>-1.7763568394002489E-14</c:v>
                </c:pt>
                <c:pt idx="120">
                  <c:v>2.220446049250321E-14</c:v>
                </c:pt>
                <c:pt idx="121">
                  <c:v>-2.6645352591003735E-14</c:v>
                </c:pt>
                <c:pt idx="122">
                  <c:v>2.6645352591003735E-14</c:v>
                </c:pt>
                <c:pt idx="123">
                  <c:v>1.1945999744966674E-12</c:v>
                </c:pt>
                <c:pt idx="124">
                  <c:v>1.9999999999987905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679207375580544E-2"/>
          <c:y val="5.3367718816272378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0</c:v>
                </c:pt>
                <c:pt idx="1">
                  <c:v>-1.6666666666666663E-2</c:v>
                </c:pt>
                <c:pt idx="2">
                  <c:v>-4.3333333333333335E-2</c:v>
                </c:pt>
                <c:pt idx="3">
                  <c:v>-0.09</c:v>
                </c:pt>
                <c:pt idx="4">
                  <c:v>-0.16428571428571431</c:v>
                </c:pt>
                <c:pt idx="5">
                  <c:v>-0.26428571428571435</c:v>
                </c:pt>
                <c:pt idx="6">
                  <c:v>-0.38571428571428573</c:v>
                </c:pt>
                <c:pt idx="7">
                  <c:v>-0.52428571428571424</c:v>
                </c:pt>
                <c:pt idx="8">
                  <c:v>-0.67571428571428571</c:v>
                </c:pt>
                <c:pt idx="9">
                  <c:v>-0.83571428571428585</c:v>
                </c:pt>
                <c:pt idx="1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1.3684210526315788E-2</c:v>
                </c:pt>
                <c:pt idx="1">
                  <c:v>-2.9824561403508842E-3</c:v>
                </c:pt>
                <c:pt idx="2">
                  <c:v>-2.9649122807017557E-2</c:v>
                </c:pt>
                <c:pt idx="3">
                  <c:v>-7.6315789473684198E-2</c:v>
                </c:pt>
                <c:pt idx="4">
                  <c:v>-0.15060150375939851</c:v>
                </c:pt>
                <c:pt idx="5">
                  <c:v>-0.25060150375939855</c:v>
                </c:pt>
                <c:pt idx="6">
                  <c:v>-0.37203007518796993</c:v>
                </c:pt>
                <c:pt idx="7">
                  <c:v>-0.51060150375939839</c:v>
                </c:pt>
                <c:pt idx="8">
                  <c:v>-0.66203007518796986</c:v>
                </c:pt>
                <c:pt idx="9">
                  <c:v>-0.82203007518797</c:v>
                </c:pt>
                <c:pt idx="10">
                  <c:v>-0.98631578947368415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4.0000000000000008E-2</c:v>
                </c:pt>
                <c:pt idx="1">
                  <c:v>2.3333333333333331E-2</c:v>
                </c:pt>
                <c:pt idx="2">
                  <c:v>-3.3333333333333409E-3</c:v>
                </c:pt>
                <c:pt idx="3">
                  <c:v>-4.9999999999999989E-2</c:v>
                </c:pt>
                <c:pt idx="4">
                  <c:v>-0.12428571428571428</c:v>
                </c:pt>
                <c:pt idx="5">
                  <c:v>-0.22428571428571431</c:v>
                </c:pt>
                <c:pt idx="6">
                  <c:v>-0.3457142857142857</c:v>
                </c:pt>
                <c:pt idx="7">
                  <c:v>-0.48428571428571426</c:v>
                </c:pt>
                <c:pt idx="8">
                  <c:v>-0.63571428571428568</c:v>
                </c:pt>
                <c:pt idx="9">
                  <c:v>-0.79571428571428582</c:v>
                </c:pt>
                <c:pt idx="10">
                  <c:v>-0.96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8.894736842105265E-2</c:v>
                </c:pt>
                <c:pt idx="1">
                  <c:v>7.2280701754385973E-2</c:v>
                </c:pt>
                <c:pt idx="2">
                  <c:v>4.5614035087719315E-2</c:v>
                </c:pt>
                <c:pt idx="3">
                  <c:v>-1.0526315789473675E-3</c:v>
                </c:pt>
                <c:pt idx="4">
                  <c:v>-7.5338345864661649E-2</c:v>
                </c:pt>
                <c:pt idx="5">
                  <c:v>-0.17533834586466168</c:v>
                </c:pt>
                <c:pt idx="6">
                  <c:v>-0.29676691729323307</c:v>
                </c:pt>
                <c:pt idx="7">
                  <c:v>-0.43533834586466164</c:v>
                </c:pt>
                <c:pt idx="8">
                  <c:v>-0.58676691729323294</c:v>
                </c:pt>
                <c:pt idx="9">
                  <c:v>-0.74676691729323319</c:v>
                </c:pt>
                <c:pt idx="10">
                  <c:v>-0.91105263157894723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0.16000000000000003</c:v>
                </c:pt>
                <c:pt idx="1">
                  <c:v>0.14333333333333337</c:v>
                </c:pt>
                <c:pt idx="2">
                  <c:v>0.11666666666666671</c:v>
                </c:pt>
                <c:pt idx="3">
                  <c:v>7.0000000000000034E-2</c:v>
                </c:pt>
                <c:pt idx="4">
                  <c:v>-4.2857142857142816E-3</c:v>
                </c:pt>
                <c:pt idx="5">
                  <c:v>-0.1042857142857143</c:v>
                </c:pt>
                <c:pt idx="6">
                  <c:v>-0.22571428571428565</c:v>
                </c:pt>
                <c:pt idx="7">
                  <c:v>-0.36428571428571427</c:v>
                </c:pt>
                <c:pt idx="8">
                  <c:v>-0.51571428571428568</c:v>
                </c:pt>
                <c:pt idx="9">
                  <c:v>-0.67571428571428582</c:v>
                </c:pt>
                <c:pt idx="10">
                  <c:v>-0.84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0.25052631578947365</c:v>
                </c:pt>
                <c:pt idx="1">
                  <c:v>0.23385964912280705</c:v>
                </c:pt>
                <c:pt idx="2">
                  <c:v>0.20719298245614035</c:v>
                </c:pt>
                <c:pt idx="3">
                  <c:v>0.16052631578947374</c:v>
                </c:pt>
                <c:pt idx="4">
                  <c:v>8.6240601503759368E-2</c:v>
                </c:pt>
                <c:pt idx="5">
                  <c:v>-1.3759398496240603E-2</c:v>
                </c:pt>
                <c:pt idx="6">
                  <c:v>-0.13518796992481197</c:v>
                </c:pt>
                <c:pt idx="7">
                  <c:v>-0.27375939849624054</c:v>
                </c:pt>
                <c:pt idx="8">
                  <c:v>-0.42518796992481206</c:v>
                </c:pt>
                <c:pt idx="9">
                  <c:v>-0.58518796992481215</c:v>
                </c:pt>
                <c:pt idx="10">
                  <c:v>-0.74947368421052629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0.36</c:v>
                </c:pt>
                <c:pt idx="1">
                  <c:v>0.34333333333333332</c:v>
                </c:pt>
                <c:pt idx="2">
                  <c:v>0.31666666666666665</c:v>
                </c:pt>
                <c:pt idx="3">
                  <c:v>0.27</c:v>
                </c:pt>
                <c:pt idx="4">
                  <c:v>0.1957142857142857</c:v>
                </c:pt>
                <c:pt idx="5">
                  <c:v>9.5714285714285696E-2</c:v>
                </c:pt>
                <c:pt idx="6">
                  <c:v>-2.5714285714285703E-2</c:v>
                </c:pt>
                <c:pt idx="7">
                  <c:v>-0.16428571428571426</c:v>
                </c:pt>
                <c:pt idx="8">
                  <c:v>-0.31571428571428573</c:v>
                </c:pt>
                <c:pt idx="9">
                  <c:v>-0.47571428571428598</c:v>
                </c:pt>
                <c:pt idx="10">
                  <c:v>-0.64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0.48894736842105263</c:v>
                </c:pt>
                <c:pt idx="1">
                  <c:v>0.47228070175438591</c:v>
                </c:pt>
                <c:pt idx="2">
                  <c:v>0.4456140350877193</c:v>
                </c:pt>
                <c:pt idx="3">
                  <c:v>0.39894736842105261</c:v>
                </c:pt>
                <c:pt idx="4">
                  <c:v>0.32466165413533832</c:v>
                </c:pt>
                <c:pt idx="5">
                  <c:v>0.22466165413533828</c:v>
                </c:pt>
                <c:pt idx="6">
                  <c:v>0.10323308270676688</c:v>
                </c:pt>
                <c:pt idx="7">
                  <c:v>-3.533834586466162E-2</c:v>
                </c:pt>
                <c:pt idx="8">
                  <c:v>-0.18676691729323308</c:v>
                </c:pt>
                <c:pt idx="9">
                  <c:v>-0.34676691729323328</c:v>
                </c:pt>
                <c:pt idx="10">
                  <c:v>-0.51105263157894731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0.62333333333333341</c:v>
                </c:pt>
                <c:pt idx="2">
                  <c:v>0.59666666666666679</c:v>
                </c:pt>
                <c:pt idx="3">
                  <c:v>0.55000000000000016</c:v>
                </c:pt>
                <c:pt idx="4">
                  <c:v>0.47571428571428587</c:v>
                </c:pt>
                <c:pt idx="5">
                  <c:v>0.37571428571428578</c:v>
                </c:pt>
                <c:pt idx="6">
                  <c:v>0.25428571428571439</c:v>
                </c:pt>
                <c:pt idx="7">
                  <c:v>0.11571428571428592</c:v>
                </c:pt>
                <c:pt idx="8">
                  <c:v>-3.5714285714285574E-2</c:v>
                </c:pt>
                <c:pt idx="9">
                  <c:v>-0.19571428571428576</c:v>
                </c:pt>
                <c:pt idx="10">
                  <c:v>-0.35999999999999988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0.8136842105263159</c:v>
                </c:pt>
                <c:pt idx="1">
                  <c:v>0.79701754385964918</c:v>
                </c:pt>
                <c:pt idx="2">
                  <c:v>0.77035087719298256</c:v>
                </c:pt>
                <c:pt idx="3">
                  <c:v>0.72368421052631593</c:v>
                </c:pt>
                <c:pt idx="4">
                  <c:v>0.64939849624060164</c:v>
                </c:pt>
                <c:pt idx="5">
                  <c:v>0.54939849624060155</c:v>
                </c:pt>
                <c:pt idx="6">
                  <c:v>0.42796992481203017</c:v>
                </c:pt>
                <c:pt idx="7">
                  <c:v>0.28939849624060165</c:v>
                </c:pt>
                <c:pt idx="8">
                  <c:v>0.13796992481203019</c:v>
                </c:pt>
                <c:pt idx="9">
                  <c:v>-2.2030075187970011E-2</c:v>
                </c:pt>
                <c:pt idx="10">
                  <c:v>-0.18631578947368416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1</c:v>
                </c:pt>
                <c:pt idx="1">
                  <c:v>0.98333333333333328</c:v>
                </c:pt>
                <c:pt idx="2">
                  <c:v>0.95666666666666678</c:v>
                </c:pt>
                <c:pt idx="3">
                  <c:v>0.91</c:v>
                </c:pt>
                <c:pt idx="4">
                  <c:v>0.83571428571428574</c:v>
                </c:pt>
                <c:pt idx="5">
                  <c:v>0.73571428571428565</c:v>
                </c:pt>
                <c:pt idx="6">
                  <c:v>0.61428571428571432</c:v>
                </c:pt>
                <c:pt idx="7">
                  <c:v>0.47571428571428581</c:v>
                </c:pt>
                <c:pt idx="8">
                  <c:v>0.32428571428571434</c:v>
                </c:pt>
                <c:pt idx="9">
                  <c:v>0.16428571428571412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Interpolaton2D!$L$5:$L$15</c:f>
              <c:numCache>
                <c:formatCode>General</c:formatCode>
                <c:ptCount val="11"/>
                <c:pt idx="0">
                  <c:v>0</c:v>
                </c:pt>
                <c:pt idx="1">
                  <c:v>1.3684210526315788E-2</c:v>
                </c:pt>
                <c:pt idx="2">
                  <c:v>4.0000000000000008E-2</c:v>
                </c:pt>
                <c:pt idx="3">
                  <c:v>8.894736842105265E-2</c:v>
                </c:pt>
                <c:pt idx="4">
                  <c:v>0.16000000000000003</c:v>
                </c:pt>
                <c:pt idx="5">
                  <c:v>0.25052631578947365</c:v>
                </c:pt>
                <c:pt idx="6">
                  <c:v>0.36</c:v>
                </c:pt>
                <c:pt idx="7">
                  <c:v>0.48894736842105263</c:v>
                </c:pt>
                <c:pt idx="8">
                  <c:v>0.64000000000000012</c:v>
                </c:pt>
                <c:pt idx="9">
                  <c:v>0.8136842105263159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Interpolaton2D!$M$5:$M$15</c:f>
              <c:numCache>
                <c:formatCode>General</c:formatCode>
                <c:ptCount val="11"/>
                <c:pt idx="0">
                  <c:v>-1.6666666666666663E-2</c:v>
                </c:pt>
                <c:pt idx="1">
                  <c:v>-2.9824561403508842E-3</c:v>
                </c:pt>
                <c:pt idx="2">
                  <c:v>2.3333333333333331E-2</c:v>
                </c:pt>
                <c:pt idx="3">
                  <c:v>7.2280701754385973E-2</c:v>
                </c:pt>
                <c:pt idx="4">
                  <c:v>0.14333333333333337</c:v>
                </c:pt>
                <c:pt idx="5">
                  <c:v>0.23385964912280705</c:v>
                </c:pt>
                <c:pt idx="6">
                  <c:v>0.34333333333333332</c:v>
                </c:pt>
                <c:pt idx="7">
                  <c:v>0.47228070175438591</c:v>
                </c:pt>
                <c:pt idx="8">
                  <c:v>0.62333333333333341</c:v>
                </c:pt>
                <c:pt idx="9">
                  <c:v>0.79701754385964918</c:v>
                </c:pt>
                <c:pt idx="10">
                  <c:v>0.98333333333333328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Interpolaton2D!$N$5:$N$15</c:f>
              <c:numCache>
                <c:formatCode>General</c:formatCode>
                <c:ptCount val="11"/>
                <c:pt idx="0">
                  <c:v>-4.3333333333333335E-2</c:v>
                </c:pt>
                <c:pt idx="1">
                  <c:v>-2.9649122807017557E-2</c:v>
                </c:pt>
                <c:pt idx="2">
                  <c:v>-3.3333333333333409E-3</c:v>
                </c:pt>
                <c:pt idx="3">
                  <c:v>4.5614035087719315E-2</c:v>
                </c:pt>
                <c:pt idx="4">
                  <c:v>0.11666666666666671</c:v>
                </c:pt>
                <c:pt idx="5">
                  <c:v>0.20719298245614035</c:v>
                </c:pt>
                <c:pt idx="6">
                  <c:v>0.31666666666666665</c:v>
                </c:pt>
                <c:pt idx="7">
                  <c:v>0.4456140350877193</c:v>
                </c:pt>
                <c:pt idx="8">
                  <c:v>0.59666666666666679</c:v>
                </c:pt>
                <c:pt idx="9">
                  <c:v>0.77035087719298256</c:v>
                </c:pt>
                <c:pt idx="10">
                  <c:v>0.95666666666666678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-0.09</c:v>
                </c:pt>
                <c:pt idx="1">
                  <c:v>-7.6315789473684198E-2</c:v>
                </c:pt>
                <c:pt idx="2">
                  <c:v>-4.9999999999999989E-2</c:v>
                </c:pt>
                <c:pt idx="3">
                  <c:v>-1.0526315789473675E-3</c:v>
                </c:pt>
                <c:pt idx="4">
                  <c:v>7.0000000000000034E-2</c:v>
                </c:pt>
                <c:pt idx="5">
                  <c:v>0.16052631578947374</c:v>
                </c:pt>
                <c:pt idx="6">
                  <c:v>0.27</c:v>
                </c:pt>
                <c:pt idx="7">
                  <c:v>0.39894736842105261</c:v>
                </c:pt>
                <c:pt idx="8">
                  <c:v>0.55000000000000016</c:v>
                </c:pt>
                <c:pt idx="9">
                  <c:v>0.72368421052631593</c:v>
                </c:pt>
                <c:pt idx="10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-0.16428571428571431</c:v>
                </c:pt>
                <c:pt idx="1">
                  <c:v>-0.15060150375939851</c:v>
                </c:pt>
                <c:pt idx="2">
                  <c:v>-0.12428571428571428</c:v>
                </c:pt>
                <c:pt idx="3">
                  <c:v>-7.5338345864661649E-2</c:v>
                </c:pt>
                <c:pt idx="4">
                  <c:v>-4.2857142857142816E-3</c:v>
                </c:pt>
                <c:pt idx="5">
                  <c:v>8.6240601503759368E-2</c:v>
                </c:pt>
                <c:pt idx="6">
                  <c:v>0.1957142857142857</c:v>
                </c:pt>
                <c:pt idx="7">
                  <c:v>0.32466165413533832</c:v>
                </c:pt>
                <c:pt idx="8">
                  <c:v>0.47571428571428587</c:v>
                </c:pt>
                <c:pt idx="9">
                  <c:v>0.64939849624060164</c:v>
                </c:pt>
                <c:pt idx="10">
                  <c:v>0.83571428571428574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-0.26428571428571435</c:v>
                </c:pt>
                <c:pt idx="1">
                  <c:v>-0.25060150375939855</c:v>
                </c:pt>
                <c:pt idx="2">
                  <c:v>-0.22428571428571431</c:v>
                </c:pt>
                <c:pt idx="3">
                  <c:v>-0.17533834586466168</c:v>
                </c:pt>
                <c:pt idx="4">
                  <c:v>-0.1042857142857143</c:v>
                </c:pt>
                <c:pt idx="5">
                  <c:v>-1.3759398496240603E-2</c:v>
                </c:pt>
                <c:pt idx="6">
                  <c:v>9.5714285714285696E-2</c:v>
                </c:pt>
                <c:pt idx="7">
                  <c:v>0.22466165413533828</c:v>
                </c:pt>
                <c:pt idx="8">
                  <c:v>0.37571428571428578</c:v>
                </c:pt>
                <c:pt idx="9">
                  <c:v>0.54939849624060155</c:v>
                </c:pt>
                <c:pt idx="10">
                  <c:v>0.73571428571428565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-0.38571428571428573</c:v>
                </c:pt>
                <c:pt idx="1">
                  <c:v>-0.37203007518796993</c:v>
                </c:pt>
                <c:pt idx="2">
                  <c:v>-0.3457142857142857</c:v>
                </c:pt>
                <c:pt idx="3">
                  <c:v>-0.29676691729323307</c:v>
                </c:pt>
                <c:pt idx="4">
                  <c:v>-0.22571428571428565</c:v>
                </c:pt>
                <c:pt idx="5">
                  <c:v>-0.13518796992481197</c:v>
                </c:pt>
                <c:pt idx="6">
                  <c:v>-2.5714285714285703E-2</c:v>
                </c:pt>
                <c:pt idx="7">
                  <c:v>0.10323308270676688</c:v>
                </c:pt>
                <c:pt idx="8">
                  <c:v>0.25428571428571439</c:v>
                </c:pt>
                <c:pt idx="9">
                  <c:v>0.42796992481203017</c:v>
                </c:pt>
                <c:pt idx="10">
                  <c:v>0.61428571428571432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-0.52428571428571424</c:v>
                </c:pt>
                <c:pt idx="1">
                  <c:v>-0.51060150375939839</c:v>
                </c:pt>
                <c:pt idx="2">
                  <c:v>-0.48428571428571426</c:v>
                </c:pt>
                <c:pt idx="3">
                  <c:v>-0.43533834586466164</c:v>
                </c:pt>
                <c:pt idx="4">
                  <c:v>-0.36428571428571427</c:v>
                </c:pt>
                <c:pt idx="5">
                  <c:v>-0.27375939849624054</c:v>
                </c:pt>
                <c:pt idx="6">
                  <c:v>-0.16428571428571426</c:v>
                </c:pt>
                <c:pt idx="7">
                  <c:v>-3.533834586466162E-2</c:v>
                </c:pt>
                <c:pt idx="8">
                  <c:v>0.11571428571428592</c:v>
                </c:pt>
                <c:pt idx="9">
                  <c:v>0.28939849624060165</c:v>
                </c:pt>
                <c:pt idx="10">
                  <c:v>0.47571428571428581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-0.67571428571428571</c:v>
                </c:pt>
                <c:pt idx="1">
                  <c:v>-0.66203007518796986</c:v>
                </c:pt>
                <c:pt idx="2">
                  <c:v>-0.63571428571428568</c:v>
                </c:pt>
                <c:pt idx="3">
                  <c:v>-0.58676691729323294</c:v>
                </c:pt>
                <c:pt idx="4">
                  <c:v>-0.51571428571428568</c:v>
                </c:pt>
                <c:pt idx="5">
                  <c:v>-0.42518796992481206</c:v>
                </c:pt>
                <c:pt idx="6">
                  <c:v>-0.31571428571428573</c:v>
                </c:pt>
                <c:pt idx="7">
                  <c:v>-0.18676691729323308</c:v>
                </c:pt>
                <c:pt idx="8">
                  <c:v>-3.5714285714285574E-2</c:v>
                </c:pt>
                <c:pt idx="9">
                  <c:v>0.13796992481203019</c:v>
                </c:pt>
                <c:pt idx="10">
                  <c:v>0.32428571428571434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-0.83571428571428585</c:v>
                </c:pt>
                <c:pt idx="1">
                  <c:v>-0.82203007518797</c:v>
                </c:pt>
                <c:pt idx="2">
                  <c:v>-0.79571428571428582</c:v>
                </c:pt>
                <c:pt idx="3">
                  <c:v>-0.74676691729323319</c:v>
                </c:pt>
                <c:pt idx="4">
                  <c:v>-0.67571428571428582</c:v>
                </c:pt>
                <c:pt idx="5">
                  <c:v>-0.58518796992481215</c:v>
                </c:pt>
                <c:pt idx="6">
                  <c:v>-0.47571428571428598</c:v>
                </c:pt>
                <c:pt idx="7">
                  <c:v>-0.34676691729323328</c:v>
                </c:pt>
                <c:pt idx="8">
                  <c:v>-0.19571428571428576</c:v>
                </c:pt>
                <c:pt idx="9">
                  <c:v>-2.2030075187970011E-2</c:v>
                </c:pt>
                <c:pt idx="10">
                  <c:v>0.16428571428571412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-1</c:v>
                </c:pt>
                <c:pt idx="1">
                  <c:v>-0.98631578947368415</c:v>
                </c:pt>
                <c:pt idx="2">
                  <c:v>-0.96</c:v>
                </c:pt>
                <c:pt idx="3">
                  <c:v>-0.91105263157894723</c:v>
                </c:pt>
                <c:pt idx="4">
                  <c:v>-0.84</c:v>
                </c:pt>
                <c:pt idx="5">
                  <c:v>-0.74947368421052629</c:v>
                </c:pt>
                <c:pt idx="6">
                  <c:v>-0.64</c:v>
                </c:pt>
                <c:pt idx="7">
                  <c:v>-0.51105263157894731</c:v>
                </c:pt>
                <c:pt idx="8">
                  <c:v>-0.35999999999999988</c:v>
                </c:pt>
                <c:pt idx="9">
                  <c:v>-0.18631578947368416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Interpolaton2D!$L$5:$V$5</c:f>
              <c:numCache>
                <c:formatCode>General</c:formatCode>
                <c:ptCount val="11"/>
                <c:pt idx="0">
                  <c:v>0</c:v>
                </c:pt>
                <c:pt idx="1">
                  <c:v>-1.6666666666666663E-2</c:v>
                </c:pt>
                <c:pt idx="2">
                  <c:v>-4.3333333333333335E-2</c:v>
                </c:pt>
                <c:pt idx="3">
                  <c:v>-0.09</c:v>
                </c:pt>
                <c:pt idx="4">
                  <c:v>-0.16428571428571431</c:v>
                </c:pt>
                <c:pt idx="5">
                  <c:v>-0.26428571428571435</c:v>
                </c:pt>
                <c:pt idx="6">
                  <c:v>-0.38571428571428573</c:v>
                </c:pt>
                <c:pt idx="7">
                  <c:v>-0.52428571428571424</c:v>
                </c:pt>
                <c:pt idx="8">
                  <c:v>-0.67571428571428571</c:v>
                </c:pt>
                <c:pt idx="9">
                  <c:v>-0.83571428571428585</c:v>
                </c:pt>
                <c:pt idx="1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C22-85CC-0F24032B0E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Interpolaton2D!$L$6:$V$6</c:f>
              <c:numCache>
                <c:formatCode>General</c:formatCode>
                <c:ptCount val="11"/>
                <c:pt idx="0">
                  <c:v>1.3684210526315788E-2</c:v>
                </c:pt>
                <c:pt idx="1">
                  <c:v>-2.9824561403508842E-3</c:v>
                </c:pt>
                <c:pt idx="2">
                  <c:v>-2.9649122807017557E-2</c:v>
                </c:pt>
                <c:pt idx="3">
                  <c:v>-7.6315789473684198E-2</c:v>
                </c:pt>
                <c:pt idx="4">
                  <c:v>-0.15060150375939851</c:v>
                </c:pt>
                <c:pt idx="5">
                  <c:v>-0.25060150375939855</c:v>
                </c:pt>
                <c:pt idx="6">
                  <c:v>-0.37203007518796993</c:v>
                </c:pt>
                <c:pt idx="7">
                  <c:v>-0.51060150375939839</c:v>
                </c:pt>
                <c:pt idx="8">
                  <c:v>-0.66203007518796986</c:v>
                </c:pt>
                <c:pt idx="9">
                  <c:v>-0.82203007518797</c:v>
                </c:pt>
                <c:pt idx="10">
                  <c:v>-0.98631578947368415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C22-85CC-0F24032B0E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Interpolaton2D!$L$7:$V$7</c:f>
              <c:numCache>
                <c:formatCode>General</c:formatCode>
                <c:ptCount val="11"/>
                <c:pt idx="0">
                  <c:v>4.0000000000000008E-2</c:v>
                </c:pt>
                <c:pt idx="1">
                  <c:v>2.3333333333333331E-2</c:v>
                </c:pt>
                <c:pt idx="2">
                  <c:v>-3.3333333333333409E-3</c:v>
                </c:pt>
                <c:pt idx="3">
                  <c:v>-4.9999999999999989E-2</c:v>
                </c:pt>
                <c:pt idx="4">
                  <c:v>-0.12428571428571428</c:v>
                </c:pt>
                <c:pt idx="5">
                  <c:v>-0.22428571428571431</c:v>
                </c:pt>
                <c:pt idx="6">
                  <c:v>-0.3457142857142857</c:v>
                </c:pt>
                <c:pt idx="7">
                  <c:v>-0.48428571428571426</c:v>
                </c:pt>
                <c:pt idx="8">
                  <c:v>-0.63571428571428568</c:v>
                </c:pt>
                <c:pt idx="9">
                  <c:v>-0.79571428571428582</c:v>
                </c:pt>
                <c:pt idx="10">
                  <c:v>-0.96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C22-85CC-0F24032B0E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Interpolaton2D!$L$8:$V$8</c:f>
              <c:numCache>
                <c:formatCode>General</c:formatCode>
                <c:ptCount val="11"/>
                <c:pt idx="0">
                  <c:v>8.894736842105265E-2</c:v>
                </c:pt>
                <c:pt idx="1">
                  <c:v>7.2280701754385973E-2</c:v>
                </c:pt>
                <c:pt idx="2">
                  <c:v>4.5614035087719315E-2</c:v>
                </c:pt>
                <c:pt idx="3">
                  <c:v>-1.0526315789473675E-3</c:v>
                </c:pt>
                <c:pt idx="4">
                  <c:v>-7.5338345864661649E-2</c:v>
                </c:pt>
                <c:pt idx="5">
                  <c:v>-0.17533834586466168</c:v>
                </c:pt>
                <c:pt idx="6">
                  <c:v>-0.29676691729323307</c:v>
                </c:pt>
                <c:pt idx="7">
                  <c:v>-0.43533834586466164</c:v>
                </c:pt>
                <c:pt idx="8">
                  <c:v>-0.58676691729323294</c:v>
                </c:pt>
                <c:pt idx="9">
                  <c:v>-0.74676691729323319</c:v>
                </c:pt>
                <c:pt idx="10">
                  <c:v>-0.91105263157894723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C22-85CC-0F24032B0E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Interpolaton2D!$L$9:$V$9</c:f>
              <c:numCache>
                <c:formatCode>General</c:formatCode>
                <c:ptCount val="11"/>
                <c:pt idx="0">
                  <c:v>0.16000000000000003</c:v>
                </c:pt>
                <c:pt idx="1">
                  <c:v>0.14333333333333337</c:v>
                </c:pt>
                <c:pt idx="2">
                  <c:v>0.11666666666666671</c:v>
                </c:pt>
                <c:pt idx="3">
                  <c:v>7.0000000000000034E-2</c:v>
                </c:pt>
                <c:pt idx="4">
                  <c:v>-4.2857142857142816E-3</c:v>
                </c:pt>
                <c:pt idx="5">
                  <c:v>-0.1042857142857143</c:v>
                </c:pt>
                <c:pt idx="6">
                  <c:v>-0.22571428571428565</c:v>
                </c:pt>
                <c:pt idx="7">
                  <c:v>-0.36428571428571427</c:v>
                </c:pt>
                <c:pt idx="8">
                  <c:v>-0.51571428571428568</c:v>
                </c:pt>
                <c:pt idx="9">
                  <c:v>-0.67571428571428582</c:v>
                </c:pt>
                <c:pt idx="10">
                  <c:v>-0.84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3-4C22-85CC-0F24032B0E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Interpolaton2D!$L$10:$V$10</c:f>
              <c:numCache>
                <c:formatCode>General</c:formatCode>
                <c:ptCount val="11"/>
                <c:pt idx="0">
                  <c:v>0.25052631578947365</c:v>
                </c:pt>
                <c:pt idx="1">
                  <c:v>0.23385964912280705</c:v>
                </c:pt>
                <c:pt idx="2">
                  <c:v>0.20719298245614035</c:v>
                </c:pt>
                <c:pt idx="3">
                  <c:v>0.16052631578947374</c:v>
                </c:pt>
                <c:pt idx="4">
                  <c:v>8.6240601503759368E-2</c:v>
                </c:pt>
                <c:pt idx="5">
                  <c:v>-1.3759398496240603E-2</c:v>
                </c:pt>
                <c:pt idx="6">
                  <c:v>-0.13518796992481197</c:v>
                </c:pt>
                <c:pt idx="7">
                  <c:v>-0.27375939849624054</c:v>
                </c:pt>
                <c:pt idx="8">
                  <c:v>-0.42518796992481206</c:v>
                </c:pt>
                <c:pt idx="9">
                  <c:v>-0.58518796992481215</c:v>
                </c:pt>
                <c:pt idx="10">
                  <c:v>-0.74947368421052629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3-4C22-85CC-0F24032B0E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Interpolaton2D!$L$11:$V$11</c:f>
              <c:numCache>
                <c:formatCode>General</c:formatCode>
                <c:ptCount val="11"/>
                <c:pt idx="0">
                  <c:v>0.36</c:v>
                </c:pt>
                <c:pt idx="1">
                  <c:v>0.34333333333333332</c:v>
                </c:pt>
                <c:pt idx="2">
                  <c:v>0.31666666666666665</c:v>
                </c:pt>
                <c:pt idx="3">
                  <c:v>0.27</c:v>
                </c:pt>
                <c:pt idx="4">
                  <c:v>0.1957142857142857</c:v>
                </c:pt>
                <c:pt idx="5">
                  <c:v>9.5714285714285696E-2</c:v>
                </c:pt>
                <c:pt idx="6">
                  <c:v>-2.5714285714285703E-2</c:v>
                </c:pt>
                <c:pt idx="7">
                  <c:v>-0.16428571428571426</c:v>
                </c:pt>
                <c:pt idx="8">
                  <c:v>-0.31571428571428573</c:v>
                </c:pt>
                <c:pt idx="9">
                  <c:v>-0.47571428571428598</c:v>
                </c:pt>
                <c:pt idx="10">
                  <c:v>-0.64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3-4C22-85CC-0F24032B0E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Interpolaton2D!$L$12:$V$12</c:f>
              <c:numCache>
                <c:formatCode>General</c:formatCode>
                <c:ptCount val="11"/>
                <c:pt idx="0">
                  <c:v>0.48894736842105263</c:v>
                </c:pt>
                <c:pt idx="1">
                  <c:v>0.47228070175438591</c:v>
                </c:pt>
                <c:pt idx="2">
                  <c:v>0.4456140350877193</c:v>
                </c:pt>
                <c:pt idx="3">
                  <c:v>0.39894736842105261</c:v>
                </c:pt>
                <c:pt idx="4">
                  <c:v>0.32466165413533832</c:v>
                </c:pt>
                <c:pt idx="5">
                  <c:v>0.22466165413533828</c:v>
                </c:pt>
                <c:pt idx="6">
                  <c:v>0.10323308270676688</c:v>
                </c:pt>
                <c:pt idx="7">
                  <c:v>-3.533834586466162E-2</c:v>
                </c:pt>
                <c:pt idx="8">
                  <c:v>-0.18676691729323308</c:v>
                </c:pt>
                <c:pt idx="9">
                  <c:v>-0.34676691729323328</c:v>
                </c:pt>
                <c:pt idx="10">
                  <c:v>-0.51105263157894731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83-4C22-85CC-0F24032B0E6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Interpolaton2D!$L$13:$V$13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0.62333333333333341</c:v>
                </c:pt>
                <c:pt idx="2">
                  <c:v>0.59666666666666679</c:v>
                </c:pt>
                <c:pt idx="3">
                  <c:v>0.55000000000000016</c:v>
                </c:pt>
                <c:pt idx="4">
                  <c:v>0.47571428571428587</c:v>
                </c:pt>
                <c:pt idx="5">
                  <c:v>0.37571428571428578</c:v>
                </c:pt>
                <c:pt idx="6">
                  <c:v>0.25428571428571439</c:v>
                </c:pt>
                <c:pt idx="7">
                  <c:v>0.11571428571428592</c:v>
                </c:pt>
                <c:pt idx="8">
                  <c:v>-3.5714285714285574E-2</c:v>
                </c:pt>
                <c:pt idx="9">
                  <c:v>-0.19571428571428576</c:v>
                </c:pt>
                <c:pt idx="10">
                  <c:v>-0.35999999999999988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83-4C22-85CC-0F24032B0E6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Interpolaton2D!$L$14:$V$14</c:f>
              <c:numCache>
                <c:formatCode>General</c:formatCode>
                <c:ptCount val="11"/>
                <c:pt idx="0">
                  <c:v>0.8136842105263159</c:v>
                </c:pt>
                <c:pt idx="1">
                  <c:v>0.79701754385964918</c:v>
                </c:pt>
                <c:pt idx="2">
                  <c:v>0.77035087719298256</c:v>
                </c:pt>
                <c:pt idx="3">
                  <c:v>0.72368421052631593</c:v>
                </c:pt>
                <c:pt idx="4">
                  <c:v>0.64939849624060164</c:v>
                </c:pt>
                <c:pt idx="5">
                  <c:v>0.54939849624060155</c:v>
                </c:pt>
                <c:pt idx="6">
                  <c:v>0.42796992481203017</c:v>
                </c:pt>
                <c:pt idx="7">
                  <c:v>0.28939849624060165</c:v>
                </c:pt>
                <c:pt idx="8">
                  <c:v>0.13796992481203019</c:v>
                </c:pt>
                <c:pt idx="9">
                  <c:v>-2.2030075187970011E-2</c:v>
                </c:pt>
                <c:pt idx="10">
                  <c:v>-0.18631578947368416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83-4C22-85CC-0F24032B0E6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Interpolaton2D!$L$15:$V$15</c:f>
              <c:numCache>
                <c:formatCode>General</c:formatCode>
                <c:ptCount val="11"/>
                <c:pt idx="0">
                  <c:v>1</c:v>
                </c:pt>
                <c:pt idx="1">
                  <c:v>0.98333333333333328</c:v>
                </c:pt>
                <c:pt idx="2">
                  <c:v>0.95666666666666678</c:v>
                </c:pt>
                <c:pt idx="3">
                  <c:v>0.91</c:v>
                </c:pt>
                <c:pt idx="4">
                  <c:v>0.83571428571428574</c:v>
                </c:pt>
                <c:pt idx="5">
                  <c:v>0.73571428571428565</c:v>
                </c:pt>
                <c:pt idx="6">
                  <c:v>0.61428571428571432</c:v>
                </c:pt>
                <c:pt idx="7">
                  <c:v>0.47571428571428581</c:v>
                </c:pt>
                <c:pt idx="8">
                  <c:v>0.32428571428571434</c:v>
                </c:pt>
                <c:pt idx="9">
                  <c:v>0.16428571428571412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83-4C22-85CC-0F24032B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6816"/>
        <c:axId val="1369493952"/>
      </c:scatterChart>
      <c:valAx>
        <c:axId val="116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3952"/>
        <c:crosses val="autoZero"/>
        <c:crossBetween val="midCat"/>
      </c:valAx>
      <c:valAx>
        <c:axId val="1369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-1.8508832990191877</c:v>
                </c:pt>
                <c:pt idx="1">
                  <c:v>-1.4018002431839705E-2</c:v>
                </c:pt>
                <c:pt idx="2">
                  <c:v>0.73265259806066751</c:v>
                </c:pt>
                <c:pt idx="3">
                  <c:v>1.9070306564681232</c:v>
                </c:pt>
                <c:pt idx="4">
                  <c:v>-0.37363357655704021</c:v>
                </c:pt>
                <c:pt idx="5">
                  <c:v>0.67267136089503765</c:v>
                </c:pt>
                <c:pt idx="6">
                  <c:v>1.7121515013277531</c:v>
                </c:pt>
                <c:pt idx="7">
                  <c:v>1.6281595132313669</c:v>
                </c:pt>
                <c:pt idx="8">
                  <c:v>1.6798548311926425</c:v>
                </c:pt>
                <c:pt idx="9">
                  <c:v>2.1640186398290098</c:v>
                </c:pt>
                <c:pt idx="10">
                  <c:v>-1.3644443429075181</c:v>
                </c:pt>
                <c:pt idx="11">
                  <c:v>-2.0961782061494887</c:v>
                </c:pt>
                <c:pt idx="12">
                  <c:v>-1.3412144416943192</c:v>
                </c:pt>
                <c:pt idx="13">
                  <c:v>-1.8088874397799373</c:v>
                </c:pt>
                <c:pt idx="14">
                  <c:v>1.8112330441363156</c:v>
                </c:pt>
                <c:pt idx="15">
                  <c:v>1.8909776033833623</c:v>
                </c:pt>
                <c:pt idx="16">
                  <c:v>2.7488361317664385</c:v>
                </c:pt>
                <c:pt idx="17">
                  <c:v>-2.0471078809350729</c:v>
                </c:pt>
                <c:pt idx="18">
                  <c:v>2.2555958395823836</c:v>
                </c:pt>
                <c:pt idx="19">
                  <c:v>-2.3031730195507407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-0.85309634450823069</c:v>
                </c:pt>
                <c:pt idx="1">
                  <c:v>-2.9225548021495342</c:v>
                </c:pt>
                <c:pt idx="2">
                  <c:v>5.9707537293434143E-3</c:v>
                </c:pt>
                <c:pt idx="3">
                  <c:v>-7.8999331220984459E-2</c:v>
                </c:pt>
                <c:pt idx="4">
                  <c:v>1.1007776032201946</c:v>
                </c:pt>
                <c:pt idx="5">
                  <c:v>-1.0139074400067329</c:v>
                </c:pt>
                <c:pt idx="6">
                  <c:v>1.2762121385894716</c:v>
                </c:pt>
                <c:pt idx="7">
                  <c:v>1.8158374414779246</c:v>
                </c:pt>
                <c:pt idx="8">
                  <c:v>-0.77849544491618872</c:v>
                </c:pt>
                <c:pt idx="9">
                  <c:v>-2.4104883698746562</c:v>
                </c:pt>
                <c:pt idx="10">
                  <c:v>0.36717713484540582</c:v>
                </c:pt>
                <c:pt idx="11">
                  <c:v>-2.6640393035486341</c:v>
                </c:pt>
                <c:pt idx="12">
                  <c:v>1.8498994410037994E-2</c:v>
                </c:pt>
                <c:pt idx="13">
                  <c:v>-0.34402406914159656</c:v>
                </c:pt>
                <c:pt idx="14">
                  <c:v>-2.9173892866820097</c:v>
                </c:pt>
                <c:pt idx="15">
                  <c:v>-2.8671365459449589</c:v>
                </c:pt>
                <c:pt idx="16">
                  <c:v>1.6369597194716334</c:v>
                </c:pt>
                <c:pt idx="17">
                  <c:v>-1.2556287115439773</c:v>
                </c:pt>
                <c:pt idx="18">
                  <c:v>2.29584716912359</c:v>
                </c:pt>
                <c:pt idx="19">
                  <c:v>-1.5216333526186645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09341980688598E-2"/>
          <c:y val="5.2619203730577248E-2"/>
          <c:w val="0.91007054749356087"/>
          <c:h val="0.84210069741161164"/>
        </c:manualLayout>
      </c:layout>
      <c:surface3DChart>
        <c:wireframe val="0"/>
        <c:ser>
          <c:idx val="0"/>
          <c:order val="0"/>
          <c:tx>
            <c:strRef>
              <c:f>'Scattered Interpolation'!$M$4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Interpolation'!$N$4:$AR$4</c:f>
              <c:numCache>
                <c:formatCode>General</c:formatCode>
                <c:ptCount val="31"/>
                <c:pt idx="0">
                  <c:v>-4.8147008501607996E-2</c:v>
                </c:pt>
                <c:pt idx="1">
                  <c:v>-3.8067467025150098E-2</c:v>
                </c:pt>
                <c:pt idx="2">
                  <c:v>-2.8930964355993377E-2</c:v>
                </c:pt>
                <c:pt idx="3">
                  <c:v>-2.0887123746889363E-2</c:v>
                </c:pt>
                <c:pt idx="4">
                  <c:v>-1.4058893184143856E-2</c:v>
                </c:pt>
                <c:pt idx="5">
                  <c:v>-8.5194891231473377E-3</c:v>
                </c:pt>
                <c:pt idx="6">
                  <c:v>-4.2219823905786588E-3</c:v>
                </c:pt>
                <c:pt idx="7">
                  <c:v>-1.0233950221644958E-3</c:v>
                </c:pt>
                <c:pt idx="8">
                  <c:v>1.2032853937159332E-3</c:v>
                </c:pt>
                <c:pt idx="9">
                  <c:v>2.5349070990654948E-3</c:v>
                </c:pt>
                <c:pt idx="10">
                  <c:v>3.0114756923434322E-3</c:v>
                </c:pt>
                <c:pt idx="11">
                  <c:v>2.665623663230185E-3</c:v>
                </c:pt>
                <c:pt idx="12">
                  <c:v>1.5619339181133715E-3</c:v>
                </c:pt>
                <c:pt idx="13">
                  <c:v>-1.5448056284345785E-4</c:v>
                </c:pt>
                <c:pt idx="14">
                  <c:v>-2.1857497928660652E-3</c:v>
                </c:pt>
                <c:pt idx="15">
                  <c:v>-3.8625663023634238E-3</c:v>
                </c:pt>
                <c:pt idx="16">
                  <c:v>-4.3617720550752082E-3</c:v>
                </c:pt>
                <c:pt idx="17">
                  <c:v>-4.3169561898339578E-3</c:v>
                </c:pt>
                <c:pt idx="18">
                  <c:v>-4.0451679479167543E-3</c:v>
                </c:pt>
                <c:pt idx="19">
                  <c:v>-3.6081136137666586E-3</c:v>
                </c:pt>
                <c:pt idx="20">
                  <c:v>-3.0111523782688637E-3</c:v>
                </c:pt>
                <c:pt idx="21">
                  <c:v>-2.2837677730400546E-3</c:v>
                </c:pt>
                <c:pt idx="22">
                  <c:v>-1.5376942148540435E-3</c:v>
                </c:pt>
                <c:pt idx="23">
                  <c:v>-1.0191209357497191E-3</c:v>
                </c:pt>
                <c:pt idx="24">
                  <c:v>-1.2010418308080265E-3</c:v>
                </c:pt>
                <c:pt idx="25">
                  <c:v>-2.3076812153737039E-3</c:v>
                </c:pt>
                <c:pt idx="26">
                  <c:v>-4.0300725119909175E-3</c:v>
                </c:pt>
                <c:pt idx="27">
                  <c:v>-7.5026321301973897E-3</c:v>
                </c:pt>
                <c:pt idx="28">
                  <c:v>-1.2723249443480439E-2</c:v>
                </c:pt>
                <c:pt idx="29">
                  <c:v>-1.9075186204892472E-2</c:v>
                </c:pt>
                <c:pt idx="30">
                  <c:v>-2.5901483855422805E-2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Interpolation'!$M$5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Interpolation'!$N$5:$AR$5</c:f>
              <c:numCache>
                <c:formatCode>General</c:formatCode>
                <c:ptCount val="31"/>
                <c:pt idx="0">
                  <c:v>-4.5408014343237921E-2</c:v>
                </c:pt>
                <c:pt idx="1">
                  <c:v>-3.440605052226843E-2</c:v>
                </c:pt>
                <c:pt idx="2">
                  <c:v>-2.4356403116445144E-2</c:v>
                </c:pt>
                <c:pt idx="3">
                  <c:v>-1.5434703125372193E-2</c:v>
                </c:pt>
                <c:pt idx="4">
                  <c:v>-7.7791365620373393E-3</c:v>
                </c:pt>
                <c:pt idx="5">
                  <c:v>-1.5161374880712855E-3</c:v>
                </c:pt>
                <c:pt idx="6">
                  <c:v>3.435744046332477E-3</c:v>
                </c:pt>
                <c:pt idx="7">
                  <c:v>7.3285951050387141E-3</c:v>
                </c:pt>
                <c:pt idx="8">
                  <c:v>1.0305070605586636E-2</c:v>
                </c:pt>
                <c:pt idx="9">
                  <c:v>1.2411237370614198E-2</c:v>
                </c:pt>
                <c:pt idx="10">
                  <c:v>1.3627510873932967E-2</c:v>
                </c:pt>
                <c:pt idx="11">
                  <c:v>1.3911804935554582E-2</c:v>
                </c:pt>
                <c:pt idx="12">
                  <c:v>1.3253819954893699E-2</c:v>
                </c:pt>
                <c:pt idx="13">
                  <c:v>1.1738045870459936E-2</c:v>
                </c:pt>
                <c:pt idx="14">
                  <c:v>9.6303111511339794E-3</c:v>
                </c:pt>
                <c:pt idx="15">
                  <c:v>7.5776370193602477E-3</c:v>
                </c:pt>
                <c:pt idx="16">
                  <c:v>6.291802699698798E-3</c:v>
                </c:pt>
                <c:pt idx="17">
                  <c:v>5.3335159350202874E-3</c:v>
                </c:pt>
                <c:pt idx="18">
                  <c:v>4.4553762199698241E-3</c:v>
                </c:pt>
                <c:pt idx="19">
                  <c:v>3.6751892763933758E-3</c:v>
                </c:pt>
                <c:pt idx="20">
                  <c:v>3.0777533618331909E-3</c:v>
                </c:pt>
                <c:pt idx="21">
                  <c:v>2.7233520008507761E-3</c:v>
                </c:pt>
                <c:pt idx="22">
                  <c:v>2.5768453208286357E-3</c:v>
                </c:pt>
                <c:pt idx="23">
                  <c:v>2.4219359792077635E-3</c:v>
                </c:pt>
                <c:pt idx="24">
                  <c:v>1.7044541390305937E-3</c:v>
                </c:pt>
                <c:pt idx="25">
                  <c:v>5.3301231834285839E-4</c:v>
                </c:pt>
                <c:pt idx="26">
                  <c:v>-1.5985536962894037E-3</c:v>
                </c:pt>
                <c:pt idx="27">
                  <c:v>-6.4123706536263619E-3</c:v>
                </c:pt>
                <c:pt idx="28">
                  <c:v>-1.3352403930630016E-2</c:v>
                </c:pt>
                <c:pt idx="29">
                  <c:v>-2.1289676971682131E-2</c:v>
                </c:pt>
                <c:pt idx="30">
                  <c:v>-2.9384681611723223E-2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Interpolation'!$M$6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Interpolation'!$N$6:$AR$6</c:f>
              <c:numCache>
                <c:formatCode>General</c:formatCode>
                <c:ptCount val="31"/>
                <c:pt idx="0">
                  <c:v>-4.3371776941511779E-2</c:v>
                </c:pt>
                <c:pt idx="1">
                  <c:v>-3.1369694272995789E-2</c:v>
                </c:pt>
                <c:pt idx="2">
                  <c:v>-2.032639329635149E-2</c:v>
                </c:pt>
                <c:pt idx="3">
                  <c:v>-1.0462608404113942E-2</c:v>
                </c:pt>
                <c:pt idx="4">
                  <c:v>-1.9251063366432716E-3</c:v>
                </c:pt>
                <c:pt idx="5">
                  <c:v>5.1701083916787377E-3</c:v>
                </c:pt>
                <c:pt idx="6">
                  <c:v>1.0975703486672442E-2</c:v>
                </c:pt>
                <c:pt idx="7">
                  <c:v>1.5838453774999858E-2</c:v>
                </c:pt>
                <c:pt idx="8">
                  <c:v>1.9912403713629227E-2</c:v>
                </c:pt>
                <c:pt idx="9">
                  <c:v>2.3201294705020435E-2</c:v>
                </c:pt>
                <c:pt idx="10">
                  <c:v>2.5602213435046702E-2</c:v>
                </c:pt>
                <c:pt idx="11">
                  <c:v>2.6971229634397072E-2</c:v>
                </c:pt>
                <c:pt idx="12">
                  <c:v>2.720025274059909E-2</c:v>
                </c:pt>
                <c:pt idx="13">
                  <c:v>2.6298441241705356E-2</c:v>
                </c:pt>
                <c:pt idx="14">
                  <c:v>2.4476843169178617E-2</c:v>
                </c:pt>
                <c:pt idx="15">
                  <c:v>2.218026289896833E-2</c:v>
                </c:pt>
                <c:pt idx="16">
                  <c:v>1.9799665023399343E-2</c:v>
                </c:pt>
                <c:pt idx="17">
                  <c:v>1.7349094558326658E-2</c:v>
                </c:pt>
                <c:pt idx="18">
                  <c:v>1.4798052519922208E-2</c:v>
                </c:pt>
                <c:pt idx="19">
                  <c:v>1.2258622217090055E-2</c:v>
                </c:pt>
                <c:pt idx="20">
                  <c:v>9.9130158379205809E-3</c:v>
                </c:pt>
                <c:pt idx="21">
                  <c:v>7.9292848244750733E-3</c:v>
                </c:pt>
                <c:pt idx="22">
                  <c:v>6.3957208498828175E-3</c:v>
                </c:pt>
                <c:pt idx="23">
                  <c:v>5.2621544404448661E-3</c:v>
                </c:pt>
                <c:pt idx="24">
                  <c:v>4.3364587339602689E-3</c:v>
                </c:pt>
                <c:pt idx="25">
                  <c:v>3.2653937798562405E-3</c:v>
                </c:pt>
                <c:pt idx="26">
                  <c:v>1.4343181583110348E-4</c:v>
                </c:pt>
                <c:pt idx="27">
                  <c:v>-6.8564144327495288E-3</c:v>
                </c:pt>
                <c:pt idx="28">
                  <c:v>-1.5937377204269236E-2</c:v>
                </c:pt>
                <c:pt idx="29">
                  <c:v>-2.548470969276332E-2</c:v>
                </c:pt>
                <c:pt idx="30">
                  <c:v>-3.4695149283152572E-2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Interpolation'!$M$7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Interpolation'!$N$7:$AR$7</c:f>
              <c:numCache>
                <c:formatCode>General</c:formatCode>
                <c:ptCount val="31"/>
                <c:pt idx="0">
                  <c:v>-4.2281876622641663E-2</c:v>
                </c:pt>
                <c:pt idx="1">
                  <c:v>-2.9207103105713207E-2</c:v>
                </c:pt>
                <c:pt idx="2">
                  <c:v>-1.708734986894709E-2</c:v>
                </c:pt>
                <c:pt idx="3">
                  <c:v>-6.2293582147074436E-3</c:v>
                </c:pt>
                <c:pt idx="4">
                  <c:v>3.1857523773603721E-3</c:v>
                </c:pt>
                <c:pt idx="5">
                  <c:v>1.119163464392639E-2</c:v>
                </c:pt>
                <c:pt idx="6">
                  <c:v>1.8084783976627827E-2</c:v>
                </c:pt>
                <c:pt idx="7">
                  <c:v>2.4239642266514733E-2</c:v>
                </c:pt>
                <c:pt idx="8">
                  <c:v>2.9833869222925087E-2</c:v>
                </c:pt>
                <c:pt idx="9">
                  <c:v>3.4805991825196371E-2</c:v>
                </c:pt>
                <c:pt idx="10">
                  <c:v>3.8928292898636405E-2</c:v>
                </c:pt>
                <c:pt idx="11">
                  <c:v>4.1909275822303596E-2</c:v>
                </c:pt>
                <c:pt idx="12">
                  <c:v>4.3495642165346141E-2</c:v>
                </c:pt>
                <c:pt idx="13">
                  <c:v>4.3562286791934482E-2</c:v>
                </c:pt>
                <c:pt idx="14">
                  <c:v>4.2175377516791027E-2</c:v>
                </c:pt>
                <c:pt idx="15">
                  <c:v>3.9580501554458712E-2</c:v>
                </c:pt>
                <c:pt idx="16">
                  <c:v>3.6069625203370835E-2</c:v>
                </c:pt>
                <c:pt idx="17">
                  <c:v>3.1869710537710788E-2</c:v>
                </c:pt>
                <c:pt idx="18">
                  <c:v>2.7204170594509886E-2</c:v>
                </c:pt>
                <c:pt idx="19">
                  <c:v>2.2355420129451218E-2</c:v>
                </c:pt>
                <c:pt idx="20">
                  <c:v>1.7635437471563629E-2</c:v>
                </c:pt>
                <c:pt idx="21">
                  <c:v>1.3332907942665652E-2</c:v>
                </c:pt>
                <c:pt idx="22">
                  <c:v>9.6728144364553251E-3</c:v>
                </c:pt>
                <c:pt idx="23">
                  <c:v>6.7803734570061475E-3</c:v>
                </c:pt>
                <c:pt idx="24">
                  <c:v>4.6175562483456306E-3</c:v>
                </c:pt>
                <c:pt idx="25">
                  <c:v>2.6810418348746506E-3</c:v>
                </c:pt>
                <c:pt idx="26">
                  <c:v>-1.4776192579085204E-3</c:v>
                </c:pt>
                <c:pt idx="27">
                  <c:v>-1.0911850273671982E-2</c:v>
                </c:pt>
                <c:pt idx="28">
                  <c:v>-2.1690549984068115E-2</c:v>
                </c:pt>
                <c:pt idx="29">
                  <c:v>-3.233164844025193E-2</c:v>
                </c:pt>
                <c:pt idx="30">
                  <c:v>-4.2195892616397217E-2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Interpolation'!$M$8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Interpolation'!$N$8:$AR$8</c:f>
              <c:numCache>
                <c:formatCode>General</c:formatCode>
                <c:ptCount val="31"/>
                <c:pt idx="0">
                  <c:v>-4.2429718897158422E-2</c:v>
                </c:pt>
                <c:pt idx="1">
                  <c:v>-2.8219549261022145E-2</c:v>
                </c:pt>
                <c:pt idx="2">
                  <c:v>-1.4915621139805699E-2</c:v>
                </c:pt>
                <c:pt idx="3">
                  <c:v>-2.9662197679444363E-3</c:v>
                </c:pt>
                <c:pt idx="4">
                  <c:v>7.379472908779397E-3</c:v>
                </c:pt>
                <c:pt idx="5">
                  <c:v>1.6323358454073199E-2</c:v>
                </c:pt>
                <c:pt idx="6">
                  <c:v>2.4429306931339177E-2</c:v>
                </c:pt>
                <c:pt idx="7">
                  <c:v>3.2210941692139138E-2</c:v>
                </c:pt>
                <c:pt idx="8">
                  <c:v>3.983221055933861E-2</c:v>
                </c:pt>
                <c:pt idx="9">
                  <c:v>4.7096994644502566E-2</c:v>
                </c:pt>
                <c:pt idx="10">
                  <c:v>5.358234893565994E-2</c:v>
                </c:pt>
                <c:pt idx="11">
                  <c:v>5.8786807646544037E-2</c:v>
                </c:pt>
                <c:pt idx="12">
                  <c:v>6.2253569534056231E-2</c:v>
                </c:pt>
                <c:pt idx="13">
                  <c:v>6.3664181174790752E-2</c:v>
                </c:pt>
                <c:pt idx="14">
                  <c:v>6.2898308835774172E-2</c:v>
                </c:pt>
                <c:pt idx="15">
                  <c:v>6.0044039080648495E-2</c:v>
                </c:pt>
                <c:pt idx="16">
                  <c:v>5.5355925703559364E-2</c:v>
                </c:pt>
                <c:pt idx="17">
                  <c:v>4.920323172735571E-2</c:v>
                </c:pt>
                <c:pt idx="18">
                  <c:v>4.2037465356376778E-2</c:v>
                </c:pt>
                <c:pt idx="19">
                  <c:v>3.4346487923613861E-2</c:v>
                </c:pt>
                <c:pt idx="20">
                  <c:v>2.6592658464690579E-2</c:v>
                </c:pt>
                <c:pt idx="21">
                  <c:v>1.9176838952464331E-2</c:v>
                </c:pt>
                <c:pt idx="22">
                  <c:v>1.242756069947934E-2</c:v>
                </c:pt>
                <c:pt idx="23">
                  <c:v>6.557783536019747E-3</c:v>
                </c:pt>
                <c:pt idx="24">
                  <c:v>1.5103240844750246E-3</c:v>
                </c:pt>
                <c:pt idx="25">
                  <c:v>-3.4329657909180286E-3</c:v>
                </c:pt>
                <c:pt idx="26">
                  <c:v>-1.0214335100153252E-2</c:v>
                </c:pt>
                <c:pt idx="27">
                  <c:v>-2.0069803996663818E-2</c:v>
                </c:pt>
                <c:pt idx="28">
                  <c:v>-3.1196414127830599E-2</c:v>
                </c:pt>
                <c:pt idx="29">
                  <c:v>-4.205129950984271E-2</c:v>
                </c:pt>
                <c:pt idx="30">
                  <c:v>-5.1934283823169169E-2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Interpolation'!$M$9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Interpolation'!$N$9:$AR$9</c:f>
              <c:numCache>
                <c:formatCode>General</c:formatCode>
                <c:ptCount val="31"/>
                <c:pt idx="0">
                  <c:v>-4.4167710546153677E-2</c:v>
                </c:pt>
                <c:pt idx="1">
                  <c:v>-2.880969909238093E-2</c:v>
                </c:pt>
                <c:pt idx="2">
                  <c:v>-1.4200406216439893E-2</c:v>
                </c:pt>
                <c:pt idx="3">
                  <c:v>-1.0158378230275822E-3</c:v>
                </c:pt>
                <c:pt idx="4">
                  <c:v>1.0265256493709962E-2</c:v>
                </c:pt>
                <c:pt idx="5">
                  <c:v>2.0074697413788374E-2</c:v>
                </c:pt>
                <c:pt idx="6">
                  <c:v>2.9512371490734719E-2</c:v>
                </c:pt>
                <c:pt idx="7">
                  <c:v>3.9344331342884627E-2</c:v>
                </c:pt>
                <c:pt idx="8">
                  <c:v>4.9638813207251262E-2</c:v>
                </c:pt>
                <c:pt idx="9">
                  <c:v>5.9946944803857746E-2</c:v>
                </c:pt>
                <c:pt idx="10">
                  <c:v>6.9560626506011344E-2</c:v>
                </c:pt>
                <c:pt idx="11">
                  <c:v>7.7706035315704011E-2</c:v>
                </c:pt>
                <c:pt idx="12">
                  <c:v>8.36738969019305E-2</c:v>
                </c:pt>
                <c:pt idx="13">
                  <c:v>8.6909527200434489E-2</c:v>
                </c:pt>
                <c:pt idx="14">
                  <c:v>8.7078640925741441E-2</c:v>
                </c:pt>
                <c:pt idx="15">
                  <c:v>8.4113466035937196E-2</c:v>
                </c:pt>
                <c:pt idx="16">
                  <c:v>7.8235516563967461E-2</c:v>
                </c:pt>
                <c:pt idx="17">
                  <c:v>6.9940930609529994E-2</c:v>
                </c:pt>
                <c:pt idx="18">
                  <c:v>5.991730783876182E-2</c:v>
                </c:pt>
                <c:pt idx="19">
                  <c:v>4.8886359747898969E-2</c:v>
                </c:pt>
                <c:pt idx="20">
                  <c:v>3.7460715357559585E-2</c:v>
                </c:pt>
                <c:pt idx="21">
                  <c:v>2.6122556832419611E-2</c:v>
                </c:pt>
                <c:pt idx="22">
                  <c:v>1.5282285677227794E-2</c:v>
                </c:pt>
                <c:pt idx="23">
                  <c:v>5.2594080174571886E-3</c:v>
                </c:pt>
                <c:pt idx="24">
                  <c:v>-3.9020220016498866E-3</c:v>
                </c:pt>
                <c:pt idx="25">
                  <c:v>-1.2701606944513257E-2</c:v>
                </c:pt>
                <c:pt idx="26">
                  <c:v>-2.2126373239480052E-2</c:v>
                </c:pt>
                <c:pt idx="27">
                  <c:v>-3.2667378315402867E-2</c:v>
                </c:pt>
                <c:pt idx="28">
                  <c:v>-4.3652796075903194E-2</c:v>
                </c:pt>
                <c:pt idx="29">
                  <c:v>-5.4136336454502457E-2</c:v>
                </c:pt>
                <c:pt idx="30">
                  <c:v>-6.3521452191310016E-2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Interpolation'!$M$10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Interpolation'!$N$10:$AR$10</c:f>
              <c:numCache>
                <c:formatCode>General</c:formatCode>
                <c:ptCount val="31"/>
                <c:pt idx="0">
                  <c:v>-4.7890324626670519E-2</c:v>
                </c:pt>
                <c:pt idx="1">
                  <c:v>-3.1530539952764544E-2</c:v>
                </c:pt>
                <c:pt idx="2">
                  <c:v>-1.5578505340093429E-2</c:v>
                </c:pt>
                <c:pt idx="3">
                  <c:v>-9.5641628588217717E-4</c:v>
                </c:pt>
                <c:pt idx="4">
                  <c:v>1.1173413385754328E-2</c:v>
                </c:pt>
                <c:pt idx="5">
                  <c:v>2.1624395404994941E-2</c:v>
                </c:pt>
                <c:pt idx="6">
                  <c:v>3.2632362234541662E-2</c:v>
                </c:pt>
                <c:pt idx="7">
                  <c:v>4.5179755034158525E-2</c:v>
                </c:pt>
                <c:pt idx="8">
                  <c:v>5.9012347341502625E-2</c:v>
                </c:pt>
                <c:pt idx="9">
                  <c:v>7.327679813191279E-2</c:v>
                </c:pt>
                <c:pt idx="10">
                  <c:v>8.6904847987127082E-2</c:v>
                </c:pt>
                <c:pt idx="11">
                  <c:v>9.881560438015255E-2</c:v>
                </c:pt>
                <c:pt idx="12">
                  <c:v>0.10802543814676842</c:v>
                </c:pt>
                <c:pt idx="13">
                  <c:v>0.11371834396973916</c:v>
                </c:pt>
                <c:pt idx="14">
                  <c:v>0.11531245438543354</c:v>
                </c:pt>
                <c:pt idx="15">
                  <c:v>0.11254302839858245</c:v>
                </c:pt>
                <c:pt idx="16">
                  <c:v>0.10555803315890484</c:v>
                </c:pt>
                <c:pt idx="17">
                  <c:v>9.4973200246799935E-2</c:v>
                </c:pt>
                <c:pt idx="18">
                  <c:v>8.1770280773163451E-2</c:v>
                </c:pt>
                <c:pt idx="19">
                  <c:v>6.6972861424265839E-2</c:v>
                </c:pt>
                <c:pt idx="20">
                  <c:v>5.1323586705475821E-2</c:v>
                </c:pt>
                <c:pt idx="21">
                  <c:v>3.5311565066488193E-2</c:v>
                </c:pt>
                <c:pt idx="22">
                  <c:v>1.9433530877813691E-2</c:v>
                </c:pt>
                <c:pt idx="23">
                  <c:v>4.2628979006559924E-3</c:v>
                </c:pt>
                <c:pt idx="24">
                  <c:v>-9.782452026619471E-3</c:v>
                </c:pt>
                <c:pt idx="25">
                  <c:v>-2.2708715459763541E-2</c:v>
                </c:pt>
                <c:pt idx="26">
                  <c:v>-3.4883084036847298E-2</c:v>
                </c:pt>
                <c:pt idx="27">
                  <c:v>-4.656673683936112E-2</c:v>
                </c:pt>
                <c:pt idx="28">
                  <c:v>-5.7594783607275032E-2</c:v>
                </c:pt>
                <c:pt idx="29">
                  <c:v>-6.7581217650122344E-2</c:v>
                </c:pt>
                <c:pt idx="30">
                  <c:v>-7.6218498490110614E-2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Interpolation'!$M$11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Interpolation'!$N$11:$AR$11</c:f>
              <c:numCache>
                <c:formatCode>General</c:formatCode>
                <c:ptCount val="31"/>
                <c:pt idx="0">
                  <c:v>-5.3911980265935681E-2</c:v>
                </c:pt>
                <c:pt idx="1">
                  <c:v>-3.7011971676537157E-2</c:v>
                </c:pt>
                <c:pt idx="2">
                  <c:v>-2.0110499706991934E-2</c:v>
                </c:pt>
                <c:pt idx="3">
                  <c:v>-3.9676235399744783E-3</c:v>
                </c:pt>
                <c:pt idx="4">
                  <c:v>8.8059249630690131E-3</c:v>
                </c:pt>
                <c:pt idx="5">
                  <c:v>1.9717798344972351E-2</c:v>
                </c:pt>
                <c:pt idx="6">
                  <c:v>3.3055723430398323E-2</c:v>
                </c:pt>
                <c:pt idx="7">
                  <c:v>4.9403053474562822E-2</c:v>
                </c:pt>
                <c:pt idx="8">
                  <c:v>6.7871548530953785E-2</c:v>
                </c:pt>
                <c:pt idx="9">
                  <c:v>8.711826106498638E-2</c:v>
                </c:pt>
                <c:pt idx="10">
                  <c:v>0.10570654804433288</c:v>
                </c:pt>
                <c:pt idx="11">
                  <c:v>0.12226796546831034</c:v>
                </c:pt>
                <c:pt idx="12">
                  <c:v>0.13556468856704559</c:v>
                </c:pt>
                <c:pt idx="13">
                  <c:v>0.14451865138502099</c:v>
                </c:pt>
                <c:pt idx="14">
                  <c:v>0.14826177765601464</c:v>
                </c:pt>
                <c:pt idx="15">
                  <c:v>0.14624687951432094</c:v>
                </c:pt>
                <c:pt idx="16">
                  <c:v>0.13843570136508704</c:v>
                </c:pt>
                <c:pt idx="17">
                  <c:v>0.12550958773411</c:v>
                </c:pt>
                <c:pt idx="18">
                  <c:v>0.10886182881861398</c:v>
                </c:pt>
                <c:pt idx="19">
                  <c:v>9.0000175145395656E-2</c:v>
                </c:pt>
                <c:pt idx="20">
                  <c:v>6.9732911361732763E-2</c:v>
                </c:pt>
                <c:pt idx="21">
                  <c:v>4.8350250923363418E-2</c:v>
                </c:pt>
                <c:pt idx="22">
                  <c:v>2.6446054032099646E-2</c:v>
                </c:pt>
                <c:pt idx="23">
                  <c:v>5.1099472656300771E-3</c:v>
                </c:pt>
                <c:pt idx="24">
                  <c:v>-1.4554848322956393E-2</c:v>
                </c:pt>
                <c:pt idx="25">
                  <c:v>-3.196311646234129E-2</c:v>
                </c:pt>
                <c:pt idx="26">
                  <c:v>-4.7125138543804172E-2</c:v>
                </c:pt>
                <c:pt idx="27">
                  <c:v>-6.0298948255068645E-2</c:v>
                </c:pt>
                <c:pt idx="28">
                  <c:v>-7.1663221403415744E-2</c:v>
                </c:pt>
                <c:pt idx="29">
                  <c:v>-8.1267022645264669E-2</c:v>
                </c:pt>
                <c:pt idx="30">
                  <c:v>-8.9128863363123784E-2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Interpolation'!$M$12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Interpolation'!$N$12:$AR$12</c:f>
              <c:numCache>
                <c:formatCode>General</c:formatCode>
                <c:ptCount val="31"/>
                <c:pt idx="0">
                  <c:v>-6.2200227372768264E-2</c:v>
                </c:pt>
                <c:pt idx="1">
                  <c:v>-4.5480611011405943E-2</c:v>
                </c:pt>
                <c:pt idx="2">
                  <c:v>-2.8757979267542984E-2</c:v>
                </c:pt>
                <c:pt idx="3">
                  <c:v>-1.2780777757659297E-2</c:v>
                </c:pt>
                <c:pt idx="4">
                  <c:v>4.7170564269529563E-4</c:v>
                </c:pt>
                <c:pt idx="5">
                  <c:v>1.3393835397695675E-2</c:v>
                </c:pt>
                <c:pt idx="6">
                  <c:v>3.0721952715369788E-2</c:v>
                </c:pt>
                <c:pt idx="7">
                  <c:v>5.2227316254325751E-2</c:v>
                </c:pt>
                <c:pt idx="8">
                  <c:v>7.6460990404618789E-2</c:v>
                </c:pt>
                <c:pt idx="9">
                  <c:v>0.10165599088259358</c:v>
                </c:pt>
                <c:pt idx="10">
                  <c:v>0.126069049573999</c:v>
                </c:pt>
                <c:pt idx="11">
                  <c:v>0.14812141962688849</c:v>
                </c:pt>
                <c:pt idx="12">
                  <c:v>0.16639048567022954</c:v>
                </c:pt>
                <c:pt idx="13">
                  <c:v>0.17957197834916691</c:v>
                </c:pt>
                <c:pt idx="14">
                  <c:v>0.1864871650609278</c:v>
                </c:pt>
                <c:pt idx="15">
                  <c:v>0.18619180191375709</c:v>
                </c:pt>
                <c:pt idx="16">
                  <c:v>0.17824305717465508</c:v>
                </c:pt>
                <c:pt idx="17">
                  <c:v>0.1631608501025342</c:v>
                </c:pt>
                <c:pt idx="18">
                  <c:v>0.14286679546243256</c:v>
                </c:pt>
                <c:pt idx="19">
                  <c:v>0.119860398276699</c:v>
                </c:pt>
                <c:pt idx="20">
                  <c:v>9.4825655343944298E-2</c:v>
                </c:pt>
                <c:pt idx="21">
                  <c:v>6.7313083741309981E-2</c:v>
                </c:pt>
                <c:pt idx="22">
                  <c:v>3.8096867792018409E-2</c:v>
                </c:pt>
                <c:pt idx="23">
                  <c:v>9.2557171313511349E-3</c:v>
                </c:pt>
                <c:pt idx="24">
                  <c:v>-1.6981950096817203E-2</c:v>
                </c:pt>
                <c:pt idx="25">
                  <c:v>-3.936615565023345E-2</c:v>
                </c:pt>
                <c:pt idx="26">
                  <c:v>-5.7803184161735195E-2</c:v>
                </c:pt>
                <c:pt idx="27">
                  <c:v>-7.2754799426804573E-2</c:v>
                </c:pt>
                <c:pt idx="28">
                  <c:v>-8.4736010220353764E-2</c:v>
                </c:pt>
                <c:pt idx="29">
                  <c:v>-9.4159684896744977E-2</c:v>
                </c:pt>
                <c:pt idx="30">
                  <c:v>-0.10135274428987773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Interpolation'!$M$13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Interpolation'!$N$13:$AR$13</c:f>
              <c:numCache>
                <c:formatCode>General</c:formatCode>
                <c:ptCount val="31"/>
                <c:pt idx="0">
                  <c:v>-7.2159632371342777E-2</c:v>
                </c:pt>
                <c:pt idx="1">
                  <c:v>-5.6100261870336718E-2</c:v>
                </c:pt>
                <c:pt idx="2">
                  <c:v>-4.024637109446759E-2</c:v>
                </c:pt>
                <c:pt idx="3">
                  <c:v>-2.5156171949598616E-2</c:v>
                </c:pt>
                <c:pt idx="4">
                  <c:v>-1.1018939552777208E-2</c:v>
                </c:pt>
                <c:pt idx="5">
                  <c:v>5.032580746391891E-3</c:v>
                </c:pt>
                <c:pt idx="6">
                  <c:v>2.7176431467630591E-2</c:v>
                </c:pt>
                <c:pt idx="7">
                  <c:v>5.4628231254143941E-2</c:v>
                </c:pt>
                <c:pt idx="8">
                  <c:v>8.5396336367534464E-2</c:v>
                </c:pt>
                <c:pt idx="9">
                  <c:v>0.11718260484506191</c:v>
                </c:pt>
                <c:pt idx="10">
                  <c:v>0.14800106957128575</c:v>
                </c:pt>
                <c:pt idx="11">
                  <c:v>0.17618122082102433</c:v>
                </c:pt>
                <c:pt idx="12">
                  <c:v>0.20023136783951362</c:v>
                </c:pt>
                <c:pt idx="13">
                  <c:v>0.21870540918452946</c:v>
                </c:pt>
                <c:pt idx="14">
                  <c:v>0.23013941404959773</c:v>
                </c:pt>
                <c:pt idx="15">
                  <c:v>0.23311429408616269</c:v>
                </c:pt>
                <c:pt idx="16">
                  <c:v>0.22652050421780559</c:v>
                </c:pt>
                <c:pt idx="17">
                  <c:v>0.21017581905332061</c:v>
                </c:pt>
                <c:pt idx="18">
                  <c:v>0.18614069091731167</c:v>
                </c:pt>
                <c:pt idx="19">
                  <c:v>0.15927696717779921</c:v>
                </c:pt>
                <c:pt idx="20">
                  <c:v>0.12954838054639725</c:v>
                </c:pt>
                <c:pt idx="21">
                  <c:v>9.4702048488450069E-2</c:v>
                </c:pt>
                <c:pt idx="22">
                  <c:v>5.6238431510010151E-2</c:v>
                </c:pt>
                <c:pt idx="23">
                  <c:v>1.796137716310928E-2</c:v>
                </c:pt>
                <c:pt idx="24">
                  <c:v>-1.6091313162912815E-2</c:v>
                </c:pt>
                <c:pt idx="25">
                  <c:v>-4.3988420457324123E-2</c:v>
                </c:pt>
                <c:pt idx="26">
                  <c:v>-6.5990734362159978E-2</c:v>
                </c:pt>
                <c:pt idx="27">
                  <c:v>-8.2999442507909374E-2</c:v>
                </c:pt>
                <c:pt idx="28">
                  <c:v>-9.5878535027688741E-2</c:v>
                </c:pt>
                <c:pt idx="29">
                  <c:v>-0.10536402557588637</c:v>
                </c:pt>
                <c:pt idx="30">
                  <c:v>-0.11207077182922302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Interpolation'!$M$14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Interpolation'!$N$14:$AR$14</c:f>
              <c:numCache>
                <c:formatCode>General</c:formatCode>
                <c:ptCount val="31"/>
                <c:pt idx="0">
                  <c:v>-8.2796559958133037E-2</c:v>
                </c:pt>
                <c:pt idx="1">
                  <c:v>-6.7306524534928219E-2</c:v>
                </c:pt>
                <c:pt idx="2">
                  <c:v>-5.1920235382699548E-2</c:v>
                </c:pt>
                <c:pt idx="3">
                  <c:v>-3.6653638097884106E-2</c:v>
                </c:pt>
                <c:pt idx="4">
                  <c:v>-2.0717093365274553E-2</c:v>
                </c:pt>
                <c:pt idx="5">
                  <c:v>-1.5502085722251743E-3</c:v>
                </c:pt>
                <c:pt idx="6">
                  <c:v>2.4464879943440772E-2</c:v>
                </c:pt>
                <c:pt idx="7">
                  <c:v>5.7998830034179501E-2</c:v>
                </c:pt>
                <c:pt idx="8">
                  <c:v>9.5471517763144706E-2</c:v>
                </c:pt>
                <c:pt idx="9">
                  <c:v>0.1339207336232805</c:v>
                </c:pt>
                <c:pt idx="10">
                  <c:v>0.17123487636418516</c:v>
                </c:pt>
                <c:pt idx="11">
                  <c:v>0.20579613468696561</c:v>
                </c:pt>
                <c:pt idx="12">
                  <c:v>0.23619266775155909</c:v>
                </c:pt>
                <c:pt idx="13">
                  <c:v>0.26096803070308472</c:v>
                </c:pt>
                <c:pt idx="14">
                  <c:v>0.27847440228007536</c:v>
                </c:pt>
                <c:pt idx="15">
                  <c:v>0.28686712875654474</c:v>
                </c:pt>
                <c:pt idx="16">
                  <c:v>0.28430512506068129</c:v>
                </c:pt>
                <c:pt idx="17">
                  <c:v>0.26952836843937517</c:v>
                </c:pt>
                <c:pt idx="18">
                  <c:v>0.243304051685866</c:v>
                </c:pt>
                <c:pt idx="19">
                  <c:v>0.21312197119726156</c:v>
                </c:pt>
                <c:pt idx="20">
                  <c:v>0.17745333923872508</c:v>
                </c:pt>
                <c:pt idx="21">
                  <c:v>0.13291152977482468</c:v>
                </c:pt>
                <c:pt idx="22">
                  <c:v>8.2556237341447472E-2</c:v>
                </c:pt>
                <c:pt idx="23">
                  <c:v>3.2259966475151301E-2</c:v>
                </c:pt>
                <c:pt idx="24">
                  <c:v>-1.1009246080204572E-2</c:v>
                </c:pt>
                <c:pt idx="25">
                  <c:v>-4.4848939394414679E-2</c:v>
                </c:pt>
                <c:pt idx="26">
                  <c:v>-7.0794821608169384E-2</c:v>
                </c:pt>
                <c:pt idx="27">
                  <c:v>-9.0232590435109977E-2</c:v>
                </c:pt>
                <c:pt idx="28">
                  <c:v>-0.10433047429991257</c:v>
                </c:pt>
                <c:pt idx="29">
                  <c:v>-0.11414570907547505</c:v>
                </c:pt>
                <c:pt idx="30">
                  <c:v>-0.12058877725038819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Interpolation'!$M$15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Interpolation'!$N$15:$AR$15</c:f>
              <c:numCache>
                <c:formatCode>General</c:formatCode>
                <c:ptCount val="31"/>
                <c:pt idx="0">
                  <c:v>-9.3148834064778516E-2</c:v>
                </c:pt>
                <c:pt idx="1">
                  <c:v>-7.7768108201600558E-2</c:v>
                </c:pt>
                <c:pt idx="2">
                  <c:v>-6.2091812657354736E-2</c:v>
                </c:pt>
                <c:pt idx="3">
                  <c:v>-4.5711322850719341E-2</c:v>
                </c:pt>
                <c:pt idx="4">
                  <c:v>-2.7488037797538788E-2</c:v>
                </c:pt>
                <c:pt idx="5">
                  <c:v>-5.213032087178663E-3</c:v>
                </c:pt>
                <c:pt idx="6">
                  <c:v>2.4692273474407275E-2</c:v>
                </c:pt>
                <c:pt idx="7">
                  <c:v>6.3785889954286634E-2</c:v>
                </c:pt>
                <c:pt idx="8">
                  <c:v>0.10725457928305163</c:v>
                </c:pt>
                <c:pt idx="9">
                  <c:v>0.1517247764189561</c:v>
                </c:pt>
                <c:pt idx="10">
                  <c:v>0.19500221167822751</c:v>
                </c:pt>
                <c:pt idx="11">
                  <c:v>0.23566325007577466</c:v>
                </c:pt>
                <c:pt idx="12">
                  <c:v>0.27254169303057585</c:v>
                </c:pt>
                <c:pt idx="13">
                  <c:v>0.30432136972392471</c:v>
                </c:pt>
                <c:pt idx="14">
                  <c:v>0.32932131433068906</c:v>
                </c:pt>
                <c:pt idx="15">
                  <c:v>0.345434904222575</c:v>
                </c:pt>
                <c:pt idx="16">
                  <c:v>0.3502522436595058</c:v>
                </c:pt>
                <c:pt idx="17">
                  <c:v>0.34160636190728572</c:v>
                </c:pt>
                <c:pt idx="18">
                  <c:v>0.31908588799413579</c:v>
                </c:pt>
                <c:pt idx="19">
                  <c:v>0.28512575125090406</c:v>
                </c:pt>
                <c:pt idx="20">
                  <c:v>0.23965242059374786</c:v>
                </c:pt>
                <c:pt idx="21">
                  <c:v>0.18255681736549484</c:v>
                </c:pt>
                <c:pt idx="22">
                  <c:v>0.11816340566270805</c:v>
                </c:pt>
                <c:pt idx="23">
                  <c:v>5.364184085128261E-2</c:v>
                </c:pt>
                <c:pt idx="24">
                  <c:v>-9.399371729494968E-5</c:v>
                </c:pt>
                <c:pt idx="25">
                  <c:v>-4.0736944856644627E-2</c:v>
                </c:pt>
                <c:pt idx="26">
                  <c:v>-7.1498209469458882E-2</c:v>
                </c:pt>
                <c:pt idx="27">
                  <c:v>-9.3907262312207071E-2</c:v>
                </c:pt>
                <c:pt idx="28">
                  <c:v>-0.1095624902704541</c:v>
                </c:pt>
                <c:pt idx="29">
                  <c:v>-0.11996374698694053</c:v>
                </c:pt>
                <c:pt idx="30">
                  <c:v>-0.12636926922727404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Interpolation'!$M$16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Interpolation'!$N$16:$AR$16</c:f>
              <c:numCache>
                <c:formatCode>General</c:formatCode>
                <c:ptCount val="31"/>
                <c:pt idx="0">
                  <c:v>-0.10258163490738614</c:v>
                </c:pt>
                <c:pt idx="1">
                  <c:v>-8.6784085008644929E-2</c:v>
                </c:pt>
                <c:pt idx="2">
                  <c:v>-7.0154755849195893E-2</c:v>
                </c:pt>
                <c:pt idx="3">
                  <c:v>-5.2021098048360269E-2</c:v>
                </c:pt>
                <c:pt idx="4">
                  <c:v>-3.1083308308854495E-2</c:v>
                </c:pt>
                <c:pt idx="5">
                  <c:v>-5.1199281647835038E-3</c:v>
                </c:pt>
                <c:pt idx="6">
                  <c:v>2.8985891529649657E-2</c:v>
                </c:pt>
                <c:pt idx="7">
                  <c:v>7.2162783161983601E-2</c:v>
                </c:pt>
                <c:pt idx="8">
                  <c:v>0.12045685427417203</c:v>
                </c:pt>
                <c:pt idx="9">
                  <c:v>0.16975900399424662</c:v>
                </c:pt>
                <c:pt idx="10">
                  <c:v>0.21784380607873463</c:v>
                </c:pt>
                <c:pt idx="11">
                  <c:v>0.26372154841216394</c:v>
                </c:pt>
                <c:pt idx="12">
                  <c:v>0.30664740988295208</c:v>
                </c:pt>
                <c:pt idx="13">
                  <c:v>0.34555370590342621</c:v>
                </c:pt>
                <c:pt idx="14">
                  <c:v>0.37885193607285017</c:v>
                </c:pt>
                <c:pt idx="15">
                  <c:v>0.40434638264820988</c:v>
                </c:pt>
                <c:pt idx="16">
                  <c:v>0.41918088439285128</c:v>
                </c:pt>
                <c:pt idx="17">
                  <c:v>0.41994544779454523</c:v>
                </c:pt>
                <c:pt idx="18">
                  <c:v>0.403274409681252</c:v>
                </c:pt>
                <c:pt idx="19">
                  <c:v>0.36697843056193741</c:v>
                </c:pt>
                <c:pt idx="20">
                  <c:v>0.31131595953873781</c:v>
                </c:pt>
                <c:pt idx="21">
                  <c:v>0.24041016467249585</c:v>
                </c:pt>
                <c:pt idx="22">
                  <c:v>0.16171604088289324</c:v>
                </c:pt>
                <c:pt idx="23">
                  <c:v>8.4496330391706787E-2</c:v>
                </c:pt>
                <c:pt idx="24">
                  <c:v>1.8803291779725617E-2</c:v>
                </c:pt>
                <c:pt idx="25">
                  <c:v>-3.1466881054708407E-2</c:v>
                </c:pt>
                <c:pt idx="26">
                  <c:v>-6.8188145885448082E-2</c:v>
                </c:pt>
                <c:pt idx="27">
                  <c:v>-9.3955638223648719E-2</c:v>
                </c:pt>
                <c:pt idx="28">
                  <c:v>-0.11134798747603503</c:v>
                </c:pt>
                <c:pt idx="29">
                  <c:v>-0.12249878985104126</c:v>
                </c:pt>
                <c:pt idx="30">
                  <c:v>-0.12905288401293205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Interpolation'!$M$17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Interpolation'!$N$17:$AR$17</c:f>
              <c:numCache>
                <c:formatCode>General</c:formatCode>
                <c:ptCount val="31"/>
                <c:pt idx="0">
                  <c:v>-0.11084559533233623</c:v>
                </c:pt>
                <c:pt idx="1">
                  <c:v>-9.4216999363172682E-2</c:v>
                </c:pt>
                <c:pt idx="2">
                  <c:v>-7.6203040335527383E-2</c:v>
                </c:pt>
                <c:pt idx="3">
                  <c:v>-5.5986901299319526E-2</c:v>
                </c:pt>
                <c:pt idx="4">
                  <c:v>-3.2266272633604105E-2</c:v>
                </c:pt>
                <c:pt idx="5">
                  <c:v>-3.1490467719693365E-3</c:v>
                </c:pt>
                <c:pt idx="6">
                  <c:v>3.4064473302697656E-2</c:v>
                </c:pt>
                <c:pt idx="7">
                  <c:v>8.1487063008740174E-2</c:v>
                </c:pt>
                <c:pt idx="8">
                  <c:v>0.13374652264591144</c:v>
                </c:pt>
                <c:pt idx="9">
                  <c:v>0.1863393526652081</c:v>
                </c:pt>
                <c:pt idx="10">
                  <c:v>0.23752141956020764</c:v>
                </c:pt>
                <c:pt idx="11">
                  <c:v>0.28721160523151729</c:v>
                </c:pt>
                <c:pt idx="12">
                  <c:v>0.33518322300223985</c:v>
                </c:pt>
                <c:pt idx="13">
                  <c:v>0.38058066419393555</c:v>
                </c:pt>
                <c:pt idx="14">
                  <c:v>0.42193898877738212</c:v>
                </c:pt>
                <c:pt idx="15">
                  <c:v>0.45711619858531716</c:v>
                </c:pt>
                <c:pt idx="16">
                  <c:v>0.48302078450932762</c:v>
                </c:pt>
                <c:pt idx="17">
                  <c:v>0.49503080690162321</c:v>
                </c:pt>
                <c:pt idx="18">
                  <c:v>0.48628055276460114</c:v>
                </c:pt>
                <c:pt idx="19">
                  <c:v>0.44932612374037184</c:v>
                </c:pt>
                <c:pt idx="20">
                  <c:v>0.38377651886836583</c:v>
                </c:pt>
                <c:pt idx="21">
                  <c:v>0.29895202901364626</c:v>
                </c:pt>
                <c:pt idx="22">
                  <c:v>0.2065509077352207</c:v>
                </c:pt>
                <c:pt idx="23">
                  <c:v>0.11712790099672304</c:v>
                </c:pt>
                <c:pt idx="24">
                  <c:v>3.9766671444150845E-2</c:v>
                </c:pt>
                <c:pt idx="25">
                  <c:v>-1.9893831463876757E-2</c:v>
                </c:pt>
                <c:pt idx="26">
                  <c:v>-6.2072717373459048E-2</c:v>
                </c:pt>
                <c:pt idx="27">
                  <c:v>-9.0773331823747527E-2</c:v>
                </c:pt>
                <c:pt idx="28">
                  <c:v>-0.10973501324709428</c:v>
                </c:pt>
                <c:pt idx="29">
                  <c:v>-0.1216477632668361</c:v>
                </c:pt>
                <c:pt idx="30">
                  <c:v>-0.12846605527768393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Interpolation'!$M$18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Interpolation'!$N$18:$AR$18</c:f>
              <c:numCache>
                <c:formatCode>General</c:formatCode>
                <c:ptCount val="31"/>
                <c:pt idx="0">
                  <c:v>-0.11800337776150956</c:v>
                </c:pt>
                <c:pt idx="1">
                  <c:v>-0.10031755418817608</c:v>
                </c:pt>
                <c:pt idx="2">
                  <c:v>-8.0757219691788187E-2</c:v>
                </c:pt>
                <c:pt idx="3">
                  <c:v>-5.8435544847341106E-2</c:v>
                </c:pt>
                <c:pt idx="4">
                  <c:v>-3.2076735601662729E-2</c:v>
                </c:pt>
                <c:pt idx="5">
                  <c:v>5.5913778245865638E-5</c:v>
                </c:pt>
                <c:pt idx="6">
                  <c:v>4.0349833842008707E-2</c:v>
                </c:pt>
                <c:pt idx="7">
                  <c:v>9.0106373318874791E-2</c:v>
                </c:pt>
                <c:pt idx="8">
                  <c:v>0.14486034199988296</c:v>
                </c:pt>
                <c:pt idx="9">
                  <c:v>0.19878771029732506</c:v>
                </c:pt>
                <c:pt idx="10">
                  <c:v>0.25101515811496172</c:v>
                </c:pt>
                <c:pt idx="11">
                  <c:v>0.30298096460060042</c:v>
                </c:pt>
                <c:pt idx="12">
                  <c:v>0.35465887397720297</c:v>
                </c:pt>
                <c:pt idx="13">
                  <c:v>0.40516781252252182</c:v>
                </c:pt>
                <c:pt idx="14">
                  <c:v>0.45309846370648799</c:v>
                </c:pt>
                <c:pt idx="15">
                  <c:v>0.49643144396304001</c:v>
                </c:pt>
                <c:pt idx="16">
                  <c:v>0.53217508327242524</c:v>
                </c:pt>
                <c:pt idx="17">
                  <c:v>0.55545814193424736</c:v>
                </c:pt>
                <c:pt idx="18">
                  <c:v>0.55719721282396262</c:v>
                </c:pt>
                <c:pt idx="19">
                  <c:v>0.52152971098572554</c:v>
                </c:pt>
                <c:pt idx="20">
                  <c:v>0.44534998671409448</c:v>
                </c:pt>
                <c:pt idx="21">
                  <c:v>0.34774333213870073</c:v>
                </c:pt>
                <c:pt idx="22">
                  <c:v>0.24403845303196697</c:v>
                </c:pt>
                <c:pt idx="23">
                  <c:v>0.14454289660316219</c:v>
                </c:pt>
                <c:pt idx="24">
                  <c:v>5.7485534001245099E-2</c:v>
                </c:pt>
                <c:pt idx="25">
                  <c:v>-8.9748070314712679E-3</c:v>
                </c:pt>
                <c:pt idx="26">
                  <c:v>-5.4183097962394192E-2</c:v>
                </c:pt>
                <c:pt idx="27">
                  <c:v>-8.4776222143122318E-2</c:v>
                </c:pt>
                <c:pt idx="28">
                  <c:v>-0.10493121813798569</c:v>
                </c:pt>
                <c:pt idx="29">
                  <c:v>-0.11750339786472991</c:v>
                </c:pt>
                <c:pt idx="30">
                  <c:v>-0.12462226228189958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Interpolation'!$M$19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Interpolation'!$N$19:$AR$19</c:f>
              <c:numCache>
                <c:formatCode>General</c:formatCode>
                <c:ptCount val="31"/>
                <c:pt idx="0">
                  <c:v>-0.12431300484169031</c:v>
                </c:pt>
                <c:pt idx="1">
                  <c:v>-0.1055459240083996</c:v>
                </c:pt>
                <c:pt idx="2">
                  <c:v>-8.4547344632833615E-2</c:v>
                </c:pt>
                <c:pt idx="3">
                  <c:v>-6.0434610018119811E-2</c:v>
                </c:pt>
                <c:pt idx="4">
                  <c:v>-3.201614236512032E-2</c:v>
                </c:pt>
                <c:pt idx="5">
                  <c:v>2.2309340276641457E-3</c:v>
                </c:pt>
                <c:pt idx="6">
                  <c:v>4.395290731619015E-2</c:v>
                </c:pt>
                <c:pt idx="7">
                  <c:v>9.3719824089052578E-2</c:v>
                </c:pt>
                <c:pt idx="8">
                  <c:v>0.14927786088639927</c:v>
                </c:pt>
                <c:pt idx="9">
                  <c:v>0.20264774242013894</c:v>
                </c:pt>
                <c:pt idx="10">
                  <c:v>0.25484737558208803</c:v>
                </c:pt>
                <c:pt idx="11">
                  <c:v>0.30823665091332519</c:v>
                </c:pt>
                <c:pt idx="12">
                  <c:v>0.36227487683195669</c:v>
                </c:pt>
                <c:pt idx="13">
                  <c:v>0.41594941327334878</c:v>
                </c:pt>
                <c:pt idx="14">
                  <c:v>0.46784847704870358</c:v>
                </c:pt>
                <c:pt idx="15">
                  <c:v>0.51596219437869428</c:v>
                </c:pt>
                <c:pt idx="16">
                  <c:v>0.5573288363910911</c:v>
                </c:pt>
                <c:pt idx="17">
                  <c:v>0.58729492837895658</c:v>
                </c:pt>
                <c:pt idx="18">
                  <c:v>0.59752243151914908</c:v>
                </c:pt>
                <c:pt idx="19">
                  <c:v>0.56495102655284146</c:v>
                </c:pt>
                <c:pt idx="20">
                  <c:v>0.47989739734603798</c:v>
                </c:pt>
                <c:pt idx="21">
                  <c:v>0.37571322212414004</c:v>
                </c:pt>
                <c:pt idx="22">
                  <c:v>0.26703345823500757</c:v>
                </c:pt>
                <c:pt idx="23">
                  <c:v>0.16340388513448781</c:v>
                </c:pt>
                <c:pt idx="24">
                  <c:v>7.2471129352565306E-2</c:v>
                </c:pt>
                <c:pt idx="25">
                  <c:v>2.9112031219468357E-3</c:v>
                </c:pt>
                <c:pt idx="26">
                  <c:v>-4.4289398617168824E-2</c:v>
                </c:pt>
                <c:pt idx="27">
                  <c:v>-7.6318255981179334E-2</c:v>
                </c:pt>
                <c:pt idx="28">
                  <c:v>-9.7343003566808112E-2</c:v>
                </c:pt>
                <c:pt idx="29">
                  <c:v>-0.11037522468990459</c:v>
                </c:pt>
                <c:pt idx="30">
                  <c:v>-0.1177247694007474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Interpolation'!$M$20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Interpolation'!$N$20:$AR$20</c:f>
              <c:numCache>
                <c:formatCode>General</c:formatCode>
                <c:ptCount val="31"/>
                <c:pt idx="0">
                  <c:v>-0.13010961216631947</c:v>
                </c:pt>
                <c:pt idx="1">
                  <c:v>-0.11040457731736418</c:v>
                </c:pt>
                <c:pt idx="2">
                  <c:v>-8.8286078627089412E-2</c:v>
                </c:pt>
                <c:pt idx="3">
                  <c:v>-6.2968510245995743E-2</c:v>
                </c:pt>
                <c:pt idx="4">
                  <c:v>-3.3488874897253121E-2</c:v>
                </c:pt>
                <c:pt idx="5">
                  <c:v>1.2018865403882152E-3</c:v>
                </c:pt>
                <c:pt idx="6">
                  <c:v>4.1921903906703938E-2</c:v>
                </c:pt>
                <c:pt idx="7">
                  <c:v>8.8630325222882014E-2</c:v>
                </c:pt>
                <c:pt idx="8">
                  <c:v>0.1399607904604408</c:v>
                </c:pt>
                <c:pt idx="9">
                  <c:v>0.19336372097268056</c:v>
                </c:pt>
                <c:pt idx="10">
                  <c:v>0.24728836360759526</c:v>
                </c:pt>
                <c:pt idx="11">
                  <c:v>0.30188503113514392</c:v>
                </c:pt>
                <c:pt idx="12">
                  <c:v>0.35685765670064634</c:v>
                </c:pt>
                <c:pt idx="13">
                  <c:v>0.41139264173249679</c:v>
                </c:pt>
                <c:pt idx="14">
                  <c:v>0.46408197121186262</c:v>
                </c:pt>
                <c:pt idx="15">
                  <c:v>0.51268022970825433</c:v>
                </c:pt>
                <c:pt idx="16">
                  <c:v>0.5537234367207502</c:v>
                </c:pt>
                <c:pt idx="17">
                  <c:v>0.58170893821170899</c:v>
                </c:pt>
                <c:pt idx="18">
                  <c:v>0.58690514463528842</c:v>
                </c:pt>
                <c:pt idx="19">
                  <c:v>0.55254285120803726</c:v>
                </c:pt>
                <c:pt idx="20">
                  <c:v>0.47547533671482917</c:v>
                </c:pt>
                <c:pt idx="21">
                  <c:v>0.37632801586064141</c:v>
                </c:pt>
                <c:pt idx="22">
                  <c:v>0.27124352120840406</c:v>
                </c:pt>
                <c:pt idx="23">
                  <c:v>0.17086720692489074</c:v>
                </c:pt>
                <c:pt idx="24">
                  <c:v>8.3350214443778506E-2</c:v>
                </c:pt>
                <c:pt idx="25">
                  <c:v>1.4874776073013529E-2</c:v>
                </c:pt>
                <c:pt idx="26">
                  <c:v>-3.3716024068844372E-2</c:v>
                </c:pt>
                <c:pt idx="27">
                  <c:v>-6.6518969159752014E-2</c:v>
                </c:pt>
                <c:pt idx="28">
                  <c:v>-8.7778071684371059E-2</c:v>
                </c:pt>
                <c:pt idx="29">
                  <c:v>-0.10081262189719817</c:v>
                </c:pt>
                <c:pt idx="30">
                  <c:v>-0.10814690743560892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Interpolation'!$M$21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Interpolation'!$N$21:$AR$21</c:f>
              <c:numCache>
                <c:formatCode>General</c:formatCode>
                <c:ptCount val="31"/>
                <c:pt idx="0">
                  <c:v>-0.13571151450802771</c:v>
                </c:pt>
                <c:pt idx="1">
                  <c:v>-0.11531020763431959</c:v>
                </c:pt>
                <c:pt idx="2">
                  <c:v>-9.248009789031586E-2</c:v>
                </c:pt>
                <c:pt idx="3">
                  <c:v>-6.6592040150862425E-2</c:v>
                </c:pt>
                <c:pt idx="4">
                  <c:v>-3.6967059845320775E-2</c:v>
                </c:pt>
                <c:pt idx="5">
                  <c:v>-3.0122956469132312E-3</c:v>
                </c:pt>
                <c:pt idx="6">
                  <c:v>3.5516984418738087E-2</c:v>
                </c:pt>
                <c:pt idx="7">
                  <c:v>7.822952212932105E-2</c:v>
                </c:pt>
                <c:pt idx="8">
                  <c:v>0.12456555191572624</c:v>
                </c:pt>
                <c:pt idx="9">
                  <c:v>0.17680573757101156</c:v>
                </c:pt>
                <c:pt idx="10">
                  <c:v>0.23106248530467008</c:v>
                </c:pt>
                <c:pt idx="11">
                  <c:v>0.28531998764626049</c:v>
                </c:pt>
                <c:pt idx="12">
                  <c:v>0.33925142683631315</c:v>
                </c:pt>
                <c:pt idx="13">
                  <c:v>0.39219672575012421</c:v>
                </c:pt>
                <c:pt idx="14">
                  <c:v>0.44269483076230165</c:v>
                </c:pt>
                <c:pt idx="15">
                  <c:v>0.48811936266589928</c:v>
                </c:pt>
                <c:pt idx="16">
                  <c:v>0.5243677695908151</c:v>
                </c:pt>
                <c:pt idx="17">
                  <c:v>0.54539215879528291</c:v>
                </c:pt>
                <c:pt idx="18">
                  <c:v>0.54269900853645192</c:v>
                </c:pt>
                <c:pt idx="19">
                  <c:v>0.50765798335782142</c:v>
                </c:pt>
                <c:pt idx="20">
                  <c:v>0.44035123732806503</c:v>
                </c:pt>
                <c:pt idx="21">
                  <c:v>0.35211715628520524</c:v>
                </c:pt>
                <c:pt idx="22">
                  <c:v>0.256445678089401</c:v>
                </c:pt>
                <c:pt idx="23">
                  <c:v>0.16433268869811291</c:v>
                </c:pt>
                <c:pt idx="24">
                  <c:v>8.395641358829542E-2</c:v>
                </c:pt>
                <c:pt idx="25">
                  <c:v>2.026951119173126E-2</c:v>
                </c:pt>
                <c:pt idx="26">
                  <c:v>-2.5929130010793881E-2</c:v>
                </c:pt>
                <c:pt idx="27">
                  <c:v>-5.723230926257749E-2</c:v>
                </c:pt>
                <c:pt idx="28">
                  <c:v>-7.7309496088891927E-2</c:v>
                </c:pt>
                <c:pt idx="29">
                  <c:v>-8.9485082449077311E-2</c:v>
                </c:pt>
                <c:pt idx="30">
                  <c:v>-9.6350484255153954E-2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Interpolation'!$M$22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Interpolation'!$N$22:$AR$22</c:f>
              <c:numCache>
                <c:formatCode>General</c:formatCode>
                <c:ptCount val="31"/>
                <c:pt idx="0">
                  <c:v>-0.14136765859236178</c:v>
                </c:pt>
                <c:pt idx="1">
                  <c:v>-0.12053898148766662</c:v>
                </c:pt>
                <c:pt idx="2">
                  <c:v>-9.7384095901316248E-2</c:v>
                </c:pt>
                <c:pt idx="3">
                  <c:v>-7.1432160327998817E-2</c:v>
                </c:pt>
                <c:pt idx="4">
                  <c:v>-4.2233671611729424E-2</c:v>
                </c:pt>
                <c:pt idx="5">
                  <c:v>-9.4635439127602177E-3</c:v>
                </c:pt>
                <c:pt idx="6">
                  <c:v>2.6965633743335438E-2</c:v>
                </c:pt>
                <c:pt idx="7">
                  <c:v>6.6957587683846242E-2</c:v>
                </c:pt>
                <c:pt idx="8">
                  <c:v>0.11082564681737388</c:v>
                </c:pt>
                <c:pt idx="9">
                  <c:v>0.15916498652065939</c:v>
                </c:pt>
                <c:pt idx="10">
                  <c:v>0.2100404072772061</c:v>
                </c:pt>
                <c:pt idx="11">
                  <c:v>0.26124552827619241</c:v>
                </c:pt>
                <c:pt idx="12">
                  <c:v>0.31179429509793533</c:v>
                </c:pt>
                <c:pt idx="13">
                  <c:v>0.36090207199497615</c:v>
                </c:pt>
                <c:pt idx="14">
                  <c:v>0.40703975669822101</c:v>
                </c:pt>
                <c:pt idx="15">
                  <c:v>0.44722515337648733</c:v>
                </c:pt>
                <c:pt idx="16">
                  <c:v>0.4770173728721615</c:v>
                </c:pt>
                <c:pt idx="17">
                  <c:v>0.490828680579521</c:v>
                </c:pt>
                <c:pt idx="18">
                  <c:v>0.48258213358893409</c:v>
                </c:pt>
                <c:pt idx="19">
                  <c:v>0.44799674571941095</c:v>
                </c:pt>
                <c:pt idx="20">
                  <c:v>0.3882517324063528</c:v>
                </c:pt>
                <c:pt idx="21">
                  <c:v>0.31081338656658986</c:v>
                </c:pt>
                <c:pt idx="22">
                  <c:v>0.22613372240123233</c:v>
                </c:pt>
                <c:pt idx="23">
                  <c:v>0.1443469681889395</c:v>
                </c:pt>
                <c:pt idx="24">
                  <c:v>7.3364761657284172E-2</c:v>
                </c:pt>
                <c:pt idx="25">
                  <c:v>1.7533661585290281E-2</c:v>
                </c:pt>
                <c:pt idx="26">
                  <c:v>-2.2714447940471012E-2</c:v>
                </c:pt>
                <c:pt idx="27">
                  <c:v>-4.9690161455042077E-2</c:v>
                </c:pt>
                <c:pt idx="28">
                  <c:v>-6.6713363179005503E-2</c:v>
                </c:pt>
                <c:pt idx="29">
                  <c:v>-7.6921282508468844E-2</c:v>
                </c:pt>
                <c:pt idx="30">
                  <c:v>-8.2761542696103793E-2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Interpolation'!$M$23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Interpolation'!$N$23:$AR$23</c:f>
              <c:numCache>
                <c:formatCode>General</c:formatCode>
                <c:ptCount val="31"/>
                <c:pt idx="0">
                  <c:v>-0.14724555160835515</c:v>
                </c:pt>
                <c:pt idx="1">
                  <c:v>-0.12623904620138224</c:v>
                </c:pt>
                <c:pt idx="2">
                  <c:v>-0.10307336341722413</c:v>
                </c:pt>
                <c:pt idx="3">
                  <c:v>-7.7405483829521685E-2</c:v>
                </c:pt>
                <c:pt idx="4">
                  <c:v>-4.8934651473982724E-2</c:v>
                </c:pt>
                <c:pt idx="5">
                  <c:v>-1.7455777012464074E-2</c:v>
                </c:pt>
                <c:pt idx="6">
                  <c:v>1.7120397589644749E-2</c:v>
                </c:pt>
                <c:pt idx="7">
                  <c:v>5.4851900059661604E-2</c:v>
                </c:pt>
                <c:pt idx="8">
                  <c:v>9.5880621000390853E-2</c:v>
                </c:pt>
                <c:pt idx="9">
                  <c:v>0.14001455725049433</c:v>
                </c:pt>
                <c:pt idx="10">
                  <c:v>0.18601563972944918</c:v>
                </c:pt>
                <c:pt idx="11">
                  <c:v>0.23224076505701879</c:v>
                </c:pt>
                <c:pt idx="12">
                  <c:v>0.27750964507615344</c:v>
                </c:pt>
                <c:pt idx="13">
                  <c:v>0.32109918105981339</c:v>
                </c:pt>
                <c:pt idx="14">
                  <c:v>0.36176322280968809</c:v>
                </c:pt>
                <c:pt idx="15">
                  <c:v>0.39616203070743267</c:v>
                </c:pt>
                <c:pt idx="16">
                  <c:v>0.41968554487745197</c:v>
                </c:pt>
                <c:pt idx="17">
                  <c:v>0.42762392492674545</c:v>
                </c:pt>
                <c:pt idx="18">
                  <c:v>0.41587395769722874</c:v>
                </c:pt>
                <c:pt idx="19">
                  <c:v>0.38234626116586773</c:v>
                </c:pt>
                <c:pt idx="20">
                  <c:v>0.32860928515975757</c:v>
                </c:pt>
                <c:pt idx="21">
                  <c:v>0.26027091560015575</c:v>
                </c:pt>
                <c:pt idx="22">
                  <c:v>0.18570107646378559</c:v>
                </c:pt>
                <c:pt idx="23">
                  <c:v>0.11418071841105136</c:v>
                </c:pt>
                <c:pt idx="24">
                  <c:v>5.365759941042357E-2</c:v>
                </c:pt>
                <c:pt idx="25">
                  <c:v>7.9771583981246043E-3</c:v>
                </c:pt>
                <c:pt idx="26">
                  <c:v>-2.3540028147258658E-2</c:v>
                </c:pt>
                <c:pt idx="27">
                  <c:v>-4.3784497619675414E-2</c:v>
                </c:pt>
                <c:pt idx="28">
                  <c:v>-5.6067478284022934E-2</c:v>
                </c:pt>
                <c:pt idx="29">
                  <c:v>-6.3320149004254589E-2</c:v>
                </c:pt>
                <c:pt idx="30">
                  <c:v>-6.7696456431529828E-2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Interpolation'!$M$24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Interpolation'!$N$24:$AR$24</c:f>
              <c:numCache>
                <c:formatCode>General</c:formatCode>
                <c:ptCount val="31"/>
                <c:pt idx="0">
                  <c:v>-0.15344321628191296</c:v>
                </c:pt>
                <c:pt idx="1">
                  <c:v>-0.13247071400239044</c:v>
                </c:pt>
                <c:pt idx="2">
                  <c:v>-0.10953411588960596</c:v>
                </c:pt>
                <c:pt idx="3">
                  <c:v>-8.4386014715920749E-2</c:v>
                </c:pt>
                <c:pt idx="4">
                  <c:v>-5.6821839877570363E-2</c:v>
                </c:pt>
                <c:pt idx="5">
                  <c:v>-2.6706032441195064E-2</c:v>
                </c:pt>
                <c:pt idx="6">
                  <c:v>6.0228992057601918E-3</c:v>
                </c:pt>
                <c:pt idx="7">
                  <c:v>4.136689889570281E-2</c:v>
                </c:pt>
                <c:pt idx="8">
                  <c:v>7.9215796622338949E-2</c:v>
                </c:pt>
                <c:pt idx="9">
                  <c:v>0.11910833489367245</c:v>
                </c:pt>
                <c:pt idx="10">
                  <c:v>0.16003231990540362</c:v>
                </c:pt>
                <c:pt idx="11">
                  <c:v>0.20066269346324023</c:v>
                </c:pt>
                <c:pt idx="12">
                  <c:v>0.23980500526577575</c:v>
                </c:pt>
                <c:pt idx="13">
                  <c:v>0.27689612975650879</c:v>
                </c:pt>
                <c:pt idx="14">
                  <c:v>0.31197873381140873</c:v>
                </c:pt>
                <c:pt idx="15">
                  <c:v>0.34087054831152486</c:v>
                </c:pt>
                <c:pt idx="16">
                  <c:v>0.35890699200744902</c:v>
                </c:pt>
                <c:pt idx="17">
                  <c:v>0.36239461642206194</c:v>
                </c:pt>
                <c:pt idx="18">
                  <c:v>0.34861860635084529</c:v>
                </c:pt>
                <c:pt idx="19">
                  <c:v>0.31662841205968717</c:v>
                </c:pt>
                <c:pt idx="20">
                  <c:v>0.2680527293686602</c:v>
                </c:pt>
                <c:pt idx="21">
                  <c:v>0.20733182206807999</c:v>
                </c:pt>
                <c:pt idx="22">
                  <c:v>0.14130081454164845</c:v>
                </c:pt>
                <c:pt idx="23">
                  <c:v>7.8684782316274876E-2</c:v>
                </c:pt>
                <c:pt idx="24">
                  <c:v>2.8704812897739095E-2</c:v>
                </c:pt>
                <c:pt idx="25">
                  <c:v>-5.1651478440883705E-3</c:v>
                </c:pt>
                <c:pt idx="26">
                  <c:v>-2.6185190494777716E-2</c:v>
                </c:pt>
                <c:pt idx="27">
                  <c:v>-3.8287148843002744E-2</c:v>
                </c:pt>
                <c:pt idx="28">
                  <c:v>-4.4835364775475423E-2</c:v>
                </c:pt>
                <c:pt idx="29">
                  <c:v>-4.8610565124819774E-2</c:v>
                </c:pt>
                <c:pt idx="30">
                  <c:v>-5.1428863118240256E-2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Interpolation'!$M$25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Interpolation'!$N$25:$AR$25</c:f>
              <c:numCache>
                <c:formatCode>General</c:formatCode>
                <c:ptCount val="31"/>
                <c:pt idx="0">
                  <c:v>-0.16000748422135133</c:v>
                </c:pt>
                <c:pt idx="1">
                  <c:v>-0.13924159509068793</c:v>
                </c:pt>
                <c:pt idx="2">
                  <c:v>-0.11671597503830115</c:v>
                </c:pt>
                <c:pt idx="3">
                  <c:v>-9.2256543245908748E-2</c:v>
                </c:pt>
                <c:pt idx="4">
                  <c:v>-6.5730697457604001E-2</c:v>
                </c:pt>
                <c:pt idx="5">
                  <c:v>-3.706569047846156E-2</c:v>
                </c:pt>
                <c:pt idx="6">
                  <c:v>-6.2626526911537007E-3</c:v>
                </c:pt>
                <c:pt idx="7">
                  <c:v>2.6579892747824154E-2</c:v>
                </c:pt>
                <c:pt idx="8">
                  <c:v>6.1197756627597327E-2</c:v>
                </c:pt>
                <c:pt idx="9">
                  <c:v>9.7044639547782835E-2</c:v>
                </c:pt>
                <c:pt idx="10">
                  <c:v>0.13323629844983392</c:v>
                </c:pt>
                <c:pt idx="11">
                  <c:v>0.16867403917916546</c:v>
                </c:pt>
                <c:pt idx="12">
                  <c:v>0.20231181106443624</c:v>
                </c:pt>
                <c:pt idx="13">
                  <c:v>0.23367139274199672</c:v>
                </c:pt>
                <c:pt idx="14">
                  <c:v>0.26294712059677777</c:v>
                </c:pt>
                <c:pt idx="15">
                  <c:v>0.28624377789594752</c:v>
                </c:pt>
                <c:pt idx="16">
                  <c:v>0.29943571210119418</c:v>
                </c:pt>
                <c:pt idx="17">
                  <c:v>0.29961714104445786</c:v>
                </c:pt>
                <c:pt idx="18">
                  <c:v>0.28494682718187897</c:v>
                </c:pt>
                <c:pt idx="19">
                  <c:v>0.2550701159978514</c:v>
                </c:pt>
                <c:pt idx="20">
                  <c:v>0.21154065902861646</c:v>
                </c:pt>
                <c:pt idx="21">
                  <c:v>0.15795410408262994</c:v>
                </c:pt>
                <c:pt idx="22">
                  <c:v>9.9803464637239936E-2</c:v>
                </c:pt>
                <c:pt idx="23">
                  <c:v>4.4612130003375453E-2</c:v>
                </c:pt>
                <c:pt idx="24">
                  <c:v>4.5123607108786372E-3</c:v>
                </c:pt>
                <c:pt idx="25">
                  <c:v>-1.6839567410274637E-2</c:v>
                </c:pt>
                <c:pt idx="26">
                  <c:v>-2.7520655408291555E-2</c:v>
                </c:pt>
                <c:pt idx="27">
                  <c:v>-3.161097652838056E-2</c:v>
                </c:pt>
                <c:pt idx="28">
                  <c:v>-3.2384950851244751E-2</c:v>
                </c:pt>
                <c:pt idx="29">
                  <c:v>-3.2781186287993841E-2</c:v>
                </c:pt>
                <c:pt idx="30">
                  <c:v>-3.4430445288157724E-2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Interpolation'!$M$26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Interpolation'!$N$26:$AR$26</c:f>
              <c:numCache>
                <c:formatCode>General</c:formatCode>
                <c:ptCount val="31"/>
                <c:pt idx="0">
                  <c:v>-0.16694923520524002</c:v>
                </c:pt>
                <c:pt idx="1">
                  <c:v>-0.14652728271557175</c:v>
                </c:pt>
                <c:pt idx="2">
                  <c:v>-0.12455015820060455</c:v>
                </c:pt>
                <c:pt idx="3">
                  <c:v>-0.10090293997160799</c:v>
                </c:pt>
                <c:pt idx="4">
                  <c:v>-7.5512839596296566E-2</c:v>
                </c:pt>
                <c:pt idx="5">
                  <c:v>-4.8366496929237376E-2</c:v>
                </c:pt>
                <c:pt idx="6">
                  <c:v>-1.9529990032350883E-2</c:v>
                </c:pt>
                <c:pt idx="7">
                  <c:v>1.0820481247617378E-2</c:v>
                </c:pt>
                <c:pt idx="8">
                  <c:v>4.2349648892205403E-2</c:v>
                </c:pt>
                <c:pt idx="9">
                  <c:v>7.4511731774180495E-2</c:v>
                </c:pt>
                <c:pt idx="10">
                  <c:v>0.1065481759411476</c:v>
                </c:pt>
                <c:pt idx="11">
                  <c:v>0.13758229619590354</c:v>
                </c:pt>
                <c:pt idx="12">
                  <c:v>0.16681033127258424</c:v>
                </c:pt>
                <c:pt idx="13">
                  <c:v>0.19368097395003089</c:v>
                </c:pt>
                <c:pt idx="14">
                  <c:v>0.21729727936594886</c:v>
                </c:pt>
                <c:pt idx="15">
                  <c:v>0.23514339873300069</c:v>
                </c:pt>
                <c:pt idx="16">
                  <c:v>0.24416424237598963</c:v>
                </c:pt>
                <c:pt idx="17">
                  <c:v>0.24202680753944913</c:v>
                </c:pt>
                <c:pt idx="18">
                  <c:v>0.22743332409255843</c:v>
                </c:pt>
                <c:pt idx="19">
                  <c:v>0.20036864730798273</c:v>
                </c:pt>
                <c:pt idx="20">
                  <c:v>0.16233157018217723</c:v>
                </c:pt>
                <c:pt idx="21">
                  <c:v>0.11644429650559038</c:v>
                </c:pt>
                <c:pt idx="22">
                  <c:v>6.7497422933545215E-2</c:v>
                </c:pt>
                <c:pt idx="23">
                  <c:v>2.2392148827928282E-2</c:v>
                </c:pt>
                <c:pt idx="24">
                  <c:v>-8.2756537021964061E-3</c:v>
                </c:pt>
                <c:pt idx="25">
                  <c:v>-2.1691950285176342E-2</c:v>
                </c:pt>
                <c:pt idx="26">
                  <c:v>-2.5159853588913254E-2</c:v>
                </c:pt>
                <c:pt idx="27">
                  <c:v>-2.3037182808000371E-2</c:v>
                </c:pt>
                <c:pt idx="28">
                  <c:v>-1.8835648982444379E-2</c:v>
                </c:pt>
                <c:pt idx="29">
                  <c:v>-1.6427787567997711E-2</c:v>
                </c:pt>
                <c:pt idx="30">
                  <c:v>-1.7785685127050067E-2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Interpolation'!$M$27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Interpolation'!$N$27:$AR$27</c:f>
              <c:numCache>
                <c:formatCode>General</c:formatCode>
                <c:ptCount val="31"/>
                <c:pt idx="0">
                  <c:v>-0.17425394354268747</c:v>
                </c:pt>
                <c:pt idx="1">
                  <c:v>-0.15428199713099905</c:v>
                </c:pt>
                <c:pt idx="2">
                  <c:v>-0.13295409876204706</c:v>
                </c:pt>
                <c:pt idx="3">
                  <c:v>-0.11020408384439956</c:v>
                </c:pt>
                <c:pt idx="4">
                  <c:v>-8.6009063482350323E-2</c:v>
                </c:pt>
                <c:pt idx="5">
                  <c:v>-6.0405842478005511E-2</c:v>
                </c:pt>
                <c:pt idx="6">
                  <c:v>-3.3510745214255011E-2</c:v>
                </c:pt>
                <c:pt idx="7">
                  <c:v>-5.5450413357622241E-3</c:v>
                </c:pt>
                <c:pt idx="8">
                  <c:v>2.3135986324733245E-2</c:v>
                </c:pt>
                <c:pt idx="9">
                  <c:v>5.2024030084356084E-2</c:v>
                </c:pt>
                <c:pt idx="10">
                  <c:v>8.0472839365460569E-2</c:v>
                </c:pt>
                <c:pt idx="11">
                  <c:v>0.107761354802174</c:v>
                </c:pt>
                <c:pt idx="12">
                  <c:v>0.13317454467999082</c:v>
                </c:pt>
                <c:pt idx="13">
                  <c:v>0.15596915751034982</c:v>
                </c:pt>
                <c:pt idx="14">
                  <c:v>0.17502628573779258</c:v>
                </c:pt>
                <c:pt idx="15">
                  <c:v>0.1885313125227526</c:v>
                </c:pt>
                <c:pt idx="16">
                  <c:v>0.19438900372947035</c:v>
                </c:pt>
                <c:pt idx="17">
                  <c:v>0.19091727531900829</c:v>
                </c:pt>
                <c:pt idx="18">
                  <c:v>0.17726904696156356</c:v>
                </c:pt>
                <c:pt idx="19">
                  <c:v>0.15368109836016711</c:v>
                </c:pt>
                <c:pt idx="20">
                  <c:v>0.12165102302280753</c:v>
                </c:pt>
                <c:pt idx="21">
                  <c:v>8.4060700550798756E-2</c:v>
                </c:pt>
                <c:pt idx="22">
                  <c:v>4.5316995634835967E-2</c:v>
                </c:pt>
                <c:pt idx="23">
                  <c:v>1.155442247732634E-2</c:v>
                </c:pt>
                <c:pt idx="24">
                  <c:v>-1.0652470412837747E-2</c:v>
                </c:pt>
                <c:pt idx="25">
                  <c:v>-1.975573134177129E-2</c:v>
                </c:pt>
                <c:pt idx="26">
                  <c:v>-1.9453048236979527E-2</c:v>
                </c:pt>
                <c:pt idx="27">
                  <c:v>-1.3774274467829258E-2</c:v>
                </c:pt>
                <c:pt idx="28">
                  <c:v>-6.2230436345971987E-3</c:v>
                </c:pt>
                <c:pt idx="29">
                  <c:v>-1.711646228010115E-3</c:v>
                </c:pt>
                <c:pt idx="30">
                  <c:v>-3.7145771747568654E-3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Interpolation'!$M$28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Interpolation'!$N$28:$AR$28</c:f>
              <c:numCache>
                <c:formatCode>General</c:formatCode>
                <c:ptCount val="31"/>
                <c:pt idx="0">
                  <c:v>-0.1818890672771348</c:v>
                </c:pt>
                <c:pt idx="1">
                  <c:v>-0.16244516245044391</c:v>
                </c:pt>
                <c:pt idx="2">
                  <c:v>-0.14183483684103912</c:v>
                </c:pt>
                <c:pt idx="3">
                  <c:v>-0.12003160204640435</c:v>
                </c:pt>
                <c:pt idx="4">
                  <c:v>-9.7052326485511944E-2</c:v>
                </c:pt>
                <c:pt idx="5">
                  <c:v>-7.2971674009853563E-2</c:v>
                </c:pt>
                <c:pt idx="6">
                  <c:v>-4.7938585977589113E-2</c:v>
                </c:pt>
                <c:pt idx="7">
                  <c:v>-2.2194236603372119E-2</c:v>
                </c:pt>
                <c:pt idx="8">
                  <c:v>3.9122091786016298E-3</c:v>
                </c:pt>
                <c:pt idx="9">
                  <c:v>2.9918315352388255E-2</c:v>
                </c:pt>
                <c:pt idx="10">
                  <c:v>5.5262519503250618E-2</c:v>
                </c:pt>
                <c:pt idx="11">
                  <c:v>7.9315114944482346E-2</c:v>
                </c:pt>
                <c:pt idx="12">
                  <c:v>0.10139537986330556</c:v>
                </c:pt>
                <c:pt idx="13">
                  <c:v>0.12071456623272654</c:v>
                </c:pt>
                <c:pt idx="14">
                  <c:v>0.13623261391660263</c:v>
                </c:pt>
                <c:pt idx="15">
                  <c:v>0.14660334099861577</c:v>
                </c:pt>
                <c:pt idx="16">
                  <c:v>0.15040424260421797</c:v>
                </c:pt>
                <c:pt idx="17">
                  <c:v>0.14653093761259867</c:v>
                </c:pt>
                <c:pt idx="18">
                  <c:v>0.13453614157180432</c:v>
                </c:pt>
                <c:pt idx="19">
                  <c:v>0.11486172966619575</c:v>
                </c:pt>
                <c:pt idx="20">
                  <c:v>8.8989583765695851E-2</c:v>
                </c:pt>
                <c:pt idx="21">
                  <c:v>5.9526029800177821E-2</c:v>
                </c:pt>
                <c:pt idx="22">
                  <c:v>3.0201574608778561E-2</c:v>
                </c:pt>
                <c:pt idx="23">
                  <c:v>5.6416917433259363E-3</c:v>
                </c:pt>
                <c:pt idx="24">
                  <c:v>-9.561413104967411E-3</c:v>
                </c:pt>
                <c:pt idx="25">
                  <c:v>-1.4925608655711044E-2</c:v>
                </c:pt>
                <c:pt idx="26">
                  <c:v>-1.2696609785671682E-2</c:v>
                </c:pt>
                <c:pt idx="27">
                  <c:v>-6.0415208680091488E-3</c:v>
                </c:pt>
                <c:pt idx="28">
                  <c:v>1.6628479711354553E-3</c:v>
                </c:pt>
                <c:pt idx="29">
                  <c:v>6.1861885417305272E-3</c:v>
                </c:pt>
                <c:pt idx="30">
                  <c:v>5.3047101034615039E-3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Interpolation'!$M$29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Interpolation'!$N$29:$AR$29</c:f>
              <c:numCache>
                <c:formatCode>General</c:formatCode>
                <c:ptCount val="31"/>
                <c:pt idx="0">
                  <c:v>-0.18980982803578775</c:v>
                </c:pt>
                <c:pt idx="1">
                  <c:v>-0.17094691174695101</c:v>
                </c:pt>
                <c:pt idx="2">
                  <c:v>-0.15109392532902846</c:v>
                </c:pt>
                <c:pt idx="3">
                  <c:v>-0.13025565896243255</c:v>
                </c:pt>
                <c:pt idx="4">
                  <c:v>-0.10847884485206508</c:v>
                </c:pt>
                <c:pt idx="5">
                  <c:v>-8.5864009093549548E-2</c:v>
                </c:pt>
                <c:pt idx="6">
                  <c:v>-6.257799012601542E-2</c:v>
                </c:pt>
                <c:pt idx="7">
                  <c:v>-3.8865805371376648E-2</c:v>
                </c:pt>
                <c:pt idx="8">
                  <c:v>-1.5058992269738739E-2</c:v>
                </c:pt>
                <c:pt idx="9">
                  <c:v>8.4235619155857838E-3</c:v>
                </c:pt>
                <c:pt idx="10">
                  <c:v>3.1084210346372196E-2</c:v>
                </c:pt>
                <c:pt idx="11">
                  <c:v>5.2358646623029567E-2</c:v>
                </c:pt>
                <c:pt idx="12">
                  <c:v>7.1614462800898115E-2</c:v>
                </c:pt>
                <c:pt idx="13">
                  <c:v>8.8119495916526014E-2</c:v>
                </c:pt>
                <c:pt idx="14">
                  <c:v>0.10100011541173892</c:v>
                </c:pt>
                <c:pt idx="15">
                  <c:v>0.10926735351632566</c:v>
                </c:pt>
                <c:pt idx="16">
                  <c:v>0.11197350384380056</c:v>
                </c:pt>
                <c:pt idx="17">
                  <c:v>0.10845807412006458</c:v>
                </c:pt>
                <c:pt idx="18">
                  <c:v>9.8589828660348822E-2</c:v>
                </c:pt>
                <c:pt idx="19">
                  <c:v>8.2950434694386246E-2</c:v>
                </c:pt>
                <c:pt idx="20">
                  <c:v>6.2944834416073472E-2</c:v>
                </c:pt>
                <c:pt idx="21">
                  <c:v>4.0824462248674545E-2</c:v>
                </c:pt>
                <c:pt idx="22">
                  <c:v>1.9578125860277643E-2</c:v>
                </c:pt>
                <c:pt idx="23">
                  <c:v>2.5918996705784E-3</c:v>
                </c:pt>
                <c:pt idx="24">
                  <c:v>-7.3478220061966373E-3</c:v>
                </c:pt>
                <c:pt idx="25">
                  <c:v>-9.8795774413385842E-3</c:v>
                </c:pt>
                <c:pt idx="26">
                  <c:v>-6.7243394174289761E-3</c:v>
                </c:pt>
                <c:pt idx="27">
                  <c:v>-6.1180041901373605E-4</c:v>
                </c:pt>
                <c:pt idx="28">
                  <c:v>5.6698716343926148E-3</c:v>
                </c:pt>
                <c:pt idx="29">
                  <c:v>9.5469721518483958E-3</c:v>
                </c:pt>
                <c:pt idx="30">
                  <c:v>9.8184716623469365E-3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Interpolation'!$M$30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Interpolation'!$N$30:$AR$30</c:f>
              <c:numCache>
                <c:formatCode>General</c:formatCode>
                <c:ptCount val="31"/>
                <c:pt idx="0">
                  <c:v>-0.19796409344994714</c:v>
                </c:pt>
                <c:pt idx="1">
                  <c:v>-0.17971313495201524</c:v>
                </c:pt>
                <c:pt idx="2">
                  <c:v>-0.16063281631121207</c:v>
                </c:pt>
                <c:pt idx="3">
                  <c:v>-0.14075159862950737</c:v>
                </c:pt>
                <c:pt idx="4">
                  <c:v>-0.12013723473136405</c:v>
                </c:pt>
                <c:pt idx="5">
                  <c:v>-9.8906037752593753E-2</c:v>
                </c:pt>
                <c:pt idx="6">
                  <c:v>-7.7231948502100883E-2</c:v>
                </c:pt>
                <c:pt idx="7">
                  <c:v>-5.5354190654062975E-2</c:v>
                </c:pt>
                <c:pt idx="8">
                  <c:v>-3.3581744419130949E-2</c:v>
                </c:pt>
                <c:pt idx="9">
                  <c:v>-1.2293030858954584E-2</c:v>
                </c:pt>
                <c:pt idx="10">
                  <c:v>8.0688857234762212E-3</c:v>
                </c:pt>
                <c:pt idx="11">
                  <c:v>2.7001549564149269E-2</c:v>
                </c:pt>
                <c:pt idx="12">
                  <c:v>4.394234657321687E-2</c:v>
                </c:pt>
                <c:pt idx="13">
                  <c:v>5.8261086087748645E-2</c:v>
                </c:pt>
                <c:pt idx="14">
                  <c:v>6.9263640750556618E-2</c:v>
                </c:pt>
                <c:pt idx="15">
                  <c:v>7.6241034707164965E-2</c:v>
                </c:pt>
                <c:pt idx="16">
                  <c:v>7.8585248838633534E-2</c:v>
                </c:pt>
                <c:pt idx="17">
                  <c:v>7.5952661681639319E-2</c:v>
                </c:pt>
                <c:pt idx="18">
                  <c:v>6.8429787762484803E-2</c:v>
                </c:pt>
                <c:pt idx="19">
                  <c:v>5.6661317279902701E-2</c:v>
                </c:pt>
                <c:pt idx="20">
                  <c:v>4.1914047034315505E-2</c:v>
                </c:pt>
                <c:pt idx="21">
                  <c:v>2.6050540165814928E-2</c:v>
                </c:pt>
                <c:pt idx="22">
                  <c:v>1.1368634546356782E-2</c:v>
                </c:pt>
                <c:pt idx="23">
                  <c:v>2.2195849112633531E-4</c:v>
                </c:pt>
                <c:pt idx="24">
                  <c:v>-5.7015379711685063E-3</c:v>
                </c:pt>
                <c:pt idx="25">
                  <c:v>-6.156151768109179E-3</c:v>
                </c:pt>
                <c:pt idx="26">
                  <c:v>-2.4732084596080089E-3</c:v>
                </c:pt>
                <c:pt idx="27">
                  <c:v>2.6786821088818497E-3</c:v>
                </c:pt>
                <c:pt idx="28">
                  <c:v>7.5114919531033691E-3</c:v>
                </c:pt>
                <c:pt idx="29">
                  <c:v>1.0740869026987149E-2</c:v>
                </c:pt>
                <c:pt idx="30">
                  <c:v>1.1558119309218268E-2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Interpolation'!$M$31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Interpolation'!$N$31:$AR$31</c:f>
              <c:numCache>
                <c:formatCode>General</c:formatCode>
                <c:ptCount val="31"/>
                <c:pt idx="0">
                  <c:v>-0.20629650369724123</c:v>
                </c:pt>
                <c:pt idx="1">
                  <c:v>-0.18866982967969131</c:v>
                </c:pt>
                <c:pt idx="2">
                  <c:v>-0.17035749401812</c:v>
                </c:pt>
                <c:pt idx="3">
                  <c:v>-0.1514050083177369</c:v>
                </c:pt>
                <c:pt idx="4">
                  <c:v>-0.1318937447569844</c:v>
                </c:pt>
                <c:pt idx="5">
                  <c:v>-0.1119479404000196</c:v>
                </c:pt>
                <c:pt idx="6">
                  <c:v>-9.1741068884184915E-2</c:v>
                </c:pt>
                <c:pt idx="7">
                  <c:v>-7.1500676845022856E-2</c:v>
                </c:pt>
                <c:pt idx="8">
                  <c:v>-5.1510673841646128E-2</c:v>
                </c:pt>
                <c:pt idx="9">
                  <c:v>-3.2110447791722597E-2</c:v>
                </c:pt>
                <c:pt idx="10">
                  <c:v>-1.3691264293424408E-2</c:v>
                </c:pt>
                <c:pt idx="11">
                  <c:v>3.3083551891250548E-3</c:v>
                </c:pt>
                <c:pt idx="12">
                  <c:v>1.8407060962932625E-2</c:v>
                </c:pt>
                <c:pt idx="13">
                  <c:v>3.1088227037109763E-2</c:v>
                </c:pt>
                <c:pt idx="14">
                  <c:v>4.0821802261649644E-2</c:v>
                </c:pt>
                <c:pt idx="15">
                  <c:v>4.7115559632166383E-2</c:v>
                </c:pt>
                <c:pt idx="16">
                  <c:v>4.9602245137513636E-2</c:v>
                </c:pt>
                <c:pt idx="17">
                  <c:v>4.8150848181882623E-2</c:v>
                </c:pt>
                <c:pt idx="18">
                  <c:v>4.297612057544762E-2</c:v>
                </c:pt>
                <c:pt idx="19">
                  <c:v>3.4717932307782855E-2</c:v>
                </c:pt>
                <c:pt idx="20">
                  <c:v>2.4464948136439506E-2</c:v>
                </c:pt>
                <c:pt idx="21">
                  <c:v>1.3696644759074943E-2</c:v>
                </c:pt>
                <c:pt idx="22">
                  <c:v>4.1114874864541726E-3</c:v>
                </c:pt>
                <c:pt idx="23">
                  <c:v>-2.6934590215463849E-3</c:v>
                </c:pt>
                <c:pt idx="24">
                  <c:v>-5.6757504270453785E-3</c:v>
                </c:pt>
                <c:pt idx="25">
                  <c:v>-4.7540284460281246E-3</c:v>
                </c:pt>
                <c:pt idx="26">
                  <c:v>-9.9107188015434139E-4</c:v>
                </c:pt>
                <c:pt idx="27">
                  <c:v>3.4659929457685548E-3</c:v>
                </c:pt>
                <c:pt idx="28">
                  <c:v>7.4471674820318981E-3</c:v>
                </c:pt>
                <c:pt idx="29">
                  <c:v>1.0284880875866063E-2</c:v>
                </c:pt>
                <c:pt idx="30">
                  <c:v>1.1427920106728627E-2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Interpolation'!$M$32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Interpolation'!$N$32:$AR$32</c:f>
              <c:numCache>
                <c:formatCode>General</c:formatCode>
                <c:ptCount val="31"/>
                <c:pt idx="0">
                  <c:v>-0.21475180381527714</c:v>
                </c:pt>
                <c:pt idx="1">
                  <c:v>-0.19774650326852938</c:v>
                </c:pt>
                <c:pt idx="2">
                  <c:v>-0.18018182623612355</c:v>
                </c:pt>
                <c:pt idx="3">
                  <c:v>-0.16211478358746556</c:v>
                </c:pt>
                <c:pt idx="4">
                  <c:v>-0.14363443607378723</c:v>
                </c:pt>
                <c:pt idx="5">
                  <c:v>-0.12486703144775513</c:v>
                </c:pt>
                <c:pt idx="6">
                  <c:v>-0.10598033075227109</c:v>
                </c:pt>
                <c:pt idx="7">
                  <c:v>-8.7186481815870187E-2</c:v>
                </c:pt>
                <c:pt idx="8">
                  <c:v>-6.874282415190125E-2</c:v>
                </c:pt>
                <c:pt idx="9">
                  <c:v>-5.095027534917939E-2</c:v>
                </c:pt>
                <c:pt idx="10">
                  <c:v>-3.4149390007749844E-2</c:v>
                </c:pt>
                <c:pt idx="11">
                  <c:v>-1.8714339288918958E-2</c:v>
                </c:pt>
                <c:pt idx="12">
                  <c:v>-5.044101050946756E-3</c:v>
                </c:pt>
                <c:pt idx="13">
                  <c:v>6.4524042143025012E-3</c:v>
                </c:pt>
                <c:pt idx="14">
                  <c:v>1.53834330398386E-2</c:v>
                </c:pt>
                <c:pt idx="15">
                  <c:v>2.1420037212996144E-2</c:v>
                </c:pt>
                <c:pt idx="16">
                  <c:v>2.4360888732526419E-2</c:v>
                </c:pt>
                <c:pt idx="17">
                  <c:v>2.4207593594576166E-2</c:v>
                </c:pt>
                <c:pt idx="18">
                  <c:v>2.1233687865444245E-2</c:v>
                </c:pt>
                <c:pt idx="19">
                  <c:v>1.6027062567115426E-2</c:v>
                </c:pt>
                <c:pt idx="20">
                  <c:v>9.4855208741502564E-3</c:v>
                </c:pt>
                <c:pt idx="21">
                  <c:v>2.7459945676175171E-3</c:v>
                </c:pt>
                <c:pt idx="22">
                  <c:v>-2.969326138390925E-3</c:v>
                </c:pt>
                <c:pt idx="23">
                  <c:v>-6.5930677824486833E-3</c:v>
                </c:pt>
                <c:pt idx="24">
                  <c:v>-7.501158903822483E-3</c:v>
                </c:pt>
                <c:pt idx="25">
                  <c:v>-5.7544045574190045E-3</c:v>
                </c:pt>
                <c:pt idx="26">
                  <c:v>-2.1806176413498649E-3</c:v>
                </c:pt>
                <c:pt idx="27">
                  <c:v>1.9399714669864829E-3</c:v>
                </c:pt>
                <c:pt idx="28">
                  <c:v>5.6554232868051765E-3</c:v>
                </c:pt>
                <c:pt idx="29">
                  <c:v>8.4151553006290916E-3</c:v>
                </c:pt>
                <c:pt idx="30">
                  <c:v>9.8694195864542714E-3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Interpolation'!$M$33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Interpolation'!$N$33:$AR$33</c:f>
              <c:numCache>
                <c:formatCode>General</c:formatCode>
                <c:ptCount val="31"/>
                <c:pt idx="0">
                  <c:v>-0.22327736530757525</c:v>
                </c:pt>
                <c:pt idx="1">
                  <c:v>-0.20687857252028519</c:v>
                </c:pt>
                <c:pt idx="2">
                  <c:v>-0.19002963530030903</c:v>
                </c:pt>
                <c:pt idx="3">
                  <c:v>-0.17279455084311535</c:v>
                </c:pt>
                <c:pt idx="4">
                  <c:v>-0.15526546311862766</c:v>
                </c:pt>
                <c:pt idx="5">
                  <c:v>-0.13756629887021588</c:v>
                </c:pt>
                <c:pt idx="6">
                  <c:v>-0.11985553525361259</c:v>
                </c:pt>
                <c:pt idx="7">
                  <c:v>-0.10232762710152576</c:v>
                </c:pt>
                <c:pt idx="8">
                  <c:v>-8.5212655944163024E-2</c:v>
                </c:pt>
                <c:pt idx="9">
                  <c:v>-6.8773883386488682E-2</c:v>
                </c:pt>
                <c:pt idx="10">
                  <c:v>-5.330299668951774E-2</c:v>
                </c:pt>
                <c:pt idx="11">
                  <c:v>-3.9112671514377112E-2</c:v>
                </c:pt>
                <c:pt idx="12">
                  <c:v>-2.6525366871770845E-2</c:v>
                </c:pt>
                <c:pt idx="13">
                  <c:v>-1.5856088554072695E-2</c:v>
                </c:pt>
                <c:pt idx="14">
                  <c:v>-7.3860594796088738E-3</c:v>
                </c:pt>
                <c:pt idx="15">
                  <c:v>-1.3252431004958307E-3</c:v>
                </c:pt>
                <c:pt idx="16">
                  <c:v>2.2346950011338587E-3</c:v>
                </c:pt>
                <c:pt idx="17">
                  <c:v>3.3700725146516425E-3</c:v>
                </c:pt>
                <c:pt idx="18">
                  <c:v>2.3658272004872111E-3</c:v>
                </c:pt>
                <c:pt idx="19">
                  <c:v>-2.671211677639021E-4</c:v>
                </c:pt>
                <c:pt idx="20">
                  <c:v>-3.8120538773053839E-3</c:v>
                </c:pt>
                <c:pt idx="21">
                  <c:v>-7.4160937002175145E-3</c:v>
                </c:pt>
                <c:pt idx="22">
                  <c:v>-1.0214832881977061E-2</c:v>
                </c:pt>
                <c:pt idx="23">
                  <c:v>-1.1502919940231948E-2</c:v>
                </c:pt>
                <c:pt idx="24">
                  <c:v>-1.0916063854911229E-2</c:v>
                </c:pt>
                <c:pt idx="25">
                  <c:v>-8.5611207170437909E-3</c:v>
                </c:pt>
                <c:pt idx="26">
                  <c:v>-5.008954770949918E-3</c:v>
                </c:pt>
                <c:pt idx="27">
                  <c:v>-1.0669193077819591E-3</c:v>
                </c:pt>
                <c:pt idx="28">
                  <c:v>2.5607076100192042E-3</c:v>
                </c:pt>
                <c:pt idx="29">
                  <c:v>5.4016441418378788E-3</c:v>
                </c:pt>
                <c:pt idx="30">
                  <c:v>7.1832751499506728E-3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Interpolation'!$M$34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Interpolation'!$N$34:$AR$34</c:f>
              <c:numCache>
                <c:formatCode>General</c:formatCode>
                <c:ptCount val="31"/>
                <c:pt idx="0">
                  <c:v>-0.23182494775091628</c:v>
                </c:pt>
                <c:pt idx="1">
                  <c:v>-0.2160088567902913</c:v>
                </c:pt>
                <c:pt idx="2">
                  <c:v>-0.1998357078750122</c:v>
                </c:pt>
                <c:pt idx="3">
                  <c:v>-0.18337291683790963</c:v>
                </c:pt>
                <c:pt idx="4">
                  <c:v>-0.16671223984998124</c:v>
                </c:pt>
                <c:pt idx="5">
                  <c:v>-0.14997221627259488</c:v>
                </c:pt>
                <c:pt idx="6">
                  <c:v>-0.13329973989171867</c:v>
                </c:pt>
                <c:pt idx="7">
                  <c:v>-0.11687039101372604</c:v>
                </c:pt>
                <c:pt idx="8">
                  <c:v>-0.10088717513931372</c:v>
                </c:pt>
                <c:pt idx="9">
                  <c:v>-8.5577346345218464E-2</c:v>
                </c:pt>
                <c:pt idx="10">
                  <c:v>-7.118697626257213E-2</c:v>
                </c:pt>
                <c:pt idx="11">
                  <c:v>-5.7972757108989345E-2</c:v>
                </c:pt>
                <c:pt idx="12">
                  <c:v>-4.6190152722684494E-2</c:v>
                </c:pt>
                <c:pt idx="13">
                  <c:v>-3.6076611528016597E-2</c:v>
                </c:pt>
                <c:pt idx="14">
                  <c:v>-2.7828621170594741E-2</c:v>
                </c:pt>
                <c:pt idx="15">
                  <c:v>-2.1572521395573897E-2</c:v>
                </c:pt>
                <c:pt idx="16">
                  <c:v>-1.7331415703127493E-2</c:v>
                </c:pt>
                <c:pt idx="17">
                  <c:v>-1.4993677087311502E-2</c:v>
                </c:pt>
                <c:pt idx="18">
                  <c:v>-1.4291317800046138E-2</c:v>
                </c:pt>
                <c:pt idx="19">
                  <c:v>-1.4797873187270574E-2</c:v>
                </c:pt>
                <c:pt idx="20">
                  <c:v>-1.5954853125962367E-2</c:v>
                </c:pt>
                <c:pt idx="21">
                  <c:v>-1.7132721947880868E-2</c:v>
                </c:pt>
                <c:pt idx="22">
                  <c:v>-1.772574796434425E-2</c:v>
                </c:pt>
                <c:pt idx="23">
                  <c:v>-1.7268688419160752E-2</c:v>
                </c:pt>
                <c:pt idx="24">
                  <c:v>-1.55478251669703E-2</c:v>
                </c:pt>
                <c:pt idx="25">
                  <c:v>-1.2664412850453069E-2</c:v>
                </c:pt>
                <c:pt idx="26">
                  <c:v>-9.005243807612924E-3</c:v>
                </c:pt>
                <c:pt idx="27">
                  <c:v>-5.1055881482747825E-3</c:v>
                </c:pt>
                <c:pt idx="28">
                  <c:v>-1.4742689995903627E-3</c:v>
                </c:pt>
                <c:pt idx="29">
                  <c:v>1.5088927476362771E-3</c:v>
                </c:pt>
                <c:pt idx="30">
                  <c:v>3.6143147608090412E-3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164981</xdr:colOff>
      <xdr:row>6</xdr:row>
      <xdr:rowOff>99332</xdr:rowOff>
    </xdr:from>
    <xdr:to>
      <xdr:col>15</xdr:col>
      <xdr:colOff>533400</xdr:colOff>
      <xdr:row>27</xdr:row>
      <xdr:rowOff>19052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7</xdr:row>
      <xdr:rowOff>71437</xdr:rowOff>
    </xdr:from>
    <xdr:to>
      <xdr:col>30</xdr:col>
      <xdr:colOff>154784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166007</xdr:colOff>
      <xdr:row>27</xdr:row>
      <xdr:rowOff>105458</xdr:rowOff>
    </xdr:from>
    <xdr:to>
      <xdr:col>15</xdr:col>
      <xdr:colOff>498703</xdr:colOff>
      <xdr:row>45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164646</xdr:colOff>
      <xdr:row>46</xdr:row>
      <xdr:rowOff>17689</xdr:rowOff>
    </xdr:from>
    <xdr:to>
      <xdr:col>15</xdr:col>
      <xdr:colOff>487817</xdr:colOff>
      <xdr:row>63</xdr:row>
      <xdr:rowOff>155121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12</xdr:row>
      <xdr:rowOff>146958</xdr:rowOff>
    </xdr:from>
    <xdr:to>
      <xdr:col>7</xdr:col>
      <xdr:colOff>549728</xdr:colOff>
      <xdr:row>30</xdr:row>
      <xdr:rowOff>146960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601433</xdr:colOff>
      <xdr:row>15</xdr:row>
      <xdr:rowOff>166004</xdr:rowOff>
    </xdr:from>
    <xdr:to>
      <xdr:col>14</xdr:col>
      <xdr:colOff>78919</xdr:colOff>
      <xdr:row>30</xdr:row>
      <xdr:rowOff>133348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15</xdr:row>
      <xdr:rowOff>155122</xdr:rowOff>
    </xdr:from>
    <xdr:to>
      <xdr:col>21</xdr:col>
      <xdr:colOff>95250</xdr:colOff>
      <xdr:row>30</xdr:row>
      <xdr:rowOff>122465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92528</xdr:colOff>
      <xdr:row>18</xdr:row>
      <xdr:rowOff>38102</xdr:rowOff>
    </xdr:from>
    <xdr:to>
      <xdr:col>11</xdr:col>
      <xdr:colOff>174171</xdr:colOff>
      <xdr:row>33</xdr:row>
      <xdr:rowOff>81645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35376</xdr:colOff>
      <xdr:row>5</xdr:row>
      <xdr:rowOff>35378</xdr:rowOff>
    </xdr:from>
    <xdr:to>
      <xdr:col>22</xdr:col>
      <xdr:colOff>266699</xdr:colOff>
      <xdr:row>26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7</xdr:row>
      <xdr:rowOff>82550</xdr:rowOff>
    </xdr:from>
    <xdr:to>
      <xdr:col>15</xdr:col>
      <xdr:colOff>196850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E1048576" totalsRowShown="0">
  <autoFilter ref="B1:E1048576"/>
  <sortState ref="B2:E22">
    <sortCondition ref="D1:D1048576"/>
  </sortState>
  <tableColumns count="4">
    <tableColumn id="1" name="Function"/>
    <tableColumn id="2" name="Category"/>
    <tableColumn id="4" name="Section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132"/>
  <sheetViews>
    <sheetView topLeftCell="J1" workbookViewId="0">
      <selection activeCell="U5" sqref="U5"/>
    </sheetView>
  </sheetViews>
  <sheetFormatPr defaultRowHeight="14.5" x14ac:dyDescent="0.35"/>
  <cols>
    <col min="5" max="5" width="12.453125" bestFit="1" customWidth="1"/>
    <col min="6" max="6" width="18.36328125" bestFit="1" customWidth="1"/>
    <col min="8" max="8" width="9.08984375" style="12"/>
    <col min="9" max="11" width="11.36328125" customWidth="1"/>
    <col min="14" max="15" width="11.08984375" bestFit="1" customWidth="1"/>
  </cols>
  <sheetData>
    <row r="1" spans="2:22" x14ac:dyDescent="0.35">
      <c r="M1" s="46" t="s">
        <v>6</v>
      </c>
      <c r="N1" s="46" t="s">
        <v>2</v>
      </c>
      <c r="O1" s="46" t="s">
        <v>5</v>
      </c>
      <c r="P1" s="46" t="s">
        <v>4</v>
      </c>
      <c r="Q1" s="46" t="s">
        <v>11</v>
      </c>
      <c r="R1" s="46" t="s">
        <v>12</v>
      </c>
      <c r="S1" s="60" t="s">
        <v>137</v>
      </c>
      <c r="T1" s="46" t="s">
        <v>9</v>
      </c>
      <c r="U1" s="46" t="s">
        <v>10</v>
      </c>
      <c r="V1" s="46" t="s">
        <v>13</v>
      </c>
    </row>
    <row r="2" spans="2:22" ht="15" thickBot="1" x14ac:dyDescent="0.4">
      <c r="B2" s="66" t="s">
        <v>16</v>
      </c>
      <c r="C2" s="66"/>
      <c r="H2" s="47" t="s">
        <v>101</v>
      </c>
      <c r="I2" s="11"/>
      <c r="J2" s="11"/>
      <c r="K2" s="11"/>
      <c r="M2" t="str">
        <f>_xll.acq_interpolator_create($B$4:$B$16,$C$4:$C$16,M$1,$F$4)</f>
        <v>#acqInterpolator:8</v>
      </c>
      <c r="N2" t="str">
        <f>_xll.acq_interpolator_create($B$4:$B$16,$C$4:$C$16,N$1,$F$4)</f>
        <v>#acqInterpolator:2</v>
      </c>
      <c r="O2" t="str">
        <f>_xll.acq_interpolator_create($B$4:$B$16,$C$4:$C$16,O$1,$F$4)</f>
        <v>#acqInterpolator:7</v>
      </c>
      <c r="P2" t="str">
        <f>_xll.acq_interpolator_create($B$4:$B$16,$C$4:$C$16,P$1,$F$4)</f>
        <v>#acqInterpolator:3</v>
      </c>
      <c r="Q2" t="str">
        <f>_xll.acq_interpolator_create($B$4:$B$16,$C$4:$C$16,Q$1,$F$4)</f>
        <v>#acqInterpolator:6</v>
      </c>
      <c r="R2" t="str">
        <f>_xll.acq_interpolator_create($B$4:$B$16,$C$4:$C$16,R$1,$F$4)</f>
        <v>#acqInterpolator:0</v>
      </c>
      <c r="S2" t="str">
        <f>_xll.acq_interpolator_create($B$4:$B$16,$C$4:$C$16,S$1,$F$4)</f>
        <v>#acqInterpolator:13</v>
      </c>
      <c r="T2" t="str">
        <f>_xll.acq_interpolator_create($B$4:$B$16,$C$4:$C$16,T$1,$F$4)</f>
        <v>#acqInterpolator:1</v>
      </c>
      <c r="U2" t="str">
        <f>_xll.acq_interpolator_create($B$4:$B$16,$C$4:$C$16,U$1,$F$4)</f>
        <v>#acqInterpolator:5</v>
      </c>
      <c r="V2" t="str">
        <f>_xll.acq_interpolator_create($B$4:$B$16,$C$4:$C$16,V$1,$F$4)</f>
        <v>#acqInterpolator:4</v>
      </c>
    </row>
    <row r="3" spans="2:22" x14ac:dyDescent="0.35">
      <c r="B3" s="3" t="s">
        <v>0</v>
      </c>
      <c r="C3" s="3" t="s">
        <v>24</v>
      </c>
      <c r="E3" s="7" t="s">
        <v>7</v>
      </c>
      <c r="F3" s="4" t="s">
        <v>2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17</v>
      </c>
    </row>
    <row r="4" spans="2:22" x14ac:dyDescent="0.35">
      <c r="B4" s="2">
        <v>-3</v>
      </c>
      <c r="C4" s="1">
        <v>6</v>
      </c>
      <c r="E4" s="8" t="s">
        <v>8</v>
      </c>
      <c r="F4" s="5" t="b">
        <v>1</v>
      </c>
      <c r="H4" s="12">
        <v>-3.2</v>
      </c>
      <c r="I4">
        <f>_xll.acq_interpolator_eval($F$5,H4)</f>
        <v>6</v>
      </c>
      <c r="M4">
        <f>_xll.acq_interpolator_eval(M$2,$H4)</f>
        <v>6</v>
      </c>
      <c r="N4">
        <f>_xll.acq_interpolator_eval(N$2,$H4)</f>
        <v>6</v>
      </c>
      <c r="O4">
        <f>_xll.acq_interpolator_eval(O$2,$H4)</f>
        <v>6</v>
      </c>
      <c r="P4">
        <f>_xll.acq_interpolator_eval(P$2,$H4)</f>
        <v>6</v>
      </c>
      <c r="Q4">
        <f>_xll.acq_interpolator_eval(Q$2,$H4)</f>
        <v>6</v>
      </c>
      <c r="R4">
        <f>_xll.acq_interpolator_eval(R$2,$H4)</f>
        <v>6</v>
      </c>
      <c r="S4">
        <f>_xll.acq_interpolator_eval(S$2,$H4)</f>
        <v>6</v>
      </c>
      <c r="T4">
        <f>_xll.acq_interpolator_eval(T$2,$H4)</f>
        <v>6</v>
      </c>
      <c r="U4">
        <f>_xll.acq_interpolator_eval(U$2,$H4)</f>
        <v>6</v>
      </c>
      <c r="V4">
        <f>_xll.acq_interpolator_eval(V$2,$H4)</f>
        <v>6</v>
      </c>
    </row>
    <row r="5" spans="2:22" ht="15" thickBot="1" x14ac:dyDescent="0.4">
      <c r="B5" s="2">
        <v>-2.5</v>
      </c>
      <c r="C5" s="1">
        <v>5.8</v>
      </c>
      <c r="E5" s="9" t="s">
        <v>1</v>
      </c>
      <c r="F5" s="6" t="str">
        <f>_xll.acq_interpolator_create(B4:B16,C4:C16,F3,F4)</f>
        <v>#acqInterpolator:2</v>
      </c>
      <c r="H5" s="12">
        <v>-3.15</v>
      </c>
      <c r="I5">
        <f>_xll.acq_interpolator_eval($F$5,H5)</f>
        <v>6</v>
      </c>
      <c r="J5">
        <f>_xll.acq_diff1_c3pt(H4:H6,I4:I6)</f>
        <v>0</v>
      </c>
      <c r="K5">
        <f>_xll.acq_diff2_c3pt(H4:H6,I4:I6)</f>
        <v>0</v>
      </c>
      <c r="M5">
        <f>_xll.acq_interpolator_eval(M$2,$H5)</f>
        <v>6</v>
      </c>
      <c r="N5">
        <f>_xll.acq_interpolator_eval(N$2,$H5)</f>
        <v>6</v>
      </c>
      <c r="O5">
        <f>_xll.acq_interpolator_eval(O$2,$H5)</f>
        <v>6</v>
      </c>
      <c r="P5">
        <f>_xll.acq_interpolator_eval(P$2,$H5)</f>
        <v>6</v>
      </c>
      <c r="Q5">
        <f>_xll.acq_interpolator_eval(Q$2,$H5)</f>
        <v>6</v>
      </c>
      <c r="R5">
        <f>_xll.acq_interpolator_eval(R$2,$H5)</f>
        <v>6</v>
      </c>
      <c r="S5">
        <f>_xll.acq_interpolator_eval(S$2,$H5)</f>
        <v>6</v>
      </c>
      <c r="T5">
        <f>_xll.acq_interpolator_eval(T$2,$H5)</f>
        <v>6</v>
      </c>
      <c r="U5">
        <f>_xll.acq_interpolator_eval(U$2,$H5)</f>
        <v>6</v>
      </c>
      <c r="V5">
        <f>_xll.acq_interpolator_eval(V$2,$H5)</f>
        <v>6</v>
      </c>
    </row>
    <row r="6" spans="2:22" x14ac:dyDescent="0.35">
      <c r="B6" s="2">
        <v>-2</v>
      </c>
      <c r="C6" s="1">
        <v>5.6</v>
      </c>
      <c r="H6" s="12">
        <v>-3.1</v>
      </c>
      <c r="I6">
        <f>_xll.acq_interpolator_eval($F$5,H6)</f>
        <v>6</v>
      </c>
      <c r="J6">
        <f>_xll.acq_diff1_c3pt(H5:H7,I5:I7)</f>
        <v>0</v>
      </c>
      <c r="K6">
        <f>_xll.acq_diff2_c3pt(H5:H7,I5:I7)</f>
        <v>0</v>
      </c>
      <c r="M6">
        <f>_xll.acq_interpolator_eval(M$2,$H6)</f>
        <v>6</v>
      </c>
      <c r="N6">
        <f>_xll.acq_interpolator_eval(N$2,$H6)</f>
        <v>6</v>
      </c>
      <c r="O6">
        <f>_xll.acq_interpolator_eval(O$2,$H6)</f>
        <v>6</v>
      </c>
      <c r="P6">
        <f>_xll.acq_interpolator_eval(P$2,$H6)</f>
        <v>6</v>
      </c>
      <c r="Q6">
        <f>_xll.acq_interpolator_eval(Q$2,$H6)</f>
        <v>6</v>
      </c>
      <c r="R6">
        <f>_xll.acq_interpolator_eval(R$2,$H6)</f>
        <v>6</v>
      </c>
      <c r="S6">
        <f>_xll.acq_interpolator_eval(S$2,$H6)</f>
        <v>6</v>
      </c>
      <c r="T6">
        <f>_xll.acq_interpolator_eval(T$2,$H6)</f>
        <v>6</v>
      </c>
      <c r="U6">
        <f>_xll.acq_interpolator_eval(U$2,$H6)</f>
        <v>6</v>
      </c>
      <c r="V6">
        <f>_xll.acq_interpolator_eval(V$2,$H6)</f>
        <v>6</v>
      </c>
    </row>
    <row r="7" spans="2:22" ht="15" thickBot="1" x14ac:dyDescent="0.4">
      <c r="B7" s="2">
        <v>-1.5</v>
      </c>
      <c r="C7" s="1">
        <v>5.4</v>
      </c>
      <c r="E7" s="11" t="s">
        <v>3</v>
      </c>
      <c r="H7" s="12">
        <v>-3.05</v>
      </c>
      <c r="I7">
        <f>_xll.acq_interpolator_eval($F$5,H7)</f>
        <v>6</v>
      </c>
      <c r="J7">
        <f>_xll.acq_diff1_c3pt(H6:H8,I6:I8)</f>
        <v>0</v>
      </c>
      <c r="K7">
        <f>_xll.acq_diff2_c3pt(H6:H8,I6:I8)</f>
        <v>0</v>
      </c>
      <c r="M7">
        <f>_xll.acq_interpolator_eval(M$2,$H7)</f>
        <v>6</v>
      </c>
      <c r="N7">
        <f>_xll.acq_interpolator_eval(N$2,$H7)</f>
        <v>6</v>
      </c>
      <c r="O7">
        <f>_xll.acq_interpolator_eval(O$2,$H7)</f>
        <v>6</v>
      </c>
      <c r="P7">
        <f>_xll.acq_interpolator_eval(P$2,$H7)</f>
        <v>6</v>
      </c>
      <c r="Q7">
        <f>_xll.acq_interpolator_eval(Q$2,$H7)</f>
        <v>6</v>
      </c>
      <c r="R7">
        <f>_xll.acq_interpolator_eval(R$2,$H7)</f>
        <v>6</v>
      </c>
      <c r="S7">
        <f>_xll.acq_interpolator_eval(S$2,$H7)</f>
        <v>6</v>
      </c>
      <c r="T7">
        <f>_xll.acq_interpolator_eval(T$2,$H7)</f>
        <v>6</v>
      </c>
      <c r="U7">
        <f>_xll.acq_interpolator_eval(U$2,$H7)</f>
        <v>6</v>
      </c>
      <c r="V7">
        <f>_xll.acq_interpolator_eval(V$2,$H7)</f>
        <v>6</v>
      </c>
    </row>
    <row r="8" spans="2:22" x14ac:dyDescent="0.35">
      <c r="B8" s="2">
        <v>-1</v>
      </c>
      <c r="C8" s="1">
        <v>5.2</v>
      </c>
      <c r="E8" t="s">
        <v>6</v>
      </c>
      <c r="H8" s="12">
        <v>-3</v>
      </c>
      <c r="I8">
        <f>_xll.acq_interpolator_eval($F$5,H8)</f>
        <v>6</v>
      </c>
      <c r="J8">
        <f>_xll.acq_diff1_c3pt(H7:H9,I7:I9)</f>
        <v>-0.19999999999999646</v>
      </c>
      <c r="K8">
        <f>_xll.acq_diff2_c3pt(H7:H9,I7:I9)</f>
        <v>-3.9999999999999432</v>
      </c>
      <c r="M8">
        <f>_xll.acq_interpolator_eval(M$2,$H8)</f>
        <v>6</v>
      </c>
      <c r="N8">
        <f>_xll.acq_interpolator_eval(N$2,$H8)</f>
        <v>6</v>
      </c>
      <c r="O8">
        <f>_xll.acq_interpolator_eval(O$2,$H8)</f>
        <v>6</v>
      </c>
      <c r="P8">
        <f>_xll.acq_interpolator_eval(P$2,$H8)</f>
        <v>6</v>
      </c>
      <c r="Q8">
        <f>_xll.acq_interpolator_eval(Q$2,$H8)</f>
        <v>6</v>
      </c>
      <c r="R8">
        <f>_xll.acq_interpolator_eval(R$2,$H8)</f>
        <v>6</v>
      </c>
      <c r="S8">
        <f>_xll.acq_interpolator_eval(S$2,$H8)</f>
        <v>6</v>
      </c>
      <c r="T8">
        <f>_xll.acq_interpolator_eval(T$2,$H8)</f>
        <v>6</v>
      </c>
      <c r="U8">
        <f>_xll.acq_interpolator_eval(U$2,$H8)</f>
        <v>6</v>
      </c>
      <c r="V8">
        <f>_xll.acq_interpolator_eval(V$2,$H8)</f>
        <v>6</v>
      </c>
    </row>
    <row r="9" spans="2:22" x14ac:dyDescent="0.35">
      <c r="B9" s="2">
        <v>-0.2</v>
      </c>
      <c r="C9" s="1">
        <v>4.8</v>
      </c>
      <c r="E9" t="s">
        <v>31</v>
      </c>
      <c r="H9" s="12">
        <v>-2.95</v>
      </c>
      <c r="I9">
        <f>_xll.acq_interpolator_eval($F$5,H9)</f>
        <v>5.98</v>
      </c>
      <c r="J9">
        <f>_xll.acq_diff1_c3pt(H8:H10,I8:I10)</f>
        <v>-0.4</v>
      </c>
      <c r="K9">
        <f>_xll.acq_diff2_c3pt(H8:H10,I8:I10)</f>
        <v>-1.4210854715201991E-13</v>
      </c>
      <c r="M9">
        <f>_xll.acq_interpolator_eval(M$2,$H9)</f>
        <v>6</v>
      </c>
      <c r="N9">
        <f>_xll.acq_interpolator_eval(N$2,$H9)</f>
        <v>5.98</v>
      </c>
      <c r="O9">
        <f>_xll.acq_interpolator_eval(O$2,$H9)</f>
        <v>5.98</v>
      </c>
      <c r="P9">
        <f>_xll.acq_interpolator_eval(P$2,$H9)</f>
        <v>5.9814444583688573</v>
      </c>
      <c r="Q9">
        <f>_xll.acq_interpolator_eval(Q$2,$H9)</f>
        <v>5.9814444583688573</v>
      </c>
      <c r="R9">
        <f>_xll.acq_interpolator_eval(R$2,$H9)</f>
        <v>5.9799999999999995</v>
      </c>
      <c r="S9">
        <f>_xll.acq_interpolator_eval(S$2,$H9)</f>
        <v>5.9799999999999995</v>
      </c>
      <c r="T9">
        <f>_xll.acq_interpolator_eval(T$2,$H9)</f>
        <v>5.98</v>
      </c>
      <c r="U9">
        <f>_xll.acq_interpolator_eval(U$2,$H9)</f>
        <v>5.98</v>
      </c>
      <c r="V9">
        <f>_xll.acq_interpolator_eval(V$2,$H9)</f>
        <v>5.9799999999999995</v>
      </c>
    </row>
    <row r="10" spans="2:22" x14ac:dyDescent="0.35">
      <c r="B10" s="2">
        <v>0.1</v>
      </c>
      <c r="C10" s="1">
        <v>0</v>
      </c>
      <c r="E10" t="s">
        <v>32</v>
      </c>
      <c r="H10" s="12">
        <v>-2.9</v>
      </c>
      <c r="I10">
        <f>_xll.acq_interpolator_eval($F$5,H10)</f>
        <v>5.96</v>
      </c>
      <c r="J10">
        <f>_xll.acq_diff1_c3pt(H9:H11,I9:I11)</f>
        <v>-0.4</v>
      </c>
      <c r="K10">
        <f>_xll.acq_diff2_c3pt(H9:H11,I9:I11)</f>
        <v>1.4210854715201991E-13</v>
      </c>
      <c r="M10">
        <f>_xll.acq_interpolator_eval(M$2,$H10)</f>
        <v>6</v>
      </c>
      <c r="N10">
        <f>_xll.acq_interpolator_eval(N$2,$H10)</f>
        <v>5.96</v>
      </c>
      <c r="O10">
        <f>_xll.acq_interpolator_eval(O$2,$H10)</f>
        <v>5.9600000000000009</v>
      </c>
      <c r="P10">
        <f>_xll.acq_interpolator_eval(P$2,$H10)</f>
        <v>5.9628013738062684</v>
      </c>
      <c r="Q10">
        <f>_xll.acq_interpolator_eval(Q$2,$H10)</f>
        <v>5.9628013738062684</v>
      </c>
      <c r="R10">
        <f>_xll.acq_interpolator_eval(R$2,$H10)</f>
        <v>5.96</v>
      </c>
      <c r="S10">
        <f>_xll.acq_interpolator_eval(S$2,$H10)</f>
        <v>5.96</v>
      </c>
      <c r="T10">
        <f>_xll.acq_interpolator_eval(T$2,$H10)</f>
        <v>5.96</v>
      </c>
      <c r="U10">
        <f>_xll.acq_interpolator_eval(U$2,$H10)</f>
        <v>5.96</v>
      </c>
      <c r="V10">
        <f>_xll.acq_interpolator_eval(V$2,$H10)</f>
        <v>5.96</v>
      </c>
    </row>
    <row r="11" spans="2:22" x14ac:dyDescent="0.35">
      <c r="B11" s="2">
        <v>0.5</v>
      </c>
      <c r="C11" s="1">
        <v>-0.1</v>
      </c>
      <c r="E11" t="s">
        <v>2</v>
      </c>
      <c r="H11" s="12">
        <v>-2.85</v>
      </c>
      <c r="I11">
        <f>_xll.acq_interpolator_eval($F$5,H11)</f>
        <v>5.94</v>
      </c>
      <c r="J11">
        <f>_xll.acq_diff1_c3pt(H10:H12,I10:I12)</f>
        <v>-0.4</v>
      </c>
      <c r="K11">
        <f>_xll.acq_diff2_c3pt(H10:H12,I10:I12)</f>
        <v>-1.4210854715201991E-13</v>
      </c>
      <c r="M11">
        <f>_xll.acq_interpolator_eval(M$2,$H11)</f>
        <v>6</v>
      </c>
      <c r="N11">
        <f>_xll.acq_interpolator_eval(N$2,$H11)</f>
        <v>5.94</v>
      </c>
      <c r="O11">
        <f>_xll.acq_interpolator_eval(O$2,$H11)</f>
        <v>5.94</v>
      </c>
      <c r="P11">
        <f>_xll.acq_interpolator_eval(P$2,$H11)</f>
        <v>5.943983203380788</v>
      </c>
      <c r="Q11">
        <f>_xll.acq_interpolator_eval(Q$2,$H11)</f>
        <v>5.943983203380788</v>
      </c>
      <c r="R11">
        <f>_xll.acq_interpolator_eval(R$2,$H11)</f>
        <v>5.94</v>
      </c>
      <c r="S11">
        <f>_xll.acq_interpolator_eval(S$2,$H11)</f>
        <v>5.94</v>
      </c>
      <c r="T11">
        <f>_xll.acq_interpolator_eval(T$2,$H11)</f>
        <v>5.94</v>
      </c>
      <c r="U11">
        <f>_xll.acq_interpolator_eval(U$2,$H11)</f>
        <v>5.94</v>
      </c>
      <c r="V11">
        <f>_xll.acq_interpolator_eval(V$2,$H11)</f>
        <v>5.94</v>
      </c>
    </row>
    <row r="12" spans="2:22" x14ac:dyDescent="0.35">
      <c r="B12" s="2">
        <v>1</v>
      </c>
      <c r="C12" s="1">
        <v>-0.2</v>
      </c>
      <c r="E12" t="s">
        <v>5</v>
      </c>
      <c r="H12" s="12">
        <v>-2.8</v>
      </c>
      <c r="I12">
        <f>_xll.acq_interpolator_eval($F$5,H12)</f>
        <v>5.92</v>
      </c>
      <c r="J12">
        <f>_xll.acq_diff1_c3pt(H11:H13,I11:I13)</f>
        <v>-0.4</v>
      </c>
      <c r="K12">
        <f>_xll.acq_diff2_c3pt(H11:H13,I11:I13)</f>
        <v>1.4210854715201991E-13</v>
      </c>
      <c r="M12">
        <f>_xll.acq_interpolator_eval(M$2,$H12)</f>
        <v>6</v>
      </c>
      <c r="N12">
        <f>_xll.acq_interpolator_eval(N$2,$H12)</f>
        <v>5.92</v>
      </c>
      <c r="O12">
        <f>_xll.acq_interpolator_eval(O$2,$H12)</f>
        <v>5.9200000000000008</v>
      </c>
      <c r="P12">
        <f>_xll.acq_interpolator_eval(P$2,$H12)</f>
        <v>5.9249024041609699</v>
      </c>
      <c r="Q12">
        <f>_xll.acq_interpolator_eval(Q$2,$H12)</f>
        <v>5.9249024041609699</v>
      </c>
      <c r="R12">
        <f>_xll.acq_interpolator_eval(R$2,$H12)</f>
        <v>5.92</v>
      </c>
      <c r="S12">
        <f>_xll.acq_interpolator_eval(S$2,$H12)</f>
        <v>5.92</v>
      </c>
      <c r="T12">
        <f>_xll.acq_interpolator_eval(T$2,$H12)</f>
        <v>5.92</v>
      </c>
      <c r="U12">
        <f>_xll.acq_interpolator_eval(U$2,$H12)</f>
        <v>5.92</v>
      </c>
      <c r="V12">
        <f>_xll.acq_interpolator_eval(V$2,$H12)</f>
        <v>5.92</v>
      </c>
    </row>
    <row r="13" spans="2:22" x14ac:dyDescent="0.35">
      <c r="B13" s="2">
        <v>1.5</v>
      </c>
      <c r="C13" s="1">
        <v>-0.3</v>
      </c>
      <c r="E13" t="s">
        <v>4</v>
      </c>
      <c r="H13" s="12">
        <v>-2.75</v>
      </c>
      <c r="I13">
        <f>_xll.acq_interpolator_eval($F$5,H13)</f>
        <v>5.9</v>
      </c>
      <c r="J13">
        <f>_xll.acq_diff1_c3pt(H12:H14,I12:I14)</f>
        <v>-0.4000000000000018</v>
      </c>
      <c r="K13">
        <f>_xll.acq_diff2_c3pt(H12:H14,I12:I14)</f>
        <v>-1.7763568394002568E-13</v>
      </c>
      <c r="M13">
        <f>_xll.acq_interpolator_eval(M$2,$H13)</f>
        <v>6</v>
      </c>
      <c r="N13">
        <f>_xll.acq_interpolator_eval(N$2,$H13)</f>
        <v>5.9</v>
      </c>
      <c r="O13">
        <f>_xll.acq_interpolator_eval(O$2,$H13)</f>
        <v>5.9</v>
      </c>
      <c r="P13">
        <f>_xll.acq_interpolator_eval(P$2,$H13)</f>
        <v>5.9054714332153688</v>
      </c>
      <c r="Q13">
        <f>_xll.acq_interpolator_eval(Q$2,$H13)</f>
        <v>5.9054714332153688</v>
      </c>
      <c r="R13">
        <f>_xll.acq_interpolator_eval(R$2,$H13)</f>
        <v>5.9</v>
      </c>
      <c r="S13">
        <f>_xll.acq_interpolator_eval(S$2,$H13)</f>
        <v>5.9</v>
      </c>
      <c r="T13">
        <f>_xll.acq_interpolator_eval(T$2,$H13)</f>
        <v>5.9</v>
      </c>
      <c r="U13">
        <f>_xll.acq_interpolator_eval(U$2,$H13)</f>
        <v>5.9</v>
      </c>
      <c r="V13">
        <f>_xll.acq_interpolator_eval(V$2,$H13)</f>
        <v>5.9</v>
      </c>
    </row>
    <row r="14" spans="2:22" x14ac:dyDescent="0.35">
      <c r="B14" s="2">
        <v>2</v>
      </c>
      <c r="C14" s="1">
        <v>-0.4</v>
      </c>
      <c r="E14" t="s">
        <v>11</v>
      </c>
      <c r="H14" s="12">
        <v>-2.7</v>
      </c>
      <c r="I14">
        <f>_xll.acq_interpolator_eval($F$5,H14)</f>
        <v>5.88</v>
      </c>
      <c r="J14">
        <f>_xll.acq_diff1_c3pt(H13:H15,I13:I15)</f>
        <v>-0.4000000000000089</v>
      </c>
      <c r="K14">
        <f>_xll.acq_diff2_c3pt(H13:H15,I13:I15)</f>
        <v>3.5527136788004978E-14</v>
      </c>
      <c r="M14">
        <f>_xll.acq_interpolator_eval(M$2,$H14)</f>
        <v>5.8</v>
      </c>
      <c r="N14">
        <f>_xll.acq_interpolator_eval(N$2,$H14)</f>
        <v>5.88</v>
      </c>
      <c r="O14">
        <f>_xll.acq_interpolator_eval(O$2,$H14)</f>
        <v>5.8800000000000008</v>
      </c>
      <c r="P14">
        <f>_xll.acq_interpolator_eval(P$2,$H14)</f>
        <v>5.8856027476125377</v>
      </c>
      <c r="Q14">
        <f>_xll.acq_interpolator_eval(Q$2,$H14)</f>
        <v>5.8856027476125377</v>
      </c>
      <c r="R14">
        <f>_xll.acq_interpolator_eval(R$2,$H14)</f>
        <v>5.88</v>
      </c>
      <c r="S14">
        <f>_xll.acq_interpolator_eval(S$2,$H14)</f>
        <v>5.88</v>
      </c>
      <c r="T14">
        <f>_xll.acq_interpolator_eval(T$2,$H14)</f>
        <v>5.88</v>
      </c>
      <c r="U14">
        <f>_xll.acq_interpolator_eval(U$2,$H14)</f>
        <v>5.88</v>
      </c>
      <c r="V14">
        <f>_xll.acq_interpolator_eval(V$2,$H14)</f>
        <v>5.88</v>
      </c>
    </row>
    <row r="15" spans="2:22" x14ac:dyDescent="0.35">
      <c r="B15" s="2">
        <v>2.5</v>
      </c>
      <c r="C15" s="1">
        <v>-0.5</v>
      </c>
      <c r="E15" t="s">
        <v>12</v>
      </c>
      <c r="H15" s="12">
        <v>-2.65</v>
      </c>
      <c r="I15">
        <f>_xll.acq_interpolator_eval($F$5,H15)</f>
        <v>5.8599999999999994</v>
      </c>
      <c r="J15">
        <f>_xll.acq_diff1_c3pt(H14:H16,I14:I16)</f>
        <v>-0.4</v>
      </c>
      <c r="K15">
        <f>_xll.acq_diff2_c3pt(H14:H16,I14:I16)</f>
        <v>1.4210854715201991E-13</v>
      </c>
      <c r="M15">
        <f>_xll.acq_interpolator_eval(M$2,$H15)</f>
        <v>5.8</v>
      </c>
      <c r="N15">
        <f>_xll.acq_interpolator_eval(N$2,$H15)</f>
        <v>5.8599999999999994</v>
      </c>
      <c r="O15">
        <f>_xll.acq_interpolator_eval(O$2,$H15)</f>
        <v>5.86</v>
      </c>
      <c r="P15">
        <f>_xll.acq_interpolator_eval(P$2,$H15)</f>
        <v>5.8652088044210302</v>
      </c>
      <c r="Q15">
        <f>_xll.acq_interpolator_eval(Q$2,$H15)</f>
        <v>5.8652088044210302</v>
      </c>
      <c r="R15">
        <f>_xll.acq_interpolator_eval(R$2,$H15)</f>
        <v>5.8599999999999994</v>
      </c>
      <c r="S15">
        <f>_xll.acq_interpolator_eval(S$2,$H15)</f>
        <v>5.8599999999999994</v>
      </c>
      <c r="T15">
        <f>_xll.acq_interpolator_eval(T$2,$H15)</f>
        <v>5.8599999999999994</v>
      </c>
      <c r="U15">
        <f>_xll.acq_interpolator_eval(U$2,$H15)</f>
        <v>5.8599999999999994</v>
      </c>
      <c r="V15">
        <f>_xll.acq_interpolator_eval(V$2,$H15)</f>
        <v>5.8599999999999994</v>
      </c>
    </row>
    <row r="16" spans="2:22" x14ac:dyDescent="0.35">
      <c r="B16" s="2">
        <v>3</v>
      </c>
      <c r="C16" s="1">
        <v>-0.6</v>
      </c>
      <c r="E16" t="s">
        <v>137</v>
      </c>
      <c r="H16" s="12">
        <v>-2.6</v>
      </c>
      <c r="I16">
        <f>_xll.acq_interpolator_eval($F$5,H16)</f>
        <v>5.84</v>
      </c>
      <c r="J16">
        <f>_xll.acq_diff1_c3pt(H15:H17,I15:I17)</f>
        <v>-0.4</v>
      </c>
      <c r="K16">
        <f>_xll.acq_diff2_c3pt(H15:H17,I15:I17)</f>
        <v>-1.4210854715201991E-13</v>
      </c>
      <c r="M16">
        <f>_xll.acq_interpolator_eval(M$2,$H16)</f>
        <v>5.8</v>
      </c>
      <c r="N16">
        <f>_xll.acq_interpolator_eval(N$2,$H16)</f>
        <v>5.84</v>
      </c>
      <c r="O16">
        <f>_xll.acq_interpolator_eval(O$2,$H16)</f>
        <v>5.84</v>
      </c>
      <c r="P16">
        <f>_xll.acq_interpolator_eval(P$2,$H16)</f>
        <v>5.844202060709403</v>
      </c>
      <c r="Q16">
        <f>_xll.acq_interpolator_eval(Q$2,$H16)</f>
        <v>5.844202060709403</v>
      </c>
      <c r="R16">
        <f>_xll.acq_interpolator_eval(R$2,$H16)</f>
        <v>5.84</v>
      </c>
      <c r="S16">
        <f>_xll.acq_interpolator_eval(S$2,$H16)</f>
        <v>5.84</v>
      </c>
      <c r="T16">
        <f>_xll.acq_interpolator_eval(T$2,$H16)</f>
        <v>5.84</v>
      </c>
      <c r="U16">
        <f>_xll.acq_interpolator_eval(U$2,$H16)</f>
        <v>5.84</v>
      </c>
      <c r="V16">
        <f>_xll.acq_interpolator_eval(V$2,$H16)</f>
        <v>5.84</v>
      </c>
    </row>
    <row r="17" spans="5:22" x14ac:dyDescent="0.35">
      <c r="E17" t="s">
        <v>9</v>
      </c>
      <c r="H17" s="12">
        <v>-2.5499999999999998</v>
      </c>
      <c r="I17">
        <f>_xll.acq_interpolator_eval($F$5,H17)</f>
        <v>5.8199999999999994</v>
      </c>
      <c r="J17">
        <f>_xll.acq_diff1_c3pt(H16:H18,I16:I18)</f>
        <v>-0.4</v>
      </c>
      <c r="K17">
        <f>_xll.acq_diff2_c3pt(H16:H18,I16:I18)</f>
        <v>1.4210854715201991E-13</v>
      </c>
      <c r="M17">
        <f>_xll.acq_interpolator_eval(M$2,$H17)</f>
        <v>5.8</v>
      </c>
      <c r="N17">
        <f>_xll.acq_interpolator_eval(N$2,$H17)</f>
        <v>5.8199999999999994</v>
      </c>
      <c r="O17">
        <f>_xll.acq_interpolator_eval(O$2,$H17)</f>
        <v>5.82</v>
      </c>
      <c r="P17">
        <f>_xll.acq_interpolator_eval(P$2,$H17)</f>
        <v>5.822494973546207</v>
      </c>
      <c r="Q17">
        <f>_xll.acq_interpolator_eval(Q$2,$H17)</f>
        <v>5.822494973546207</v>
      </c>
      <c r="R17">
        <f>_xll.acq_interpolator_eval(R$2,$H17)</f>
        <v>5.82</v>
      </c>
      <c r="S17">
        <f>_xll.acq_interpolator_eval(S$2,$H17)</f>
        <v>5.82</v>
      </c>
      <c r="T17">
        <f>_xll.acq_interpolator_eval(T$2,$H17)</f>
        <v>5.8199999999999994</v>
      </c>
      <c r="U17">
        <f>_xll.acq_interpolator_eval(U$2,$H17)</f>
        <v>5.8199999999999994</v>
      </c>
      <c r="V17">
        <f>_xll.acq_interpolator_eval(V$2,$H17)</f>
        <v>5.82</v>
      </c>
    </row>
    <row r="18" spans="5:22" x14ac:dyDescent="0.35">
      <c r="E18" t="s">
        <v>10</v>
      </c>
      <c r="H18" s="12">
        <v>-2.5</v>
      </c>
      <c r="I18">
        <f>_xll.acq_interpolator_eval($F$5,H18)</f>
        <v>5.8</v>
      </c>
      <c r="J18">
        <f>_xll.acq_diff1_c3pt(H17:H19,I17:I19)</f>
        <v>-0.39999999999999292</v>
      </c>
      <c r="K18">
        <f>_xll.acq_diff2_c3pt(H17:H19,I17:I19)</f>
        <v>0</v>
      </c>
      <c r="M18">
        <f>_xll.acq_interpolator_eval(M$2,$H18)</f>
        <v>5.8</v>
      </c>
      <c r="N18">
        <f>_xll.acq_interpolator_eval(N$2,$H18)</f>
        <v>5.8</v>
      </c>
      <c r="O18">
        <f>_xll.acq_interpolator_eval(O$2,$H18)</f>
        <v>5.8</v>
      </c>
      <c r="P18">
        <f>_xll.acq_interpolator_eval(P$2,$H18)</f>
        <v>5.8</v>
      </c>
      <c r="Q18">
        <f>_xll.acq_interpolator_eval(Q$2,$H18)</f>
        <v>5.8</v>
      </c>
      <c r="R18">
        <f>_xll.acq_interpolator_eval(R$2,$H18)</f>
        <v>5.8</v>
      </c>
      <c r="S18">
        <f>_xll.acq_interpolator_eval(S$2,$H18)</f>
        <v>5.8</v>
      </c>
      <c r="T18">
        <f>_xll.acq_interpolator_eval(T$2,$H18)</f>
        <v>5.8</v>
      </c>
      <c r="U18">
        <f>_xll.acq_interpolator_eval(U$2,$H18)</f>
        <v>5.8</v>
      </c>
      <c r="V18">
        <f>_xll.acq_interpolator_eval(V$2,$H18)</f>
        <v>5.8</v>
      </c>
    </row>
    <row r="19" spans="5:22" x14ac:dyDescent="0.35">
      <c r="E19" t="s">
        <v>13</v>
      </c>
      <c r="H19" s="12">
        <v>-2.4500000000000002</v>
      </c>
      <c r="I19">
        <f>_xll.acq_interpolator_eval($F$5,H19)</f>
        <v>5.78</v>
      </c>
      <c r="J19">
        <f>_xll.acq_diff1_c3pt(H18:H20,I18:I20)</f>
        <v>-0.4</v>
      </c>
      <c r="K19">
        <f>_xll.acq_diff2_c3pt(H18:H20,I18:I20)</f>
        <v>-1.4210854715201991E-13</v>
      </c>
      <c r="M19">
        <f>_xll.acq_interpolator_eval(M$2,$H19)</f>
        <v>5.8</v>
      </c>
      <c r="N19">
        <f>_xll.acq_interpolator_eval(N$2,$H19)</f>
        <v>5.78</v>
      </c>
      <c r="O19">
        <f>_xll.acq_interpolator_eval(O$2,$H19)</f>
        <v>5.78</v>
      </c>
      <c r="P19">
        <f>_xll.acq_interpolator_eval(P$2,$H19)</f>
        <v>5.7767171400707786</v>
      </c>
      <c r="Q19">
        <f>_xll.acq_interpolator_eval(Q$2,$H19)</f>
        <v>5.7767171400707786</v>
      </c>
      <c r="R19">
        <f>_xll.acq_interpolator_eval(R$2,$H19)</f>
        <v>5.7799999999999994</v>
      </c>
      <c r="S19">
        <f>_xll.acq_interpolator_eval(S$2,$H19)</f>
        <v>5.7799999999999994</v>
      </c>
      <c r="T19">
        <f>_xll.acq_interpolator_eval(T$2,$H19)</f>
        <v>5.78</v>
      </c>
      <c r="U19">
        <f>_xll.acq_interpolator_eval(U$2,$H19)</f>
        <v>5.78</v>
      </c>
      <c r="V19">
        <f>_xll.acq_interpolator_eval(V$2,$H19)</f>
        <v>5.7799999999999994</v>
      </c>
    </row>
    <row r="20" spans="5:22" x14ac:dyDescent="0.35">
      <c r="E20" t="s">
        <v>58</v>
      </c>
      <c r="H20" s="12">
        <v>-2.4</v>
      </c>
      <c r="I20">
        <f>_xll.acq_interpolator_eval($F$5,H20)</f>
        <v>5.76</v>
      </c>
      <c r="J20">
        <f>_xll.acq_diff1_c3pt(H19:H21,I19:I21)</f>
        <v>-0.4</v>
      </c>
      <c r="K20">
        <f>_xll.acq_diff2_c3pt(H19:H21,I19:I21)</f>
        <v>1.4210854715201991E-13</v>
      </c>
      <c r="M20">
        <f>_xll.acq_interpolator_eval(M$2,$H20)</f>
        <v>5.8</v>
      </c>
      <c r="N20">
        <f>_xll.acq_interpolator_eval(N$2,$H20)</f>
        <v>5.76</v>
      </c>
      <c r="O20">
        <f>_xll.acq_interpolator_eval(O$2,$H20)</f>
        <v>5.76</v>
      </c>
      <c r="P20">
        <f>_xll.acq_interpolator_eval(P$2,$H20)</f>
        <v>5.7529965654843283</v>
      </c>
      <c r="Q20">
        <f>_xll.acq_interpolator_eval(Q$2,$H20)</f>
        <v>5.7529965654843283</v>
      </c>
      <c r="R20">
        <f>_xll.acq_interpolator_eval(R$2,$H20)</f>
        <v>5.7600000000000007</v>
      </c>
      <c r="S20">
        <f>_xll.acq_interpolator_eval(S$2,$H20)</f>
        <v>5.7600000000000007</v>
      </c>
      <c r="T20">
        <f>_xll.acq_interpolator_eval(T$2,$H20)</f>
        <v>5.76</v>
      </c>
      <c r="U20">
        <f>_xll.acq_interpolator_eval(U$2,$H20)</f>
        <v>5.76</v>
      </c>
      <c r="V20">
        <f>_xll.acq_interpolator_eval(V$2,$H20)</f>
        <v>5.7600000000000007</v>
      </c>
    </row>
    <row r="21" spans="5:22" x14ac:dyDescent="0.35">
      <c r="H21" s="12">
        <v>-2.35</v>
      </c>
      <c r="I21">
        <f>_xll.acq_interpolator_eval($F$5,H21)</f>
        <v>5.74</v>
      </c>
      <c r="J21">
        <f>_xll.acq_diff1_c3pt(H20:H22,I20:I22)</f>
        <v>-0.4</v>
      </c>
      <c r="K21">
        <f>_xll.acq_diff2_c3pt(H20:H22,I20:I22)</f>
        <v>-1.4210854715201991E-13</v>
      </c>
      <c r="M21">
        <f>_xll.acq_interpolator_eval(M$2,$H21)</f>
        <v>5.8</v>
      </c>
      <c r="N21">
        <f>_xll.acq_interpolator_eval(N$2,$H21)</f>
        <v>5.74</v>
      </c>
      <c r="O21">
        <f>_xll.acq_interpolator_eval(O$2,$H21)</f>
        <v>5.7399999999999993</v>
      </c>
      <c r="P21">
        <f>_xll.acq_interpolator_eval(P$2,$H21)</f>
        <v>5.729275990897877</v>
      </c>
      <c r="Q21">
        <f>_xll.acq_interpolator_eval(Q$2,$H21)</f>
        <v>5.729275990897877</v>
      </c>
      <c r="R21">
        <f>_xll.acq_interpolator_eval(R$2,$H21)</f>
        <v>5.7399999999999993</v>
      </c>
      <c r="S21">
        <f>_xll.acq_interpolator_eval(S$2,$H21)</f>
        <v>5.7399999999999993</v>
      </c>
      <c r="T21">
        <f>_xll.acq_interpolator_eval(T$2,$H21)</f>
        <v>5.74</v>
      </c>
      <c r="U21">
        <f>_xll.acq_interpolator_eval(U$2,$H21)</f>
        <v>5.74</v>
      </c>
      <c r="V21">
        <f>_xll.acq_interpolator_eval(V$2,$H21)</f>
        <v>5.7399999999999993</v>
      </c>
    </row>
    <row r="22" spans="5:22" x14ac:dyDescent="0.35">
      <c r="H22" s="12">
        <v>-2.2999999999999998</v>
      </c>
      <c r="I22">
        <f>_xll.acq_interpolator_eval($F$5,H22)</f>
        <v>5.72</v>
      </c>
      <c r="J22">
        <f>_xll.acq_diff1_c3pt(H21:H23,I21:I23)</f>
        <v>-0.4000000000000089</v>
      </c>
      <c r="K22">
        <f>_xll.acq_diff2_c3pt(H21:H23,I21:I23)</f>
        <v>-3.5527136788004978E-14</v>
      </c>
      <c r="M22">
        <f>_xll.acq_interpolator_eval(M$2,$H22)</f>
        <v>5.8</v>
      </c>
      <c r="N22">
        <f>_xll.acq_interpolator_eval(N$2,$H22)</f>
        <v>5.72</v>
      </c>
      <c r="O22">
        <f>_xll.acq_interpolator_eval(O$2,$H22)</f>
        <v>5.72</v>
      </c>
      <c r="P22">
        <f>_xll.acq_interpolator_eval(P$2,$H22)</f>
        <v>5.7059931309686558</v>
      </c>
      <c r="Q22">
        <f>_xll.acq_interpolator_eval(Q$2,$H22)</f>
        <v>5.7059931309686558</v>
      </c>
      <c r="R22">
        <f>_xll.acq_interpolator_eval(R$2,$H22)</f>
        <v>5.72</v>
      </c>
      <c r="S22">
        <f>_xll.acq_interpolator_eval(S$2,$H22)</f>
        <v>5.72</v>
      </c>
      <c r="T22">
        <f>_xll.acq_interpolator_eval(T$2,$H22)</f>
        <v>5.72</v>
      </c>
      <c r="U22">
        <f>_xll.acq_interpolator_eval(U$2,$H22)</f>
        <v>5.72</v>
      </c>
      <c r="V22">
        <f>_xll.acq_interpolator_eval(V$2,$H22)</f>
        <v>5.72</v>
      </c>
    </row>
    <row r="23" spans="5:22" x14ac:dyDescent="0.35">
      <c r="H23" s="12">
        <v>-2.25</v>
      </c>
      <c r="I23">
        <f>_xll.acq_interpolator_eval($F$5,H23)</f>
        <v>5.6999999999999993</v>
      </c>
      <c r="J23">
        <f>_xll.acq_diff1_c3pt(H22:H24,I22:I24)</f>
        <v>-0.40000000000000535</v>
      </c>
      <c r="K23">
        <f>_xll.acq_diff2_c3pt(H22:H24,I22:I24)</f>
        <v>1.0658141036400453E-13</v>
      </c>
      <c r="M23">
        <f>_xll.acq_interpolator_eval(M$2,$H23)</f>
        <v>5.8</v>
      </c>
      <c r="N23">
        <f>_xll.acq_interpolator_eval(N$2,$H23)</f>
        <v>5.6999999999999993</v>
      </c>
      <c r="O23">
        <f>_xll.acq_interpolator_eval(O$2,$H23)</f>
        <v>5.6999999999999993</v>
      </c>
      <c r="P23">
        <f>_xll.acq_interpolator_eval(P$2,$H23)</f>
        <v>5.683585700353893</v>
      </c>
      <c r="Q23">
        <f>_xll.acq_interpolator_eval(Q$2,$H23)</f>
        <v>5.683585700353893</v>
      </c>
      <c r="R23">
        <f>_xll.acq_interpolator_eval(R$2,$H23)</f>
        <v>5.6999999999999993</v>
      </c>
      <c r="S23">
        <f>_xll.acq_interpolator_eval(S$2,$H23)</f>
        <v>5.6999999999999993</v>
      </c>
      <c r="T23">
        <f>_xll.acq_interpolator_eval(T$2,$H23)</f>
        <v>5.6999999999999993</v>
      </c>
      <c r="U23">
        <f>_xll.acq_interpolator_eval(U$2,$H23)</f>
        <v>5.6999999999999993</v>
      </c>
      <c r="V23">
        <f>_xll.acq_interpolator_eval(V$2,$H23)</f>
        <v>5.6999999999999993</v>
      </c>
    </row>
    <row r="24" spans="5:22" x14ac:dyDescent="0.35">
      <c r="H24" s="12">
        <v>-2.19999999999999</v>
      </c>
      <c r="I24">
        <f>_xll.acq_interpolator_eval($F$5,H24)</f>
        <v>5.6799999999999953</v>
      </c>
      <c r="J24">
        <f>_xll.acq_diff1_c3pt(H23:H25,I23:I25)</f>
        <v>-0.39999999999999647</v>
      </c>
      <c r="K24">
        <f>_xll.acq_diff2_c3pt(H23:H25,I23:I25)</f>
        <v>7.1054273576003014E-14</v>
      </c>
      <c r="M24">
        <f>_xll.acq_interpolator_eval(M$2,$H24)</f>
        <v>5.6</v>
      </c>
      <c r="N24">
        <f>_xll.acq_interpolator_eval(N$2,$H24)</f>
        <v>5.6799999999999953</v>
      </c>
      <c r="O24">
        <f>_xll.acq_interpolator_eval(O$2,$H24)</f>
        <v>5.6799999999999953</v>
      </c>
      <c r="P24">
        <f>_xll.acq_interpolator_eval(P$2,$H24)</f>
        <v>5.6624914137108169</v>
      </c>
      <c r="Q24">
        <f>_xll.acq_interpolator_eval(Q$2,$H24)</f>
        <v>5.6624914137108169</v>
      </c>
      <c r="R24">
        <f>_xll.acq_interpolator_eval(R$2,$H24)</f>
        <v>5.6799999999999953</v>
      </c>
      <c r="S24">
        <f>_xll.acq_interpolator_eval(S$2,$H24)</f>
        <v>5.6799999999999953</v>
      </c>
      <c r="T24">
        <f>_xll.acq_interpolator_eval(T$2,$H24)</f>
        <v>5.6799999999999953</v>
      </c>
      <c r="U24">
        <f>_xll.acq_interpolator_eval(U$2,$H24)</f>
        <v>5.6799999999999953</v>
      </c>
      <c r="V24">
        <f>_xll.acq_interpolator_eval(V$2,$H24)</f>
        <v>5.6799999999999953</v>
      </c>
    </row>
    <row r="25" spans="5:22" x14ac:dyDescent="0.35">
      <c r="H25" s="12">
        <v>-2.1499999999999901</v>
      </c>
      <c r="I25">
        <f>_xll.acq_interpolator_eval($F$5,H25)</f>
        <v>5.6599999999999957</v>
      </c>
      <c r="J25">
        <f>_xll.acq_diff1_c3pt(H24:H26,I24:I26)</f>
        <v>-0.4</v>
      </c>
      <c r="K25">
        <f>_xll.acq_diff2_c3pt(H24:H26,I24:I26)</f>
        <v>-1.4210854715201991E-13</v>
      </c>
      <c r="M25">
        <f>_xll.acq_interpolator_eval(M$2,$H25)</f>
        <v>5.6</v>
      </c>
      <c r="N25">
        <f>_xll.acq_interpolator_eval(N$2,$H25)</f>
        <v>5.6599999999999957</v>
      </c>
      <c r="O25">
        <f>_xll.acq_interpolator_eval(O$2,$H25)</f>
        <v>5.6599999999999948</v>
      </c>
      <c r="P25">
        <f>_xll.acq_interpolator_eval(P$2,$H25)</f>
        <v>5.6431479856966611</v>
      </c>
      <c r="Q25">
        <f>_xll.acq_interpolator_eval(Q$2,$H25)</f>
        <v>5.6431479856966611</v>
      </c>
      <c r="R25">
        <f>_xll.acq_interpolator_eval(R$2,$H25)</f>
        <v>5.6599999999999948</v>
      </c>
      <c r="S25">
        <f>_xll.acq_interpolator_eval(S$2,$H25)</f>
        <v>5.6599999999999948</v>
      </c>
      <c r="T25">
        <f>_xll.acq_interpolator_eval(T$2,$H25)</f>
        <v>5.6599999999999957</v>
      </c>
      <c r="U25">
        <f>_xll.acq_interpolator_eval(U$2,$H25)</f>
        <v>5.6599999999999957</v>
      </c>
      <c r="V25">
        <f>_xll.acq_interpolator_eval(V$2,$H25)</f>
        <v>5.6599999999999948</v>
      </c>
    </row>
    <row r="26" spans="5:22" x14ac:dyDescent="0.35">
      <c r="H26" s="12">
        <v>-2.0999999999999899</v>
      </c>
      <c r="I26">
        <f>_xll.acq_interpolator_eval($F$5,H26)</f>
        <v>5.6399999999999952</v>
      </c>
      <c r="J26">
        <f>_xll.acq_diff1_c3pt(H25:H27,I25:I27)</f>
        <v>-0.4</v>
      </c>
      <c r="K26">
        <f>_xll.acq_diff2_c3pt(H25:H27,I25:I27)</f>
        <v>1.4210854715201991E-13</v>
      </c>
      <c r="M26">
        <f>_xll.acq_interpolator_eval(M$2,$H26)</f>
        <v>5.6</v>
      </c>
      <c r="N26">
        <f>_xll.acq_interpolator_eval(N$2,$H26)</f>
        <v>5.6399999999999952</v>
      </c>
      <c r="O26">
        <f>_xll.acq_interpolator_eval(O$2,$H26)</f>
        <v>5.6399999999999952</v>
      </c>
      <c r="P26">
        <f>_xll.acq_interpolator_eval(P$2,$H26)</f>
        <v>5.6259931309686522</v>
      </c>
      <c r="Q26">
        <f>_xll.acq_interpolator_eval(Q$2,$H26)</f>
        <v>5.6259931309686522</v>
      </c>
      <c r="R26">
        <f>_xll.acq_interpolator_eval(R$2,$H26)</f>
        <v>5.6399999999999952</v>
      </c>
      <c r="S26">
        <f>_xll.acq_interpolator_eval(S$2,$H26)</f>
        <v>5.6399999999999952</v>
      </c>
      <c r="T26">
        <f>_xll.acq_interpolator_eval(T$2,$H26)</f>
        <v>5.6399999999999952</v>
      </c>
      <c r="U26">
        <f>_xll.acq_interpolator_eval(U$2,$H26)</f>
        <v>5.6399999999999952</v>
      </c>
      <c r="V26">
        <f>_xll.acq_interpolator_eval(V$2,$H26)</f>
        <v>5.6399999999999952</v>
      </c>
    </row>
    <row r="27" spans="5:22" x14ac:dyDescent="0.35">
      <c r="H27" s="12">
        <v>-2.0499999999999901</v>
      </c>
      <c r="I27">
        <f>_xll.acq_interpolator_eval($F$5,H27)</f>
        <v>5.6199999999999957</v>
      </c>
      <c r="J27">
        <f>_xll.acq_diff1_c3pt(H26:H28,I26:I28)</f>
        <v>-0.39999999999999647</v>
      </c>
      <c r="K27">
        <f>_xll.acq_diff2_c3pt(H26:H28,I26:I28)</f>
        <v>-7.1054273576017213E-14</v>
      </c>
      <c r="M27">
        <f>_xll.acq_interpolator_eval(M$2,$H27)</f>
        <v>5.6</v>
      </c>
      <c r="N27">
        <f>_xll.acq_interpolator_eval(N$2,$H27)</f>
        <v>5.6199999999999957</v>
      </c>
      <c r="O27">
        <f>_xll.acq_interpolator_eval(O$2,$H27)</f>
        <v>5.6199999999999957</v>
      </c>
      <c r="P27">
        <f>_xll.acq_interpolator_eval(P$2,$H27)</f>
        <v>5.611464564184022</v>
      </c>
      <c r="Q27">
        <f>_xll.acq_interpolator_eval(Q$2,$H27)</f>
        <v>5.611464564184022</v>
      </c>
      <c r="R27">
        <f>_xll.acq_interpolator_eval(R$2,$H27)</f>
        <v>5.6199999999999957</v>
      </c>
      <c r="S27">
        <f>_xll.acq_interpolator_eval(S$2,$H27)</f>
        <v>5.6199999999999957</v>
      </c>
      <c r="T27">
        <f>_xll.acq_interpolator_eval(T$2,$H27)</f>
        <v>5.6199999999999957</v>
      </c>
      <c r="U27">
        <f>_xll.acq_interpolator_eval(U$2,$H27)</f>
        <v>5.6199999999999957</v>
      </c>
      <c r="V27">
        <f>_xll.acq_interpolator_eval(V$2,$H27)</f>
        <v>5.6199999999999957</v>
      </c>
    </row>
    <row r="28" spans="5:22" x14ac:dyDescent="0.35">
      <c r="H28" s="12">
        <v>-2</v>
      </c>
      <c r="I28">
        <f>_xll.acq_interpolator_eval($F$5,H28)</f>
        <v>5.6</v>
      </c>
      <c r="J28">
        <f>_xll.acq_diff1_c3pt(H27:H29,I27:I29)</f>
        <v>-0.4</v>
      </c>
      <c r="K28">
        <f>_xll.acq_diff2_c3pt(H27:H29,I27:I29)</f>
        <v>0</v>
      </c>
      <c r="M28">
        <f>_xll.acq_interpolator_eval(M$2,$H28)</f>
        <v>5.6</v>
      </c>
      <c r="N28">
        <f>_xll.acq_interpolator_eval(N$2,$H28)</f>
        <v>5.6</v>
      </c>
      <c r="O28">
        <f>_xll.acq_interpolator_eval(O$2,$H28)</f>
        <v>5.6</v>
      </c>
      <c r="P28">
        <f>_xll.acq_interpolator_eval(P$2,$H28)</f>
        <v>5.6</v>
      </c>
      <c r="Q28">
        <f>_xll.acq_interpolator_eval(Q$2,$H28)</f>
        <v>5.6</v>
      </c>
      <c r="R28">
        <f>_xll.acq_interpolator_eval(R$2,$H28)</f>
        <v>5.6</v>
      </c>
      <c r="S28">
        <f>_xll.acq_interpolator_eval(S$2,$H28)</f>
        <v>5.6</v>
      </c>
      <c r="T28">
        <f>_xll.acq_interpolator_eval(T$2,$H28)</f>
        <v>5.6</v>
      </c>
      <c r="U28">
        <f>_xll.acq_interpolator_eval(U$2,$H28)</f>
        <v>5.6</v>
      </c>
      <c r="V28">
        <f>_xll.acq_interpolator_eval(V$2,$H28)</f>
        <v>5.6</v>
      </c>
    </row>
    <row r="29" spans="5:22" x14ac:dyDescent="0.35">
      <c r="H29" s="12">
        <v>-1.94999999999999</v>
      </c>
      <c r="I29">
        <f>_xll.acq_interpolator_eval($F$5,H29)</f>
        <v>5.5799999999999956</v>
      </c>
      <c r="J29">
        <f>_xll.acq_diff1_c3pt(H28:H30,I28:I30)</f>
        <v>-0.39999999999999558</v>
      </c>
      <c r="K29">
        <f>_xll.acq_diff2_c3pt(H28:H30,I28:I30)</f>
        <v>8.8817841970003574E-14</v>
      </c>
      <c r="M29">
        <f>_xll.acq_interpolator_eval(M$2,$H29)</f>
        <v>5.6</v>
      </c>
      <c r="N29">
        <f>_xll.acq_interpolator_eval(N$2,$H29)</f>
        <v>5.5799999999999956</v>
      </c>
      <c r="O29">
        <f>_xll.acq_interpolator_eval(O$2,$H29)</f>
        <v>5.5799999999999956</v>
      </c>
      <c r="P29">
        <f>_xll.acq_interpolator_eval(P$2,$H29)</f>
        <v>5.5916869813480252</v>
      </c>
      <c r="Q29">
        <f>_xll.acq_interpolator_eval(Q$2,$H29)</f>
        <v>5.5916869813480252</v>
      </c>
      <c r="R29">
        <f>_xll.acq_interpolator_eval(R$2,$H29)</f>
        <v>5.5799999999999956</v>
      </c>
      <c r="S29">
        <f>_xll.acq_interpolator_eval(S$2,$H29)</f>
        <v>5.5799999999999956</v>
      </c>
      <c r="T29">
        <f>_xll.acq_interpolator_eval(T$2,$H29)</f>
        <v>5.5799999999999956</v>
      </c>
      <c r="U29">
        <f>_xll.acq_interpolator_eval(U$2,$H29)</f>
        <v>5.5799999999999956</v>
      </c>
      <c r="V29">
        <f>_xll.acq_interpolator_eval(V$2,$H29)</f>
        <v>5.5799999999999956</v>
      </c>
    </row>
    <row r="30" spans="5:22" x14ac:dyDescent="0.35">
      <c r="H30" s="12">
        <v>-1.8999999999999899</v>
      </c>
      <c r="I30">
        <f>_xll.acq_interpolator_eval($F$5,H30)</f>
        <v>5.5599999999999961</v>
      </c>
      <c r="J30">
        <f>_xll.acq_diff1_c3pt(H29:H31,I29:I31)</f>
        <v>-0.40000000000000091</v>
      </c>
      <c r="K30">
        <f>_xll.acq_diff2_c3pt(H29:H31,I29:I31)</f>
        <v>-1.953992523340278E-13</v>
      </c>
      <c r="M30">
        <f>_xll.acq_interpolator_eval(M$2,$H30)</f>
        <v>5.6</v>
      </c>
      <c r="N30">
        <f>_xll.acq_interpolator_eval(N$2,$H30)</f>
        <v>5.5599999999999961</v>
      </c>
      <c r="O30">
        <f>_xll.acq_interpolator_eval(O$2,$H30)</f>
        <v>5.5599999999999961</v>
      </c>
      <c r="P30">
        <f>_xll.acq_interpolator_eval(P$2,$H30)</f>
        <v>5.5852123642564164</v>
      </c>
      <c r="Q30">
        <f>_xll.acq_interpolator_eval(Q$2,$H30)</f>
        <v>5.5852123642564164</v>
      </c>
      <c r="R30">
        <f>_xll.acq_interpolator_eval(R$2,$H30)</f>
        <v>5.5599999999999952</v>
      </c>
      <c r="S30">
        <f>_xll.acq_interpolator_eval(S$2,$H30)</f>
        <v>5.5599999999999952</v>
      </c>
      <c r="T30">
        <f>_xll.acq_interpolator_eval(T$2,$H30)</f>
        <v>5.5599999999999961</v>
      </c>
      <c r="U30">
        <f>_xll.acq_interpolator_eval(U$2,$H30)</f>
        <v>5.5599999999999961</v>
      </c>
      <c r="V30">
        <f>_xll.acq_interpolator_eval(V$2,$H30)</f>
        <v>5.5599999999999952</v>
      </c>
    </row>
    <row r="31" spans="5:22" x14ac:dyDescent="0.35">
      <c r="H31" s="12">
        <v>-1.8499999999999901</v>
      </c>
      <c r="I31">
        <f>_xll.acq_interpolator_eval($F$5,H31)</f>
        <v>5.5399999999999956</v>
      </c>
      <c r="J31">
        <f>_xll.acq_diff1_c3pt(H30:H32,I30:I32)</f>
        <v>-0.40000000000000091</v>
      </c>
      <c r="K31">
        <f>_xll.acq_diff2_c3pt(H30:H32,I30:I32)</f>
        <v>1.953992523340278E-13</v>
      </c>
      <c r="M31">
        <f>_xll.acq_interpolator_eval(M$2,$H31)</f>
        <v>5.6</v>
      </c>
      <c r="N31">
        <f>_xll.acq_interpolator_eval(N$2,$H31)</f>
        <v>5.5399999999999956</v>
      </c>
      <c r="O31">
        <f>_xll.acq_interpolator_eval(O$2,$H31)</f>
        <v>5.5399999999999956</v>
      </c>
      <c r="P31">
        <f>_xll.acq_interpolator_eval(P$2,$H31)</f>
        <v>5.5789128330277</v>
      </c>
      <c r="Q31">
        <f>_xll.acq_interpolator_eval(Q$2,$H31)</f>
        <v>5.5789128330277</v>
      </c>
      <c r="R31">
        <f>_xll.acq_interpolator_eval(R$2,$H31)</f>
        <v>5.5399999999999965</v>
      </c>
      <c r="S31">
        <f>_xll.acq_interpolator_eval(S$2,$H31)</f>
        <v>5.5399999999999965</v>
      </c>
      <c r="T31">
        <f>_xll.acq_interpolator_eval(T$2,$H31)</f>
        <v>5.5399999999999956</v>
      </c>
      <c r="U31">
        <f>_xll.acq_interpolator_eval(U$2,$H31)</f>
        <v>5.5399999999999956</v>
      </c>
      <c r="V31">
        <f>_xll.acq_interpolator_eval(V$2,$H31)</f>
        <v>5.5399999999999965</v>
      </c>
    </row>
    <row r="32" spans="5:22" x14ac:dyDescent="0.35">
      <c r="H32" s="12">
        <v>-1.7999999999999901</v>
      </c>
      <c r="I32">
        <f>_xll.acq_interpolator_eval($F$5,H32)</f>
        <v>5.519999999999996</v>
      </c>
      <c r="J32">
        <f>_xll.acq_diff1_c3pt(H31:H33,I31:I33)</f>
        <v>-0.39999999999999114</v>
      </c>
      <c r="K32">
        <f>_xll.acq_diff2_c3pt(H31:H33,I31:I33)</f>
        <v>0</v>
      </c>
      <c r="M32">
        <f>_xll.acq_interpolator_eval(M$2,$H32)</f>
        <v>5.6</v>
      </c>
      <c r="N32">
        <f>_xll.acq_interpolator_eval(N$2,$H32)</f>
        <v>5.519999999999996</v>
      </c>
      <c r="O32">
        <f>_xll.acq_interpolator_eval(O$2,$H32)</f>
        <v>5.5199999999999969</v>
      </c>
      <c r="P32">
        <f>_xll.acq_interpolator_eval(P$2,$H32)</f>
        <v>5.5711250719644028</v>
      </c>
      <c r="Q32">
        <f>_xll.acq_interpolator_eval(Q$2,$H32)</f>
        <v>5.5711250719644028</v>
      </c>
      <c r="R32">
        <f>_xll.acq_interpolator_eval(R$2,$H32)</f>
        <v>5.519999999999996</v>
      </c>
      <c r="S32">
        <f>_xll.acq_interpolator_eval(S$2,$H32)</f>
        <v>5.519999999999996</v>
      </c>
      <c r="T32">
        <f>_xll.acq_interpolator_eval(T$2,$H32)</f>
        <v>5.519999999999996</v>
      </c>
      <c r="U32">
        <f>_xll.acq_interpolator_eval(U$2,$H32)</f>
        <v>5.519999999999996</v>
      </c>
      <c r="V32">
        <f>_xll.acq_interpolator_eval(V$2,$H32)</f>
        <v>5.519999999999996</v>
      </c>
    </row>
    <row r="33" spans="8:22" x14ac:dyDescent="0.35">
      <c r="H33" s="12">
        <v>-1.74999999999999</v>
      </c>
      <c r="I33">
        <f>_xll.acq_interpolator_eval($F$5,H33)</f>
        <v>5.4999999999999964</v>
      </c>
      <c r="J33">
        <f>_xll.acq_diff1_c3pt(H32:H34,I32:I34)</f>
        <v>-0.4</v>
      </c>
      <c r="K33">
        <f>_xll.acq_diff2_c3pt(H32:H34,I32:I34)</f>
        <v>-1.776356839400249E-13</v>
      </c>
      <c r="M33">
        <f>_xll.acq_interpolator_eval(M$2,$H33)</f>
        <v>5.4</v>
      </c>
      <c r="N33">
        <f>_xll.acq_interpolator_eval(N$2,$H33)</f>
        <v>5.4999999999999964</v>
      </c>
      <c r="O33">
        <f>_xll.acq_interpolator_eval(O$2,$H33)</f>
        <v>5.4999999999999964</v>
      </c>
      <c r="P33">
        <f>_xll.acq_interpolator_eval(P$2,$H33)</f>
        <v>5.5601857653690523</v>
      </c>
      <c r="Q33">
        <f>_xll.acq_interpolator_eval(Q$2,$H33)</f>
        <v>5.5601857653690523</v>
      </c>
      <c r="R33">
        <f>_xll.acq_interpolator_eval(R$2,$H33)</f>
        <v>5.4999999999999964</v>
      </c>
      <c r="S33">
        <f>_xll.acq_interpolator_eval(S$2,$H33)</f>
        <v>5.4999999999999964</v>
      </c>
      <c r="T33">
        <f>_xll.acq_interpolator_eval(T$2,$H33)</f>
        <v>5.4999999999999956</v>
      </c>
      <c r="U33">
        <f>_xll.acq_interpolator_eval(U$2,$H33)</f>
        <v>5.4999999999999956</v>
      </c>
      <c r="V33">
        <f>_xll.acq_interpolator_eval(V$2,$H33)</f>
        <v>5.4999999999999964</v>
      </c>
    </row>
    <row r="34" spans="8:22" x14ac:dyDescent="0.35">
      <c r="H34" s="12">
        <v>-1.69999999999999</v>
      </c>
      <c r="I34">
        <f>_xll.acq_interpolator_eval($F$5,H34)</f>
        <v>5.479999999999996</v>
      </c>
      <c r="J34">
        <f>_xll.acq_diff1_c3pt(H33:H35,I33:I35)</f>
        <v>-0.4</v>
      </c>
      <c r="K34">
        <f>_xll.acq_diff2_c3pt(H33:H35,I33:I35)</f>
        <v>1.776356839400249E-13</v>
      </c>
      <c r="M34">
        <f>_xll.acq_interpolator_eval(M$2,$H34)</f>
        <v>5.4</v>
      </c>
      <c r="N34">
        <f>_xll.acq_interpolator_eval(N$2,$H34)</f>
        <v>5.479999999999996</v>
      </c>
      <c r="O34">
        <f>_xll.acq_interpolator_eval(O$2,$H34)</f>
        <v>5.4799999999999969</v>
      </c>
      <c r="P34">
        <f>_xll.acq_interpolator_eval(P$2,$H34)</f>
        <v>5.5444315975441771</v>
      </c>
      <c r="Q34">
        <f>_xll.acq_interpolator_eval(Q$2,$H34)</f>
        <v>5.5444315975441771</v>
      </c>
      <c r="R34">
        <f>_xll.acq_interpolator_eval(R$2,$H34)</f>
        <v>5.479999999999996</v>
      </c>
      <c r="S34">
        <f>_xll.acq_interpolator_eval(S$2,$H34)</f>
        <v>5.479999999999996</v>
      </c>
      <c r="T34">
        <f>_xll.acq_interpolator_eval(T$2,$H34)</f>
        <v>5.479999999999996</v>
      </c>
      <c r="U34">
        <f>_xll.acq_interpolator_eval(U$2,$H34)</f>
        <v>5.479999999999996</v>
      </c>
      <c r="V34">
        <f>_xll.acq_interpolator_eval(V$2,$H34)</f>
        <v>5.479999999999996</v>
      </c>
    </row>
    <row r="35" spans="8:22" x14ac:dyDescent="0.35">
      <c r="H35" s="12">
        <v>-1.6499999999999899</v>
      </c>
      <c r="I35">
        <f>_xll.acq_interpolator_eval($F$5,H35)</f>
        <v>5.4599999999999964</v>
      </c>
      <c r="J35">
        <f>_xll.acq_diff1_c3pt(H34:H36,I34:I36)</f>
        <v>-0.40000000000000091</v>
      </c>
      <c r="K35">
        <f>_xll.acq_diff2_c3pt(H34:H36,I34:I36)</f>
        <v>-1.953992523340278E-13</v>
      </c>
      <c r="M35">
        <f>_xll.acq_interpolator_eval(M$2,$H35)</f>
        <v>5.4</v>
      </c>
      <c r="N35">
        <f>_xll.acq_interpolator_eval(N$2,$H35)</f>
        <v>5.4599999999999964</v>
      </c>
      <c r="O35">
        <f>_xll.acq_interpolator_eval(O$2,$H35)</f>
        <v>5.4599999999999955</v>
      </c>
      <c r="P35">
        <f>_xll.acq_interpolator_eval(P$2,$H35)</f>
        <v>5.5221992527923049</v>
      </c>
      <c r="Q35">
        <f>_xll.acq_interpolator_eval(Q$2,$H35)</f>
        <v>5.5221992527923049</v>
      </c>
      <c r="R35">
        <f>_xll.acq_interpolator_eval(R$2,$H35)</f>
        <v>5.4599999999999964</v>
      </c>
      <c r="S35">
        <f>_xll.acq_interpolator_eval(S$2,$H35)</f>
        <v>5.4599999999999964</v>
      </c>
      <c r="T35">
        <f>_xll.acq_interpolator_eval(T$2,$H35)</f>
        <v>5.4599999999999964</v>
      </c>
      <c r="U35">
        <f>_xll.acq_interpolator_eval(U$2,$H35)</f>
        <v>5.4599999999999964</v>
      </c>
      <c r="V35">
        <f>_xll.acq_interpolator_eval(V$2,$H35)</f>
        <v>5.4599999999999964</v>
      </c>
    </row>
    <row r="36" spans="8:22" x14ac:dyDescent="0.35">
      <c r="H36" s="12">
        <v>-1.5999999999999901</v>
      </c>
      <c r="I36">
        <f>_xll.acq_interpolator_eval($F$5,H36)</f>
        <v>5.4399999999999959</v>
      </c>
      <c r="J36">
        <f>_xll.acq_diff1_c3pt(H35:H37,I35:I37)</f>
        <v>-0.40000000000000091</v>
      </c>
      <c r="K36">
        <f>_xll.acq_diff2_c3pt(H35:H37,I35:I37)</f>
        <v>1.953992523340278E-13</v>
      </c>
      <c r="M36">
        <f>_xll.acq_interpolator_eval(M$2,$H36)</f>
        <v>5.4</v>
      </c>
      <c r="N36">
        <f>_xll.acq_interpolator_eval(N$2,$H36)</f>
        <v>5.4399999999999959</v>
      </c>
      <c r="O36">
        <f>_xll.acq_interpolator_eval(O$2,$H36)</f>
        <v>5.4399999999999959</v>
      </c>
      <c r="P36">
        <f>_xll.acq_interpolator_eval(P$2,$H36)</f>
        <v>5.4918254154159643</v>
      </c>
      <c r="Q36">
        <f>_xll.acq_interpolator_eval(Q$2,$H36)</f>
        <v>5.4918254154159643</v>
      </c>
      <c r="R36">
        <f>_xll.acq_interpolator_eval(R$2,$H36)</f>
        <v>5.4399999999999959</v>
      </c>
      <c r="S36">
        <f>_xll.acq_interpolator_eval(S$2,$H36)</f>
        <v>5.4399999999999959</v>
      </c>
      <c r="T36">
        <f>_xll.acq_interpolator_eval(T$2,$H36)</f>
        <v>5.4399999999999959</v>
      </c>
      <c r="U36">
        <f>_xll.acq_interpolator_eval(U$2,$H36)</f>
        <v>5.4399999999999959</v>
      </c>
      <c r="V36">
        <f>_xll.acq_interpolator_eval(V$2,$H36)</f>
        <v>5.4399999999999959</v>
      </c>
    </row>
    <row r="37" spans="8:22" x14ac:dyDescent="0.35">
      <c r="H37" s="12">
        <v>-1.5499999999999901</v>
      </c>
      <c r="I37">
        <f>_xll.acq_interpolator_eval($F$5,H37)</f>
        <v>5.4199999999999964</v>
      </c>
      <c r="J37">
        <f>_xll.acq_diff1_c3pt(H36:H38,I36:I38)</f>
        <v>-0.4</v>
      </c>
      <c r="K37">
        <f>_xll.acq_diff2_c3pt(H36:H38,I36:I38)</f>
        <v>-1.776356839400249E-13</v>
      </c>
      <c r="M37">
        <f>_xll.acq_interpolator_eval(M$2,$H37)</f>
        <v>5.4</v>
      </c>
      <c r="N37">
        <f>_xll.acq_interpolator_eval(N$2,$H37)</f>
        <v>5.4199999999999964</v>
      </c>
      <c r="O37">
        <f>_xll.acq_interpolator_eval(O$2,$H37)</f>
        <v>5.4199999999999964</v>
      </c>
      <c r="P37">
        <f>_xll.acq_interpolator_eval(P$2,$H37)</f>
        <v>5.4516467697176836</v>
      </c>
      <c r="Q37">
        <f>_xll.acq_interpolator_eval(Q$2,$H37)</f>
        <v>5.4516467697176836</v>
      </c>
      <c r="R37">
        <f>_xll.acq_interpolator_eval(R$2,$H37)</f>
        <v>5.4199999999999973</v>
      </c>
      <c r="S37">
        <f>_xll.acq_interpolator_eval(S$2,$H37)</f>
        <v>5.4199999999999973</v>
      </c>
      <c r="T37">
        <f>_xll.acq_interpolator_eval(T$2,$H37)</f>
        <v>5.4199999999999964</v>
      </c>
      <c r="U37">
        <f>_xll.acq_interpolator_eval(U$2,$H37)</f>
        <v>5.4199999999999964</v>
      </c>
      <c r="V37">
        <f>_xll.acq_interpolator_eval(V$2,$H37)</f>
        <v>5.4199999999999973</v>
      </c>
    </row>
    <row r="38" spans="8:22" x14ac:dyDescent="0.35">
      <c r="H38" s="12">
        <v>-1.49999999999999</v>
      </c>
      <c r="I38">
        <f>_xll.acq_interpolator_eval($F$5,H38)</f>
        <v>5.3999999999999959</v>
      </c>
      <c r="J38">
        <f>_xll.acq_diff1_c3pt(H37:H39,I37:I39)</f>
        <v>-0.4</v>
      </c>
      <c r="K38">
        <f>_xll.acq_diff2_c3pt(H37:H39,I37:I39)</f>
        <v>1.776356839400249E-13</v>
      </c>
      <c r="M38">
        <f>_xll.acq_interpolator_eval(M$2,$H38)</f>
        <v>5.4</v>
      </c>
      <c r="N38">
        <f>_xll.acq_interpolator_eval(N$2,$H38)</f>
        <v>5.3999999999999959</v>
      </c>
      <c r="O38">
        <f>_xll.acq_interpolator_eval(O$2,$H38)</f>
        <v>5.3999999999999959</v>
      </c>
      <c r="P38">
        <f>_xll.acq_interpolator_eval(P$2,$H38)</f>
        <v>5.3999999999999879</v>
      </c>
      <c r="Q38">
        <f>_xll.acq_interpolator_eval(Q$2,$H38)</f>
        <v>5.3999999999999879</v>
      </c>
      <c r="R38">
        <f>_xll.acq_interpolator_eval(R$2,$H38)</f>
        <v>5.3999999999999968</v>
      </c>
      <c r="S38">
        <f>_xll.acq_interpolator_eval(S$2,$H38)</f>
        <v>5.3999999999999968</v>
      </c>
      <c r="T38">
        <f>_xll.acq_interpolator_eval(T$2,$H38)</f>
        <v>5.3999999999999968</v>
      </c>
      <c r="U38">
        <f>_xll.acq_interpolator_eval(U$2,$H38)</f>
        <v>5.3999999999999968</v>
      </c>
      <c r="V38">
        <f>_xll.acq_interpolator_eval(V$2,$H38)</f>
        <v>5.3999999999999968</v>
      </c>
    </row>
    <row r="39" spans="8:22" x14ac:dyDescent="0.35">
      <c r="H39" s="12">
        <v>-1.44999999999999</v>
      </c>
      <c r="I39">
        <f>_xll.acq_interpolator_eval($F$5,H39)</f>
        <v>5.3799999999999963</v>
      </c>
      <c r="J39">
        <f>_xll.acq_diff1_c3pt(H38:H40,I38:I40)</f>
        <v>-0.4</v>
      </c>
      <c r="K39">
        <f>_xll.acq_diff2_c3pt(H38:H40,I38:I40)</f>
        <v>-1.776356839400249E-13</v>
      </c>
      <c r="M39">
        <f>_xll.acq_interpolator_eval(M$2,$H39)</f>
        <v>5.4</v>
      </c>
      <c r="N39">
        <f>_xll.acq_interpolator_eval(N$2,$H39)</f>
        <v>5.3799999999999963</v>
      </c>
      <c r="O39">
        <f>_xll.acq_interpolator_eval(O$2,$H39)</f>
        <v>5.3799999999999972</v>
      </c>
      <c r="P39">
        <f>_xll.acq_interpolator_eval(P$2,$H39)</f>
        <v>5.3365349345370987</v>
      </c>
      <c r="Q39">
        <f>_xll.acq_interpolator_eval(Q$2,$H39)</f>
        <v>5.3365349345370987</v>
      </c>
      <c r="R39">
        <f>_xll.acq_interpolator_eval(R$2,$H39)</f>
        <v>5.3802249999999967</v>
      </c>
      <c r="S39">
        <f>_xll.acq_interpolator_eval(S$2,$H39)</f>
        <v>5.3801730769230733</v>
      </c>
      <c r="T39">
        <f>_xll.acq_interpolator_eval(T$2,$H39)</f>
        <v>5.3799999999999963</v>
      </c>
      <c r="U39">
        <f>_xll.acq_interpolator_eval(U$2,$H39)</f>
        <v>5.3799999999999963</v>
      </c>
      <c r="V39">
        <f>_xll.acq_interpolator_eval(V$2,$H39)</f>
        <v>5.3801730769230733</v>
      </c>
    </row>
    <row r="40" spans="8:22" x14ac:dyDescent="0.35">
      <c r="H40" s="12">
        <v>-1.3999999999999899</v>
      </c>
      <c r="I40">
        <f>_xll.acq_interpolator_eval($F$5,H40)</f>
        <v>5.3599999999999959</v>
      </c>
      <c r="J40">
        <f>_xll.acq_diff1_c3pt(H39:H41,I39:I41)</f>
        <v>-0.40000000000000091</v>
      </c>
      <c r="K40">
        <f>_xll.acq_diff2_c3pt(H39:H41,I39:I41)</f>
        <v>1.5987211554602274E-13</v>
      </c>
      <c r="M40">
        <f>_xll.acq_interpolator_eval(M$2,$H40)</f>
        <v>5.4</v>
      </c>
      <c r="N40">
        <f>_xll.acq_interpolator_eval(N$2,$H40)</f>
        <v>5.3599999999999959</v>
      </c>
      <c r="O40">
        <f>_xll.acq_interpolator_eval(O$2,$H40)</f>
        <v>5.3599999999999977</v>
      </c>
      <c r="P40">
        <f>_xll.acq_interpolator_eval(P$2,$H40)</f>
        <v>5.2661539774899833</v>
      </c>
      <c r="Q40">
        <f>_xll.acq_interpolator_eval(Q$2,$H40)</f>
        <v>5.2661539774899833</v>
      </c>
      <c r="R40">
        <f>_xll.acq_interpolator_eval(R$2,$H40)</f>
        <v>5.3607999999999967</v>
      </c>
      <c r="S40">
        <f>_xll.acq_interpolator_eval(S$2,$H40)</f>
        <v>5.3606153846153815</v>
      </c>
      <c r="T40">
        <f>_xll.acq_interpolator_eval(T$2,$H40)</f>
        <v>5.3599999999999968</v>
      </c>
      <c r="U40">
        <f>_xll.acq_interpolator_eval(U$2,$H40)</f>
        <v>5.3599999999999968</v>
      </c>
      <c r="V40">
        <f>_xll.acq_interpolator_eval(V$2,$H40)</f>
        <v>5.3606153846153815</v>
      </c>
    </row>
    <row r="41" spans="8:22" x14ac:dyDescent="0.35">
      <c r="H41" s="12">
        <v>-1.3499999999999901</v>
      </c>
      <c r="I41">
        <f>_xll.acq_interpolator_eval($F$5,H41)</f>
        <v>5.3399999999999963</v>
      </c>
      <c r="J41">
        <f>_xll.acq_diff1_c3pt(H40:H42,I40:I42)</f>
        <v>-0.39999999999999203</v>
      </c>
      <c r="K41">
        <f>_xll.acq_diff2_c3pt(H40:H42,I40:I42)</f>
        <v>1.776356839400253E-14</v>
      </c>
      <c r="M41">
        <f>_xll.acq_interpolator_eval(M$2,$H41)</f>
        <v>5.4</v>
      </c>
      <c r="N41">
        <f>_xll.acq_interpolator_eval(N$2,$H41)</f>
        <v>5.3399999999999963</v>
      </c>
      <c r="O41">
        <f>_xll.acq_interpolator_eval(O$2,$H41)</f>
        <v>5.3399999999999981</v>
      </c>
      <c r="P41">
        <f>_xll.acq_interpolator_eval(P$2,$H41)</f>
        <v>5.1950726769913036</v>
      </c>
      <c r="Q41">
        <f>_xll.acq_interpolator_eval(Q$2,$H41)</f>
        <v>5.1950726769913036</v>
      </c>
      <c r="R41">
        <f>_xll.acq_interpolator_eval(R$2,$H41)</f>
        <v>5.3415749999999971</v>
      </c>
      <c r="S41">
        <f>_xll.acq_interpolator_eval(S$2,$H41)</f>
        <v>5.3412115384615362</v>
      </c>
      <c r="T41">
        <f>_xll.acq_interpolator_eval(T$2,$H41)</f>
        <v>5.3399999999999963</v>
      </c>
      <c r="U41">
        <f>_xll.acq_interpolator_eval(U$2,$H41)</f>
        <v>5.3399999999999963</v>
      </c>
      <c r="V41">
        <f>_xll.acq_interpolator_eval(V$2,$H41)</f>
        <v>5.3412115384615362</v>
      </c>
    </row>
    <row r="42" spans="8:22" x14ac:dyDescent="0.35">
      <c r="H42" s="12">
        <v>-1.2999999999999901</v>
      </c>
      <c r="I42">
        <f>_xll.acq_interpolator_eval($F$5,H42)</f>
        <v>5.3199999999999967</v>
      </c>
      <c r="J42">
        <f>_xll.acq_diff1_c3pt(H41:H43,I41:I43)</f>
        <v>-0.4</v>
      </c>
      <c r="K42">
        <f>_xll.acq_diff2_c3pt(H41:H43,I41:I43)</f>
        <v>-1.776356839400249E-13</v>
      </c>
      <c r="M42">
        <f>_xll.acq_interpolator_eval(M$2,$H42)</f>
        <v>5.4</v>
      </c>
      <c r="N42">
        <f>_xll.acq_interpolator_eval(N$2,$H42)</f>
        <v>5.3199999999999967</v>
      </c>
      <c r="O42">
        <f>_xll.acq_interpolator_eval(O$2,$H42)</f>
        <v>5.3199999999999976</v>
      </c>
      <c r="P42">
        <f>_xll.acq_interpolator_eval(P$2,$H42)</f>
        <v>5.1295065811737155</v>
      </c>
      <c r="Q42">
        <f>_xll.acq_interpolator_eval(Q$2,$H42)</f>
        <v>5.1295065811737155</v>
      </c>
      <c r="R42">
        <f>_xll.acq_interpolator_eval(R$2,$H42)</f>
        <v>5.3223999999999956</v>
      </c>
      <c r="S42">
        <f>_xll.acq_interpolator_eval(S$2,$H42)</f>
        <v>5.3218461538461499</v>
      </c>
      <c r="T42">
        <f>_xll.acq_interpolator_eval(T$2,$H42)</f>
        <v>5.3199999999999967</v>
      </c>
      <c r="U42">
        <f>_xll.acq_interpolator_eval(U$2,$H42)</f>
        <v>5.3199999999999967</v>
      </c>
      <c r="V42">
        <f>_xll.acq_interpolator_eval(V$2,$H42)</f>
        <v>5.3218461538461499</v>
      </c>
    </row>
    <row r="43" spans="8:22" x14ac:dyDescent="0.35">
      <c r="H43" s="12">
        <v>-1.24999999999999</v>
      </c>
      <c r="I43">
        <f>_xll.acq_interpolator_eval($F$5,H43)</f>
        <v>5.2999999999999963</v>
      </c>
      <c r="J43">
        <f>_xll.acq_diff1_c3pt(H42:H44,I42:I44)</f>
        <v>-0.4000000000000089</v>
      </c>
      <c r="K43">
        <f>_xll.acq_diff2_c3pt(H42:H44,I42:I44)</f>
        <v>0</v>
      </c>
      <c r="M43">
        <f>_xll.acq_interpolator_eval(M$2,$H43)</f>
        <v>5.2</v>
      </c>
      <c r="N43">
        <f>_xll.acq_interpolator_eval(N$2,$H43)</f>
        <v>5.2999999999999963</v>
      </c>
      <c r="O43">
        <f>_xll.acq_interpolator_eval(O$2,$H43)</f>
        <v>5.299999999999998</v>
      </c>
      <c r="P43">
        <f>_xll.acq_interpolator_eval(P$2,$H43)</f>
        <v>5.0756712381698783</v>
      </c>
      <c r="Q43">
        <f>_xll.acq_interpolator_eval(Q$2,$H43)</f>
        <v>5.0756712381698783</v>
      </c>
      <c r="R43">
        <f>_xll.acq_interpolator_eval(R$2,$H43)</f>
        <v>5.3031249999999961</v>
      </c>
      <c r="S43">
        <f>_xll.acq_interpolator_eval(S$2,$H43)</f>
        <v>5.3024038461538421</v>
      </c>
      <c r="T43">
        <f>_xll.acq_interpolator_eval(T$2,$H43)</f>
        <v>5.2999999999999963</v>
      </c>
      <c r="U43">
        <f>_xll.acq_interpolator_eval(U$2,$H43)</f>
        <v>5.2999999999999963</v>
      </c>
      <c r="V43">
        <f>_xll.acq_interpolator_eval(V$2,$H43)</f>
        <v>5.3024038461538421</v>
      </c>
    </row>
    <row r="44" spans="8:22" x14ac:dyDescent="0.35">
      <c r="H44" s="12">
        <v>-1.19999999999999</v>
      </c>
      <c r="I44">
        <f>_xll.acq_interpolator_eval($F$5,H44)</f>
        <v>5.2799999999999958</v>
      </c>
      <c r="J44">
        <f>_xll.acq_diff1_c3pt(H43:H45,I43:I45)</f>
        <v>-0.4</v>
      </c>
      <c r="K44">
        <f>_xll.acq_diff2_c3pt(H43:H45,I43:I45)</f>
        <v>1.776356839400249E-13</v>
      </c>
      <c r="M44">
        <f>_xll.acq_interpolator_eval(M$2,$H44)</f>
        <v>5.2</v>
      </c>
      <c r="N44">
        <f>_xll.acq_interpolator_eval(N$2,$H44)</f>
        <v>5.2799999999999958</v>
      </c>
      <c r="O44">
        <f>_xll.acq_interpolator_eval(O$2,$H44)</f>
        <v>5.2799999999999976</v>
      </c>
      <c r="P44">
        <f>_xll.acq_interpolator_eval(P$2,$H44)</f>
        <v>5.0397821961124523</v>
      </c>
      <c r="Q44">
        <f>_xll.acq_interpolator_eval(Q$2,$H44)</f>
        <v>5.0397821961124523</v>
      </c>
      <c r="R44">
        <f>_xll.acq_interpolator_eval(R$2,$H44)</f>
        <v>5.2835999999999963</v>
      </c>
      <c r="S44">
        <f>_xll.acq_interpolator_eval(S$2,$H44)</f>
        <v>5.2827692307692269</v>
      </c>
      <c r="T44">
        <f>_xll.acq_interpolator_eval(T$2,$H44)</f>
        <v>5.2799999999999967</v>
      </c>
      <c r="U44">
        <f>_xll.acq_interpolator_eval(U$2,$H44)</f>
        <v>5.2799999999999967</v>
      </c>
      <c r="V44">
        <f>_xll.acq_interpolator_eval(V$2,$H44)</f>
        <v>5.2827692307692269</v>
      </c>
    </row>
    <row r="45" spans="8:22" x14ac:dyDescent="0.35">
      <c r="H45" s="12">
        <v>-1.1499999999999899</v>
      </c>
      <c r="I45">
        <f>_xll.acq_interpolator_eval($F$5,H45)</f>
        <v>5.2599999999999962</v>
      </c>
      <c r="J45">
        <f>_xll.acq_diff1_c3pt(H44:H46,I44:I46)</f>
        <v>-0.39999999999999203</v>
      </c>
      <c r="K45">
        <f>_xll.acq_diff2_c3pt(H44:H46,I44:I46)</f>
        <v>-1.776356839400253E-14</v>
      </c>
      <c r="M45">
        <f>_xll.acq_interpolator_eval(M$2,$H45)</f>
        <v>5.2</v>
      </c>
      <c r="N45">
        <f>_xll.acq_interpolator_eval(N$2,$H45)</f>
        <v>5.2599999999999962</v>
      </c>
      <c r="O45">
        <f>_xll.acq_interpolator_eval(O$2,$H45)</f>
        <v>5.2599999999999971</v>
      </c>
      <c r="P45">
        <f>_xll.acq_interpolator_eval(P$2,$H45)</f>
        <v>5.0280550031340949</v>
      </c>
      <c r="Q45">
        <f>_xll.acq_interpolator_eval(Q$2,$H45)</f>
        <v>5.0280550031340949</v>
      </c>
      <c r="R45">
        <f>_xll.acq_interpolator_eval(R$2,$H45)</f>
        <v>5.2636749999999966</v>
      </c>
      <c r="S45">
        <f>_xll.acq_interpolator_eval(S$2,$H45)</f>
        <v>5.2628269230769193</v>
      </c>
      <c r="T45">
        <f>_xll.acq_interpolator_eval(T$2,$H45)</f>
        <v>5.2599999999999962</v>
      </c>
      <c r="U45">
        <f>_xll.acq_interpolator_eval(U$2,$H45)</f>
        <v>5.2599999999999962</v>
      </c>
      <c r="V45">
        <f>_xll.acq_interpolator_eval(V$2,$H45)</f>
        <v>5.2628269230769193</v>
      </c>
    </row>
    <row r="46" spans="8:22" x14ac:dyDescent="0.35">
      <c r="H46" s="12">
        <v>-1.0999999999999901</v>
      </c>
      <c r="I46">
        <f>_xll.acq_interpolator_eval($F$5,H46)</f>
        <v>5.2399999999999967</v>
      </c>
      <c r="J46">
        <f>_xll.acq_diff1_c3pt(H45:H47,I45:I47)</f>
        <v>-0.40000000000000091</v>
      </c>
      <c r="K46">
        <f>_xll.acq_diff2_c3pt(H45:H47,I45:I47)</f>
        <v>-1.5987211554602274E-13</v>
      </c>
      <c r="M46">
        <f>_xll.acq_interpolator_eval(M$2,$H46)</f>
        <v>5.2</v>
      </c>
      <c r="N46">
        <f>_xll.acq_interpolator_eval(N$2,$H46)</f>
        <v>5.2399999999999967</v>
      </c>
      <c r="O46">
        <f>_xll.acq_interpolator_eval(O$2,$H46)</f>
        <v>5.2399999999999967</v>
      </c>
      <c r="P46">
        <f>_xll.acq_interpolator_eval(P$2,$H46)</f>
        <v>5.0467052073674656</v>
      </c>
      <c r="Q46">
        <f>_xll.acq_interpolator_eval(Q$2,$H46)</f>
        <v>5.0467052073674656</v>
      </c>
      <c r="R46">
        <f>_xll.acq_interpolator_eval(R$2,$H46)</f>
        <v>5.2431999999999954</v>
      </c>
      <c r="S46">
        <f>_xll.acq_interpolator_eval(S$2,$H46)</f>
        <v>5.2424615384615345</v>
      </c>
      <c r="T46">
        <f>_xll.acq_interpolator_eval(T$2,$H46)</f>
        <v>5.2399999999999967</v>
      </c>
      <c r="U46">
        <f>_xll.acq_interpolator_eval(U$2,$H46)</f>
        <v>5.2399999999999967</v>
      </c>
      <c r="V46">
        <f>_xll.acq_interpolator_eval(V$2,$H46)</f>
        <v>5.2424615384615345</v>
      </c>
    </row>
    <row r="47" spans="8:22" x14ac:dyDescent="0.35">
      <c r="H47" s="12">
        <v>-1.0499999999999901</v>
      </c>
      <c r="I47">
        <f>_xll.acq_interpolator_eval($F$5,H47)</f>
        <v>5.2199999999999962</v>
      </c>
      <c r="J47">
        <f>_xll.acq_diff1_c3pt(H46:H48,I46:I48)</f>
        <v>-0.40000000000001779</v>
      </c>
      <c r="K47">
        <f>_xll.acq_diff2_c3pt(H46:H48,I46:I48)</f>
        <v>-1.776356839400249E-13</v>
      </c>
      <c r="M47">
        <f>_xll.acq_interpolator_eval(M$2,$H47)</f>
        <v>5.2</v>
      </c>
      <c r="N47">
        <f>_xll.acq_interpolator_eval(N$2,$H47)</f>
        <v>5.2199999999999962</v>
      </c>
      <c r="O47">
        <f>_xll.acq_interpolator_eval(O$2,$H47)</f>
        <v>5.2199999999999962</v>
      </c>
      <c r="P47">
        <f>_xll.acq_interpolator_eval(P$2,$H47)</f>
        <v>5.101948356945222</v>
      </c>
      <c r="Q47">
        <f>_xll.acq_interpolator_eval(Q$2,$H47)</f>
        <v>5.101948356945222</v>
      </c>
      <c r="R47">
        <f>_xll.acq_interpolator_eval(R$2,$H47)</f>
        <v>5.2220249999999968</v>
      </c>
      <c r="S47">
        <f>_xll.acq_interpolator_eval(S$2,$H47)</f>
        <v>5.2215576923076892</v>
      </c>
      <c r="T47">
        <f>_xll.acq_interpolator_eval(T$2,$H47)</f>
        <v>5.2199999999999962</v>
      </c>
      <c r="U47">
        <f>_xll.acq_interpolator_eval(U$2,$H47)</f>
        <v>5.2199999999999962</v>
      </c>
      <c r="V47">
        <f>_xll.acq_interpolator_eval(V$2,$H47)</f>
        <v>5.2215576923076892</v>
      </c>
    </row>
    <row r="48" spans="8:22" x14ac:dyDescent="0.35">
      <c r="H48" s="12">
        <v>-0.99999999999999001</v>
      </c>
      <c r="I48">
        <f>_xll.acq_interpolator_eval($F$5,H48)</f>
        <v>5.1999999999999948</v>
      </c>
      <c r="J48">
        <f>_xll.acq_diff1_c3pt(H47:H49,I47:I49)</f>
        <v>-0.45000000000000778</v>
      </c>
      <c r="K48">
        <f>_xll.acq_diff2_c3pt(H47:H49,I47:I49)</f>
        <v>-0.99999999999962141</v>
      </c>
      <c r="M48">
        <f>_xll.acq_interpolator_eval(M$2,$H48)</f>
        <v>5.2</v>
      </c>
      <c r="N48">
        <f>_xll.acq_interpolator_eval(N$2,$H48)</f>
        <v>5.1999999999999948</v>
      </c>
      <c r="O48">
        <f>_xll.acq_interpolator_eval(O$2,$H48)</f>
        <v>5.1999999999999966</v>
      </c>
      <c r="P48">
        <f>_xll.acq_interpolator_eval(P$2,$H48)</f>
        <v>5.200000000000025</v>
      </c>
      <c r="Q48">
        <f>_xll.acq_interpolator_eval(Q$2,$H48)</f>
        <v>5.200000000000025</v>
      </c>
      <c r="R48">
        <f>_xll.acq_interpolator_eval(R$2,$H48)</f>
        <v>5.1999999999999957</v>
      </c>
      <c r="S48">
        <f>_xll.acq_interpolator_eval(S$2,$H48)</f>
        <v>5.1999999999999957</v>
      </c>
      <c r="T48">
        <f>_xll.acq_interpolator_eval(T$2,$H48)</f>
        <v>5.1999999999999957</v>
      </c>
      <c r="U48">
        <f>_xll.acq_interpolator_eval(U$2,$H48)</f>
        <v>5.1999999999999957</v>
      </c>
      <c r="V48">
        <f>_xll.acq_interpolator_eval(V$2,$H48)</f>
        <v>5.1999999999999957</v>
      </c>
    </row>
    <row r="49" spans="8:22" x14ac:dyDescent="0.35">
      <c r="H49" s="12">
        <v>-0.94999999999998996</v>
      </c>
      <c r="I49">
        <f>_xll.acq_interpolator_eval($F$5,H49)</f>
        <v>5.1749999999999954</v>
      </c>
      <c r="J49">
        <f>_xll.acq_diff1_c3pt(H48:H50,I48:I50)</f>
        <v>-0.49999999999999833</v>
      </c>
      <c r="K49">
        <f>_xll.acq_diff2_c3pt(H48:H50,I48:I50)</f>
        <v>-1.8873791418627666E-13</v>
      </c>
      <c r="M49">
        <f>_xll.acq_interpolator_eval(M$2,$H49)</f>
        <v>5.2</v>
      </c>
      <c r="N49">
        <f>_xll.acq_interpolator_eval(N$2,$H49)</f>
        <v>5.1749999999999954</v>
      </c>
      <c r="O49">
        <f>_xll.acq_interpolator_eval(O$2,$H49)</f>
        <v>5.1796874999999947</v>
      </c>
      <c r="P49">
        <f>_xll.acq_interpolator_eval(P$2,$H49)</f>
        <v>5.343935384694313</v>
      </c>
      <c r="Q49">
        <f>_xll.acq_interpolator_eval(Q$2,$H49)</f>
        <v>5.343935384694313</v>
      </c>
      <c r="R49">
        <f>_xll.acq_interpolator_eval(R$2,$H49)</f>
        <v>5.1999023437500043</v>
      </c>
      <c r="S49">
        <f>_xll.acq_interpolator_eval(S$2,$H49)</f>
        <v>5.2107298951049028</v>
      </c>
      <c r="T49">
        <f>_xll.acq_interpolator_eval(T$2,$H49)</f>
        <v>5.1796810306585135</v>
      </c>
      <c r="U49">
        <f>_xll.acq_interpolator_eval(U$2,$H49)</f>
        <v>5.1796810306585135</v>
      </c>
      <c r="V49">
        <f>_xll.acq_interpolator_eval(V$2,$H49)</f>
        <v>5.1791691706730729</v>
      </c>
    </row>
    <row r="50" spans="8:22" x14ac:dyDescent="0.35">
      <c r="H50" s="12">
        <v>-0.89999999999999003</v>
      </c>
      <c r="I50">
        <f>_xll.acq_interpolator_eval($F$5,H50)</f>
        <v>5.149999999999995</v>
      </c>
      <c r="J50">
        <f>_xll.acq_diff1_c3pt(H49:H51,I49:I51)</f>
        <v>-0.50000000000000722</v>
      </c>
      <c r="K50">
        <f>_xll.acq_diff2_c3pt(H49:H51,I49:I51)</f>
        <v>1.1102230246251569E-14</v>
      </c>
      <c r="M50">
        <f>_xll.acq_interpolator_eval(M$2,$H50)</f>
        <v>5.2</v>
      </c>
      <c r="N50">
        <f>_xll.acq_interpolator_eval(N$2,$H50)</f>
        <v>5.149999999999995</v>
      </c>
      <c r="O50">
        <f>_xll.acq_interpolator_eval(O$2,$H50)</f>
        <v>5.1587499999999959</v>
      </c>
      <c r="P50">
        <f>_xll.acq_interpolator_eval(P$2,$H50)</f>
        <v>5.5242685593096654</v>
      </c>
      <c r="Q50">
        <f>_xll.acq_interpolator_eval(Q$2,$H50)</f>
        <v>5.5242685593096654</v>
      </c>
      <c r="R50">
        <f>_xll.acq_interpolator_eval(R$2,$H50)</f>
        <v>5.2385937500000113</v>
      </c>
      <c r="S50">
        <f>_xll.acq_interpolator_eval(S$2,$H50)</f>
        <v>5.2780069930070113</v>
      </c>
      <c r="T50">
        <f>_xll.acq_interpolator_eval(T$2,$H50)</f>
        <v>5.1587258477917937</v>
      </c>
      <c r="U50">
        <f>_xll.acq_interpolator_eval(U$2,$H50)</f>
        <v>5.1587258477917937</v>
      </c>
      <c r="V50">
        <f>_xll.acq_interpolator_eval(V$2,$H50)</f>
        <v>5.1601802884615351</v>
      </c>
    </row>
    <row r="51" spans="8:22" x14ac:dyDescent="0.35">
      <c r="H51" s="12">
        <v>-0.84999999999998999</v>
      </c>
      <c r="I51">
        <f>_xll.acq_interpolator_eval($F$5,H51)</f>
        <v>5.1249999999999947</v>
      </c>
      <c r="J51">
        <f>_xll.acq_diff1_c3pt(H50:H52,I50:I52)</f>
        <v>-0.49999999999999833</v>
      </c>
      <c r="K51">
        <f>_xll.acq_diff2_c3pt(H50:H52,I50:I52)</f>
        <v>1.6653345369377351E-13</v>
      </c>
      <c r="M51">
        <f>_xll.acq_interpolator_eval(M$2,$H51)</f>
        <v>5.2</v>
      </c>
      <c r="N51">
        <f>_xll.acq_interpolator_eval(N$2,$H51)</f>
        <v>5.1249999999999947</v>
      </c>
      <c r="O51">
        <f>_xll.acq_interpolator_eval(O$2,$H51)</f>
        <v>5.1371874999999942</v>
      </c>
      <c r="P51">
        <f>_xll.acq_interpolator_eval(P$2,$H51)</f>
        <v>5.7283732721574427</v>
      </c>
      <c r="Q51">
        <f>_xll.acq_interpolator_eval(Q$2,$H51)</f>
        <v>5.7283732721574427</v>
      </c>
      <c r="R51">
        <f>_xll.acq_interpolator_eval(R$2,$H51)</f>
        <v>5.3070507812500161</v>
      </c>
      <c r="S51">
        <f>_xll.acq_interpolator_eval(S$2,$H51)</f>
        <v>5.3886931818182076</v>
      </c>
      <c r="T51">
        <f>_xll.acq_interpolator_eval(T$2,$H51)</f>
        <v>5.137137039136431</v>
      </c>
      <c r="U51">
        <f>_xll.acq_interpolator_eval(U$2,$H51)</f>
        <v>5.137137039136431</v>
      </c>
      <c r="V51">
        <f>_xll.acq_interpolator_eval(V$2,$H51)</f>
        <v>5.1425195312499969</v>
      </c>
    </row>
    <row r="52" spans="8:22" x14ac:dyDescent="0.35">
      <c r="H52" s="12">
        <v>-0.79999999999999005</v>
      </c>
      <c r="I52">
        <f>_xll.acq_interpolator_eval($F$5,H52)</f>
        <v>5.0999999999999952</v>
      </c>
      <c r="J52">
        <f>_xll.acq_diff1_c3pt(H51:H53,I51:I53)</f>
        <v>-0.49999999999999833</v>
      </c>
      <c r="K52">
        <f>_xll.acq_diff2_c3pt(H51:H53,I51:I53)</f>
        <v>-1.6653345369377351E-13</v>
      </c>
      <c r="M52">
        <f>_xll.acq_interpolator_eval(M$2,$H52)</f>
        <v>5.2</v>
      </c>
      <c r="N52">
        <f>_xll.acq_interpolator_eval(N$2,$H52)</f>
        <v>5.0999999999999952</v>
      </c>
      <c r="O52">
        <f>_xll.acq_interpolator_eval(O$2,$H52)</f>
        <v>5.114999999999994</v>
      </c>
      <c r="P52">
        <f>_xll.acq_interpolator_eval(P$2,$H52)</f>
        <v>5.9436232715490132</v>
      </c>
      <c r="Q52">
        <f>_xll.acq_interpolator_eval(Q$2,$H52)</f>
        <v>5.9436232715490132</v>
      </c>
      <c r="R52">
        <f>_xll.acq_interpolator_eval(R$2,$H52)</f>
        <v>5.3962500000000198</v>
      </c>
      <c r="S52">
        <f>_xll.acq_interpolator_eval(S$2,$H52)</f>
        <v>5.5296503496503799</v>
      </c>
      <c r="T52">
        <f>_xll.acq_interpolator_eval(T$2,$H52)</f>
        <v>5.1149171924290178</v>
      </c>
      <c r="U52">
        <f>_xll.acq_interpolator_eval(U$2,$H52)</f>
        <v>5.1149171924290178</v>
      </c>
      <c r="V52">
        <f>_xll.acq_interpolator_eval(V$2,$H52)</f>
        <v>5.1256730769230741</v>
      </c>
    </row>
    <row r="53" spans="8:22" x14ac:dyDescent="0.35">
      <c r="H53" s="12">
        <v>-0.74999999999999001</v>
      </c>
      <c r="I53">
        <f>_xll.acq_interpolator_eval($F$5,H53)</f>
        <v>5.0749999999999948</v>
      </c>
      <c r="J53">
        <f>_xll.acq_diff1_c3pt(H52:H54,I52:I54)</f>
        <v>-0.49999999999999778</v>
      </c>
      <c r="K53">
        <f>_xll.acq_diff2_c3pt(H52:H54,I52:I54)</f>
        <v>1.776356839400249E-13</v>
      </c>
      <c r="M53">
        <f>_xll.acq_interpolator_eval(M$2,$H53)</f>
        <v>5.2</v>
      </c>
      <c r="N53">
        <f>_xll.acq_interpolator_eval(N$2,$H53)</f>
        <v>5.0749999999999948</v>
      </c>
      <c r="O53">
        <f>_xll.acq_interpolator_eval(O$2,$H53)</f>
        <v>5.0921874999999943</v>
      </c>
      <c r="P53">
        <f>_xll.acq_interpolator_eval(P$2,$H53)</f>
        <v>6.1573923057957378</v>
      </c>
      <c r="Q53">
        <f>_xll.acq_interpolator_eval(Q$2,$H53)</f>
        <v>6.1573923057957378</v>
      </c>
      <c r="R53">
        <f>_xll.acq_interpolator_eval(R$2,$H53)</f>
        <v>5.4971679687500208</v>
      </c>
      <c r="S53">
        <f>_xll.acq_interpolator_eval(S$2,$H53)</f>
        <v>5.6877403846154175</v>
      </c>
      <c r="T53">
        <f>_xll.acq_interpolator_eval(T$2,$H53)</f>
        <v>5.0920688954061468</v>
      </c>
      <c r="U53">
        <f>_xll.acq_interpolator_eval(U$2,$H53)</f>
        <v>5.0920688954061468</v>
      </c>
      <c r="V53">
        <f>_xll.acq_interpolator_eval(V$2,$H53)</f>
        <v>5.109127103365382</v>
      </c>
    </row>
    <row r="54" spans="8:22" x14ac:dyDescent="0.35">
      <c r="H54" s="12">
        <v>-0.69999999999998996</v>
      </c>
      <c r="I54">
        <f>_xll.acq_interpolator_eval($F$5,H54)</f>
        <v>5.0499999999999954</v>
      </c>
      <c r="J54">
        <f>_xll.acq_diff1_c3pt(H53:H55,I53:I55)</f>
        <v>-0.49999999999999833</v>
      </c>
      <c r="K54">
        <f>_xll.acq_diff2_c3pt(H53:H55,I53:I55)</f>
        <v>-1.8873791418627666E-13</v>
      </c>
      <c r="M54">
        <f>_xll.acq_interpolator_eval(M$2,$H54)</f>
        <v>5.2</v>
      </c>
      <c r="N54">
        <f>_xll.acq_interpolator_eval(N$2,$H54)</f>
        <v>5.0499999999999954</v>
      </c>
      <c r="O54">
        <f>_xll.acq_interpolator_eval(O$2,$H54)</f>
        <v>5.0687499999999934</v>
      </c>
      <c r="P54">
        <f>_xll.acq_interpolator_eval(P$2,$H54)</f>
        <v>6.3570541232089788</v>
      </c>
      <c r="Q54">
        <f>_xll.acq_interpolator_eval(Q$2,$H54)</f>
        <v>6.3570541232089788</v>
      </c>
      <c r="R54">
        <f>_xll.acq_interpolator_eval(R$2,$H54)</f>
        <v>5.6007812500000211</v>
      </c>
      <c r="S54">
        <f>_xll.acq_interpolator_eval(S$2,$H54)</f>
        <v>5.8498251748252077</v>
      </c>
      <c r="T54">
        <f>_xll.acq_interpolator_eval(T$2,$H54)</f>
        <v>5.0685947358044121</v>
      </c>
      <c r="U54">
        <f>_xll.acq_interpolator_eval(U$2,$H54)</f>
        <v>5.0685947358044121</v>
      </c>
      <c r="V54">
        <f>_xll.acq_interpolator_eval(V$2,$H54)</f>
        <v>5.0923677884615355</v>
      </c>
    </row>
    <row r="55" spans="8:22" x14ac:dyDescent="0.35">
      <c r="H55" s="12">
        <v>-0.64999999999999003</v>
      </c>
      <c r="I55">
        <f>_xll.acq_interpolator_eval($F$5,H55)</f>
        <v>5.024999999999995</v>
      </c>
      <c r="J55">
        <f>_xll.acq_diff1_c3pt(H54:H56,I54:I56)</f>
        <v>-0.50000000000000722</v>
      </c>
      <c r="K55">
        <f>_xll.acq_diff2_c3pt(H54:H56,I54:I56)</f>
        <v>1.1102230246251569E-14</v>
      </c>
      <c r="M55">
        <f>_xll.acq_interpolator_eval(M$2,$H55)</f>
        <v>5.2</v>
      </c>
      <c r="N55">
        <f>_xll.acq_interpolator_eval(N$2,$H55)</f>
        <v>5.024999999999995</v>
      </c>
      <c r="O55">
        <f>_xll.acq_interpolator_eval(O$2,$H55)</f>
        <v>5.0446874999999931</v>
      </c>
      <c r="P55">
        <f>_xll.acq_interpolator_eval(P$2,$H55)</f>
        <v>6.5299824721001016</v>
      </c>
      <c r="Q55">
        <f>_xll.acq_interpolator_eval(Q$2,$H55)</f>
        <v>6.5299824721001016</v>
      </c>
      <c r="R55">
        <f>_xll.acq_interpolator_eval(R$2,$H55)</f>
        <v>5.6980664062500184</v>
      </c>
      <c r="S55">
        <f>_xll.acq_interpolator_eval(S$2,$H55)</f>
        <v>6.0027666083916369</v>
      </c>
      <c r="T55">
        <f>_xll.acq_interpolator_eval(T$2,$H55)</f>
        <v>5.0444973013604049</v>
      </c>
      <c r="U55">
        <f>_xll.acq_interpolator_eval(U$2,$H55)</f>
        <v>5.0444973013604049</v>
      </c>
      <c r="V55">
        <f>_xll.acq_interpolator_eval(V$2,$H55)</f>
        <v>5.0748813100961501</v>
      </c>
    </row>
    <row r="56" spans="8:22" x14ac:dyDescent="0.35">
      <c r="H56" s="12">
        <v>-0.59999999999998999</v>
      </c>
      <c r="I56">
        <f>_xll.acq_interpolator_eval($F$5,H56)</f>
        <v>4.9999999999999947</v>
      </c>
      <c r="J56">
        <f>_xll.acq_diff1_c3pt(H55:H57,I55:I57)</f>
        <v>-0.49999999999999833</v>
      </c>
      <c r="K56">
        <f>_xll.acq_diff2_c3pt(H55:H57,I55:I57)</f>
        <v>1.6653345369377351E-13</v>
      </c>
      <c r="M56">
        <f>_xll.acq_interpolator_eval(M$2,$H56)</f>
        <v>4.8</v>
      </c>
      <c r="N56">
        <f>_xll.acq_interpolator_eval(N$2,$H56)</f>
        <v>4.9999999999999947</v>
      </c>
      <c r="O56">
        <f>_xll.acq_interpolator_eval(O$2,$H56)</f>
        <v>5.0199999999999925</v>
      </c>
      <c r="P56">
        <f>_xll.acq_interpolator_eval(P$2,$H56)</f>
        <v>6.6635511007804693</v>
      </c>
      <c r="Q56">
        <f>_xll.acq_interpolator_eval(Q$2,$H56)</f>
        <v>6.6635511007804693</v>
      </c>
      <c r="R56">
        <f>_xll.acq_interpolator_eval(R$2,$H56)</f>
        <v>5.7800000000000145</v>
      </c>
      <c r="S56">
        <f>_xll.acq_interpolator_eval(S$2,$H56)</f>
        <v>6.1334265734265969</v>
      </c>
      <c r="T56">
        <f>_xll.acq_interpolator_eval(T$2,$H56)</f>
        <v>5.0197791798107207</v>
      </c>
      <c r="U56">
        <f>_xll.acq_interpolator_eval(U$2,$H56)</f>
        <v>5.0197791798107207</v>
      </c>
      <c r="V56">
        <f>_xll.acq_interpolator_eval(V$2,$H56)</f>
        <v>5.0561538461538422</v>
      </c>
    </row>
    <row r="57" spans="8:22" x14ac:dyDescent="0.35">
      <c r="H57" s="12">
        <v>-0.54999999999999005</v>
      </c>
      <c r="I57">
        <f>_xll.acq_interpolator_eval($F$5,H57)</f>
        <v>4.9749999999999952</v>
      </c>
      <c r="J57">
        <f>_xll.acq_diff1_c3pt(H56:H58,I56:I58)</f>
        <v>-0.49999999999999833</v>
      </c>
      <c r="K57">
        <f>_xll.acq_diff2_c3pt(H56:H58,I56:I58)</f>
        <v>-1.6653345369377351E-13</v>
      </c>
      <c r="M57">
        <f>_xll.acq_interpolator_eval(M$2,$H57)</f>
        <v>4.8</v>
      </c>
      <c r="N57">
        <f>_xll.acq_interpolator_eval(N$2,$H57)</f>
        <v>4.9749999999999952</v>
      </c>
      <c r="O57">
        <f>_xll.acq_interpolator_eval(O$2,$H57)</f>
        <v>4.9946874999999933</v>
      </c>
      <c r="P57">
        <f>_xll.acq_interpolator_eval(P$2,$H57)</f>
        <v>6.7451337575614474</v>
      </c>
      <c r="Q57">
        <f>_xll.acq_interpolator_eval(Q$2,$H57)</f>
        <v>6.7451337575614474</v>
      </c>
      <c r="R57">
        <f>_xll.acq_interpolator_eval(R$2,$H57)</f>
        <v>5.8375585937500079</v>
      </c>
      <c r="S57">
        <f>_xll.acq_interpolator_eval(S$2,$H57)</f>
        <v>6.2286669580419716</v>
      </c>
      <c r="T57">
        <f>_xll.acq_interpolator_eval(T$2,$H57)</f>
        <v>4.994442958891951</v>
      </c>
      <c r="U57">
        <f>_xll.acq_interpolator_eval(U$2,$H57)</f>
        <v>4.994442958891951</v>
      </c>
      <c r="V57">
        <f>_xll.acq_interpolator_eval(V$2,$H57)</f>
        <v>5.0356715745192258</v>
      </c>
    </row>
    <row r="58" spans="8:22" x14ac:dyDescent="0.35">
      <c r="H58" s="12">
        <v>-0.49999999999999001</v>
      </c>
      <c r="I58">
        <f>_xll.acq_interpolator_eval($F$5,H58)</f>
        <v>4.9499999999999948</v>
      </c>
      <c r="J58">
        <f>_xll.acq_diff1_c3pt(H57:H59,I57:I59)</f>
        <v>-0.49999999999999806</v>
      </c>
      <c r="K58">
        <f>_xll.acq_diff2_c3pt(H57:H59,I57:I59)</f>
        <v>1.7208456881689921E-13</v>
      </c>
      <c r="M58">
        <f>_xll.acq_interpolator_eval(M$2,$H58)</f>
        <v>4.8</v>
      </c>
      <c r="N58">
        <f>_xll.acq_interpolator_eval(N$2,$H58)</f>
        <v>4.9499999999999948</v>
      </c>
      <c r="O58">
        <f>_xll.acq_interpolator_eval(O$2,$H58)</f>
        <v>4.9687499999999929</v>
      </c>
      <c r="P58">
        <f>_xll.acq_interpolator_eval(P$2,$H58)</f>
        <v>6.7621041907543953</v>
      </c>
      <c r="Q58">
        <f>_xll.acq_interpolator_eval(Q$2,$H58)</f>
        <v>6.7621041907543953</v>
      </c>
      <c r="R58">
        <f>_xll.acq_interpolator_eval(R$2,$H58)</f>
        <v>5.8617187500000005</v>
      </c>
      <c r="S58">
        <f>_xll.acq_interpolator_eval(S$2,$H58)</f>
        <v>6.2753496503496535</v>
      </c>
      <c r="T58">
        <f>_xll.acq_interpolator_eval(T$2,$H58)</f>
        <v>4.9684912263406886</v>
      </c>
      <c r="U58">
        <f>_xll.acq_interpolator_eval(U$2,$H58)</f>
        <v>4.9684912263406886</v>
      </c>
      <c r="V58">
        <f>_xll.acq_interpolator_eval(V$2,$H58)</f>
        <v>5.012920673076918</v>
      </c>
    </row>
    <row r="59" spans="8:22" x14ac:dyDescent="0.35">
      <c r="H59" s="12">
        <v>-0.44999999999999002</v>
      </c>
      <c r="I59">
        <f>_xll.acq_interpolator_eval($F$5,H59)</f>
        <v>4.9249999999999954</v>
      </c>
      <c r="J59">
        <f>_xll.acq_diff1_c3pt(H58:H60,I58:I60)</f>
        <v>-0.499999999999998</v>
      </c>
      <c r="K59">
        <f>_xll.acq_diff2_c3pt(H58:H60,I58:I60)</f>
        <v>-1.7208456881689921E-13</v>
      </c>
      <c r="M59">
        <f>_xll.acq_interpolator_eval(M$2,$H59)</f>
        <v>4.8</v>
      </c>
      <c r="N59">
        <f>_xll.acq_interpolator_eval(N$2,$H59)</f>
        <v>4.9249999999999954</v>
      </c>
      <c r="O59">
        <f>_xll.acq_interpolator_eval(O$2,$H59)</f>
        <v>4.9421874999999931</v>
      </c>
      <c r="P59">
        <f>_xll.acq_interpolator_eval(P$2,$H59)</f>
        <v>6.7018361486706794</v>
      </c>
      <c r="Q59">
        <f>_xll.acq_interpolator_eval(Q$2,$H59)</f>
        <v>6.7018361486706794</v>
      </c>
      <c r="R59">
        <f>_xll.acq_interpolator_eval(R$2,$H59)</f>
        <v>5.8434570312499909</v>
      </c>
      <c r="S59">
        <f>_xll.acq_interpolator_eval(S$2,$H59)</f>
        <v>6.2603365384615284</v>
      </c>
      <c r="T59">
        <f>_xll.acq_interpolator_eval(T$2,$H59)</f>
        <v>4.9419265698935275</v>
      </c>
      <c r="U59">
        <f>_xll.acq_interpolator_eval(U$2,$H59)</f>
        <v>4.9419265698935275</v>
      </c>
      <c r="V59">
        <f>_xll.acq_interpolator_eval(V$2,$H59)</f>
        <v>4.9873873197115328</v>
      </c>
    </row>
    <row r="60" spans="8:22" x14ac:dyDescent="0.35">
      <c r="H60" s="12">
        <v>-0.39999999999998997</v>
      </c>
      <c r="I60">
        <f>_xll.acq_interpolator_eval($F$5,H60)</f>
        <v>4.899999999999995</v>
      </c>
      <c r="J60">
        <f>_xll.acq_diff1_c3pt(H59:H61,I59:I61)</f>
        <v>-0.50000000000000144</v>
      </c>
      <c r="K60">
        <f>_xll.acq_diff2_c3pt(H59:H61,I59:I61)</f>
        <v>1.0547118733937929E-13</v>
      </c>
      <c r="M60">
        <f>_xll.acq_interpolator_eval(M$2,$H60)</f>
        <v>4.8</v>
      </c>
      <c r="N60">
        <f>_xll.acq_interpolator_eval(N$2,$H60)</f>
        <v>4.899999999999995</v>
      </c>
      <c r="O60">
        <f>_xll.acq_interpolator_eval(O$2,$H60)</f>
        <v>4.914999999999992</v>
      </c>
      <c r="P60">
        <f>_xll.acq_interpolator_eval(P$2,$H60)</f>
        <v>6.5517033796216628</v>
      </c>
      <c r="Q60">
        <f>_xll.acq_interpolator_eval(Q$2,$H60)</f>
        <v>6.5517033796216628</v>
      </c>
      <c r="R60">
        <f>_xll.acq_interpolator_eval(R$2,$H60)</f>
        <v>5.7737499999999802</v>
      </c>
      <c r="S60">
        <f>_xll.acq_interpolator_eval(S$2,$H60)</f>
        <v>6.1704895104894835</v>
      </c>
      <c r="T60">
        <f>_xll.acq_interpolator_eval(T$2,$H60)</f>
        <v>4.9147515772870607</v>
      </c>
      <c r="U60">
        <f>_xll.acq_interpolator_eval(U$2,$H60)</f>
        <v>4.9147515772870607</v>
      </c>
      <c r="V60">
        <f>_xll.acq_interpolator_eval(V$2,$H60)</f>
        <v>4.9585576923076866</v>
      </c>
    </row>
    <row r="61" spans="8:22" x14ac:dyDescent="0.35">
      <c r="H61" s="12">
        <v>-0.34999999999997999</v>
      </c>
      <c r="I61">
        <f>_xll.acq_interpolator_eval($F$5,H61)</f>
        <v>4.8749999999999902</v>
      </c>
      <c r="J61">
        <f>_xll.acq_diff1_c3pt(H60:H62,I60:I62)</f>
        <v>-0.50000000000000167</v>
      </c>
      <c r="K61">
        <f>_xll.acq_diff2_c3pt(H60:H62,I60:I62)</f>
        <v>-1.1102230246250458E-13</v>
      </c>
      <c r="M61">
        <f>_xll.acq_interpolator_eval(M$2,$H61)</f>
        <v>4.8</v>
      </c>
      <c r="N61">
        <f>_xll.acq_interpolator_eval(N$2,$H61)</f>
        <v>4.8749999999999902</v>
      </c>
      <c r="O61">
        <f>_xll.acq_interpolator_eval(O$2,$H61)</f>
        <v>4.8871874999999871</v>
      </c>
      <c r="P61">
        <f>_xll.acq_interpolator_eval(P$2,$H61)</f>
        <v>6.2990796319186471</v>
      </c>
      <c r="Q61">
        <f>_xll.acq_interpolator_eval(Q$2,$H61)</f>
        <v>6.2990796319186471</v>
      </c>
      <c r="R61">
        <f>_xll.acq_interpolator_eval(R$2,$H61)</f>
        <v>5.6435742187499338</v>
      </c>
      <c r="S61">
        <f>_xll.acq_interpolator_eval(S$2,$H61)</f>
        <v>5.9926704545453635</v>
      </c>
      <c r="T61">
        <f>_xll.acq_interpolator_eval(T$2,$H61)</f>
        <v>4.8869688362578749</v>
      </c>
      <c r="U61">
        <f>_xll.acq_interpolator_eval(U$2,$H61)</f>
        <v>4.8869688362578749</v>
      </c>
      <c r="V61">
        <f>_xll.acq_interpolator_eval(V$2,$H61)</f>
        <v>4.9259179687499852</v>
      </c>
    </row>
    <row r="62" spans="8:22" x14ac:dyDescent="0.35">
      <c r="H62" s="12">
        <v>-0.29999999999998</v>
      </c>
      <c r="I62">
        <f>_xll.acq_interpolator_eval($F$5,H62)</f>
        <v>4.8499999999999899</v>
      </c>
      <c r="J62">
        <f>_xll.acq_diff1_c3pt(H61:H63,I61:I63)</f>
        <v>-0.50000000000000711</v>
      </c>
      <c r="K62">
        <f>_xll.acq_diff2_c3pt(H61:H63,I61:I63)</f>
        <v>3.3306690738754696E-15</v>
      </c>
      <c r="M62">
        <f>_xll.acq_interpolator_eval(M$2,$H62)</f>
        <v>4.8</v>
      </c>
      <c r="N62">
        <f>_xll.acq_interpolator_eval(N$2,$H62)</f>
        <v>4.8499999999999899</v>
      </c>
      <c r="O62">
        <f>_xll.acq_interpolator_eval(O$2,$H62)</f>
        <v>4.8587499999999872</v>
      </c>
      <c r="P62">
        <f>_xll.acq_interpolator_eval(P$2,$H62)</f>
        <v>5.9313386538730954</v>
      </c>
      <c r="Q62">
        <f>_xll.acq_interpolator_eval(Q$2,$H62)</f>
        <v>5.9313386538730954</v>
      </c>
      <c r="R62">
        <f>_xll.acq_interpolator_eval(R$2,$H62)</f>
        <v>5.4439062499999054</v>
      </c>
      <c r="S62">
        <f>_xll.acq_interpolator_eval(S$2,$H62)</f>
        <v>5.7137412587411252</v>
      </c>
      <c r="T62">
        <f>_xll.acq_interpolator_eval(T$2,$H62)</f>
        <v>4.8585809345425748</v>
      </c>
      <c r="U62">
        <f>_xll.acq_interpolator_eval(U$2,$H62)</f>
        <v>4.8585809345425748</v>
      </c>
      <c r="V62">
        <f>_xll.acq_interpolator_eval(V$2,$H62)</f>
        <v>4.8889543269230611</v>
      </c>
    </row>
    <row r="63" spans="8:22" x14ac:dyDescent="0.35">
      <c r="H63" s="12">
        <v>-0.24999999999997999</v>
      </c>
      <c r="I63">
        <f>_xll.acq_interpolator_eval($F$5,H63)</f>
        <v>4.8249999999999895</v>
      </c>
      <c r="J63">
        <f>_xll.acq_diff1_c3pt(H62:H64,I62:I64)</f>
        <v>-0.50000000000309797</v>
      </c>
      <c r="K63">
        <f>_xll.acq_diff2_c3pt(H62:H64,I62:I64)</f>
        <v>-6.1820548680202592E-11</v>
      </c>
      <c r="M63">
        <f>_xll.acq_interpolator_eval(M$2,$H63)</f>
        <v>4.8</v>
      </c>
      <c r="N63">
        <f>_xll.acq_interpolator_eval(N$2,$H63)</f>
        <v>4.8249999999999895</v>
      </c>
      <c r="O63">
        <f>_xll.acq_interpolator_eval(O$2,$H63)</f>
        <v>4.8296874999999879</v>
      </c>
      <c r="P63">
        <f>_xll.acq_interpolator_eval(P$2,$H63)</f>
        <v>5.4358541937963309</v>
      </c>
      <c r="Q63">
        <f>_xll.acq_interpolator_eval(Q$2,$H63)</f>
        <v>5.4358541937963309</v>
      </c>
      <c r="R63">
        <f>_xll.acq_interpolator_eval(R$2,$H63)</f>
        <v>5.165722656249871</v>
      </c>
      <c r="S63">
        <f>_xll.acq_interpolator_eval(S$2,$H63)</f>
        <v>5.3205638111886291</v>
      </c>
      <c r="T63">
        <f>_xll.acq_interpolator_eval(T$2,$H63)</f>
        <v>4.8295904598777479</v>
      </c>
      <c r="U63">
        <f>_xll.acq_interpolator_eval(U$2,$H63)</f>
        <v>4.8295904598777479</v>
      </c>
      <c r="V63">
        <f>_xll.acq_interpolator_eval(V$2,$H63)</f>
        <v>4.84715294471152</v>
      </c>
    </row>
    <row r="64" spans="8:22" x14ac:dyDescent="0.35">
      <c r="H64" s="12">
        <v>-0.19999999999998</v>
      </c>
      <c r="I64">
        <f>_xll.acq_interpolator_eval($F$5,H64)</f>
        <v>4.7999999999996801</v>
      </c>
      <c r="J64">
        <f>_xll.acq_diff1_c3pt(H63:H65,I63:I65)</f>
        <v>-8.2500000000030944</v>
      </c>
      <c r="K64">
        <f>_xll.acq_diff2_c3pt(H63:H65,I63:I65)</f>
        <v>-154.99999999993815</v>
      </c>
      <c r="M64">
        <f>_xll.acq_interpolator_eval(M$2,$H64)</f>
        <v>4.8</v>
      </c>
      <c r="N64">
        <f>_xll.acq_interpolator_eval(N$2,$H64)</f>
        <v>4.7999999999996801</v>
      </c>
      <c r="O64">
        <f>_xll.acq_interpolator_eval(O$2,$H64)</f>
        <v>4.7999999999999874</v>
      </c>
      <c r="P64">
        <f>_xll.acq_interpolator_eval(P$2,$H64)</f>
        <v>4.7999999999997147</v>
      </c>
      <c r="Q64">
        <f>_xll.acq_interpolator_eval(Q$2,$H64)</f>
        <v>4.7999999999997147</v>
      </c>
      <c r="R64">
        <f>_xll.acq_interpolator_eval(R$2,$H64)</f>
        <v>4.7999999999998346</v>
      </c>
      <c r="S64">
        <f>_xll.acq_interpolator_eval(S$2,$H64)</f>
        <v>4.7999999999997645</v>
      </c>
      <c r="T64">
        <f>_xll.acq_interpolator_eval(T$2,$H64)</f>
        <v>4.7999999999999883</v>
      </c>
      <c r="U64">
        <f>_xll.acq_interpolator_eval(U$2,$H64)</f>
        <v>4.7999999999999883</v>
      </c>
      <c r="V64">
        <f>_xll.acq_interpolator_eval(V$2,$H64)</f>
        <v>4.7999999999999794</v>
      </c>
    </row>
    <row r="65" spans="8:22" x14ac:dyDescent="0.35">
      <c r="H65" s="12">
        <v>-0.14999999999998001</v>
      </c>
      <c r="I65">
        <f>_xll.acq_interpolator_eval($F$5,H65)</f>
        <v>3.9999999999996803</v>
      </c>
      <c r="J65">
        <f>_xll.acq_diff1_c3pt(H64:H66,I64:I66)</f>
        <v>-16.000000000000007</v>
      </c>
      <c r="K65">
        <f>_xll.acq_diff2_c3pt(H64:H66,I64:I66)</f>
        <v>-1.0658141036401514E-13</v>
      </c>
      <c r="M65">
        <f>_xll.acq_interpolator_eval(M$2,$H65)</f>
        <v>4.8</v>
      </c>
      <c r="N65">
        <f>_xll.acq_interpolator_eval(N$2,$H65)</f>
        <v>3.9999999999996803</v>
      </c>
      <c r="O65">
        <f>_xll.acq_interpolator_eval(O$2,$H65)</f>
        <v>4.641666666666552</v>
      </c>
      <c r="P65">
        <f>_xll.acq_interpolator_eval(P$2,$H65)</f>
        <v>4.0235107451717589</v>
      </c>
      <c r="Q65">
        <f>_xll.acq_interpolator_eval(Q$2,$H65)</f>
        <v>4.0235107451717589</v>
      </c>
      <c r="R65">
        <f>_xll.acq_interpolator_eval(R$2,$H65)</f>
        <v>4.2144097222219266</v>
      </c>
      <c r="S65">
        <f>_xll.acq_interpolator_eval(S$2,$H65)</f>
        <v>4.0999053030299839</v>
      </c>
      <c r="T65">
        <f>_xll.acq_interpolator_eval(T$2,$H65)</f>
        <v>4.425775584001677</v>
      </c>
      <c r="U65">
        <f>_xll.acq_interpolator_eval(U$2,$H65)</f>
        <v>4.425775584001677</v>
      </c>
      <c r="V65">
        <f>_xll.acq_interpolator_eval(V$2,$H65)</f>
        <v>4.4131944444441711</v>
      </c>
    </row>
    <row r="66" spans="8:22" x14ac:dyDescent="0.35">
      <c r="H66" s="12">
        <v>-9.9999999999980105E-2</v>
      </c>
      <c r="I66">
        <f>_xll.acq_interpolator_eval($F$5,H66)</f>
        <v>3.1999999999996813</v>
      </c>
      <c r="J66">
        <f>_xll.acq_diff1_c3pt(H65:H67,I65:I67)</f>
        <v>-16</v>
      </c>
      <c r="K66">
        <f>_xll.acq_diff2_c3pt(H65:H67,I65:I67)</f>
        <v>2.1316282072803069E-13</v>
      </c>
      <c r="M66">
        <f>_xll.acq_interpolator_eval(M$2,$H66)</f>
        <v>4.8</v>
      </c>
      <c r="N66">
        <f>_xll.acq_interpolator_eval(N$2,$H66)</f>
        <v>3.1999999999996813</v>
      </c>
      <c r="O66">
        <f>_xll.acq_interpolator_eval(O$2,$H66)</f>
        <v>4.2266666666664507</v>
      </c>
      <c r="P66">
        <f>_xll.acq_interpolator_eval(P$2,$H66)</f>
        <v>3.1555647995094809</v>
      </c>
      <c r="Q66">
        <f>_xll.acq_interpolator_eval(Q$2,$H66)</f>
        <v>3.1555647995094809</v>
      </c>
      <c r="R66">
        <f>_xll.acq_interpolator_eval(R$2,$H66)</f>
        <v>3.3694444444440741</v>
      </c>
      <c r="S66">
        <f>_xll.acq_interpolator_eval(S$2,$H66)</f>
        <v>3.237878787878425</v>
      </c>
      <c r="T66">
        <f>_xll.acq_interpolator_eval(T$2,$H66)</f>
        <v>3.5356679886796272</v>
      </c>
      <c r="U66">
        <f>_xll.acq_interpolator_eval(U$2,$H66)</f>
        <v>3.5356679886796272</v>
      </c>
      <c r="V66">
        <f>_xll.acq_interpolator_eval(V$2,$H66)</f>
        <v>3.5222222222218011</v>
      </c>
    </row>
    <row r="67" spans="8:22" x14ac:dyDescent="0.35">
      <c r="H67" s="12">
        <v>-4.9999999999980303E-2</v>
      </c>
      <c r="I67">
        <f>_xll.acq_interpolator_eval($F$5,H67)</f>
        <v>2.3999999999996851</v>
      </c>
      <c r="J67">
        <f>_xll.acq_diff1_c3pt(H66:H68,I66:I68)</f>
        <v>-15.999999999999996</v>
      </c>
      <c r="K67">
        <f>_xll.acq_diff2_c3pt(H66:H68,I66:I68)</f>
        <v>-1.4210854715201991E-13</v>
      </c>
      <c r="M67">
        <f>_xll.acq_interpolator_eval(M$2,$H67)</f>
        <v>0</v>
      </c>
      <c r="N67">
        <f>_xll.acq_interpolator_eval(N$2,$H67)</f>
        <v>2.3999999999996851</v>
      </c>
      <c r="O67">
        <f>_xll.acq_interpolator_eval(O$2,$H67)</f>
        <v>3.5549999999996853</v>
      </c>
      <c r="P67">
        <f>_xll.acq_interpolator_eval(P$2,$H67)</f>
        <v>2.2577014575870145</v>
      </c>
      <c r="Q67">
        <f>_xll.acq_interpolator_eval(Q$2,$H67)</f>
        <v>2.2577014575870145</v>
      </c>
      <c r="R67">
        <f>_xll.acq_interpolator_eval(R$2,$H67)</f>
        <v>2.395312499999608</v>
      </c>
      <c r="S67">
        <f>_xll.acq_interpolator_eval(S$2,$H67)</f>
        <v>2.305397727272358</v>
      </c>
      <c r="T67">
        <f>_xll.acq_interpolator_eval(T$2,$H67)</f>
        <v>2.3888569233261374</v>
      </c>
      <c r="U67">
        <f>_xll.acq_interpolator_eval(U$2,$H67)</f>
        <v>2.3888569233261374</v>
      </c>
      <c r="V67">
        <f>_xll.acq_interpolator_eval(V$2,$H67)</f>
        <v>2.3812499999995347</v>
      </c>
    </row>
    <row r="68" spans="8:22" x14ac:dyDescent="0.35">
      <c r="H68" s="12">
        <v>1.9984014443252799E-14</v>
      </c>
      <c r="I68">
        <f>_xll.acq_interpolator_eval($F$5,H68)</f>
        <v>1.5999999999996803</v>
      </c>
      <c r="J68">
        <f>_xll.acq_diff1_c3pt(H67:H69,I67:I69)</f>
        <v>-15.999999999999998</v>
      </c>
      <c r="K68">
        <f>_xll.acq_diff2_c3pt(H67:H69,I67:I69)</f>
        <v>1.0658141036401491E-13</v>
      </c>
      <c r="M68">
        <f>_xll.acq_interpolator_eval(M$2,$H68)</f>
        <v>0</v>
      </c>
      <c r="N68">
        <f>_xll.acq_interpolator_eval(N$2,$H68)</f>
        <v>1.5999999999996803</v>
      </c>
      <c r="O68">
        <f>_xll.acq_interpolator_eval(O$2,$H68)</f>
        <v>2.6266666666662446</v>
      </c>
      <c r="P68">
        <f>_xll.acq_interpolator_eval(P$2,$H68)</f>
        <v>1.3914600139784827</v>
      </c>
      <c r="Q68">
        <f>_xll.acq_interpolator_eval(Q$2,$H68)</f>
        <v>1.3914600139784827</v>
      </c>
      <c r="R68">
        <f>_xll.acq_interpolator_eval(R$2,$H68)</f>
        <v>1.422222222221851</v>
      </c>
      <c r="S68">
        <f>_xll.acq_interpolator_eval(S$2,$H68)</f>
        <v>1.3939393939390461</v>
      </c>
      <c r="T68">
        <f>_xll.acq_interpolator_eval(T$2,$H68)</f>
        <v>1.2445220972334941</v>
      </c>
      <c r="U68">
        <f>_xll.acq_interpolator_eval(U$2,$H68)</f>
        <v>1.2445220972334941</v>
      </c>
      <c r="V68">
        <f>_xll.acq_interpolator_eval(V$2,$H68)</f>
        <v>1.244444444444025</v>
      </c>
    </row>
    <row r="69" spans="8:22" x14ac:dyDescent="0.35">
      <c r="H69" s="12">
        <v>5.0000000000019799E-2</v>
      </c>
      <c r="I69">
        <f>_xll.acq_interpolator_eval($F$5,H69)</f>
        <v>0.79999999999968363</v>
      </c>
      <c r="J69">
        <f>_xll.acq_diff1_c3pt(H68:H70,I68:I70)</f>
        <v>-15.999999999996852</v>
      </c>
      <c r="K69">
        <f>_xll.acq_diff2_c3pt(H68:H70,I68:I70)</f>
        <v>6.2847504977980849E-11</v>
      </c>
      <c r="M69">
        <f>_xll.acq_interpolator_eval(M$2,$H69)</f>
        <v>0</v>
      </c>
      <c r="N69">
        <f>_xll.acq_interpolator_eval(N$2,$H69)</f>
        <v>0.79999999999968363</v>
      </c>
      <c r="O69">
        <f>_xll.acq_interpolator_eval(O$2,$H69)</f>
        <v>1.4416666666661468</v>
      </c>
      <c r="P69">
        <f>_xll.acq_interpolator_eval(P$2,$H69)</f>
        <v>0.61837976325803523</v>
      </c>
      <c r="Q69">
        <f>_xll.acq_interpolator_eval(Q$2,$H69)</f>
        <v>0.61837976325803523</v>
      </c>
      <c r="R69">
        <f>_xll.acq_interpolator_eval(R$2,$H69)</f>
        <v>0.58038194444415425</v>
      </c>
      <c r="S69">
        <f>_xll.acq_interpolator_eval(S$2,$H69)</f>
        <v>0.5949810606057786</v>
      </c>
      <c r="T69">
        <f>_xll.acq_interpolator_eval(T$2,$H69)</f>
        <v>0.361843219694018</v>
      </c>
      <c r="U69">
        <f>_xll.acq_interpolator_eval(U$2,$H69)</f>
        <v>0.361843219694018</v>
      </c>
      <c r="V69">
        <f>_xll.acq_interpolator_eval(V$2,$H69)</f>
        <v>0.36597222222195908</v>
      </c>
    </row>
    <row r="70" spans="8:22" x14ac:dyDescent="0.35">
      <c r="H70" s="12">
        <v>0.10000000000002</v>
      </c>
      <c r="I70">
        <f>_xll.acq_interpolator_eval($F$5,H70)</f>
        <v>-4.999473057765158E-15</v>
      </c>
      <c r="J70">
        <f>_xll.acq_diff1_c3pt(H69:H71,I69:I71)</f>
        <v>-8.1249999999968381</v>
      </c>
      <c r="K70">
        <f>_xll.acq_diff2_c3pt(H69:H71,I69:I71)</f>
        <v>157.49999999993676</v>
      </c>
      <c r="M70">
        <f>_xll.acq_interpolator_eval(M$2,$H70)</f>
        <v>0</v>
      </c>
      <c r="N70">
        <f>_xll.acq_interpolator_eval(N$2,$H70)</f>
        <v>-4.999473057765158E-15</v>
      </c>
      <c r="O70">
        <f>_xll.acq_interpolator_eval(O$2,$H70)</f>
        <v>-6.2793381605527277E-13</v>
      </c>
      <c r="P70">
        <f>_xll.acq_interpolator_eval(P$2,$H70)</f>
        <v>-2.0818462596741403E-13</v>
      </c>
      <c r="Q70">
        <f>_xll.acq_interpolator_eval(Q$2,$H70)</f>
        <v>-2.0818462596741403E-13</v>
      </c>
      <c r="R70">
        <f>_xll.acq_interpolator_eval(R$2,$H70)</f>
        <v>-1.6248287437735115E-13</v>
      </c>
      <c r="S70">
        <f>_xll.acq_interpolator_eval(S$2,$H70)</f>
        <v>-1.8498050313729207E-13</v>
      </c>
      <c r="T70">
        <f>_xll.acq_interpolator_eval(T$2,$H70)</f>
        <v>-6.0122280501741503E-15</v>
      </c>
      <c r="U70">
        <f>_xll.acq_interpolator_eval(U$2,$H70)</f>
        <v>-6.0122280501741503E-15</v>
      </c>
      <c r="V70">
        <f>_xll.acq_interpolator_eval(V$2,$H70)</f>
        <v>-9.9989461155290902E-15</v>
      </c>
    </row>
    <row r="71" spans="8:22" x14ac:dyDescent="0.35">
      <c r="H71" s="12">
        <v>0.15000000000002001</v>
      </c>
      <c r="I71">
        <f>_xll.acq_interpolator_eval($F$5,H71)</f>
        <v>-1.2500000000005E-2</v>
      </c>
      <c r="J71">
        <f>_xll.acq_diff1_c3pt(H70:H72,I70:I72)</f>
        <v>-0.25</v>
      </c>
      <c r="K71">
        <f>_xll.acq_diff2_c3pt(H70:H72,I70:I72)</f>
        <v>0</v>
      </c>
      <c r="M71">
        <f>_xll.acq_interpolator_eval(M$2,$H71)</f>
        <v>0</v>
      </c>
      <c r="N71">
        <f>_xll.acq_interpolator_eval(N$2,$H71)</f>
        <v>-1.2500000000005E-2</v>
      </c>
      <c r="O71">
        <f>_xll.acq_interpolator_eval(O$2,$H71)</f>
        <v>-1.3753125000004724</v>
      </c>
      <c r="P71">
        <f>_xll.acq_interpolator_eval(P$2,$H71)</f>
        <v>-0.41797376011171111</v>
      </c>
      <c r="Q71">
        <f>_xll.acq_interpolator_eval(Q$2,$H71)</f>
        <v>-0.41797376011171111</v>
      </c>
      <c r="R71">
        <f>_xll.acq_interpolator_eval(R$2,$H71)</f>
        <v>-0.31410156250009114</v>
      </c>
      <c r="S71">
        <f>_xll.acq_interpolator_eval(S$2,$H71)</f>
        <v>-0.35715277777788118</v>
      </c>
      <c r="T71">
        <f>_xll.acq_interpolator_eval(T$2,$H71)</f>
        <v>-1.4712118167208375E-2</v>
      </c>
      <c r="U71">
        <f>_xll.acq_interpolator_eval(U$2,$H71)</f>
        <v>-1.4712118167208375E-2</v>
      </c>
      <c r="V71">
        <f>_xll.acq_interpolator_eval(V$2,$H71)</f>
        <v>-2.2191840277785597E-2</v>
      </c>
    </row>
    <row r="72" spans="8:22" x14ac:dyDescent="0.35">
      <c r="H72" s="12">
        <v>0.20000000000002</v>
      </c>
      <c r="I72">
        <f>_xll.acq_interpolator_eval($F$5,H72)</f>
        <v>-2.5000000000004997E-2</v>
      </c>
      <c r="J72">
        <f>_xll.acq_diff1_c3pt(H71:H73,I71:I73)</f>
        <v>-0.25</v>
      </c>
      <c r="K72">
        <f>_xll.acq_diff2_c3pt(H71:H73,I71:I73)</f>
        <v>0</v>
      </c>
      <c r="M72">
        <f>_xll.acq_interpolator_eval(M$2,$H72)</f>
        <v>0</v>
      </c>
      <c r="N72">
        <f>_xll.acq_interpolator_eval(N$2,$H72)</f>
        <v>-2.5000000000004997E-2</v>
      </c>
      <c r="O72">
        <f>_xll.acq_interpolator_eval(O$2,$H72)</f>
        <v>-2.3612500000003163</v>
      </c>
      <c r="P72">
        <f>_xll.acq_interpolator_eval(P$2,$H72)</f>
        <v>-0.65317111695029306</v>
      </c>
      <c r="Q72">
        <f>_xll.acq_interpolator_eval(Q$2,$H72)</f>
        <v>-0.65317111695029306</v>
      </c>
      <c r="R72">
        <f>_xll.acq_interpolator_eval(R$2,$H72)</f>
        <v>-0.46843750000003459</v>
      </c>
      <c r="S72">
        <f>_xll.acq_interpolator_eval(S$2,$H72)</f>
        <v>-0.53166666666670559</v>
      </c>
      <c r="T72">
        <f>_xll.acq_interpolator_eval(T$2,$H72)</f>
        <v>-2.8786173633446082E-2</v>
      </c>
      <c r="U72">
        <f>_xll.acq_interpolator_eval(U$2,$H72)</f>
        <v>-2.8786173633446082E-2</v>
      </c>
      <c r="V72">
        <f>_xll.acq_interpolator_eval(V$2,$H72)</f>
        <v>-3.9479166666672755E-2</v>
      </c>
    </row>
    <row r="73" spans="8:22" x14ac:dyDescent="0.35">
      <c r="H73" s="12">
        <v>0.25000000000001998</v>
      </c>
      <c r="I73">
        <f>_xll.acq_interpolator_eval($F$5,H73)</f>
        <v>-3.7500000000004995E-2</v>
      </c>
      <c r="J73">
        <f>_xll.acq_diff1_c3pt(H72:H74,I72:I74)</f>
        <v>-0.24999999999999994</v>
      </c>
      <c r="K73">
        <f>_xll.acq_diff2_c3pt(H72:H74,I72:I74)</f>
        <v>1.3877787807814461E-15</v>
      </c>
      <c r="M73">
        <f>_xll.acq_interpolator_eval(M$2,$H73)</f>
        <v>0</v>
      </c>
      <c r="N73">
        <f>_xll.acq_interpolator_eval(N$2,$H73)</f>
        <v>-3.7500000000004995E-2</v>
      </c>
      <c r="O73">
        <f>_xll.acq_interpolator_eval(O$2,$H73)</f>
        <v>-2.9578125000001605</v>
      </c>
      <c r="P73">
        <f>_xll.acq_interpolator_eval(P$2,$H73)</f>
        <v>-0.73905544927933797</v>
      </c>
      <c r="Q73">
        <f>_xll.acq_interpolator_eval(Q$2,$H73)</f>
        <v>-0.73905544927933797</v>
      </c>
      <c r="R73">
        <f>_xll.acq_interpolator_eval(R$2,$H73)</f>
        <v>-0.49980468749999274</v>
      </c>
      <c r="S73">
        <f>_xll.acq_interpolator_eval(S$2,$H73)</f>
        <v>-0.56562499999999094</v>
      </c>
      <c r="T73">
        <f>_xll.acq_interpolator_eval(T$2,$H73)</f>
        <v>-4.2225180868172521E-2</v>
      </c>
      <c r="U73">
        <f>_xll.acq_interpolator_eval(U$2,$H73)</f>
        <v>-4.2225180868172521E-2</v>
      </c>
      <c r="V73">
        <f>_xll.acq_interpolator_eval(V$2,$H73)</f>
        <v>-5.2929687500004749E-2</v>
      </c>
    </row>
    <row r="74" spans="8:22" x14ac:dyDescent="0.35">
      <c r="H74" s="12">
        <v>0.30000000000001997</v>
      </c>
      <c r="I74">
        <f>_xll.acq_interpolator_eval($F$5,H74)</f>
        <v>-5.0000000000004985E-2</v>
      </c>
      <c r="J74">
        <f>_xll.acq_diff1_c3pt(H73:H75,I73:I75)</f>
        <v>-0.24999999999999992</v>
      </c>
      <c r="K74">
        <f>_xll.acq_diff2_c3pt(H73:H75,I73:I75)</f>
        <v>-1.3877787807814453E-15</v>
      </c>
      <c r="M74">
        <f>_xll.acq_interpolator_eval(M$2,$H74)</f>
        <v>-0.1</v>
      </c>
      <c r="N74">
        <f>_xll.acq_interpolator_eval(N$2,$H74)</f>
        <v>-5.0000000000004985E-2</v>
      </c>
      <c r="O74">
        <f>_xll.acq_interpolator_eval(O$2,$H74)</f>
        <v>-3.1650000000000054</v>
      </c>
      <c r="P74">
        <f>_xll.acq_interpolator_eval(P$2,$H74)</f>
        <v>-0.70909013586223013</v>
      </c>
      <c r="Q74">
        <f>_xll.acq_interpolator_eval(Q$2,$H74)</f>
        <v>-0.70909013586223013</v>
      </c>
      <c r="R74">
        <f>_xll.acq_interpolator_eval(R$2,$H74)</f>
        <v>-0.44499999999996576</v>
      </c>
      <c r="S74">
        <f>_xll.acq_interpolator_eval(S$2,$H74)</f>
        <v>-0.50111111111107121</v>
      </c>
      <c r="T74">
        <f>_xll.acq_interpolator_eval(T$2,$H74)</f>
        <v>-5.5032154340841064E-2</v>
      </c>
      <c r="U74">
        <f>_xll.acq_interpolator_eval(U$2,$H74)</f>
        <v>-5.5032154340841064E-2</v>
      </c>
      <c r="V74">
        <f>_xll.acq_interpolator_eval(V$2,$H74)</f>
        <v>-6.3611111111114962E-2</v>
      </c>
    </row>
    <row r="75" spans="8:22" x14ac:dyDescent="0.35">
      <c r="H75" s="12">
        <v>0.35000000000002002</v>
      </c>
      <c r="I75">
        <f>_xll.acq_interpolator_eval($F$5,H75)</f>
        <v>-6.2500000000004996E-2</v>
      </c>
      <c r="J75">
        <f>_xll.acq_diff1_c3pt(H74:H76,I74:I76)</f>
        <v>-0.25000000000000011</v>
      </c>
      <c r="K75">
        <f>_xll.acq_diff2_c3pt(H74:H76,I74:I76)</f>
        <v>-2.7755575615628906E-15</v>
      </c>
      <c r="M75">
        <f>_xll.acq_interpolator_eval(M$2,$H75)</f>
        <v>-0.1</v>
      </c>
      <c r="N75">
        <f>_xll.acq_interpolator_eval(N$2,$H75)</f>
        <v>-6.2500000000004996E-2</v>
      </c>
      <c r="O75">
        <f>_xll.acq_interpolator_eval(O$2,$H75)</f>
        <v>-2.98281249999985</v>
      </c>
      <c r="P75">
        <f>_xll.acq_interpolator_eval(P$2,$H75)</f>
        <v>-0.59673855546235277</v>
      </c>
      <c r="Q75">
        <f>_xll.acq_interpolator_eval(Q$2,$H75)</f>
        <v>-0.59673855546235277</v>
      </c>
      <c r="R75">
        <f>_xll.acq_interpolator_eval(R$2,$H75)</f>
        <v>-0.34082031249995332</v>
      </c>
      <c r="S75">
        <f>_xll.acq_interpolator_eval(S$2,$H75)</f>
        <v>-0.3802083333332793</v>
      </c>
      <c r="T75">
        <f>_xll.acq_interpolator_eval(T$2,$H75)</f>
        <v>-6.7210108520905115E-2</v>
      </c>
      <c r="U75">
        <f>_xll.acq_interpolator_eval(U$2,$H75)</f>
        <v>-6.7210108520905115E-2</v>
      </c>
      <c r="V75">
        <f>_xll.acq_interpolator_eval(V$2,$H75)</f>
        <v>-7.2591145833336729E-2</v>
      </c>
    </row>
    <row r="76" spans="8:22" x14ac:dyDescent="0.35">
      <c r="H76" s="12">
        <v>0.40000000000002001</v>
      </c>
      <c r="I76">
        <f>_xll.acq_interpolator_eval($F$5,H76)</f>
        <v>-7.5000000000005007E-2</v>
      </c>
      <c r="J76">
        <f>_xll.acq_diff1_c3pt(H75:H77,I75:I77)</f>
        <v>-0.25</v>
      </c>
      <c r="K76">
        <f>_xll.acq_diff2_c3pt(H75:H77,I75:I77)</f>
        <v>5.5511151231257843E-15</v>
      </c>
      <c r="M76">
        <f>_xll.acq_interpolator_eval(M$2,$H76)</f>
        <v>-0.1</v>
      </c>
      <c r="N76">
        <f>_xll.acq_interpolator_eval(N$2,$H76)</f>
        <v>-7.5000000000005007E-2</v>
      </c>
      <c r="O76">
        <f>_xll.acq_interpolator_eval(O$2,$H76)</f>
        <v>-2.4112499999996935</v>
      </c>
      <c r="P76">
        <f>_xll.acq_interpolator_eval(P$2,$H76)</f>
        <v>-0.43546408684308996</v>
      </c>
      <c r="Q76">
        <f>_xll.acq_interpolator_eval(Q$2,$H76)</f>
        <v>-0.43546408684308996</v>
      </c>
      <c r="R76">
        <f>_xll.acq_interpolator_eval(R$2,$H76)</f>
        <v>-0.22406249999995559</v>
      </c>
      <c r="S76">
        <f>_xll.acq_interpolator_eval(S$2,$H76)</f>
        <v>-0.24499999999994856</v>
      </c>
      <c r="T76">
        <f>_xll.acq_interpolator_eval(T$2,$H76)</f>
        <v>-7.8762057877818037E-2</v>
      </c>
      <c r="U76">
        <f>_xll.acq_interpolator_eval(U$2,$H76)</f>
        <v>-7.8762057877818037E-2</v>
      </c>
      <c r="V76">
        <f>_xll.acq_interpolator_eval(V$2,$H76)</f>
        <v>-8.0937500000003368E-2</v>
      </c>
    </row>
    <row r="77" spans="8:22" x14ac:dyDescent="0.35">
      <c r="H77" s="12">
        <v>0.45000000000002</v>
      </c>
      <c r="I77">
        <f>_xll.acq_interpolator_eval($F$5,H77)</f>
        <v>-8.750000000000499E-2</v>
      </c>
      <c r="J77">
        <f>_xll.acq_diff1_c3pt(H76:H78,I76:I78)</f>
        <v>-0.24999999999999001</v>
      </c>
      <c r="K77">
        <f>_xll.acq_diff2_c3pt(H76:H78,I76:I78)</f>
        <v>1.9428902930940245E-13</v>
      </c>
      <c r="M77">
        <f>_xll.acq_interpolator_eval(M$2,$H77)</f>
        <v>-0.1</v>
      </c>
      <c r="N77">
        <f>_xll.acq_interpolator_eval(N$2,$H77)</f>
        <v>-8.750000000000499E-2</v>
      </c>
      <c r="O77">
        <f>_xll.acq_interpolator_eval(O$2,$H77)</f>
        <v>-1.4503124999995394</v>
      </c>
      <c r="P77">
        <f>_xll.acq_interpolator_eval(P$2,$H77)</f>
        <v>-0.25873010876782632</v>
      </c>
      <c r="Q77">
        <f>_xll.acq_interpolator_eval(Q$2,$H77)</f>
        <v>-0.25873010876782632</v>
      </c>
      <c r="R77">
        <f>_xll.acq_interpolator_eval(R$2,$H77)</f>
        <v>-0.13152343749997281</v>
      </c>
      <c r="S77">
        <f>_xll.acq_interpolator_eval(S$2,$H77)</f>
        <v>-0.13756944444441271</v>
      </c>
      <c r="T77">
        <f>_xll.acq_interpolator_eval(T$2,$H77)</f>
        <v>-8.9691016881033203E-2</v>
      </c>
      <c r="U77">
        <f>_xll.acq_interpolator_eval(U$2,$H77)</f>
        <v>-8.9691016881033203E-2</v>
      </c>
      <c r="V77">
        <f>_xll.acq_interpolator_eval(V$2,$H77)</f>
        <v>-8.9717881944448172E-2</v>
      </c>
    </row>
    <row r="78" spans="8:22" x14ac:dyDescent="0.35">
      <c r="H78" s="12">
        <v>0.50000000000001998</v>
      </c>
      <c r="I78">
        <f>_xll.acq_interpolator_eval($F$5,H78)</f>
        <v>-0.100000000000004</v>
      </c>
      <c r="J78">
        <f>_xll.acq_diff1_c3pt(H77:H79,I77:I79)</f>
        <v>-0.22499999999999015</v>
      </c>
      <c r="K78">
        <f>_xll.acq_diff2_c3pt(H77:H79,I77:I79)</f>
        <v>0.49999999999980266</v>
      </c>
      <c r="M78">
        <f>_xll.acq_interpolator_eval(M$2,$H78)</f>
        <v>-0.1</v>
      </c>
      <c r="N78">
        <f>_xll.acq_interpolator_eval(N$2,$H78)</f>
        <v>-0.100000000000004</v>
      </c>
      <c r="O78">
        <f>_xll.acq_interpolator_eval(O$2,$H78)</f>
        <v>-9.99999999993825E-2</v>
      </c>
      <c r="P78">
        <f>_xll.acq_interpolator_eval(P$2,$H78)</f>
        <v>-9.9999999999944619E-2</v>
      </c>
      <c r="Q78">
        <f>_xll.acq_interpolator_eval(Q$2,$H78)</f>
        <v>-9.9999999999944619E-2</v>
      </c>
      <c r="R78">
        <f>_xll.acq_interpolator_eval(R$2,$H78)</f>
        <v>-0.1000000000000045</v>
      </c>
      <c r="S78">
        <f>_xll.acq_interpolator_eval(S$2,$H78)</f>
        <v>-0.10000000000000456</v>
      </c>
      <c r="T78">
        <f>_xll.acq_interpolator_eval(T$2,$H78)</f>
        <v>-0.100000000000004</v>
      </c>
      <c r="U78">
        <f>_xll.acq_interpolator_eval(U$2,$H78)</f>
        <v>-0.100000000000004</v>
      </c>
      <c r="V78">
        <f>_xll.acq_interpolator_eval(V$2,$H78)</f>
        <v>-0.10000000000000456</v>
      </c>
    </row>
    <row r="79" spans="8:22" x14ac:dyDescent="0.35">
      <c r="H79" s="12">
        <v>0.55000000000002003</v>
      </c>
      <c r="I79">
        <f>_xll.acq_interpolator_eval($F$5,H79)</f>
        <v>-0.11000000000000401</v>
      </c>
      <c r="J79">
        <f>_xll.acq_diff1_c3pt(H78:H80,I78:I80)</f>
        <v>-0.19999999999999996</v>
      </c>
      <c r="K79">
        <f>_xll.acq_diff2_c3pt(H78:H80,I78:I80)</f>
        <v>1.1102230246251567E-15</v>
      </c>
      <c r="M79">
        <f>_xll.acq_interpolator_eval(M$2,$H79)</f>
        <v>-0.1</v>
      </c>
      <c r="N79">
        <f>_xll.acq_interpolator_eval(N$2,$H79)</f>
        <v>-0.11000000000000401</v>
      </c>
      <c r="O79">
        <f>_xll.acq_interpolator_eval(O$2,$H79)</f>
        <v>1.2895000000004944</v>
      </c>
      <c r="P79">
        <f>_xll.acq_interpolator_eval(P$2,$H79)</f>
        <v>1.3927715749349354E-2</v>
      </c>
      <c r="Q79">
        <f>_xll.acq_interpolator_eval(Q$2,$H79)</f>
        <v>1.3927715749349354E-2</v>
      </c>
      <c r="R79">
        <f>_xll.acq_interpolator_eval(R$2,$H79)</f>
        <v>-0.11101250000000432</v>
      </c>
      <c r="S79">
        <f>_xll.acq_interpolator_eval(S$2,$H79)</f>
        <v>-0.11112500000000435</v>
      </c>
      <c r="T79">
        <f>_xll.acq_interpolator_eval(T$2,$H79)</f>
        <v>-0.11000000000000401</v>
      </c>
      <c r="U79">
        <f>_xll.acq_interpolator_eval(U$2,$H79)</f>
        <v>-0.11000000000000401</v>
      </c>
      <c r="V79">
        <f>_xll.acq_interpolator_eval(V$2,$H79)</f>
        <v>-0.11112500000000435</v>
      </c>
    </row>
    <row r="80" spans="8:22" x14ac:dyDescent="0.35">
      <c r="H80" s="12">
        <v>0.60000000000001996</v>
      </c>
      <c r="I80">
        <f>_xll.acq_interpolator_eval($F$5,H80)</f>
        <v>-0.12000000000000399</v>
      </c>
      <c r="J80">
        <f>_xll.acq_diff1_c3pt(H79:H81,I79:I81)</f>
        <v>-0.19999999999999996</v>
      </c>
      <c r="K80">
        <f>_xll.acq_diff2_c3pt(H79:H81,I79:I81)</f>
        <v>-1.1102230246251567E-15</v>
      </c>
      <c r="M80">
        <f>_xll.acq_interpolator_eval(M$2,$H80)</f>
        <v>-0.1</v>
      </c>
      <c r="N80">
        <f>_xll.acq_interpolator_eval(N$2,$H80)</f>
        <v>-0.12000000000000399</v>
      </c>
      <c r="O80">
        <f>_xll.acq_interpolator_eval(O$2,$H80)</f>
        <v>2.3680000000003685</v>
      </c>
      <c r="P80">
        <f>_xll.acq_interpolator_eval(P$2,$H80)</f>
        <v>8.2913934977533674E-2</v>
      </c>
      <c r="Q80">
        <f>_xll.acq_interpolator_eval(Q$2,$H80)</f>
        <v>8.2913934977533674E-2</v>
      </c>
      <c r="R80">
        <f>_xll.acq_interpolator_eval(R$2,$H80)</f>
        <v>-0.12160000000000416</v>
      </c>
      <c r="S80">
        <f>_xll.acq_interpolator_eval(S$2,$H80)</f>
        <v>-0.12177777777778195</v>
      </c>
      <c r="T80">
        <f>_xll.acq_interpolator_eval(T$2,$H80)</f>
        <v>-0.12000000000000401</v>
      </c>
      <c r="U80">
        <f>_xll.acq_interpolator_eval(U$2,$H80)</f>
        <v>-0.12000000000000401</v>
      </c>
      <c r="V80">
        <f>_xll.acq_interpolator_eval(V$2,$H80)</f>
        <v>-0.12177777777778195</v>
      </c>
    </row>
    <row r="81" spans="8:22" x14ac:dyDescent="0.35">
      <c r="H81" s="12">
        <v>0.65000000000002001</v>
      </c>
      <c r="I81">
        <f>_xll.acq_interpolator_eval($F$5,H81)</f>
        <v>-0.130000000000004</v>
      </c>
      <c r="J81">
        <f>_xll.acq_diff1_c3pt(H80:H82,I80:I82)</f>
        <v>-0.2</v>
      </c>
      <c r="K81">
        <f>_xll.acq_diff2_c3pt(H80:H82,I80:I82)</f>
        <v>0</v>
      </c>
      <c r="M81">
        <f>_xll.acq_interpolator_eval(M$2,$H81)</f>
        <v>-0.1</v>
      </c>
      <c r="N81">
        <f>_xll.acq_interpolator_eval(N$2,$H81)</f>
        <v>-0.130000000000004</v>
      </c>
      <c r="O81">
        <f>_xll.acq_interpolator_eval(O$2,$H81)</f>
        <v>3.1355000000002451</v>
      </c>
      <c r="P81">
        <f>_xll.acq_interpolator_eval(P$2,$H81)</f>
        <v>0.11348440923424957</v>
      </c>
      <c r="Q81">
        <f>_xll.acq_interpolator_eval(Q$2,$H81)</f>
        <v>0.11348440923424957</v>
      </c>
      <c r="R81">
        <f>_xll.acq_interpolator_eval(R$2,$H81)</f>
        <v>-0.13183750000000405</v>
      </c>
      <c r="S81">
        <f>_xll.acq_interpolator_eval(S$2,$H81)</f>
        <v>-0.13204166666667072</v>
      </c>
      <c r="T81">
        <f>_xll.acq_interpolator_eval(T$2,$H81)</f>
        <v>-0.130000000000004</v>
      </c>
      <c r="U81">
        <f>_xll.acq_interpolator_eval(U$2,$H81)</f>
        <v>-0.130000000000004</v>
      </c>
      <c r="V81">
        <f>_xll.acq_interpolator_eval(V$2,$H81)</f>
        <v>-0.13204166666667072</v>
      </c>
    </row>
    <row r="82" spans="8:22" x14ac:dyDescent="0.35">
      <c r="H82" s="12">
        <v>0.70000000000002005</v>
      </c>
      <c r="I82">
        <f>_xll.acq_interpolator_eval($F$5,H82)</f>
        <v>-0.14000000000000401</v>
      </c>
      <c r="J82">
        <f>_xll.acq_diff1_c3pt(H81:H83,I81:I83)</f>
        <v>-0.20000000000000023</v>
      </c>
      <c r="K82">
        <f>_xll.acq_diff2_c3pt(H81:H83,I81:I83)</f>
        <v>-4.440892098500627E-15</v>
      </c>
      <c r="M82">
        <f>_xll.acq_interpolator_eval(M$2,$H82)</f>
        <v>-0.1</v>
      </c>
      <c r="N82">
        <f>_xll.acq_interpolator_eval(N$2,$H82)</f>
        <v>-0.14000000000000401</v>
      </c>
      <c r="O82">
        <f>_xll.acq_interpolator_eval(O$2,$H82)</f>
        <v>3.5920000000001209</v>
      </c>
      <c r="P82">
        <f>_xll.acq_interpolator_eval(P$2,$H82)</f>
        <v>0.11216489006913788</v>
      </c>
      <c r="Q82">
        <f>_xll.acq_interpolator_eval(Q$2,$H82)</f>
        <v>0.11216489006913788</v>
      </c>
      <c r="R82">
        <f>_xll.acq_interpolator_eval(R$2,$H82)</f>
        <v>-0.14180000000000398</v>
      </c>
      <c r="S82">
        <f>_xll.acq_interpolator_eval(S$2,$H82)</f>
        <v>-0.14200000000000396</v>
      </c>
      <c r="T82">
        <f>_xll.acq_interpolator_eval(T$2,$H82)</f>
        <v>-0.14000000000000401</v>
      </c>
      <c r="U82">
        <f>_xll.acq_interpolator_eval(U$2,$H82)</f>
        <v>-0.14000000000000401</v>
      </c>
      <c r="V82">
        <f>_xll.acq_interpolator_eval(V$2,$H82)</f>
        <v>-0.14200000000000396</v>
      </c>
    </row>
    <row r="83" spans="8:22" x14ac:dyDescent="0.35">
      <c r="H83" s="12">
        <v>0.75000000000001998</v>
      </c>
      <c r="I83">
        <f>_xll.acq_interpolator_eval($F$5,H83)</f>
        <v>-0.15000000000000402</v>
      </c>
      <c r="J83">
        <f>_xll.acq_diff1_c3pt(H82:H84,I82:I84)</f>
        <v>-0.20000000000000023</v>
      </c>
      <c r="K83">
        <f>_xll.acq_diff2_c3pt(H82:H84,I82:I84)</f>
        <v>4.440892098500627E-15</v>
      </c>
      <c r="M83">
        <f>_xll.acq_interpolator_eval(M$2,$H83)</f>
        <v>-0.2</v>
      </c>
      <c r="N83">
        <f>_xll.acq_interpolator_eval(N$2,$H83)</f>
        <v>-0.15000000000000402</v>
      </c>
      <c r="O83">
        <f>_xll.acq_interpolator_eval(O$2,$H83)</f>
        <v>3.7374999999999963</v>
      </c>
      <c r="P83">
        <f>_xll.acq_interpolator_eval(P$2,$H83)</f>
        <v>8.5481129031839465E-2</v>
      </c>
      <c r="Q83">
        <f>_xll.acq_interpolator_eval(Q$2,$H83)</f>
        <v>8.5481129031839465E-2</v>
      </c>
      <c r="R83">
        <f>_xll.acq_interpolator_eval(R$2,$H83)</f>
        <v>-0.1515625000000039</v>
      </c>
      <c r="S83">
        <f>_xll.acq_interpolator_eval(S$2,$H83)</f>
        <v>-0.15173611111111499</v>
      </c>
      <c r="T83">
        <f>_xll.acq_interpolator_eval(T$2,$H83)</f>
        <v>-0.15000000000000402</v>
      </c>
      <c r="U83">
        <f>_xll.acq_interpolator_eval(U$2,$H83)</f>
        <v>-0.15000000000000402</v>
      </c>
      <c r="V83">
        <f>_xll.acq_interpolator_eval(V$2,$H83)</f>
        <v>-0.15173611111111499</v>
      </c>
    </row>
    <row r="84" spans="8:22" x14ac:dyDescent="0.35">
      <c r="H84" s="12">
        <v>0.80000000000002003</v>
      </c>
      <c r="I84">
        <f>_xll.acq_interpolator_eval($F$5,H84)</f>
        <v>-0.16000000000000403</v>
      </c>
      <c r="J84">
        <f>_xll.acq_diff1_c3pt(H83:H85,I83:I85)</f>
        <v>-0.19999999999999968</v>
      </c>
      <c r="K84">
        <f>_xll.acq_diff2_c3pt(H83:H85,I83:I85)</f>
        <v>6.6613381477509408E-15</v>
      </c>
      <c r="M84">
        <f>_xll.acq_interpolator_eval(M$2,$H84)</f>
        <v>-0.2</v>
      </c>
      <c r="N84">
        <f>_xll.acq_interpolator_eval(N$2,$H84)</f>
        <v>-0.16000000000000403</v>
      </c>
      <c r="O84">
        <f>_xll.acq_interpolator_eval(O$2,$H84)</f>
        <v>3.5719999999998717</v>
      </c>
      <c r="P84">
        <f>_xll.acq_interpolator_eval(P$2,$H84)</f>
        <v>3.9958877671995296E-2</v>
      </c>
      <c r="Q84">
        <f>_xll.acq_interpolator_eval(Q$2,$H84)</f>
        <v>3.9958877671995296E-2</v>
      </c>
      <c r="R84">
        <f>_xll.acq_interpolator_eval(R$2,$H84)</f>
        <v>-0.16120000000000384</v>
      </c>
      <c r="S84">
        <f>_xll.acq_interpolator_eval(S$2,$H84)</f>
        <v>-0.16133333333333716</v>
      </c>
      <c r="T84">
        <f>_xll.acq_interpolator_eval(T$2,$H84)</f>
        <v>-0.16000000000000403</v>
      </c>
      <c r="U84">
        <f>_xll.acq_interpolator_eval(U$2,$H84)</f>
        <v>-0.16000000000000403</v>
      </c>
      <c r="V84">
        <f>_xll.acq_interpolator_eval(V$2,$H84)</f>
        <v>-0.16133333333333716</v>
      </c>
    </row>
    <row r="85" spans="8:22" x14ac:dyDescent="0.35">
      <c r="H85" s="12">
        <v>0.85000000000001996</v>
      </c>
      <c r="I85">
        <f>_xll.acq_interpolator_eval($F$5,H85)</f>
        <v>-0.17000000000000398</v>
      </c>
      <c r="J85">
        <f>_xll.acq_diff1_c3pt(H84:H86,I84:I86)</f>
        <v>-0.19999999999999996</v>
      </c>
      <c r="K85">
        <f>_xll.acq_diff2_c3pt(H84:H86,I84:I86)</f>
        <v>-1.2212453270876725E-14</v>
      </c>
      <c r="M85">
        <f>_xll.acq_interpolator_eval(M$2,$H85)</f>
        <v>-0.2</v>
      </c>
      <c r="N85">
        <f>_xll.acq_interpolator_eval(N$2,$H85)</f>
        <v>-0.17000000000000398</v>
      </c>
      <c r="O85">
        <f>_xll.acq_interpolator_eval(O$2,$H85)</f>
        <v>3.0954999999997481</v>
      </c>
      <c r="P85">
        <f>_xll.acq_interpolator_eval(P$2,$H85)</f>
        <v>-1.7876112460753518E-2</v>
      </c>
      <c r="Q85">
        <f>_xll.acq_interpolator_eval(Q$2,$H85)</f>
        <v>-1.7876112460753518E-2</v>
      </c>
      <c r="R85">
        <f>_xll.acq_interpolator_eval(R$2,$H85)</f>
        <v>-0.17078750000000384</v>
      </c>
      <c r="S85">
        <f>_xll.acq_interpolator_eval(S$2,$H85)</f>
        <v>-0.17087500000000383</v>
      </c>
      <c r="T85">
        <f>_xll.acq_interpolator_eval(T$2,$H85)</f>
        <v>-0.17000000000000404</v>
      </c>
      <c r="U85">
        <f>_xll.acq_interpolator_eval(U$2,$H85)</f>
        <v>-0.17000000000000404</v>
      </c>
      <c r="V85">
        <f>_xll.acq_interpolator_eval(V$2,$H85)</f>
        <v>-0.17087500000000383</v>
      </c>
    </row>
    <row r="86" spans="8:22" x14ac:dyDescent="0.35">
      <c r="H86" s="12">
        <v>0.90000000000002001</v>
      </c>
      <c r="I86">
        <f>_xll.acq_interpolator_eval($F$5,H86)</f>
        <v>-0.18000000000000402</v>
      </c>
      <c r="J86">
        <f>_xll.acq_diff1_c3pt(H85:H87,I85:I87)</f>
        <v>-0.20000000000000029</v>
      </c>
      <c r="K86">
        <f>_xll.acq_diff2_c3pt(H85:H87,I85:I87)</f>
        <v>5.551115123125778E-15</v>
      </c>
      <c r="M86">
        <f>_xll.acq_interpolator_eval(M$2,$H86)</f>
        <v>-0.2</v>
      </c>
      <c r="N86">
        <f>_xll.acq_interpolator_eval(N$2,$H86)</f>
        <v>-0.18000000000000402</v>
      </c>
      <c r="O86">
        <f>_xll.acq_interpolator_eval(O$2,$H86)</f>
        <v>2.3079999999996228</v>
      </c>
      <c r="P86">
        <f>_xll.acq_interpolator_eval(P$2,$H86)</f>
        <v>-8.1498089816766428E-2</v>
      </c>
      <c r="Q86">
        <f>_xll.acq_interpolator_eval(Q$2,$H86)</f>
        <v>-8.1498089816766428E-2</v>
      </c>
      <c r="R86">
        <f>_xll.acq_interpolator_eval(R$2,$H86)</f>
        <v>-0.18040000000000386</v>
      </c>
      <c r="S86">
        <f>_xll.acq_interpolator_eval(S$2,$H86)</f>
        <v>-0.18044444444444829</v>
      </c>
      <c r="T86">
        <f>_xll.acq_interpolator_eval(T$2,$H86)</f>
        <v>-0.18000000000000405</v>
      </c>
      <c r="U86">
        <f>_xll.acq_interpolator_eval(U$2,$H86)</f>
        <v>-0.18000000000000405</v>
      </c>
      <c r="V86">
        <f>_xll.acq_interpolator_eval(V$2,$H86)</f>
        <v>-0.18044444444444829</v>
      </c>
    </row>
    <row r="87" spans="8:22" x14ac:dyDescent="0.35">
      <c r="H87" s="12">
        <v>0.95000000000002005</v>
      </c>
      <c r="I87">
        <f>_xll.acq_interpolator_eval($F$5,H87)</f>
        <v>-0.19000000000000403</v>
      </c>
      <c r="J87">
        <f>_xll.acq_diff1_c3pt(H86:H88,I86:I88)</f>
        <v>-0.19999999999999996</v>
      </c>
      <c r="K87">
        <f>_xll.acq_diff2_c3pt(H86:H88,I86:I88)</f>
        <v>1.1102230246251567E-15</v>
      </c>
      <c r="M87">
        <f>_xll.acq_interpolator_eval(M$2,$H87)</f>
        <v>-0.2</v>
      </c>
      <c r="N87">
        <f>_xll.acq_interpolator_eval(N$2,$H87)</f>
        <v>-0.19000000000000403</v>
      </c>
      <c r="O87">
        <f>_xll.acq_interpolator_eval(O$2,$H87)</f>
        <v>1.2094999999994973</v>
      </c>
      <c r="P87">
        <f>_xll.acq_interpolator_eval(P$2,$H87)</f>
        <v>-0.14438130284640224</v>
      </c>
      <c r="Q87">
        <f>_xll.acq_interpolator_eval(Q$2,$H87)</f>
        <v>-0.14438130284640224</v>
      </c>
      <c r="R87">
        <f>_xll.acq_interpolator_eval(R$2,$H87)</f>
        <v>-0.19011250000000393</v>
      </c>
      <c r="S87">
        <f>_xll.acq_interpolator_eval(S$2,$H87)</f>
        <v>-0.19012500000000393</v>
      </c>
      <c r="T87">
        <f>_xll.acq_interpolator_eval(T$2,$H87)</f>
        <v>-0.19000000000000405</v>
      </c>
      <c r="U87">
        <f>_xll.acq_interpolator_eval(U$2,$H87)</f>
        <v>-0.19000000000000405</v>
      </c>
      <c r="V87">
        <f>_xll.acq_interpolator_eval(V$2,$H87)</f>
        <v>-0.19012500000000393</v>
      </c>
    </row>
    <row r="88" spans="8:22" x14ac:dyDescent="0.35">
      <c r="H88" s="12">
        <v>1.00000000000002</v>
      </c>
      <c r="I88">
        <f>_xll.acq_interpolator_eval($F$5,H88)</f>
        <v>-0.20000000000000401</v>
      </c>
      <c r="J88">
        <f>_xll.acq_diff1_c3pt(H87:H89,I87:I89)</f>
        <v>-0.19999999999999996</v>
      </c>
      <c r="K88">
        <f>_xll.acq_diff2_c3pt(H87:H89,I87:I89)</f>
        <v>-1.1102230246251567E-15</v>
      </c>
      <c r="M88">
        <f>_xll.acq_interpolator_eval(M$2,$H88)</f>
        <v>-0.2</v>
      </c>
      <c r="N88">
        <f>_xll.acq_interpolator_eval(N$2,$H88)</f>
        <v>-0.20000000000000401</v>
      </c>
      <c r="O88">
        <f>_xll.acq_interpolator_eval(O$2,$H88)</f>
        <v>-0.20000000000062551</v>
      </c>
      <c r="P88">
        <f>_xll.acq_interpolator_eval(P$2,$H88)</f>
        <v>-0.20000000000001991</v>
      </c>
      <c r="Q88">
        <f>_xll.acq_interpolator_eval(Q$2,$H88)</f>
        <v>-0.20000000000001991</v>
      </c>
      <c r="R88">
        <f>_xll.acq_interpolator_eval(R$2,$H88)</f>
        <v>-0.20000000000000401</v>
      </c>
      <c r="S88">
        <f>_xll.acq_interpolator_eval(S$2,$H88)</f>
        <v>-0.20000000000000401</v>
      </c>
      <c r="T88">
        <f>_xll.acq_interpolator_eval(T$2,$H88)</f>
        <v>-0.20000000000000401</v>
      </c>
      <c r="U88">
        <f>_xll.acq_interpolator_eval(U$2,$H88)</f>
        <v>-0.20000000000000401</v>
      </c>
      <c r="V88">
        <f>_xll.acq_interpolator_eval(V$2,$H88)</f>
        <v>-0.20000000000000401</v>
      </c>
    </row>
    <row r="89" spans="8:22" x14ac:dyDescent="0.35">
      <c r="H89" s="12">
        <v>1.05000000000002</v>
      </c>
      <c r="I89">
        <f>_xll.acq_interpolator_eval($F$5,H89)</f>
        <v>-0.21000000000000402</v>
      </c>
      <c r="J89">
        <f>_xll.acq_diff1_c3pt(H88:H90,I88:I90)</f>
        <v>-0.2</v>
      </c>
      <c r="K89">
        <f>_xll.acq_diff2_c3pt(H88:H90,I88:I90)</f>
        <v>0</v>
      </c>
      <c r="M89">
        <f>_xll.acq_interpolator_eval(M$2,$H89)</f>
        <v>-0.2</v>
      </c>
      <c r="N89">
        <f>_xll.acq_interpolator_eval(N$2,$H89)</f>
        <v>-0.21000000000000402</v>
      </c>
      <c r="O89">
        <f>_xll.acq_interpolator_eval(O$2,$H89)</f>
        <v>-1.6095000000005022</v>
      </c>
      <c r="P89">
        <f>_xll.acq_interpolator_eval(P$2,$H89)</f>
        <v>-0.24320745647054609</v>
      </c>
      <c r="Q89">
        <f>_xll.acq_interpolator_eval(Q$2,$H89)</f>
        <v>-0.24320745647054609</v>
      </c>
      <c r="R89">
        <f>_xll.acq_interpolator_eval(R$2,$H89)</f>
        <v>-0.21000000000000399</v>
      </c>
      <c r="S89">
        <f>_xll.acq_interpolator_eval(S$2,$H89)</f>
        <v>-0.21000000000000399</v>
      </c>
      <c r="T89">
        <f>_xll.acq_interpolator_eval(T$2,$H89)</f>
        <v>-0.21000000000000402</v>
      </c>
      <c r="U89">
        <f>_xll.acq_interpolator_eval(U$2,$H89)</f>
        <v>-0.21000000000000402</v>
      </c>
      <c r="V89">
        <f>_xll.acq_interpolator_eval(V$2,$H89)</f>
        <v>-0.21000000000000399</v>
      </c>
    </row>
    <row r="90" spans="8:22" x14ac:dyDescent="0.35">
      <c r="H90" s="12">
        <v>1.1000000000000201</v>
      </c>
      <c r="I90">
        <f>_xll.acq_interpolator_eval($F$5,H90)</f>
        <v>-0.22000000000000403</v>
      </c>
      <c r="J90">
        <f>_xll.acq_diff1_c3pt(H89:H91,I89:I91)</f>
        <v>-0.1999999999999999</v>
      </c>
      <c r="K90">
        <f>_xll.acq_diff2_c3pt(H89:H91,I89:I91)</f>
        <v>2.2204460492503162E-15</v>
      </c>
      <c r="M90">
        <f>_xll.acq_interpolator_eval(M$2,$H90)</f>
        <v>-0.2</v>
      </c>
      <c r="N90">
        <f>_xll.acq_interpolator_eval(N$2,$H90)</f>
        <v>-0.22000000000000403</v>
      </c>
      <c r="O90">
        <f>_xll.acq_interpolator_eval(O$2,$H90)</f>
        <v>-2.708000000000379</v>
      </c>
      <c r="P90">
        <f>_xll.acq_interpolator_eval(P$2,$H90)</f>
        <v>-0.27437305442116949</v>
      </c>
      <c r="Q90">
        <f>_xll.acq_interpolator_eval(Q$2,$H90)</f>
        <v>-0.27437305442116949</v>
      </c>
      <c r="R90">
        <f>_xll.acq_interpolator_eval(R$2,$H90)</f>
        <v>-0.22000000000000403</v>
      </c>
      <c r="S90">
        <f>_xll.acq_interpolator_eval(S$2,$H90)</f>
        <v>-0.22000000000000403</v>
      </c>
      <c r="T90">
        <f>_xll.acq_interpolator_eval(T$2,$H90)</f>
        <v>-0.22000000000000403</v>
      </c>
      <c r="U90">
        <f>_xll.acq_interpolator_eval(U$2,$H90)</f>
        <v>-0.22000000000000403</v>
      </c>
      <c r="V90">
        <f>_xll.acq_interpolator_eval(V$2,$H90)</f>
        <v>-0.22000000000000403</v>
      </c>
    </row>
    <row r="91" spans="8:22" x14ac:dyDescent="0.35">
      <c r="H91" s="12">
        <v>1.1500000000000199</v>
      </c>
      <c r="I91">
        <f>_xll.acq_interpolator_eval($F$5,H91)</f>
        <v>-0.23000000000000398</v>
      </c>
      <c r="J91">
        <f>_xll.acq_diff1_c3pt(H90:H92,I90:I92)</f>
        <v>-0.1999999999999999</v>
      </c>
      <c r="K91">
        <f>_xll.acq_diff2_c3pt(H90:H92,I90:I92)</f>
        <v>-2.2204460492503162E-15</v>
      </c>
      <c r="M91">
        <f>_xll.acq_interpolator_eval(M$2,$H91)</f>
        <v>-0.2</v>
      </c>
      <c r="N91">
        <f>_xll.acq_interpolator_eval(N$2,$H91)</f>
        <v>-0.23000000000000398</v>
      </c>
      <c r="O91">
        <f>_xll.acq_interpolator_eval(O$2,$H91)</f>
        <v>-3.4955000000002516</v>
      </c>
      <c r="P91">
        <f>_xll.acq_interpolator_eval(P$2,$H91)</f>
        <v>-0.29524520275764288</v>
      </c>
      <c r="Q91">
        <f>_xll.acq_interpolator_eval(Q$2,$H91)</f>
        <v>-0.29524520275764288</v>
      </c>
      <c r="R91">
        <f>_xll.acq_interpolator_eval(R$2,$H91)</f>
        <v>-0.23000000000000398</v>
      </c>
      <c r="S91">
        <f>_xll.acq_interpolator_eval(S$2,$H91)</f>
        <v>-0.23000000000000398</v>
      </c>
      <c r="T91">
        <f>_xll.acq_interpolator_eval(T$2,$H91)</f>
        <v>-0.23000000000000398</v>
      </c>
      <c r="U91">
        <f>_xll.acq_interpolator_eval(U$2,$H91)</f>
        <v>-0.23000000000000398</v>
      </c>
      <c r="V91">
        <f>_xll.acq_interpolator_eval(V$2,$H91)</f>
        <v>-0.23000000000000398</v>
      </c>
    </row>
    <row r="92" spans="8:22" x14ac:dyDescent="0.35">
      <c r="H92" s="12">
        <v>1.2000000000000199</v>
      </c>
      <c r="I92">
        <f>_xll.acq_interpolator_eval($F$5,H92)</f>
        <v>-0.24000000000000399</v>
      </c>
      <c r="J92">
        <f>_xll.acq_diff1_c3pt(H91:H93,I91:I93)</f>
        <v>-0.2</v>
      </c>
      <c r="K92">
        <f>_xll.acq_diff2_c3pt(H91:H93,I91:I93)</f>
        <v>0</v>
      </c>
      <c r="M92">
        <f>_xll.acq_interpolator_eval(M$2,$H92)</f>
        <v>-0.2</v>
      </c>
      <c r="N92">
        <f>_xll.acq_interpolator_eval(N$2,$H92)</f>
        <v>-0.24000000000000399</v>
      </c>
      <c r="O92">
        <f>_xll.acq_interpolator_eval(O$2,$H92)</f>
        <v>-3.9720000000001283</v>
      </c>
      <c r="P92">
        <f>_xll.acq_interpolator_eval(P$2,$H92)</f>
        <v>-0.30757231038571931</v>
      </c>
      <c r="Q92">
        <f>_xll.acq_interpolator_eval(Q$2,$H92)</f>
        <v>-0.30757231038571931</v>
      </c>
      <c r="R92">
        <f>_xll.acq_interpolator_eval(R$2,$H92)</f>
        <v>-0.24000000000000399</v>
      </c>
      <c r="S92">
        <f>_xll.acq_interpolator_eval(S$2,$H92)</f>
        <v>-0.24000000000000399</v>
      </c>
      <c r="T92">
        <f>_xll.acq_interpolator_eval(T$2,$H92)</f>
        <v>-0.24000000000000399</v>
      </c>
      <c r="U92">
        <f>_xll.acq_interpolator_eval(U$2,$H92)</f>
        <v>-0.24000000000000399</v>
      </c>
      <c r="V92">
        <f>_xll.acq_interpolator_eval(V$2,$H92)</f>
        <v>-0.24000000000000399</v>
      </c>
    </row>
    <row r="93" spans="8:22" x14ac:dyDescent="0.35">
      <c r="H93" s="12">
        <v>1.25000000000002</v>
      </c>
      <c r="I93">
        <f>_xll.acq_interpolator_eval($F$5,H93)</f>
        <v>-0.250000000000004</v>
      </c>
      <c r="J93">
        <f>_xll.acq_diff1_c3pt(H92:H94,I92:I94)</f>
        <v>-0.2</v>
      </c>
      <c r="K93">
        <f>_xll.acq_diff2_c3pt(H92:H94,I92:I94)</f>
        <v>0</v>
      </c>
      <c r="M93">
        <f>_xll.acq_interpolator_eval(M$2,$H93)</f>
        <v>-0.3</v>
      </c>
      <c r="N93">
        <f>_xll.acq_interpolator_eval(N$2,$H93)</f>
        <v>-0.250000000000004</v>
      </c>
      <c r="O93">
        <f>_xll.acq_interpolator_eval(O$2,$H93)</f>
        <v>-4.1375000000000046</v>
      </c>
      <c r="P93">
        <f>_xll.acq_interpolator_eval(P$2,$H93)</f>
        <v>-0.31310278621115162</v>
      </c>
      <c r="Q93">
        <f>_xll.acq_interpolator_eval(Q$2,$H93)</f>
        <v>-0.31310278621115162</v>
      </c>
      <c r="R93">
        <f>_xll.acq_interpolator_eval(R$2,$H93)</f>
        <v>-0.250000000000004</v>
      </c>
      <c r="S93">
        <f>_xll.acq_interpolator_eval(S$2,$H93)</f>
        <v>-0.250000000000004</v>
      </c>
      <c r="T93">
        <f>_xll.acq_interpolator_eval(T$2,$H93)</f>
        <v>-0.250000000000004</v>
      </c>
      <c r="U93">
        <f>_xll.acq_interpolator_eval(U$2,$H93)</f>
        <v>-0.250000000000004</v>
      </c>
      <c r="V93">
        <f>_xll.acq_interpolator_eval(V$2,$H93)</f>
        <v>-0.250000000000004</v>
      </c>
    </row>
    <row r="94" spans="8:22" x14ac:dyDescent="0.35">
      <c r="H94" s="12">
        <v>1.30000000000002</v>
      </c>
      <c r="I94">
        <f>_xll.acq_interpolator_eval($F$5,H94)</f>
        <v>-0.26000000000000401</v>
      </c>
      <c r="J94">
        <f>_xll.acq_diff1_c3pt(H93:H95,I93:I95)</f>
        <v>-0.2</v>
      </c>
      <c r="K94">
        <f>_xll.acq_diff2_c3pt(H93:H95,I93:I95)</f>
        <v>0</v>
      </c>
      <c r="M94">
        <f>_xll.acq_interpolator_eval(M$2,$H94)</f>
        <v>-0.3</v>
      </c>
      <c r="N94">
        <f>_xll.acq_interpolator_eval(N$2,$H94)</f>
        <v>-0.26000000000000401</v>
      </c>
      <c r="O94">
        <f>_xll.acq_interpolator_eval(O$2,$H94)</f>
        <v>-3.9919999999998796</v>
      </c>
      <c r="P94">
        <f>_xll.acq_interpolator_eval(P$2,$H94)</f>
        <v>-0.31358503913969249</v>
      </c>
      <c r="Q94">
        <f>_xll.acq_interpolator_eval(Q$2,$H94)</f>
        <v>-0.31358503913969249</v>
      </c>
      <c r="R94">
        <f>_xll.acq_interpolator_eval(R$2,$H94)</f>
        <v>-0.26000000000000401</v>
      </c>
      <c r="S94">
        <f>_xll.acq_interpolator_eval(S$2,$H94)</f>
        <v>-0.26000000000000401</v>
      </c>
      <c r="T94">
        <f>_xll.acq_interpolator_eval(T$2,$H94)</f>
        <v>-0.26000000000000401</v>
      </c>
      <c r="U94">
        <f>_xll.acq_interpolator_eval(U$2,$H94)</f>
        <v>-0.26000000000000401</v>
      </c>
      <c r="V94">
        <f>_xll.acq_interpolator_eval(V$2,$H94)</f>
        <v>-0.26000000000000401</v>
      </c>
    </row>
    <row r="95" spans="8:22" x14ac:dyDescent="0.35">
      <c r="H95" s="12">
        <v>1.3500000000000201</v>
      </c>
      <c r="I95">
        <f>_xll.acq_interpolator_eval($F$5,H95)</f>
        <v>-0.27000000000000401</v>
      </c>
      <c r="J95">
        <f>_xll.acq_diff1_c3pt(H94:H96,I94:I96)</f>
        <v>-0.1999999999999999</v>
      </c>
      <c r="K95">
        <f>_xll.acq_diff2_c3pt(H94:H96,I94:I96)</f>
        <v>2.2204460492503162E-15</v>
      </c>
      <c r="M95">
        <f>_xll.acq_interpolator_eval(M$2,$H95)</f>
        <v>-0.3</v>
      </c>
      <c r="N95">
        <f>_xll.acq_interpolator_eval(N$2,$H95)</f>
        <v>-0.27000000000000401</v>
      </c>
      <c r="O95">
        <f>_xll.acq_interpolator_eval(O$2,$H95)</f>
        <v>-3.5354999999997547</v>
      </c>
      <c r="P95">
        <f>_xll.acq_interpolator_eval(P$2,$H95)</f>
        <v>-0.31076747807709487</v>
      </c>
      <c r="Q95">
        <f>_xll.acq_interpolator_eval(Q$2,$H95)</f>
        <v>-0.31076747807709487</v>
      </c>
      <c r="R95">
        <f>_xll.acq_interpolator_eval(R$2,$H95)</f>
        <v>-0.27000000000000401</v>
      </c>
      <c r="S95">
        <f>_xll.acq_interpolator_eval(S$2,$H95)</f>
        <v>-0.27000000000000401</v>
      </c>
      <c r="T95">
        <f>_xll.acq_interpolator_eval(T$2,$H95)</f>
        <v>-0.27000000000000401</v>
      </c>
      <c r="U95">
        <f>_xll.acq_interpolator_eval(U$2,$H95)</f>
        <v>-0.27000000000000401</v>
      </c>
      <c r="V95">
        <f>_xll.acq_interpolator_eval(V$2,$H95)</f>
        <v>-0.27000000000000401</v>
      </c>
    </row>
    <row r="96" spans="8:22" x14ac:dyDescent="0.35">
      <c r="H96" s="12">
        <v>1.4000000000000199</v>
      </c>
      <c r="I96">
        <f>_xll.acq_interpolator_eval($F$5,H96)</f>
        <v>-0.28000000000000397</v>
      </c>
      <c r="J96">
        <f>_xll.acq_diff1_c3pt(H95:H97,I95:I97)</f>
        <v>-0.1999999999999999</v>
      </c>
      <c r="K96">
        <f>_xll.acq_diff2_c3pt(H95:H97,I95:I97)</f>
        <v>-2.2204460492500942E-15</v>
      </c>
      <c r="M96">
        <f>_xll.acq_interpolator_eval(M$2,$H96)</f>
        <v>-0.3</v>
      </c>
      <c r="N96">
        <f>_xll.acq_interpolator_eval(N$2,$H96)</f>
        <v>-0.28000000000000397</v>
      </c>
      <c r="O96">
        <f>_xll.acq_interpolator_eval(O$2,$H96)</f>
        <v>-2.767999999999633</v>
      </c>
      <c r="P96">
        <f>_xll.acq_interpolator_eval(P$2,$H96)</f>
        <v>-0.30639851192911166</v>
      </c>
      <c r="Q96">
        <f>_xll.acq_interpolator_eval(Q$2,$H96)</f>
        <v>-0.30639851192911166</v>
      </c>
      <c r="R96">
        <f>_xll.acq_interpolator_eval(R$2,$H96)</f>
        <v>-0.28000000000000402</v>
      </c>
      <c r="S96">
        <f>_xll.acq_interpolator_eval(S$2,$H96)</f>
        <v>-0.28000000000000402</v>
      </c>
      <c r="T96">
        <f>_xll.acq_interpolator_eval(T$2,$H96)</f>
        <v>-0.28000000000000397</v>
      </c>
      <c r="U96">
        <f>_xll.acq_interpolator_eval(U$2,$H96)</f>
        <v>-0.28000000000000397</v>
      </c>
      <c r="V96">
        <f>_xll.acq_interpolator_eval(V$2,$H96)</f>
        <v>-0.28000000000000402</v>
      </c>
    </row>
    <row r="97" spans="8:22" x14ac:dyDescent="0.35">
      <c r="H97" s="12">
        <v>1.4500000000000299</v>
      </c>
      <c r="I97">
        <f>_xll.acq_interpolator_eval($F$5,H97)</f>
        <v>-0.29000000000000598</v>
      </c>
      <c r="J97">
        <f>_xll.acq_diff1_c3pt(H96:H98,I96:I98)</f>
        <v>-0.2</v>
      </c>
      <c r="K97">
        <f>_xll.acq_diff2_c3pt(H96:H98,I96:I98)</f>
        <v>0</v>
      </c>
      <c r="M97">
        <f>_xll.acq_interpolator_eval(M$2,$H97)</f>
        <v>-0.3</v>
      </c>
      <c r="N97">
        <f>_xll.acq_interpolator_eval(N$2,$H97)</f>
        <v>-0.29000000000000598</v>
      </c>
      <c r="O97">
        <f>_xll.acq_interpolator_eval(O$2,$H97)</f>
        <v>-1.6894999999992613</v>
      </c>
      <c r="P97">
        <f>_xll.acq_interpolator_eval(P$2,$H97)</f>
        <v>-0.30222654960149498</v>
      </c>
      <c r="Q97">
        <f>_xll.acq_interpolator_eval(Q$2,$H97)</f>
        <v>-0.30222654960149498</v>
      </c>
      <c r="R97">
        <f>_xll.acq_interpolator_eval(R$2,$H97)</f>
        <v>-0.29000000000000598</v>
      </c>
      <c r="S97">
        <f>_xll.acq_interpolator_eval(S$2,$H97)</f>
        <v>-0.29000000000000598</v>
      </c>
      <c r="T97">
        <f>_xll.acq_interpolator_eval(T$2,$H97)</f>
        <v>-0.29000000000000598</v>
      </c>
      <c r="U97">
        <f>_xll.acq_interpolator_eval(U$2,$H97)</f>
        <v>-0.29000000000000598</v>
      </c>
      <c r="V97">
        <f>_xll.acq_interpolator_eval(V$2,$H97)</f>
        <v>-0.29000000000000598</v>
      </c>
    </row>
    <row r="98" spans="8:22" x14ac:dyDescent="0.35">
      <c r="H98" s="12">
        <v>1.50000000000003</v>
      </c>
      <c r="I98">
        <f>_xll.acq_interpolator_eval($F$5,H98)</f>
        <v>-0.30000000000000598</v>
      </c>
      <c r="J98">
        <f>_xll.acq_diff1_c3pt(H97:H99,I97:I99)</f>
        <v>-0.2</v>
      </c>
      <c r="K98">
        <f>_xll.acq_diff2_c3pt(H97:H99,I97:I99)</f>
        <v>0</v>
      </c>
      <c r="M98">
        <f>_xll.acq_interpolator_eval(M$2,$H98)</f>
        <v>-0.3</v>
      </c>
      <c r="N98">
        <f>_xll.acq_interpolator_eval(N$2,$H98)</f>
        <v>-0.30000000000000598</v>
      </c>
      <c r="O98">
        <f>_xll.acq_interpolator_eval(O$2,$H98)</f>
        <v>-0.29999999999907373</v>
      </c>
      <c r="P98">
        <f>_xll.acq_interpolator_eval(P$2,$H98)</f>
        <v>-0.2999999999999996</v>
      </c>
      <c r="Q98">
        <f>_xll.acq_interpolator_eval(Q$2,$H98)</f>
        <v>-0.2999999999999996</v>
      </c>
      <c r="R98">
        <f>_xll.acq_interpolator_eval(R$2,$H98)</f>
        <v>-0.30000000000000598</v>
      </c>
      <c r="S98">
        <f>_xll.acq_interpolator_eval(S$2,$H98)</f>
        <v>-0.30000000000000598</v>
      </c>
      <c r="T98">
        <f>_xll.acq_interpolator_eval(T$2,$H98)</f>
        <v>-0.30000000000000598</v>
      </c>
      <c r="U98">
        <f>_xll.acq_interpolator_eval(U$2,$H98)</f>
        <v>-0.30000000000000598</v>
      </c>
      <c r="V98">
        <f>_xll.acq_interpolator_eval(V$2,$H98)</f>
        <v>-0.30000000000000598</v>
      </c>
    </row>
    <row r="99" spans="8:22" x14ac:dyDescent="0.35">
      <c r="H99" s="12">
        <v>1.55000000000002</v>
      </c>
      <c r="I99">
        <f>_xll.acq_interpolator_eval($F$5,H99)</f>
        <v>-0.31000000000000399</v>
      </c>
      <c r="J99">
        <f>_xll.acq_diff1_c3pt(H98:H100,I98:I100)</f>
        <v>-0.2</v>
      </c>
      <c r="K99">
        <f>_xll.acq_diff2_c3pt(H98:H100,I98:I100)</f>
        <v>0</v>
      </c>
      <c r="M99">
        <f>_xll.acq_interpolator_eval(M$2,$H99)</f>
        <v>-0.3</v>
      </c>
      <c r="N99">
        <f>_xll.acq_interpolator_eval(N$2,$H99)</f>
        <v>-0.31000000000000399</v>
      </c>
      <c r="O99">
        <f>_xll.acq_interpolator_eval(O$2,$H99)</f>
        <v>1.0895000000004944</v>
      </c>
      <c r="P99">
        <f>_xll.acq_interpolator_eval(P$2,$H99)</f>
        <v>-0.30109788986718905</v>
      </c>
      <c r="Q99">
        <f>_xll.acq_interpolator_eval(Q$2,$H99)</f>
        <v>-0.30109788986718905</v>
      </c>
      <c r="R99">
        <f>_xll.acq_interpolator_eval(R$2,$H99)</f>
        <v>-0.31000000000000399</v>
      </c>
      <c r="S99">
        <f>_xll.acq_interpolator_eval(S$2,$H99)</f>
        <v>-0.31000000000000399</v>
      </c>
      <c r="T99">
        <f>_xll.acq_interpolator_eval(T$2,$H99)</f>
        <v>-0.31000000000000399</v>
      </c>
      <c r="U99">
        <f>_xll.acq_interpolator_eval(U$2,$H99)</f>
        <v>-0.31000000000000399</v>
      </c>
      <c r="V99">
        <f>_xll.acq_interpolator_eval(V$2,$H99)</f>
        <v>-0.31000000000000399</v>
      </c>
    </row>
    <row r="100" spans="8:22" x14ac:dyDescent="0.35">
      <c r="H100" s="12">
        <v>1.6000000000000301</v>
      </c>
      <c r="I100">
        <f>_xll.acq_interpolator_eval($F$5,H100)</f>
        <v>-0.320000000000006</v>
      </c>
      <c r="J100">
        <f>_xll.acq_diff1_c3pt(H99:H101,I99:I101)</f>
        <v>-0.2</v>
      </c>
      <c r="K100">
        <f>_xll.acq_diff2_c3pt(H99:H101,I99:I101)</f>
        <v>0</v>
      </c>
      <c r="M100">
        <f>_xll.acq_interpolator_eval(M$2,$H100)</f>
        <v>-0.3</v>
      </c>
      <c r="N100">
        <f>_xll.acq_interpolator_eval(N$2,$H100)</f>
        <v>-0.320000000000006</v>
      </c>
      <c r="O100">
        <f>_xll.acq_interpolator_eval(O$2,$H100)</f>
        <v>2.1680000000005548</v>
      </c>
      <c r="P100">
        <f>_xll.acq_interpolator_eval(P$2,$H100)</f>
        <v>-0.30542171729288109</v>
      </c>
      <c r="Q100">
        <f>_xll.acq_interpolator_eval(Q$2,$H100)</f>
        <v>-0.30542171729288109</v>
      </c>
      <c r="R100">
        <f>_xll.acq_interpolator_eval(R$2,$H100)</f>
        <v>-0.320000000000006</v>
      </c>
      <c r="S100">
        <f>_xll.acq_interpolator_eval(S$2,$H100)</f>
        <v>-0.320000000000006</v>
      </c>
      <c r="T100">
        <f>_xll.acq_interpolator_eval(T$2,$H100)</f>
        <v>-0.320000000000006</v>
      </c>
      <c r="U100">
        <f>_xll.acq_interpolator_eval(U$2,$H100)</f>
        <v>-0.320000000000006</v>
      </c>
      <c r="V100">
        <f>_xll.acq_interpolator_eval(V$2,$H100)</f>
        <v>-0.320000000000006</v>
      </c>
    </row>
    <row r="101" spans="8:22" x14ac:dyDescent="0.35">
      <c r="H101" s="12">
        <v>1.6500000000000301</v>
      </c>
      <c r="I101">
        <f>_xll.acq_interpolator_eval($F$5,H101)</f>
        <v>-0.33000000000000601</v>
      </c>
      <c r="J101">
        <f>_xll.acq_diff1_c3pt(H100:H102,I100:I102)</f>
        <v>-0.1999999999999999</v>
      </c>
      <c r="K101">
        <f>_xll.acq_diff2_c3pt(H100:H102,I100:I102)</f>
        <v>2.2204460492503162E-15</v>
      </c>
      <c r="M101">
        <f>_xll.acq_interpolator_eval(M$2,$H101)</f>
        <v>-0.3</v>
      </c>
      <c r="N101">
        <f>_xll.acq_interpolator_eval(N$2,$H101)</f>
        <v>-0.33000000000000601</v>
      </c>
      <c r="O101">
        <f>_xll.acq_interpolator_eval(O$2,$H101)</f>
        <v>2.9355000000003684</v>
      </c>
      <c r="P101">
        <f>_xll.acq_interpolator_eval(P$2,$H101)</f>
        <v>-0.31250359820370355</v>
      </c>
      <c r="Q101">
        <f>_xll.acq_interpolator_eval(Q$2,$H101)</f>
        <v>-0.31250359820370355</v>
      </c>
      <c r="R101">
        <f>_xll.acq_interpolator_eval(R$2,$H101)</f>
        <v>-0.33000000000000596</v>
      </c>
      <c r="S101">
        <f>_xll.acq_interpolator_eval(S$2,$H101)</f>
        <v>-0.33000000000000596</v>
      </c>
      <c r="T101">
        <f>_xll.acq_interpolator_eval(T$2,$H101)</f>
        <v>-0.33000000000000601</v>
      </c>
      <c r="U101">
        <f>_xll.acq_interpolator_eval(U$2,$H101)</f>
        <v>-0.33000000000000601</v>
      </c>
      <c r="V101">
        <f>_xll.acq_interpolator_eval(V$2,$H101)</f>
        <v>-0.33000000000000596</v>
      </c>
    </row>
    <row r="102" spans="8:22" x14ac:dyDescent="0.35">
      <c r="H102" s="12">
        <v>1.7000000000000299</v>
      </c>
      <c r="I102">
        <f>_xll.acq_interpolator_eval($F$5,H102)</f>
        <v>-0.34000000000000596</v>
      </c>
      <c r="J102">
        <f>_xll.acq_diff1_c3pt(H101:H103,I101:I103)</f>
        <v>-0.1999999999999999</v>
      </c>
      <c r="K102">
        <f>_xll.acq_diff2_c3pt(H101:H103,I101:I103)</f>
        <v>-2.2204460492503162E-15</v>
      </c>
      <c r="M102">
        <f>_xll.acq_interpolator_eval(M$2,$H102)</f>
        <v>-0.3</v>
      </c>
      <c r="N102">
        <f>_xll.acq_interpolator_eval(N$2,$H102)</f>
        <v>-0.34000000000000596</v>
      </c>
      <c r="O102">
        <f>_xll.acq_interpolator_eval(O$2,$H102)</f>
        <v>3.3920000000001802</v>
      </c>
      <c r="P102">
        <f>_xll.acq_interpolator_eval(P$2,$H102)</f>
        <v>-0.32187564852628647</v>
      </c>
      <c r="Q102">
        <f>_xll.acq_interpolator_eval(Q$2,$H102)</f>
        <v>-0.32187564852628647</v>
      </c>
      <c r="R102">
        <f>_xll.acq_interpolator_eval(R$2,$H102)</f>
        <v>-0.34000000000000596</v>
      </c>
      <c r="S102">
        <f>_xll.acq_interpolator_eval(S$2,$H102)</f>
        <v>-0.34000000000000596</v>
      </c>
      <c r="T102">
        <f>_xll.acq_interpolator_eval(T$2,$H102)</f>
        <v>-0.34000000000000596</v>
      </c>
      <c r="U102">
        <f>_xll.acq_interpolator_eval(U$2,$H102)</f>
        <v>-0.34000000000000596</v>
      </c>
      <c r="V102">
        <f>_xll.acq_interpolator_eval(V$2,$H102)</f>
        <v>-0.34000000000000596</v>
      </c>
    </row>
    <row r="103" spans="8:22" x14ac:dyDescent="0.35">
      <c r="H103" s="12">
        <v>1.75000000000003</v>
      </c>
      <c r="I103">
        <f>_xll.acq_interpolator_eval($F$5,H103)</f>
        <v>-0.35000000000000597</v>
      </c>
      <c r="J103">
        <f>_xll.acq_diff1_c3pt(H102:H104,I102:I104)</f>
        <v>-0.2</v>
      </c>
      <c r="K103">
        <f>_xll.acq_diff2_c3pt(H102:H104,I102:I104)</f>
        <v>0</v>
      </c>
      <c r="M103">
        <f>_xll.acq_interpolator_eval(M$2,$H103)</f>
        <v>-0.4</v>
      </c>
      <c r="N103">
        <f>_xll.acq_interpolator_eval(N$2,$H103)</f>
        <v>-0.35000000000000597</v>
      </c>
      <c r="O103">
        <f>_xll.acq_interpolator_eval(O$2,$H103)</f>
        <v>3.5374999999999939</v>
      </c>
      <c r="P103">
        <f>_xll.acq_interpolator_eval(P$2,$H103)</f>
        <v>-0.33306998418725942</v>
      </c>
      <c r="Q103">
        <f>_xll.acq_interpolator_eval(Q$2,$H103)</f>
        <v>-0.33306998418725942</v>
      </c>
      <c r="R103">
        <f>_xll.acq_interpolator_eval(R$2,$H103)</f>
        <v>-0.35000000000000597</v>
      </c>
      <c r="S103">
        <f>_xll.acq_interpolator_eval(S$2,$H103)</f>
        <v>-0.35000000000000597</v>
      </c>
      <c r="T103">
        <f>_xll.acq_interpolator_eval(T$2,$H103)</f>
        <v>-0.35000000000000603</v>
      </c>
      <c r="U103">
        <f>_xll.acq_interpolator_eval(U$2,$H103)</f>
        <v>-0.35000000000000603</v>
      </c>
      <c r="V103">
        <f>_xll.acq_interpolator_eval(V$2,$H103)</f>
        <v>-0.35000000000000597</v>
      </c>
    </row>
    <row r="104" spans="8:22" x14ac:dyDescent="0.35">
      <c r="H104" s="12">
        <v>1.80000000000003</v>
      </c>
      <c r="I104">
        <f>_xll.acq_interpolator_eval($F$5,H104)</f>
        <v>-0.36000000000000598</v>
      </c>
      <c r="J104">
        <f>_xll.acq_diff1_c3pt(H103:H105,I103:I105)</f>
        <v>-0.2</v>
      </c>
      <c r="K104">
        <f>_xll.acq_diff2_c3pt(H103:H105,I103:I105)</f>
        <v>0</v>
      </c>
      <c r="M104">
        <f>_xll.acq_interpolator_eval(M$2,$H104)</f>
        <v>-0.4</v>
      </c>
      <c r="N104">
        <f>_xll.acq_interpolator_eval(N$2,$H104)</f>
        <v>-0.36000000000000598</v>
      </c>
      <c r="O104">
        <f>_xll.acq_interpolator_eval(O$2,$H104)</f>
        <v>3.3719999999998076</v>
      </c>
      <c r="P104">
        <f>_xll.acq_interpolator_eval(P$2,$H104)</f>
        <v>-0.34561872111325198</v>
      </c>
      <c r="Q104">
        <f>_xll.acq_interpolator_eval(Q$2,$H104)</f>
        <v>-0.34561872111325198</v>
      </c>
      <c r="R104">
        <f>_xll.acq_interpolator_eval(R$2,$H104)</f>
        <v>-0.36000000000000604</v>
      </c>
      <c r="S104">
        <f>_xll.acq_interpolator_eval(S$2,$H104)</f>
        <v>-0.36000000000000604</v>
      </c>
      <c r="T104">
        <f>_xll.acq_interpolator_eval(T$2,$H104)</f>
        <v>-0.36000000000000604</v>
      </c>
      <c r="U104">
        <f>_xll.acq_interpolator_eval(U$2,$H104)</f>
        <v>-0.36000000000000604</v>
      </c>
      <c r="V104">
        <f>_xll.acq_interpolator_eval(V$2,$H104)</f>
        <v>-0.36000000000000604</v>
      </c>
    </row>
    <row r="105" spans="8:22" x14ac:dyDescent="0.35">
      <c r="H105" s="12">
        <v>1.8500000000000301</v>
      </c>
      <c r="I105">
        <f>_xll.acq_interpolator_eval($F$5,H105)</f>
        <v>-0.37000000000000599</v>
      </c>
      <c r="J105">
        <f>_xll.acq_diff1_c3pt(H104:H106,I104:I106)</f>
        <v>-0.20000000000000057</v>
      </c>
      <c r="K105">
        <f>_xll.acq_diff2_c3pt(H104:H106,I104:I106)</f>
        <v>-1.1102230246251556E-14</v>
      </c>
      <c r="M105">
        <f>_xll.acq_interpolator_eval(M$2,$H105)</f>
        <v>-0.4</v>
      </c>
      <c r="N105">
        <f>_xll.acq_interpolator_eval(N$2,$H105)</f>
        <v>-0.37000000000000599</v>
      </c>
      <c r="O105">
        <f>_xll.acq_interpolator_eval(O$2,$H105)</f>
        <v>2.89549999999962</v>
      </c>
      <c r="P105">
        <f>_xll.acq_interpolator_eval(P$2,$H105)</f>
        <v>-0.35905397523089355</v>
      </c>
      <c r="Q105">
        <f>_xll.acq_interpolator_eval(Q$2,$H105)</f>
        <v>-0.35905397523089355</v>
      </c>
      <c r="R105">
        <f>_xll.acq_interpolator_eval(R$2,$H105)</f>
        <v>-0.37000000000000599</v>
      </c>
      <c r="S105">
        <f>_xll.acq_interpolator_eval(S$2,$H105)</f>
        <v>-0.37000000000000599</v>
      </c>
      <c r="T105">
        <f>_xll.acq_interpolator_eval(T$2,$H105)</f>
        <v>-0.37000000000000605</v>
      </c>
      <c r="U105">
        <f>_xll.acq_interpolator_eval(U$2,$H105)</f>
        <v>-0.37000000000000605</v>
      </c>
      <c r="V105">
        <f>_xll.acq_interpolator_eval(V$2,$H105)</f>
        <v>-0.37000000000000599</v>
      </c>
    </row>
    <row r="106" spans="8:22" x14ac:dyDescent="0.35">
      <c r="H106" s="12">
        <v>1.9000000000000301</v>
      </c>
      <c r="I106">
        <f>_xll.acq_interpolator_eval($F$5,H106)</f>
        <v>-0.38000000000000606</v>
      </c>
      <c r="J106">
        <f>_xll.acq_diff1_c3pt(H105:H107,I105:I107)</f>
        <v>-0.20000000000000046</v>
      </c>
      <c r="K106">
        <f>_xll.acq_diff2_c3pt(H105:H107,I105:I107)</f>
        <v>1.3322676295501896E-14</v>
      </c>
      <c r="M106">
        <f>_xll.acq_interpolator_eval(M$2,$H106)</f>
        <v>-0.4</v>
      </c>
      <c r="N106">
        <f>_xll.acq_interpolator_eval(N$2,$H106)</f>
        <v>-0.38000000000000606</v>
      </c>
      <c r="O106">
        <f>_xll.acq_interpolator_eval(O$2,$H106)</f>
        <v>2.1079999999994321</v>
      </c>
      <c r="P106">
        <f>_xll.acq_interpolator_eval(P$2,$H106)</f>
        <v>-0.37290786246681368</v>
      </c>
      <c r="Q106">
        <f>_xll.acq_interpolator_eval(Q$2,$H106)</f>
        <v>-0.37290786246681368</v>
      </c>
      <c r="R106">
        <f>_xll.acq_interpolator_eval(R$2,$H106)</f>
        <v>-0.380000000000006</v>
      </c>
      <c r="S106">
        <f>_xll.acq_interpolator_eval(S$2,$H106)</f>
        <v>-0.380000000000006</v>
      </c>
      <c r="T106">
        <f>_xll.acq_interpolator_eval(T$2,$H106)</f>
        <v>-0.38000000000000606</v>
      </c>
      <c r="U106">
        <f>_xll.acq_interpolator_eval(U$2,$H106)</f>
        <v>-0.38000000000000606</v>
      </c>
      <c r="V106">
        <f>_xll.acq_interpolator_eval(V$2,$H106)</f>
        <v>-0.380000000000006</v>
      </c>
    </row>
    <row r="107" spans="8:22" x14ac:dyDescent="0.35">
      <c r="H107" s="12">
        <v>1.9500000000000299</v>
      </c>
      <c r="I107">
        <f>_xll.acq_interpolator_eval($F$5,H107)</f>
        <v>-0.39000000000000601</v>
      </c>
      <c r="J107">
        <f>_xll.acq_diff1_c3pt(H106:H108,I106:I108)</f>
        <v>-0.2</v>
      </c>
      <c r="K107">
        <f>_xll.acq_diff2_c3pt(H106:H108,I106:I108)</f>
        <v>-4.4408920985006222E-15</v>
      </c>
      <c r="M107">
        <f>_xll.acq_interpolator_eval(M$2,$H107)</f>
        <v>-0.4</v>
      </c>
      <c r="N107">
        <f>_xll.acq_interpolator_eval(N$2,$H107)</f>
        <v>-0.39000000000000601</v>
      </c>
      <c r="O107">
        <f>_xll.acq_interpolator_eval(O$2,$H107)</f>
        <v>1.0094999999992493</v>
      </c>
      <c r="P107">
        <f>_xll.acq_interpolator_eval(P$2,$H107)</f>
        <v>-0.38671249874764191</v>
      </c>
      <c r="Q107">
        <f>_xll.acq_interpolator_eval(Q$2,$H107)</f>
        <v>-0.38671249874764191</v>
      </c>
      <c r="R107">
        <f>_xll.acq_interpolator_eval(R$2,$H107)</f>
        <v>-0.39000000000000595</v>
      </c>
      <c r="S107">
        <f>_xll.acq_interpolator_eval(S$2,$H107)</f>
        <v>-0.39000000000000595</v>
      </c>
      <c r="T107">
        <f>_xll.acq_interpolator_eval(T$2,$H107)</f>
        <v>-0.39000000000000601</v>
      </c>
      <c r="U107">
        <f>_xll.acq_interpolator_eval(U$2,$H107)</f>
        <v>-0.39000000000000601</v>
      </c>
      <c r="V107">
        <f>_xll.acq_interpolator_eval(V$2,$H107)</f>
        <v>-0.39000000000000595</v>
      </c>
    </row>
    <row r="108" spans="8:22" x14ac:dyDescent="0.35">
      <c r="H108" s="12">
        <v>2.0000000000000302</v>
      </c>
      <c r="I108">
        <f>_xll.acq_interpolator_eval($F$5,H108)</f>
        <v>-0.40000000000000607</v>
      </c>
      <c r="J108">
        <f>_xll.acq_diff1_c3pt(H107:H109,I107:I109)</f>
        <v>-0.2</v>
      </c>
      <c r="K108">
        <f>_xll.acq_diff2_c3pt(H107:H109,I107:I109)</f>
        <v>4.4408920985006222E-15</v>
      </c>
      <c r="M108">
        <f>_xll.acq_interpolator_eval(M$2,$H108)</f>
        <v>-0.4</v>
      </c>
      <c r="N108">
        <f>_xll.acq_interpolator_eval(N$2,$H108)</f>
        <v>-0.40000000000000607</v>
      </c>
      <c r="O108">
        <f>_xll.acq_interpolator_eval(O$2,$H108)</f>
        <v>-0.40000000000094521</v>
      </c>
      <c r="P108">
        <f>_xll.acq_interpolator_eval(P$2,$H108)</f>
        <v>-0.40000000000000779</v>
      </c>
      <c r="Q108">
        <f>_xll.acq_interpolator_eval(Q$2,$H108)</f>
        <v>-0.40000000000000779</v>
      </c>
      <c r="R108">
        <f>_xll.acq_interpolator_eval(R$2,$H108)</f>
        <v>-0.40000000000000607</v>
      </c>
      <c r="S108">
        <f>_xll.acq_interpolator_eval(S$2,$H108)</f>
        <v>-0.40000000000000607</v>
      </c>
      <c r="T108">
        <f>_xll.acq_interpolator_eval(T$2,$H108)</f>
        <v>-0.40000000000000607</v>
      </c>
      <c r="U108">
        <f>_xll.acq_interpolator_eval(U$2,$H108)</f>
        <v>-0.40000000000000607</v>
      </c>
      <c r="V108">
        <f>_xll.acq_interpolator_eval(V$2,$H108)</f>
        <v>-0.40000000000000607</v>
      </c>
    </row>
    <row r="109" spans="8:22" x14ac:dyDescent="0.35">
      <c r="H109" s="12">
        <v>2.05000000000003</v>
      </c>
      <c r="I109">
        <f>_xll.acq_interpolator_eval($F$5,H109)</f>
        <v>-0.41000000000000603</v>
      </c>
      <c r="J109">
        <f>_xll.acq_diff1_c3pt(H108:H110,I108:I110)</f>
        <v>-0.19999999999999979</v>
      </c>
      <c r="K109">
        <f>_xll.acq_diff2_c3pt(H108:H110,I108:I110)</f>
        <v>0</v>
      </c>
      <c r="M109">
        <f>_xll.acq_interpolator_eval(M$2,$H109)</f>
        <v>-0.4</v>
      </c>
      <c r="N109">
        <f>_xll.acq_interpolator_eval(N$2,$H109)</f>
        <v>-0.41000000000000603</v>
      </c>
      <c r="O109">
        <f>_xll.acq_interpolator_eval(O$2,$H109)</f>
        <v>-1.8095000000007531</v>
      </c>
      <c r="P109">
        <f>_xll.acq_interpolator_eval(P$2,$H109)</f>
        <v>-0.41240098406072412</v>
      </c>
      <c r="Q109">
        <f>_xll.acq_interpolator_eval(Q$2,$H109)</f>
        <v>-0.41240098406072412</v>
      </c>
      <c r="R109">
        <f>_xll.acq_interpolator_eval(R$2,$H109)</f>
        <v>-0.41000000000000603</v>
      </c>
      <c r="S109">
        <f>_xll.acq_interpolator_eval(S$2,$H109)</f>
        <v>-0.41000000000000603</v>
      </c>
      <c r="T109">
        <f>_xll.acq_interpolator_eval(T$2,$H109)</f>
        <v>-0.41000000000000603</v>
      </c>
      <c r="U109">
        <f>_xll.acq_interpolator_eval(U$2,$H109)</f>
        <v>-0.41000000000000603</v>
      </c>
      <c r="V109">
        <f>_xll.acq_interpolator_eval(V$2,$H109)</f>
        <v>-0.41000000000000603</v>
      </c>
    </row>
    <row r="110" spans="8:22" x14ac:dyDescent="0.35">
      <c r="H110" s="12">
        <v>2.1000000000000298</v>
      </c>
      <c r="I110">
        <f>_xll.acq_interpolator_eval($F$5,H110)</f>
        <v>-0.42000000000000598</v>
      </c>
      <c r="J110">
        <f>_xll.acq_diff1_c3pt(H109:H111,I109:I111)</f>
        <v>-0.2</v>
      </c>
      <c r="K110">
        <f>_xll.acq_diff2_c3pt(H109:H111,I109:I111)</f>
        <v>-4.4408920985006222E-15</v>
      </c>
      <c r="M110">
        <f>_xll.acq_interpolator_eval(M$2,$H110)</f>
        <v>-0.4</v>
      </c>
      <c r="N110">
        <f>_xll.acq_interpolator_eval(N$2,$H110)</f>
        <v>-0.42000000000000598</v>
      </c>
      <c r="O110">
        <f>_xll.acq_interpolator_eval(O$2,$H110)</f>
        <v>-2.908000000000563</v>
      </c>
      <c r="P110">
        <f>_xll.acq_interpolator_eval(P$2,$H110)</f>
        <v>-0.42394007640733705</v>
      </c>
      <c r="Q110">
        <f>_xll.acq_interpolator_eval(Q$2,$H110)</f>
        <v>-0.42394007640733705</v>
      </c>
      <c r="R110">
        <f>_xll.acq_interpolator_eval(R$2,$H110)</f>
        <v>-0.42000000000000598</v>
      </c>
      <c r="S110">
        <f>_xll.acq_interpolator_eval(S$2,$H110)</f>
        <v>-0.42000000000000598</v>
      </c>
      <c r="T110">
        <f>_xll.acq_interpolator_eval(T$2,$H110)</f>
        <v>-0.42000000000000598</v>
      </c>
      <c r="U110">
        <f>_xll.acq_interpolator_eval(U$2,$H110)</f>
        <v>-0.42000000000000598</v>
      </c>
      <c r="V110">
        <f>_xll.acq_interpolator_eval(V$2,$H110)</f>
        <v>-0.42000000000000598</v>
      </c>
    </row>
    <row r="111" spans="8:22" x14ac:dyDescent="0.35">
      <c r="H111" s="12">
        <v>2.1500000000000301</v>
      </c>
      <c r="I111">
        <f>_xll.acq_interpolator_eval($F$5,H111)</f>
        <v>-0.43000000000000604</v>
      </c>
      <c r="J111">
        <f>_xll.acq_diff1_c3pt(H110:H112,I110:I112)</f>
        <v>-0.2</v>
      </c>
      <c r="K111">
        <f>_xll.acq_diff2_c3pt(H110:H112,I110:I112)</f>
        <v>4.4408920985006222E-15</v>
      </c>
      <c r="M111">
        <f>_xll.acq_interpolator_eval(M$2,$H111)</f>
        <v>-0.4</v>
      </c>
      <c r="N111">
        <f>_xll.acq_interpolator_eval(N$2,$H111)</f>
        <v>-0.43000000000000604</v>
      </c>
      <c r="O111">
        <f>_xll.acq_interpolator_eval(O$2,$H111)</f>
        <v>-3.695500000000381</v>
      </c>
      <c r="P111">
        <f>_xll.acq_interpolator_eval(P$2,$H111)</f>
        <v>-0.43474040442757567</v>
      </c>
      <c r="Q111">
        <f>_xll.acq_interpolator_eval(Q$2,$H111)</f>
        <v>-0.43474040442757567</v>
      </c>
      <c r="R111">
        <f>_xll.acq_interpolator_eval(R$2,$H111)</f>
        <v>-0.43000000000000604</v>
      </c>
      <c r="S111">
        <f>_xll.acq_interpolator_eval(S$2,$H111)</f>
        <v>-0.43000000000000604</v>
      </c>
      <c r="T111">
        <f>_xll.acq_interpolator_eval(T$2,$H111)</f>
        <v>-0.43000000000000604</v>
      </c>
      <c r="U111">
        <f>_xll.acq_interpolator_eval(U$2,$H111)</f>
        <v>-0.43000000000000604</v>
      </c>
      <c r="V111">
        <f>_xll.acq_interpolator_eval(V$2,$H111)</f>
        <v>-0.43000000000000604</v>
      </c>
    </row>
    <row r="112" spans="8:22" x14ac:dyDescent="0.35">
      <c r="H112" s="12">
        <v>2.2000000000000299</v>
      </c>
      <c r="I112">
        <f>_xll.acq_interpolator_eval($F$5,H112)</f>
        <v>-0.440000000000006</v>
      </c>
      <c r="J112">
        <f>_xll.acq_diff1_c3pt(H111:H113,I111:I113)</f>
        <v>-0.2</v>
      </c>
      <c r="K112">
        <f>_xll.acq_diff2_c3pt(H111:H113,I111:I113)</f>
        <v>-4.4408920985006222E-15</v>
      </c>
      <c r="M112">
        <f>_xll.acq_interpolator_eval(M$2,$H112)</f>
        <v>-0.4</v>
      </c>
      <c r="N112">
        <f>_xll.acq_interpolator_eval(N$2,$H112)</f>
        <v>-0.440000000000006</v>
      </c>
      <c r="O112">
        <f>_xll.acq_interpolator_eval(O$2,$H112)</f>
        <v>-4.1720000000001924</v>
      </c>
      <c r="P112">
        <f>_xll.acq_interpolator_eval(P$2,$H112)</f>
        <v>-0.44492509550916892</v>
      </c>
      <c r="Q112">
        <f>_xll.acq_interpolator_eval(Q$2,$H112)</f>
        <v>-0.44492509550916892</v>
      </c>
      <c r="R112">
        <f>_xll.acq_interpolator_eval(R$2,$H112)</f>
        <v>-0.440000000000006</v>
      </c>
      <c r="S112">
        <f>_xll.acq_interpolator_eval(S$2,$H112)</f>
        <v>-0.440000000000006</v>
      </c>
      <c r="T112">
        <f>_xll.acq_interpolator_eval(T$2,$H112)</f>
        <v>-0.440000000000006</v>
      </c>
      <c r="U112">
        <f>_xll.acq_interpolator_eval(U$2,$H112)</f>
        <v>-0.440000000000006</v>
      </c>
      <c r="V112">
        <f>_xll.acq_interpolator_eval(V$2,$H112)</f>
        <v>-0.440000000000006</v>
      </c>
    </row>
    <row r="113" spans="8:22" x14ac:dyDescent="0.35">
      <c r="H113" s="12">
        <v>2.2500000000000302</v>
      </c>
      <c r="I113">
        <f>_xll.acq_interpolator_eval($F$5,H113)</f>
        <v>-0.45000000000000606</v>
      </c>
      <c r="J113">
        <f>_xll.acq_diff1_c3pt(H112:H114,I112:I114)</f>
        <v>-0.2</v>
      </c>
      <c r="K113">
        <f>_xll.acq_diff2_c3pt(H112:H114,I112:I114)</f>
        <v>4.4408920985006222E-15</v>
      </c>
      <c r="M113">
        <f>_xll.acq_interpolator_eval(M$2,$H113)</f>
        <v>-0.5</v>
      </c>
      <c r="N113">
        <f>_xll.acq_interpolator_eval(N$2,$H113)</f>
        <v>-0.45000000000000606</v>
      </c>
      <c r="O113">
        <f>_xll.acq_interpolator_eval(O$2,$H113)</f>
        <v>-4.3375000000000066</v>
      </c>
      <c r="P113">
        <f>_xll.acq_interpolator_eval(P$2,$H113)</f>
        <v>-0.45461727703984606</v>
      </c>
      <c r="Q113">
        <f>_xll.acq_interpolator_eval(Q$2,$H113)</f>
        <v>-0.45461727703984606</v>
      </c>
      <c r="R113">
        <f>_xll.acq_interpolator_eval(R$2,$H113)</f>
        <v>-0.45000000000000606</v>
      </c>
      <c r="S113">
        <f>_xll.acq_interpolator_eval(S$2,$H113)</f>
        <v>-0.45000000000000606</v>
      </c>
      <c r="T113">
        <f>_xll.acq_interpolator_eval(T$2,$H113)</f>
        <v>-0.45000000000000606</v>
      </c>
      <c r="U113">
        <f>_xll.acq_interpolator_eval(U$2,$H113)</f>
        <v>-0.45000000000000606</v>
      </c>
      <c r="V113">
        <f>_xll.acq_interpolator_eval(V$2,$H113)</f>
        <v>-0.45000000000000606</v>
      </c>
    </row>
    <row r="114" spans="8:22" x14ac:dyDescent="0.35">
      <c r="H114" s="12">
        <v>2.30000000000003</v>
      </c>
      <c r="I114">
        <f>_xll.acq_interpolator_eval($F$5,H114)</f>
        <v>-0.46000000000000602</v>
      </c>
      <c r="J114">
        <f>_xll.acq_diff1_c3pt(H113:H115,I113:I115)</f>
        <v>-0.19999999999999979</v>
      </c>
      <c r="K114">
        <f>_xll.acq_diff2_c3pt(H113:H115,I113:I115)</f>
        <v>0</v>
      </c>
      <c r="M114">
        <f>_xll.acq_interpolator_eval(M$2,$H114)</f>
        <v>-0.5</v>
      </c>
      <c r="N114">
        <f>_xll.acq_interpolator_eval(N$2,$H114)</f>
        <v>-0.46000000000000602</v>
      </c>
      <c r="O114">
        <f>_xll.acq_interpolator_eval(O$2,$H114)</f>
        <v>-4.1919999999998199</v>
      </c>
      <c r="P114">
        <f>_xll.acq_interpolator_eval(P$2,$H114)</f>
        <v>-0.46394007640733592</v>
      </c>
      <c r="Q114">
        <f>_xll.acq_interpolator_eval(Q$2,$H114)</f>
        <v>-0.46394007640733592</v>
      </c>
      <c r="R114">
        <f>_xll.acq_interpolator_eval(R$2,$H114)</f>
        <v>-0.46000000000000602</v>
      </c>
      <c r="S114">
        <f>_xll.acq_interpolator_eval(S$2,$H114)</f>
        <v>-0.46000000000000602</v>
      </c>
      <c r="T114">
        <f>_xll.acq_interpolator_eval(T$2,$H114)</f>
        <v>-0.46000000000000602</v>
      </c>
      <c r="U114">
        <f>_xll.acq_interpolator_eval(U$2,$H114)</f>
        <v>-0.46000000000000602</v>
      </c>
      <c r="V114">
        <f>_xll.acq_interpolator_eval(V$2,$H114)</f>
        <v>-0.46000000000000602</v>
      </c>
    </row>
    <row r="115" spans="8:22" x14ac:dyDescent="0.35">
      <c r="H115" s="12">
        <v>2.3500000000000298</v>
      </c>
      <c r="I115">
        <f>_xll.acq_interpolator_eval($F$5,H115)</f>
        <v>-0.47000000000000597</v>
      </c>
      <c r="J115">
        <f>_xll.acq_diff1_c3pt(H114:H116,I114:I116)</f>
        <v>-0.2</v>
      </c>
      <c r="K115">
        <f>_xll.acq_diff2_c3pt(H114:H116,I114:I116)</f>
        <v>-4.4408920985006222E-15</v>
      </c>
      <c r="M115">
        <f>_xll.acq_interpolator_eval(M$2,$H115)</f>
        <v>-0.5</v>
      </c>
      <c r="N115">
        <f>_xll.acq_interpolator_eval(N$2,$H115)</f>
        <v>-0.47000000000000597</v>
      </c>
      <c r="O115">
        <f>_xll.acq_interpolator_eval(O$2,$H115)</f>
        <v>-3.735499999999635</v>
      </c>
      <c r="P115">
        <f>_xll.acq_interpolator_eval(P$2,$H115)</f>
        <v>-0.4730166209993677</v>
      </c>
      <c r="Q115">
        <f>_xll.acq_interpolator_eval(Q$2,$H115)</f>
        <v>-0.4730166209993677</v>
      </c>
      <c r="R115">
        <f>_xll.acq_interpolator_eval(R$2,$H115)</f>
        <v>-0.47000000000000591</v>
      </c>
      <c r="S115">
        <f>_xll.acq_interpolator_eval(S$2,$H115)</f>
        <v>-0.47000000000000591</v>
      </c>
      <c r="T115">
        <f>_xll.acq_interpolator_eval(T$2,$H115)</f>
        <v>-0.47000000000000597</v>
      </c>
      <c r="U115">
        <f>_xll.acq_interpolator_eval(U$2,$H115)</f>
        <v>-0.47000000000000597</v>
      </c>
      <c r="V115">
        <f>_xll.acq_interpolator_eval(V$2,$H115)</f>
        <v>-0.47000000000000591</v>
      </c>
    </row>
    <row r="116" spans="8:22" x14ac:dyDescent="0.35">
      <c r="H116" s="12">
        <v>2.4000000000000301</v>
      </c>
      <c r="I116">
        <f>_xll.acq_interpolator_eval($F$5,H116)</f>
        <v>-0.48000000000000603</v>
      </c>
      <c r="J116">
        <f>_xll.acq_diff1_c3pt(H115:H117,I115:I117)</f>
        <v>-0.2</v>
      </c>
      <c r="K116">
        <f>_xll.acq_diff2_c3pt(H115:H117,I115:I117)</f>
        <v>4.4408920985006222E-15</v>
      </c>
      <c r="M116">
        <f>_xll.acq_interpolator_eval(M$2,$H116)</f>
        <v>-0.5</v>
      </c>
      <c r="N116">
        <f>_xll.acq_interpolator_eval(N$2,$H116)</f>
        <v>-0.48000000000000603</v>
      </c>
      <c r="O116">
        <f>_xll.acq_interpolator_eval(O$2,$H116)</f>
        <v>-2.9679999999994444</v>
      </c>
      <c r="P116">
        <f>_xll.acq_interpolator_eval(P$2,$H116)</f>
        <v>-0.48197003820367057</v>
      </c>
      <c r="Q116">
        <f>_xll.acq_interpolator_eval(Q$2,$H116)</f>
        <v>-0.48197003820367057</v>
      </c>
      <c r="R116">
        <f>_xll.acq_interpolator_eval(R$2,$H116)</f>
        <v>-0.48000000000000603</v>
      </c>
      <c r="S116">
        <f>_xll.acq_interpolator_eval(S$2,$H116)</f>
        <v>-0.48000000000000603</v>
      </c>
      <c r="T116">
        <f>_xll.acq_interpolator_eval(T$2,$H116)</f>
        <v>-0.48000000000000603</v>
      </c>
      <c r="U116">
        <f>_xll.acq_interpolator_eval(U$2,$H116)</f>
        <v>-0.48000000000000603</v>
      </c>
      <c r="V116">
        <f>_xll.acq_interpolator_eval(V$2,$H116)</f>
        <v>-0.48000000000000603</v>
      </c>
    </row>
    <row r="117" spans="8:22" x14ac:dyDescent="0.35">
      <c r="H117" s="12">
        <v>2.4500000000000299</v>
      </c>
      <c r="I117">
        <f>_xll.acq_interpolator_eval($F$5,H117)</f>
        <v>-0.49000000000000599</v>
      </c>
      <c r="J117">
        <f>_xll.acq_diff1_c3pt(H116:H118,I116:I118)</f>
        <v>-0.19999999999999946</v>
      </c>
      <c r="K117">
        <f>_xll.acq_diff2_c3pt(H116:H118,I116:I118)</f>
        <v>6.6613381477509337E-15</v>
      </c>
      <c r="M117">
        <f>_xll.acq_interpolator_eval(M$2,$H117)</f>
        <v>-0.5</v>
      </c>
      <c r="N117">
        <f>_xll.acq_interpolator_eval(N$2,$H117)</f>
        <v>-0.49000000000000599</v>
      </c>
      <c r="O117">
        <f>_xll.acq_interpolator_eval(O$2,$H117)</f>
        <v>-1.8894999999992614</v>
      </c>
      <c r="P117">
        <f>_xll.acq_interpolator_eval(P$2,$H117)</f>
        <v>-0.49092345540797344</v>
      </c>
      <c r="Q117">
        <f>_xll.acq_interpolator_eval(Q$2,$H117)</f>
        <v>-0.49092345540797344</v>
      </c>
      <c r="R117">
        <f>_xll.acq_interpolator_eval(R$2,$H117)</f>
        <v>-0.49000000000000593</v>
      </c>
      <c r="S117">
        <f>_xll.acq_interpolator_eval(S$2,$H117)</f>
        <v>-0.49000000000000593</v>
      </c>
      <c r="T117">
        <f>_xll.acq_interpolator_eval(T$2,$H117)</f>
        <v>-0.49000000000000599</v>
      </c>
      <c r="U117">
        <f>_xll.acq_interpolator_eval(U$2,$H117)</f>
        <v>-0.49000000000000599</v>
      </c>
      <c r="V117">
        <f>_xll.acq_interpolator_eval(V$2,$H117)</f>
        <v>-0.49000000000000593</v>
      </c>
    </row>
    <row r="118" spans="8:22" x14ac:dyDescent="0.35">
      <c r="H118" s="12">
        <v>2.5000000000000302</v>
      </c>
      <c r="I118">
        <f>_xll.acq_interpolator_eval($F$5,H118)</f>
        <v>-0.500000000000006</v>
      </c>
      <c r="J118">
        <f>_xll.acq_diff1_c3pt(H117:H119,I117:I119)</f>
        <v>-0.2</v>
      </c>
      <c r="K118">
        <f>_xll.acq_diff2_c3pt(H117:H119,I117:I119)</f>
        <v>-1.7763568394002489E-14</v>
      </c>
      <c r="M118">
        <f>_xll.acq_interpolator_eval(M$2,$H118)</f>
        <v>-0.5</v>
      </c>
      <c r="N118">
        <f>_xll.acq_interpolator_eval(N$2,$H118)</f>
        <v>-0.500000000000006</v>
      </c>
      <c r="O118">
        <f>_xll.acq_interpolator_eval(O$2,$H118)</f>
        <v>-0.49999999999906686</v>
      </c>
      <c r="P118">
        <f>_xll.acq_interpolator_eval(P$2,$H118)</f>
        <v>-0.50000000000000555</v>
      </c>
      <c r="Q118">
        <f>_xll.acq_interpolator_eval(Q$2,$H118)</f>
        <v>-0.50000000000000555</v>
      </c>
      <c r="R118">
        <f>_xll.acq_interpolator_eval(R$2,$H118)</f>
        <v>-0.500000000000006</v>
      </c>
      <c r="S118">
        <f>_xll.acq_interpolator_eval(S$2,$H118)</f>
        <v>-0.500000000000006</v>
      </c>
      <c r="T118">
        <f>_xll.acq_interpolator_eval(T$2,$H118)</f>
        <v>-0.500000000000006</v>
      </c>
      <c r="U118">
        <f>_xll.acq_interpolator_eval(U$2,$H118)</f>
        <v>-0.500000000000006</v>
      </c>
      <c r="V118">
        <f>_xll.acq_interpolator_eval(V$2,$H118)</f>
        <v>-0.500000000000006</v>
      </c>
    </row>
    <row r="119" spans="8:22" x14ac:dyDescent="0.35">
      <c r="H119" s="12">
        <v>2.55000000000003</v>
      </c>
      <c r="I119">
        <f>_xll.acq_interpolator_eval($F$5,H119)</f>
        <v>-0.510000000000006</v>
      </c>
      <c r="J119">
        <f>_xll.acq_diff1_c3pt(H118:H120,I118:I120)</f>
        <v>-0.2000000000000009</v>
      </c>
      <c r="K119">
        <f>_xll.acq_diff2_c3pt(H118:H120,I118:I120)</f>
        <v>0</v>
      </c>
      <c r="M119">
        <f>_xll.acq_interpolator_eval(M$2,$H119)</f>
        <v>-0.5</v>
      </c>
      <c r="N119">
        <f>_xll.acq_interpolator_eval(N$2,$H119)</f>
        <v>-0.510000000000006</v>
      </c>
      <c r="O119">
        <f>_xll.acq_interpolator_eval(O$2,$H119)</f>
        <v>0.88950000000074092</v>
      </c>
      <c r="P119">
        <f>_xll.acq_interpolator_eval(P$2,$H119)</f>
        <v>-0.50929817388994991</v>
      </c>
      <c r="Q119">
        <f>_xll.acq_interpolator_eval(Q$2,$H119)</f>
        <v>-0.50929817388994991</v>
      </c>
      <c r="R119">
        <f>_xll.acq_interpolator_eval(R$2,$H119)</f>
        <v>-0.510000000000006</v>
      </c>
      <c r="S119">
        <f>_xll.acq_interpolator_eval(S$2,$H119)</f>
        <v>-0.510000000000006</v>
      </c>
      <c r="T119">
        <f>_xll.acq_interpolator_eval(T$2,$H119)</f>
        <v>-0.510000000000006</v>
      </c>
      <c r="U119">
        <f>_xll.acq_interpolator_eval(U$2,$H119)</f>
        <v>-0.510000000000006</v>
      </c>
      <c r="V119">
        <f>_xll.acq_interpolator_eval(V$2,$H119)</f>
        <v>-0.510000000000006</v>
      </c>
    </row>
    <row r="120" spans="8:22" x14ac:dyDescent="0.35">
      <c r="H120" s="12">
        <v>2.6000000000000298</v>
      </c>
      <c r="I120">
        <f>_xll.acq_interpolator_eval($F$5,H120)</f>
        <v>-0.52000000000000601</v>
      </c>
      <c r="J120">
        <f>_xll.acq_diff1_c3pt(H119:H121,I119:I121)</f>
        <v>-0.2</v>
      </c>
      <c r="K120">
        <f>_xll.acq_diff2_c3pt(H119:H121,I119:I121)</f>
        <v>1.7763568394002489E-14</v>
      </c>
      <c r="M120">
        <f>_xll.acq_interpolator_eval(M$2,$H120)</f>
        <v>-0.5</v>
      </c>
      <c r="N120">
        <f>_xll.acq_interpolator_eval(N$2,$H120)</f>
        <v>-0.52000000000000601</v>
      </c>
      <c r="O120">
        <f>_xll.acq_interpolator_eval(O$2,$H120)</f>
        <v>1.9680000000005511</v>
      </c>
      <c r="P120">
        <f>_xll.acq_interpolator_eval(P$2,$H120)</f>
        <v>-0.51881797707780664</v>
      </c>
      <c r="Q120">
        <f>_xll.acq_interpolator_eval(Q$2,$H120)</f>
        <v>-0.51881797707780664</v>
      </c>
      <c r="R120">
        <f>_xll.acq_interpolator_eval(R$2,$H120)</f>
        <v>-0.52000000000000601</v>
      </c>
      <c r="S120">
        <f>_xll.acq_interpolator_eval(S$2,$H120)</f>
        <v>-0.52000000000000601</v>
      </c>
      <c r="T120">
        <f>_xll.acq_interpolator_eval(T$2,$H120)</f>
        <v>-0.52000000000000601</v>
      </c>
      <c r="U120">
        <f>_xll.acq_interpolator_eval(U$2,$H120)</f>
        <v>-0.52000000000000601</v>
      </c>
      <c r="V120">
        <f>_xll.acq_interpolator_eval(V$2,$H120)</f>
        <v>-0.52000000000000601</v>
      </c>
    </row>
    <row r="121" spans="8:22" x14ac:dyDescent="0.35">
      <c r="H121" s="12">
        <v>2.6500000000000301</v>
      </c>
      <c r="I121">
        <f>_xll.acq_interpolator_eval($F$5,H121)</f>
        <v>-0.53000000000000602</v>
      </c>
      <c r="J121">
        <f>_xll.acq_diff1_c3pt(H120:H122,I120:I122)</f>
        <v>-0.2</v>
      </c>
      <c r="K121">
        <f>_xll.acq_diff2_c3pt(H120:H122,I120:I122)</f>
        <v>-1.7763568394002489E-14</v>
      </c>
      <c r="M121">
        <f>_xll.acq_interpolator_eval(M$2,$H121)</f>
        <v>-0.5</v>
      </c>
      <c r="N121">
        <f>_xll.acq_interpolator_eval(N$2,$H121)</f>
        <v>-0.53000000000000602</v>
      </c>
      <c r="O121">
        <f>_xll.acq_interpolator_eval(O$2,$H121)</f>
        <v>2.7355000000003686</v>
      </c>
      <c r="P121">
        <f>_xll.acq_interpolator_eval(P$2,$H121)</f>
        <v>-0.52853478408602994</v>
      </c>
      <c r="Q121">
        <f>_xll.acq_interpolator_eval(Q$2,$H121)</f>
        <v>-0.52853478408602994</v>
      </c>
      <c r="R121">
        <f>_xll.acq_interpolator_eval(R$2,$H121)</f>
        <v>-0.53000000000000602</v>
      </c>
      <c r="S121">
        <f>_xll.acq_interpolator_eval(S$2,$H121)</f>
        <v>-0.53000000000000602</v>
      </c>
      <c r="T121">
        <f>_xll.acq_interpolator_eval(T$2,$H121)</f>
        <v>-0.53000000000000602</v>
      </c>
      <c r="U121">
        <f>_xll.acq_interpolator_eval(U$2,$H121)</f>
        <v>-0.53000000000000602</v>
      </c>
      <c r="V121">
        <f>_xll.acq_interpolator_eval(V$2,$H121)</f>
        <v>-0.53000000000000602</v>
      </c>
    </row>
    <row r="122" spans="8:22" x14ac:dyDescent="0.35">
      <c r="H122" s="12">
        <v>2.7000000000000299</v>
      </c>
      <c r="I122">
        <f>_xll.acq_interpolator_eval($F$5,H122)</f>
        <v>-0.54000000000000603</v>
      </c>
      <c r="J122">
        <f>_xll.acq_diff1_c3pt(H121:H123,I121:I123)</f>
        <v>-0.2</v>
      </c>
      <c r="K122">
        <f>_xll.acq_diff2_c3pt(H121:H123,I121:I123)</f>
        <v>1.7763568394002489E-14</v>
      </c>
      <c r="M122">
        <f>_xll.acq_interpolator_eval(M$2,$H122)</f>
        <v>-0.5</v>
      </c>
      <c r="N122">
        <f>_xll.acq_interpolator_eval(N$2,$H122)</f>
        <v>-0.54000000000000603</v>
      </c>
      <c r="O122">
        <f>_xll.acq_interpolator_eval(O$2,$H122)</f>
        <v>3.1920000000001809</v>
      </c>
      <c r="P122">
        <f>_xll.acq_interpolator_eval(P$2,$H122)</f>
        <v>-0.53842396943707382</v>
      </c>
      <c r="Q122">
        <f>_xll.acq_interpolator_eval(Q$2,$H122)</f>
        <v>-0.53842396943707382</v>
      </c>
      <c r="R122">
        <f>_xll.acq_interpolator_eval(R$2,$H122)</f>
        <v>-0.54000000000000592</v>
      </c>
      <c r="S122">
        <f>_xll.acq_interpolator_eval(S$2,$H122)</f>
        <v>-0.54000000000000592</v>
      </c>
      <c r="T122">
        <f>_xll.acq_interpolator_eval(T$2,$H122)</f>
        <v>-0.54000000000000603</v>
      </c>
      <c r="U122">
        <f>_xll.acq_interpolator_eval(U$2,$H122)</f>
        <v>-0.54000000000000603</v>
      </c>
      <c r="V122">
        <f>_xll.acq_interpolator_eval(V$2,$H122)</f>
        <v>-0.54000000000000592</v>
      </c>
    </row>
    <row r="123" spans="8:22" x14ac:dyDescent="0.35">
      <c r="H123" s="12">
        <v>2.7500000000000302</v>
      </c>
      <c r="I123">
        <f>_xll.acq_interpolator_eval($F$5,H123)</f>
        <v>-0.55000000000000604</v>
      </c>
      <c r="J123">
        <f>_xll.acq_diff1_c3pt(H122:H124,I122:I124)</f>
        <v>-0.2</v>
      </c>
      <c r="K123">
        <f>_xll.acq_diff2_c3pt(H122:H124,I122:I124)</f>
        <v>-1.7763568394002489E-14</v>
      </c>
      <c r="M123">
        <f>_xll.acq_interpolator_eval(M$2,$H123)</f>
        <v>-0.6</v>
      </c>
      <c r="N123">
        <f>_xll.acq_interpolator_eval(N$2,$H123)</f>
        <v>-0.55000000000000604</v>
      </c>
      <c r="O123">
        <f>_xll.acq_interpolator_eval(O$2,$H123)</f>
        <v>3.3374999999999941</v>
      </c>
      <c r="P123">
        <f>_xll.acq_interpolator_eval(P$2,$H123)</f>
        <v>-0.54846090765339273</v>
      </c>
      <c r="Q123">
        <f>_xll.acq_interpolator_eval(Q$2,$H123)</f>
        <v>-0.54846090765339273</v>
      </c>
      <c r="R123">
        <f>_xll.acq_interpolator_eval(R$2,$H123)</f>
        <v>-0.55000000000000604</v>
      </c>
      <c r="S123">
        <f>_xll.acq_interpolator_eval(S$2,$H123)</f>
        <v>-0.55000000000000604</v>
      </c>
      <c r="T123">
        <f>_xll.acq_interpolator_eval(T$2,$H123)</f>
        <v>-0.55000000000000604</v>
      </c>
      <c r="U123">
        <f>_xll.acq_interpolator_eval(U$2,$H123)</f>
        <v>-0.55000000000000604</v>
      </c>
      <c r="V123">
        <f>_xll.acq_interpolator_eval(V$2,$H123)</f>
        <v>-0.55000000000000604</v>
      </c>
    </row>
    <row r="124" spans="8:22" x14ac:dyDescent="0.35">
      <c r="H124" s="12">
        <v>2.80000000000003</v>
      </c>
      <c r="I124">
        <f>_xll.acq_interpolator_eval($F$5,H124)</f>
        <v>-0.56000000000000605</v>
      </c>
      <c r="J124">
        <f>_xll.acq_diff1_c3pt(H123:H125,I123:I125)</f>
        <v>-0.19999999999999979</v>
      </c>
      <c r="K124">
        <f>_xll.acq_diff2_c3pt(H123:H125,I123:I125)</f>
        <v>2.220446049250321E-14</v>
      </c>
      <c r="M124">
        <f>_xll.acq_interpolator_eval(M$2,$H124)</f>
        <v>-0.6</v>
      </c>
      <c r="N124">
        <f>_xll.acq_interpolator_eval(N$2,$H124)</f>
        <v>-0.56000000000000605</v>
      </c>
      <c r="O124">
        <f>_xll.acq_interpolator_eval(O$2,$H124)</f>
        <v>3.1719999999998079</v>
      </c>
      <c r="P124">
        <f>_xll.acq_interpolator_eval(P$2,$H124)</f>
        <v>-0.55862097325744053</v>
      </c>
      <c r="Q124">
        <f>_xll.acq_interpolator_eval(Q$2,$H124)</f>
        <v>-0.55862097325744053</v>
      </c>
      <c r="R124">
        <f>_xll.acq_interpolator_eval(R$2,$H124)</f>
        <v>-0.56000000000000594</v>
      </c>
      <c r="S124">
        <f>_xll.acq_interpolator_eval(S$2,$H124)</f>
        <v>-0.56000000000000594</v>
      </c>
      <c r="T124">
        <f>_xll.acq_interpolator_eval(T$2,$H124)</f>
        <v>-0.56000000000000605</v>
      </c>
      <c r="U124">
        <f>_xll.acq_interpolator_eval(U$2,$H124)</f>
        <v>-0.56000000000000605</v>
      </c>
      <c r="V124">
        <f>_xll.acq_interpolator_eval(V$2,$H124)</f>
        <v>-0.56000000000000594</v>
      </c>
    </row>
    <row r="125" spans="8:22" x14ac:dyDescent="0.35">
      <c r="H125" s="12">
        <v>2.8500000000000298</v>
      </c>
      <c r="I125">
        <f>_xll.acq_interpolator_eval($F$5,H125)</f>
        <v>-0.57000000000000595</v>
      </c>
      <c r="J125">
        <f>_xll.acq_diff1_c3pt(H124:H126,I124:I126)</f>
        <v>-0.2</v>
      </c>
      <c r="K125">
        <f>_xll.acq_diff2_c3pt(H124:H126,I124:I126)</f>
        <v>-2.6645352591003735E-14</v>
      </c>
      <c r="M125">
        <f>_xll.acq_interpolator_eval(M$2,$H125)</f>
        <v>-0.6</v>
      </c>
      <c r="N125">
        <f>_xll.acq_interpolator_eval(N$2,$H125)</f>
        <v>-0.57000000000000595</v>
      </c>
      <c r="O125">
        <f>_xll.acq_interpolator_eval(O$2,$H125)</f>
        <v>2.6954999999996234</v>
      </c>
      <c r="P125">
        <f>_xll.acq_interpolator_eval(P$2,$H125)</f>
        <v>-0.56887954077167158</v>
      </c>
      <c r="Q125">
        <f>_xll.acq_interpolator_eval(Q$2,$H125)</f>
        <v>-0.56887954077167158</v>
      </c>
      <c r="R125">
        <f>_xll.acq_interpolator_eval(R$2,$H125)</f>
        <v>-0.57000000000000595</v>
      </c>
      <c r="S125">
        <f>_xll.acq_interpolator_eval(S$2,$H125)</f>
        <v>-0.57000000000000595</v>
      </c>
      <c r="T125">
        <f>_xll.acq_interpolator_eval(T$2,$H125)</f>
        <v>-0.57000000000000595</v>
      </c>
      <c r="U125">
        <f>_xll.acq_interpolator_eval(U$2,$H125)</f>
        <v>-0.57000000000000595</v>
      </c>
      <c r="V125">
        <f>_xll.acq_interpolator_eval(V$2,$H125)</f>
        <v>-0.57000000000000595</v>
      </c>
    </row>
    <row r="126" spans="8:22" x14ac:dyDescent="0.35">
      <c r="H126" s="12">
        <v>2.9000000000000301</v>
      </c>
      <c r="I126">
        <f>_xll.acq_interpolator_eval($F$5,H126)</f>
        <v>-0.58000000000000607</v>
      </c>
      <c r="J126">
        <f>_xll.acq_diff1_c3pt(H125:H127,I125:I127)</f>
        <v>-0.2</v>
      </c>
      <c r="K126">
        <f>_xll.acq_diff2_c3pt(H125:H127,I125:I127)</f>
        <v>2.6645352591003735E-14</v>
      </c>
      <c r="M126">
        <f>_xll.acq_interpolator_eval(M$2,$H126)</f>
        <v>-0.6</v>
      </c>
      <c r="N126">
        <f>_xll.acq_interpolator_eval(N$2,$H126)</f>
        <v>-0.58000000000000607</v>
      </c>
      <c r="O126">
        <f>_xll.acq_interpolator_eval(O$2,$H126)</f>
        <v>1.9079999999994324</v>
      </c>
      <c r="P126">
        <f>_xll.acq_interpolator_eval(P$2,$H126)</f>
        <v>-0.57921198471854018</v>
      </c>
      <c r="Q126">
        <f>_xll.acq_interpolator_eval(Q$2,$H126)</f>
        <v>-0.57921198471854018</v>
      </c>
      <c r="R126">
        <f>_xll.acq_interpolator_eval(R$2,$H126)</f>
        <v>-0.58000000000000607</v>
      </c>
      <c r="S126">
        <f>_xll.acq_interpolator_eval(S$2,$H126)</f>
        <v>-0.58000000000000607</v>
      </c>
      <c r="T126">
        <f>_xll.acq_interpolator_eval(T$2,$H126)</f>
        <v>-0.58000000000000607</v>
      </c>
      <c r="U126">
        <f>_xll.acq_interpolator_eval(U$2,$H126)</f>
        <v>-0.58000000000000607</v>
      </c>
      <c r="V126">
        <f>_xll.acq_interpolator_eval(V$2,$H126)</f>
        <v>-0.58000000000000607</v>
      </c>
    </row>
    <row r="127" spans="8:22" x14ac:dyDescent="0.35">
      <c r="H127" s="12">
        <v>2.9500000000000299</v>
      </c>
      <c r="I127">
        <f>_xll.acq_interpolator_eval($F$5,H127)</f>
        <v>-0.59000000000000596</v>
      </c>
      <c r="J127">
        <f>_xll.acq_diff1_c3pt(H126:H128,I126:I128)</f>
        <v>-0.19999999999993895</v>
      </c>
      <c r="K127">
        <f>_xll.acq_diff2_c3pt(H126:H128,I126:I128)</f>
        <v>1.1945999744966674E-12</v>
      </c>
      <c r="M127">
        <f>_xll.acq_interpolator_eval(M$2,$H127)</f>
        <v>-0.6</v>
      </c>
      <c r="N127">
        <f>_xll.acq_interpolator_eval(N$2,$H127)</f>
        <v>-0.59000000000000596</v>
      </c>
      <c r="O127">
        <f>_xll.acq_interpolator_eval(O$2,$H127)</f>
        <v>0.80949999999924938</v>
      </c>
      <c r="P127">
        <f>_xll.acq_interpolator_eval(P$2,$H127)</f>
        <v>-0.58959367962050024</v>
      </c>
      <c r="Q127">
        <f>_xll.acq_interpolator_eval(Q$2,$H127)</f>
        <v>-0.58959367962050024</v>
      </c>
      <c r="R127">
        <f>_xll.acq_interpolator_eval(R$2,$H127)</f>
        <v>-0.59000000000000596</v>
      </c>
      <c r="S127">
        <f>_xll.acq_interpolator_eval(S$2,$H127)</f>
        <v>-0.59000000000000596</v>
      </c>
      <c r="T127">
        <f>_xll.acq_interpolator_eval(T$2,$H127)</f>
        <v>-0.59000000000000596</v>
      </c>
      <c r="U127">
        <f>_xll.acq_interpolator_eval(U$2,$H127)</f>
        <v>-0.59000000000000596</v>
      </c>
      <c r="V127">
        <f>_xll.acq_interpolator_eval(V$2,$H127)</f>
        <v>-0.59000000000000596</v>
      </c>
    </row>
    <row r="128" spans="8:22" x14ac:dyDescent="0.35">
      <c r="H128" s="12">
        <v>3.0000000000000302</v>
      </c>
      <c r="I128">
        <f>_xll.acq_interpolator_eval($F$5,H128)</f>
        <v>-0.6</v>
      </c>
      <c r="J128">
        <f>_xll.acq_diff1_c3pt(H127:H129,I127:I129)</f>
        <v>-9.9999999999939165E-2</v>
      </c>
      <c r="K128">
        <f>_xll.acq_diff2_c3pt(H127:H129,I127:I129)</f>
        <v>1.9999999999987905</v>
      </c>
      <c r="M128">
        <f>_xll.acq_interpolator_eval(M$2,$H128)</f>
        <v>-0.6</v>
      </c>
      <c r="N128">
        <f>_xll.acq_interpolator_eval(N$2,$H128)</f>
        <v>-0.6</v>
      </c>
      <c r="O128">
        <f>_xll.acq_interpolator_eval(O$2,$H128)</f>
        <v>-0.6</v>
      </c>
      <c r="P128">
        <f>_xll.acq_interpolator_eval(P$2,$H128)</f>
        <v>-0.6</v>
      </c>
      <c r="Q128">
        <f>_xll.acq_interpolator_eval(Q$2,$H128)</f>
        <v>-0.6</v>
      </c>
      <c r="R128">
        <f>_xll.acq_interpolator_eval(R$2,$H128)</f>
        <v>-0.6</v>
      </c>
      <c r="S128">
        <f>_xll.acq_interpolator_eval(S$2,$H128)</f>
        <v>-0.6</v>
      </c>
      <c r="T128">
        <f>_xll.acq_interpolator_eval(T$2,$H128)</f>
        <v>-0.6</v>
      </c>
      <c r="U128">
        <f>_xll.acq_interpolator_eval(U$2,$H128)</f>
        <v>-0.6</v>
      </c>
      <c r="V128">
        <f>_xll.acq_interpolator_eval(V$2,$H128)</f>
        <v>-0.6</v>
      </c>
    </row>
    <row r="129" spans="8:22" x14ac:dyDescent="0.35">
      <c r="H129" s="12">
        <v>3.05000000000003</v>
      </c>
      <c r="I129">
        <f>_xll.acq_interpolator_eval($F$5,H129)</f>
        <v>-0.6</v>
      </c>
      <c r="J129">
        <f>_xll.acq_diff1_c3pt(H128:H130,I128:I130)</f>
        <v>0</v>
      </c>
      <c r="K129">
        <f>_xll.acq_diff2_c3pt(H128:H130,I128:I130)</f>
        <v>0</v>
      </c>
      <c r="M129">
        <f>_xll.acq_interpolator_eval(M$2,$H129)</f>
        <v>-0.6</v>
      </c>
      <c r="N129">
        <f>_xll.acq_interpolator_eval(N$2,$H129)</f>
        <v>-0.6</v>
      </c>
      <c r="O129">
        <f>_xll.acq_interpolator_eval(O$2,$H129)</f>
        <v>-0.6</v>
      </c>
      <c r="P129">
        <f>_xll.acq_interpolator_eval(P$2,$H129)</f>
        <v>-0.6</v>
      </c>
      <c r="Q129">
        <f>_xll.acq_interpolator_eval(Q$2,$H129)</f>
        <v>-0.6</v>
      </c>
      <c r="R129">
        <f>_xll.acq_interpolator_eval(R$2,$H129)</f>
        <v>-0.6</v>
      </c>
      <c r="S129">
        <f>_xll.acq_interpolator_eval(S$2,$H129)</f>
        <v>-0.6</v>
      </c>
      <c r="T129">
        <f>_xll.acq_interpolator_eval(T$2,$H129)</f>
        <v>-0.6</v>
      </c>
      <c r="U129">
        <f>_xll.acq_interpolator_eval(U$2,$H129)</f>
        <v>-0.6</v>
      </c>
      <c r="V129">
        <f>_xll.acq_interpolator_eval(V$2,$H129)</f>
        <v>-0.6</v>
      </c>
    </row>
    <row r="130" spans="8:22" x14ac:dyDescent="0.35">
      <c r="H130" s="12">
        <v>3.1000000000000298</v>
      </c>
      <c r="I130">
        <f>_xll.acq_interpolator_eval($F$5,H130)</f>
        <v>-0.6</v>
      </c>
      <c r="J130">
        <f>_xll.acq_diff1_c3pt(H129:H131,I129:I131)</f>
        <v>0</v>
      </c>
      <c r="K130">
        <f>_xll.acq_diff2_c3pt(H129:H131,I129:I131)</f>
        <v>0</v>
      </c>
      <c r="M130">
        <f>_xll.acq_interpolator_eval(M$2,$H130)</f>
        <v>-0.6</v>
      </c>
      <c r="N130">
        <f>_xll.acq_interpolator_eval(N$2,$H130)</f>
        <v>-0.6</v>
      </c>
      <c r="O130">
        <f>_xll.acq_interpolator_eval(O$2,$H130)</f>
        <v>-0.6</v>
      </c>
      <c r="P130">
        <f>_xll.acq_interpolator_eval(P$2,$H130)</f>
        <v>-0.6</v>
      </c>
      <c r="Q130">
        <f>_xll.acq_interpolator_eval(Q$2,$H130)</f>
        <v>-0.6</v>
      </c>
      <c r="R130">
        <f>_xll.acq_interpolator_eval(R$2,$H130)</f>
        <v>-0.6</v>
      </c>
      <c r="S130">
        <f>_xll.acq_interpolator_eval(S$2,$H130)</f>
        <v>-0.6</v>
      </c>
      <c r="T130">
        <f>_xll.acq_interpolator_eval(T$2,$H130)</f>
        <v>-0.6</v>
      </c>
      <c r="U130">
        <f>_xll.acq_interpolator_eval(U$2,$H130)</f>
        <v>-0.6</v>
      </c>
      <c r="V130">
        <f>_xll.acq_interpolator_eval(V$2,$H130)</f>
        <v>-0.6</v>
      </c>
    </row>
    <row r="131" spans="8:22" x14ac:dyDescent="0.35">
      <c r="H131" s="12">
        <v>3.1500000000000301</v>
      </c>
      <c r="I131">
        <f>_xll.acq_interpolator_eval($F$5,H131)</f>
        <v>-0.6</v>
      </c>
      <c r="J131">
        <f>_xll.acq_diff1_c3pt(H130:H132,I130:I132)</f>
        <v>0</v>
      </c>
      <c r="K131">
        <f>_xll.acq_diff2_c3pt(H130:H132,I130:I132)</f>
        <v>0</v>
      </c>
      <c r="M131">
        <f>_xll.acq_interpolator_eval(M$2,$H131)</f>
        <v>-0.6</v>
      </c>
      <c r="N131">
        <f>_xll.acq_interpolator_eval(N$2,$H131)</f>
        <v>-0.6</v>
      </c>
      <c r="O131">
        <f>_xll.acq_interpolator_eval(O$2,$H131)</f>
        <v>-0.6</v>
      </c>
      <c r="P131">
        <f>_xll.acq_interpolator_eval(P$2,$H131)</f>
        <v>-0.6</v>
      </c>
      <c r="Q131">
        <f>_xll.acq_interpolator_eval(Q$2,$H131)</f>
        <v>-0.6</v>
      </c>
      <c r="R131">
        <f>_xll.acq_interpolator_eval(R$2,$H131)</f>
        <v>-0.6</v>
      </c>
      <c r="S131">
        <f>_xll.acq_interpolator_eval(S$2,$H131)</f>
        <v>-0.6</v>
      </c>
      <c r="T131">
        <f>_xll.acq_interpolator_eval(T$2,$H131)</f>
        <v>-0.6</v>
      </c>
      <c r="U131">
        <f>_xll.acq_interpolator_eval(U$2,$H131)</f>
        <v>-0.6</v>
      </c>
      <c r="V131">
        <f>_xll.acq_interpolator_eval(V$2,$H131)</f>
        <v>-0.6</v>
      </c>
    </row>
    <row r="132" spans="8:22" x14ac:dyDescent="0.35">
      <c r="H132" s="12">
        <v>3.2000000000000299</v>
      </c>
      <c r="I132">
        <f>_xll.acq_interpolator_eval($F$5,H132)</f>
        <v>-0.6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-0.6</v>
      </c>
      <c r="N132">
        <f>_xll.acq_interpolator_eval(N$2,$H132)</f>
        <v>-0.6</v>
      </c>
      <c r="O132">
        <f>_xll.acq_interpolator_eval(O$2,$H132)</f>
        <v>-0.6</v>
      </c>
      <c r="P132">
        <f>_xll.acq_interpolator_eval(P$2,$H132)</f>
        <v>-0.6</v>
      </c>
      <c r="Q132">
        <f>_xll.acq_interpolator_eval(Q$2,$H132)</f>
        <v>-0.6</v>
      </c>
      <c r="R132">
        <f>_xll.acq_interpolator_eval(R$2,$H132)</f>
        <v>-0.6</v>
      </c>
      <c r="S132">
        <f>_xll.acq_interpolator_eval(S$2,$H132)</f>
        <v>-0.6</v>
      </c>
      <c r="T132">
        <f>_xll.acq_interpolator_eval(T$2,$H132)</f>
        <v>-0.6</v>
      </c>
      <c r="U132">
        <f>_xll.acq_interpolator_eval(U$2,$H132)</f>
        <v>-0.6</v>
      </c>
      <c r="V132">
        <f>_xll.acq_interpolator_eval(V$2,$H132)</f>
        <v>-0.6</v>
      </c>
    </row>
  </sheetData>
  <mergeCells count="1">
    <mergeCell ref="B2:C2"/>
  </mergeCells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$E$8:$E$27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0"/>
  <sheetViews>
    <sheetView workbookViewId="0">
      <selection activeCell="I6" sqref="I6"/>
    </sheetView>
  </sheetViews>
  <sheetFormatPr defaultRowHeight="14.5" x14ac:dyDescent="0.35"/>
  <cols>
    <col min="1" max="1" width="11.1796875" customWidth="1"/>
    <col min="2" max="2" width="3.7265625" customWidth="1"/>
    <col min="8" max="8" width="10.54296875" bestFit="1" customWidth="1"/>
    <col min="9" max="9" width="18.6328125" bestFit="1" customWidth="1"/>
    <col min="11" max="11" width="5.90625" customWidth="1"/>
  </cols>
  <sheetData>
    <row r="2" spans="2:22" ht="15" thickBot="1" x14ac:dyDescent="0.4"/>
    <row r="3" spans="2:22" ht="15" thickBot="1" x14ac:dyDescent="0.4">
      <c r="H3" s="7" t="s">
        <v>7</v>
      </c>
      <c r="I3" s="4" t="s">
        <v>90</v>
      </c>
      <c r="K3" s="10" t="s">
        <v>130</v>
      </c>
    </row>
    <row r="4" spans="2:22" ht="15" thickBot="1" x14ac:dyDescent="0.4">
      <c r="D4" s="68" t="s">
        <v>28</v>
      </c>
      <c r="E4" s="68"/>
      <c r="F4" s="68"/>
      <c r="H4" s="17" t="s">
        <v>1</v>
      </c>
      <c r="I4" s="6" t="str">
        <f>_xll.acq_interpolator2d_create(D5:F5,C6:C11,D6:F11,I3)</f>
        <v>#acqInterpolator2D:4</v>
      </c>
      <c r="L4" s="15">
        <v>0</v>
      </c>
      <c r="M4" s="15">
        <v>0.1</v>
      </c>
      <c r="N4" s="15">
        <v>0.2</v>
      </c>
      <c r="O4" s="15">
        <v>0.3</v>
      </c>
      <c r="P4" s="15">
        <v>0.4</v>
      </c>
      <c r="Q4" s="15">
        <v>0.5</v>
      </c>
      <c r="R4" s="15">
        <v>0.6</v>
      </c>
      <c r="S4" s="15">
        <v>0.7</v>
      </c>
      <c r="T4" s="15">
        <v>0.8</v>
      </c>
      <c r="U4" s="15">
        <v>0.9</v>
      </c>
      <c r="V4" s="15">
        <v>1</v>
      </c>
    </row>
    <row r="5" spans="2:22" ht="15" thickBot="1" x14ac:dyDescent="0.4">
      <c r="C5" s="40" t="s">
        <v>24</v>
      </c>
      <c r="D5" s="41">
        <v>0</v>
      </c>
      <c r="E5" s="42">
        <v>0.3</v>
      </c>
      <c r="F5" s="43">
        <v>1</v>
      </c>
      <c r="K5" s="19">
        <v>0</v>
      </c>
      <c r="L5" s="38">
        <f>_xll.acq_interpolator2d_eval($I$4,L$4,$K5)</f>
        <v>0</v>
      </c>
      <c r="M5" s="16">
        <f>_xll.acq_interpolator2d_eval($I$4,M$4,$K5)</f>
        <v>-1.6666666666666663E-2</v>
      </c>
      <c r="N5" s="16">
        <f>_xll.acq_interpolator2d_eval($I$4,N$4,$K5)</f>
        <v>-4.3333333333333335E-2</v>
      </c>
      <c r="O5" s="16">
        <f>_xll.acq_interpolator2d_eval($I$4,O$4,$K5)</f>
        <v>-0.09</v>
      </c>
      <c r="P5" s="16">
        <f>_xll.acq_interpolator2d_eval($I$4,P$4,$K5)</f>
        <v>-0.16428571428571431</v>
      </c>
      <c r="Q5" s="16">
        <f>_xll.acq_interpolator2d_eval($I$4,Q$4,$K5)</f>
        <v>-0.26428571428571435</v>
      </c>
      <c r="R5" s="16">
        <f>_xll.acq_interpolator2d_eval($I$4,R$4,$K5)</f>
        <v>-0.38571428571428573</v>
      </c>
      <c r="S5" s="16">
        <f>_xll.acq_interpolator2d_eval($I$4,S$4,$K5)</f>
        <v>-0.52428571428571424</v>
      </c>
      <c r="T5" s="16">
        <f>_xll.acq_interpolator2d_eval($I$4,T$4,$K5)</f>
        <v>-0.67571428571428571</v>
      </c>
      <c r="U5" s="16">
        <f>_xll.acq_interpolator2d_eval($I$4,U$4,$K5)</f>
        <v>-0.83571428571428585</v>
      </c>
      <c r="V5" s="39">
        <f>_xll.acq_interpolator2d_eval($I$4,V$4,$K5)</f>
        <v>-1</v>
      </c>
    </row>
    <row r="6" spans="2:22" ht="15" thickBot="1" x14ac:dyDescent="0.4">
      <c r="B6" s="67" t="s">
        <v>29</v>
      </c>
      <c r="C6" s="44">
        <v>0</v>
      </c>
      <c r="D6" s="1">
        <f>$C6*$C6-D$5*D$5</f>
        <v>0</v>
      </c>
      <c r="E6" s="1">
        <f t="shared" ref="E6:F6" si="0">$C6*$C6-E$5*E$5</f>
        <v>-0.09</v>
      </c>
      <c r="F6" s="1">
        <f t="shared" si="0"/>
        <v>-1</v>
      </c>
      <c r="H6" s="11" t="s">
        <v>3</v>
      </c>
      <c r="K6" s="19">
        <v>0.1</v>
      </c>
      <c r="L6" s="16">
        <f>_xll.acq_interpolator2d_eval($I$4,L$4,$K6)</f>
        <v>1.3684210526315788E-2</v>
      </c>
      <c r="M6" s="16">
        <f>_xll.acq_interpolator2d_eval($I$4,M$4,$K6)</f>
        <v>-2.9824561403508842E-3</v>
      </c>
      <c r="N6" s="16">
        <f>_xll.acq_interpolator2d_eval($I$4,N$4,$K6)</f>
        <v>-2.9649122807017557E-2</v>
      </c>
      <c r="O6" s="16">
        <f>_xll.acq_interpolator2d_eval($I$4,O$4,$K6)</f>
        <v>-7.6315789473684198E-2</v>
      </c>
      <c r="P6" s="16">
        <f>_xll.acq_interpolator2d_eval($I$4,P$4,$K6)</f>
        <v>-0.15060150375939851</v>
      </c>
      <c r="Q6" s="16">
        <f>_xll.acq_interpolator2d_eval($I$4,Q$4,$K6)</f>
        <v>-0.25060150375939855</v>
      </c>
      <c r="R6" s="16">
        <f>_xll.acq_interpolator2d_eval($I$4,R$4,$K6)</f>
        <v>-0.37203007518796993</v>
      </c>
      <c r="S6" s="16">
        <f>_xll.acq_interpolator2d_eval($I$4,S$4,$K6)</f>
        <v>-0.51060150375939839</v>
      </c>
      <c r="T6" s="16">
        <f>_xll.acq_interpolator2d_eval($I$4,T$4,$K6)</f>
        <v>-0.66203007518796986</v>
      </c>
      <c r="U6" s="16">
        <f>_xll.acq_interpolator2d_eval($I$4,U$4,$K6)</f>
        <v>-0.82203007518797</v>
      </c>
      <c r="V6" s="16">
        <f>_xll.acq_interpolator2d_eval($I$4,V$4,$K6)</f>
        <v>-0.98631578947368415</v>
      </c>
    </row>
    <row r="7" spans="2:22" ht="15" thickBot="1" x14ac:dyDescent="0.4">
      <c r="B7" s="67"/>
      <c r="C7" s="45">
        <v>0.2</v>
      </c>
      <c r="D7" s="1">
        <f t="shared" ref="D7:F11" si="1">$C7*$C7-D$5*D$5</f>
        <v>4.0000000000000008E-2</v>
      </c>
      <c r="E7" s="1">
        <f t="shared" si="1"/>
        <v>-4.9999999999999989E-2</v>
      </c>
      <c r="F7" s="1">
        <f t="shared" si="1"/>
        <v>-0.96</v>
      </c>
      <c r="H7" t="s">
        <v>27</v>
      </c>
      <c r="K7" s="19">
        <v>0.2</v>
      </c>
      <c r="L7" s="16">
        <f>_xll.acq_interpolator2d_eval($I$4,L$4,$K7)</f>
        <v>4.0000000000000008E-2</v>
      </c>
      <c r="M7" s="16">
        <f>_xll.acq_interpolator2d_eval($I$4,M$4,$K7)</f>
        <v>2.3333333333333331E-2</v>
      </c>
      <c r="N7" s="16">
        <f>_xll.acq_interpolator2d_eval($I$4,N$4,$K7)</f>
        <v>-3.3333333333333409E-3</v>
      </c>
      <c r="O7" s="16">
        <f>_xll.acq_interpolator2d_eval($I$4,O$4,$K7)</f>
        <v>-4.9999999999999989E-2</v>
      </c>
      <c r="P7" s="16">
        <f>_xll.acq_interpolator2d_eval($I$4,P$4,$K7)</f>
        <v>-0.12428571428571428</v>
      </c>
      <c r="Q7" s="16">
        <f>_xll.acq_interpolator2d_eval($I$4,Q$4,$K7)</f>
        <v>-0.22428571428571431</v>
      </c>
      <c r="R7" s="16">
        <f>_xll.acq_interpolator2d_eval($I$4,R$4,$K7)</f>
        <v>-0.3457142857142857</v>
      </c>
      <c r="S7" s="16">
        <f>_xll.acq_interpolator2d_eval($I$4,S$4,$K7)</f>
        <v>-0.48428571428571426</v>
      </c>
      <c r="T7" s="16">
        <f>_xll.acq_interpolator2d_eval($I$4,T$4,$K7)</f>
        <v>-0.63571428571428568</v>
      </c>
      <c r="U7" s="16">
        <f>_xll.acq_interpolator2d_eval($I$4,U$4,$K7)</f>
        <v>-0.79571428571428582</v>
      </c>
      <c r="V7" s="16">
        <f>_xll.acq_interpolator2d_eval($I$4,V$4,$K7)</f>
        <v>-0.96</v>
      </c>
    </row>
    <row r="8" spans="2:22" x14ac:dyDescent="0.35">
      <c r="B8" s="18"/>
      <c r="C8" s="44">
        <v>0.4</v>
      </c>
      <c r="D8" s="1">
        <f t="shared" si="1"/>
        <v>0.16000000000000003</v>
      </c>
      <c r="E8" s="1">
        <f t="shared" si="1"/>
        <v>7.0000000000000034E-2</v>
      </c>
      <c r="F8" s="1">
        <f t="shared" si="1"/>
        <v>-0.84</v>
      </c>
      <c r="H8" t="s">
        <v>90</v>
      </c>
      <c r="K8" s="19">
        <v>0.3</v>
      </c>
      <c r="L8" s="16">
        <f>_xll.acq_interpolator2d_eval($I$4,L$4,$K8)</f>
        <v>8.894736842105265E-2</v>
      </c>
      <c r="M8" s="16">
        <f>_xll.acq_interpolator2d_eval($I$4,M$4,$K8)</f>
        <v>7.2280701754385973E-2</v>
      </c>
      <c r="N8" s="16">
        <f>_xll.acq_interpolator2d_eval($I$4,N$4,$K8)</f>
        <v>4.5614035087719315E-2</v>
      </c>
      <c r="O8" s="16">
        <f>_xll.acq_interpolator2d_eval($I$4,O$4,$K8)</f>
        <v>-1.0526315789473675E-3</v>
      </c>
      <c r="P8" s="16">
        <f>_xll.acq_interpolator2d_eval($I$4,P$4,$K8)</f>
        <v>-7.5338345864661649E-2</v>
      </c>
      <c r="Q8" s="16">
        <f>_xll.acq_interpolator2d_eval($I$4,Q$4,$K8)</f>
        <v>-0.17533834586466168</v>
      </c>
      <c r="R8" s="16">
        <f>_xll.acq_interpolator2d_eval($I$4,R$4,$K8)</f>
        <v>-0.29676691729323307</v>
      </c>
      <c r="S8" s="16">
        <f>_xll.acq_interpolator2d_eval($I$4,S$4,$K8)</f>
        <v>-0.43533834586466164</v>
      </c>
      <c r="T8" s="16">
        <f>_xll.acq_interpolator2d_eval($I$4,T$4,$K8)</f>
        <v>-0.58676691729323294</v>
      </c>
      <c r="U8" s="16">
        <f>_xll.acq_interpolator2d_eval($I$4,U$4,$K8)</f>
        <v>-0.74676691729323319</v>
      </c>
      <c r="V8" s="16">
        <f>_xll.acq_interpolator2d_eval($I$4,V$4,$K8)</f>
        <v>-0.91105263157894723</v>
      </c>
    </row>
    <row r="9" spans="2:22" ht="15" thickBot="1" x14ac:dyDescent="0.4">
      <c r="C9" s="45">
        <v>0.6</v>
      </c>
      <c r="D9" s="1">
        <f t="shared" si="1"/>
        <v>0.36</v>
      </c>
      <c r="E9" s="1">
        <f t="shared" si="1"/>
        <v>0.27</v>
      </c>
      <c r="F9" s="1">
        <f t="shared" si="1"/>
        <v>-0.64</v>
      </c>
      <c r="H9" t="s">
        <v>92</v>
      </c>
      <c r="K9" s="19">
        <v>0.4</v>
      </c>
      <c r="L9" s="16">
        <f>_xll.acq_interpolator2d_eval($I$4,L$4,$K9)</f>
        <v>0.16000000000000003</v>
      </c>
      <c r="M9" s="16">
        <f>_xll.acq_interpolator2d_eval($I$4,M$4,$K9)</f>
        <v>0.14333333333333337</v>
      </c>
      <c r="N9" s="16">
        <f>_xll.acq_interpolator2d_eval($I$4,N$4,$K9)</f>
        <v>0.11666666666666671</v>
      </c>
      <c r="O9" s="16">
        <f>_xll.acq_interpolator2d_eval($I$4,O$4,$K9)</f>
        <v>7.0000000000000034E-2</v>
      </c>
      <c r="P9" s="16">
        <f>_xll.acq_interpolator2d_eval($I$4,P$4,$K9)</f>
        <v>-4.2857142857142816E-3</v>
      </c>
      <c r="Q9" s="16">
        <f>_xll.acq_interpolator2d_eval($I$4,Q$4,$K9)</f>
        <v>-0.1042857142857143</v>
      </c>
      <c r="R9" s="16">
        <f>_xll.acq_interpolator2d_eval($I$4,R$4,$K9)</f>
        <v>-0.22571428571428565</v>
      </c>
      <c r="S9" s="16">
        <f>_xll.acq_interpolator2d_eval($I$4,S$4,$K9)</f>
        <v>-0.36428571428571427</v>
      </c>
      <c r="T9" s="16">
        <f>_xll.acq_interpolator2d_eval($I$4,T$4,$K9)</f>
        <v>-0.51571428571428568</v>
      </c>
      <c r="U9" s="16">
        <f>_xll.acq_interpolator2d_eval($I$4,U$4,$K9)</f>
        <v>-0.67571428571428582</v>
      </c>
      <c r="V9" s="16">
        <f>_xll.acq_interpolator2d_eval($I$4,V$4,$K9)</f>
        <v>-0.84</v>
      </c>
    </row>
    <row r="10" spans="2:22" x14ac:dyDescent="0.35">
      <c r="C10" s="44">
        <v>0.8</v>
      </c>
      <c r="D10" s="1">
        <f t="shared" si="1"/>
        <v>0.64000000000000012</v>
      </c>
      <c r="E10" s="1">
        <f t="shared" si="1"/>
        <v>0.55000000000000016</v>
      </c>
      <c r="F10" s="1">
        <f t="shared" si="1"/>
        <v>-0.35999999999999988</v>
      </c>
      <c r="H10" t="s">
        <v>91</v>
      </c>
      <c r="K10" s="19">
        <v>0.5</v>
      </c>
      <c r="L10" s="16">
        <f>_xll.acq_interpolator2d_eval($I$4,L$4,$K10)</f>
        <v>0.25052631578947365</v>
      </c>
      <c r="M10" s="16">
        <f>_xll.acq_interpolator2d_eval($I$4,M$4,$K10)</f>
        <v>0.23385964912280705</v>
      </c>
      <c r="N10" s="16">
        <f>_xll.acq_interpolator2d_eval($I$4,N$4,$K10)</f>
        <v>0.20719298245614035</v>
      </c>
      <c r="O10" s="16">
        <f>_xll.acq_interpolator2d_eval($I$4,O$4,$K10)</f>
        <v>0.16052631578947374</v>
      </c>
      <c r="P10" s="16">
        <f>_xll.acq_interpolator2d_eval($I$4,P$4,$K10)</f>
        <v>8.6240601503759368E-2</v>
      </c>
      <c r="Q10" s="16">
        <f>_xll.acq_interpolator2d_eval($I$4,Q$4,$K10)</f>
        <v>-1.3759398496240603E-2</v>
      </c>
      <c r="R10" s="16">
        <f>_xll.acq_interpolator2d_eval($I$4,R$4,$K10)</f>
        <v>-0.13518796992481197</v>
      </c>
      <c r="S10" s="16">
        <f>_xll.acq_interpolator2d_eval($I$4,S$4,$K10)</f>
        <v>-0.27375939849624054</v>
      </c>
      <c r="T10" s="16">
        <f>_xll.acq_interpolator2d_eval($I$4,T$4,$K10)</f>
        <v>-0.42518796992481206</v>
      </c>
      <c r="U10" s="16">
        <f>_xll.acq_interpolator2d_eval($I$4,U$4,$K10)</f>
        <v>-0.58518796992481215</v>
      </c>
      <c r="V10" s="16">
        <f>_xll.acq_interpolator2d_eval($I$4,V$4,$K10)</f>
        <v>-0.74947368421052629</v>
      </c>
    </row>
    <row r="11" spans="2:22" ht="15" thickBot="1" x14ac:dyDescent="0.4">
      <c r="C11" s="45">
        <v>1</v>
      </c>
      <c r="D11" s="1">
        <f t="shared" si="1"/>
        <v>1</v>
      </c>
      <c r="E11" s="1">
        <f t="shared" si="1"/>
        <v>0.91</v>
      </c>
      <c r="F11" s="1">
        <f t="shared" si="1"/>
        <v>0</v>
      </c>
      <c r="H11" t="s">
        <v>93</v>
      </c>
      <c r="K11" s="19">
        <v>0.6</v>
      </c>
      <c r="L11" s="16">
        <f>_xll.acq_interpolator2d_eval($I$4,L$4,$K11)</f>
        <v>0.36</v>
      </c>
      <c r="M11" s="16">
        <f>_xll.acq_interpolator2d_eval($I$4,M$4,$K11)</f>
        <v>0.34333333333333332</v>
      </c>
      <c r="N11" s="16">
        <f>_xll.acq_interpolator2d_eval($I$4,N$4,$K11)</f>
        <v>0.31666666666666665</v>
      </c>
      <c r="O11" s="16">
        <f>_xll.acq_interpolator2d_eval($I$4,O$4,$K11)</f>
        <v>0.27</v>
      </c>
      <c r="P11" s="16">
        <f>_xll.acq_interpolator2d_eval($I$4,P$4,$K11)</f>
        <v>0.1957142857142857</v>
      </c>
      <c r="Q11" s="16">
        <f>_xll.acq_interpolator2d_eval($I$4,Q$4,$K11)</f>
        <v>9.5714285714285696E-2</v>
      </c>
      <c r="R11" s="16">
        <f>_xll.acq_interpolator2d_eval($I$4,R$4,$K11)</f>
        <v>-2.5714285714285703E-2</v>
      </c>
      <c r="S11" s="16">
        <f>_xll.acq_interpolator2d_eval($I$4,S$4,$K11)</f>
        <v>-0.16428571428571426</v>
      </c>
      <c r="T11" s="16">
        <f>_xll.acq_interpolator2d_eval($I$4,T$4,$K11)</f>
        <v>-0.31571428571428573</v>
      </c>
      <c r="U11" s="16">
        <f>_xll.acq_interpolator2d_eval($I$4,U$4,$K11)</f>
        <v>-0.47571428571428598</v>
      </c>
      <c r="V11" s="16">
        <f>_xll.acq_interpolator2d_eval($I$4,V$4,$K11)</f>
        <v>-0.64</v>
      </c>
    </row>
    <row r="12" spans="2:22" x14ac:dyDescent="0.35">
      <c r="K12" s="19">
        <v>0.7</v>
      </c>
      <c r="L12" s="16">
        <f>_xll.acq_interpolator2d_eval($I$4,L$4,$K12)</f>
        <v>0.48894736842105263</v>
      </c>
      <c r="M12" s="16">
        <f>_xll.acq_interpolator2d_eval($I$4,M$4,$K12)</f>
        <v>0.47228070175438591</v>
      </c>
      <c r="N12" s="16">
        <f>_xll.acq_interpolator2d_eval($I$4,N$4,$K12)</f>
        <v>0.4456140350877193</v>
      </c>
      <c r="O12" s="16">
        <f>_xll.acq_interpolator2d_eval($I$4,O$4,$K12)</f>
        <v>0.39894736842105261</v>
      </c>
      <c r="P12" s="16">
        <f>_xll.acq_interpolator2d_eval($I$4,P$4,$K12)</f>
        <v>0.32466165413533832</v>
      </c>
      <c r="Q12" s="16">
        <f>_xll.acq_interpolator2d_eval($I$4,Q$4,$K12)</f>
        <v>0.22466165413533828</v>
      </c>
      <c r="R12" s="16">
        <f>_xll.acq_interpolator2d_eval($I$4,R$4,$K12)</f>
        <v>0.10323308270676688</v>
      </c>
      <c r="S12" s="16">
        <f>_xll.acq_interpolator2d_eval($I$4,S$4,$K12)</f>
        <v>-3.533834586466162E-2</v>
      </c>
      <c r="T12" s="16">
        <f>_xll.acq_interpolator2d_eval($I$4,T$4,$K12)</f>
        <v>-0.18676691729323308</v>
      </c>
      <c r="U12" s="16">
        <f>_xll.acq_interpolator2d_eval($I$4,U$4,$K12)</f>
        <v>-0.34676691729323328</v>
      </c>
      <c r="V12" s="16">
        <f>_xll.acq_interpolator2d_eval($I$4,V$4,$K12)</f>
        <v>-0.51105263157894731</v>
      </c>
    </row>
    <row r="13" spans="2:22" x14ac:dyDescent="0.35">
      <c r="K13" s="19">
        <v>0.8</v>
      </c>
      <c r="L13" s="16">
        <f>_xll.acq_interpolator2d_eval($I$4,L$4,$K13)</f>
        <v>0.64000000000000012</v>
      </c>
      <c r="M13" s="16">
        <f>_xll.acq_interpolator2d_eval($I$4,M$4,$K13)</f>
        <v>0.62333333333333341</v>
      </c>
      <c r="N13" s="16">
        <f>_xll.acq_interpolator2d_eval($I$4,N$4,$K13)</f>
        <v>0.59666666666666679</v>
      </c>
      <c r="O13" s="16">
        <f>_xll.acq_interpolator2d_eval($I$4,O$4,$K13)</f>
        <v>0.55000000000000016</v>
      </c>
      <c r="P13" s="16">
        <f>_xll.acq_interpolator2d_eval($I$4,P$4,$K13)</f>
        <v>0.47571428571428587</v>
      </c>
      <c r="Q13" s="16">
        <f>_xll.acq_interpolator2d_eval($I$4,Q$4,$K13)</f>
        <v>0.37571428571428578</v>
      </c>
      <c r="R13" s="16">
        <f>_xll.acq_interpolator2d_eval($I$4,R$4,$K13)</f>
        <v>0.25428571428571439</v>
      </c>
      <c r="S13" s="16">
        <f>_xll.acq_interpolator2d_eval($I$4,S$4,$K13)</f>
        <v>0.11571428571428592</v>
      </c>
      <c r="T13" s="16">
        <f>_xll.acq_interpolator2d_eval($I$4,T$4,$K13)</f>
        <v>-3.5714285714285574E-2</v>
      </c>
      <c r="U13" s="16">
        <f>_xll.acq_interpolator2d_eval($I$4,U$4,$K13)</f>
        <v>-0.19571428571428576</v>
      </c>
      <c r="V13" s="16">
        <f>_xll.acq_interpolator2d_eval($I$4,V$4,$K13)</f>
        <v>-0.35999999999999988</v>
      </c>
    </row>
    <row r="14" spans="2:22" x14ac:dyDescent="0.35">
      <c r="K14" s="19">
        <v>0.9</v>
      </c>
      <c r="L14" s="16">
        <f>_xll.acq_interpolator2d_eval($I$4,L$4,$K14)</f>
        <v>0.8136842105263159</v>
      </c>
      <c r="M14" s="16">
        <f>_xll.acq_interpolator2d_eval($I$4,M$4,$K14)</f>
        <v>0.79701754385964918</v>
      </c>
      <c r="N14" s="16">
        <f>_xll.acq_interpolator2d_eval($I$4,N$4,$K14)</f>
        <v>0.77035087719298256</v>
      </c>
      <c r="O14" s="16">
        <f>_xll.acq_interpolator2d_eval($I$4,O$4,$K14)</f>
        <v>0.72368421052631593</v>
      </c>
      <c r="P14" s="16">
        <f>_xll.acq_interpolator2d_eval($I$4,P$4,$K14)</f>
        <v>0.64939849624060164</v>
      </c>
      <c r="Q14" s="16">
        <f>_xll.acq_interpolator2d_eval($I$4,Q$4,$K14)</f>
        <v>0.54939849624060155</v>
      </c>
      <c r="R14" s="16">
        <f>_xll.acq_interpolator2d_eval($I$4,R$4,$K14)</f>
        <v>0.42796992481203017</v>
      </c>
      <c r="S14" s="16">
        <f>_xll.acq_interpolator2d_eval($I$4,S$4,$K14)</f>
        <v>0.28939849624060165</v>
      </c>
      <c r="T14" s="16">
        <f>_xll.acq_interpolator2d_eval($I$4,T$4,$K14)</f>
        <v>0.13796992481203019</v>
      </c>
      <c r="U14" s="16">
        <f>_xll.acq_interpolator2d_eval($I$4,U$4,$K14)</f>
        <v>-2.2030075187970011E-2</v>
      </c>
      <c r="V14" s="16">
        <f>_xll.acq_interpolator2d_eval($I$4,V$4,$K14)</f>
        <v>-0.18631578947368416</v>
      </c>
    </row>
    <row r="15" spans="2:22" x14ac:dyDescent="0.35">
      <c r="K15" s="19">
        <v>1</v>
      </c>
      <c r="L15" s="39">
        <f>_xll.acq_interpolator2d_eval($I$4,L$4,$K15)</f>
        <v>1</v>
      </c>
      <c r="M15" s="16">
        <f>_xll.acq_interpolator2d_eval($I$4,M$4,$K15)</f>
        <v>0.98333333333333328</v>
      </c>
      <c r="N15" s="16">
        <f>_xll.acq_interpolator2d_eval($I$4,N$4,$K15)</f>
        <v>0.95666666666666678</v>
      </c>
      <c r="O15" s="16">
        <f>_xll.acq_interpolator2d_eval($I$4,O$4,$K15)</f>
        <v>0.91</v>
      </c>
      <c r="P15" s="16">
        <f>_xll.acq_interpolator2d_eval($I$4,P$4,$K15)</f>
        <v>0.83571428571428574</v>
      </c>
      <c r="Q15" s="16">
        <f>_xll.acq_interpolator2d_eval($I$4,Q$4,$K15)</f>
        <v>0.73571428571428565</v>
      </c>
      <c r="R15" s="16">
        <f>_xll.acq_interpolator2d_eval($I$4,R$4,$K15)</f>
        <v>0.61428571428571432</v>
      </c>
      <c r="S15" s="16">
        <f>_xll.acq_interpolator2d_eval($I$4,S$4,$K15)</f>
        <v>0.47571428571428581</v>
      </c>
      <c r="T15" s="16">
        <f>_xll.acq_interpolator2d_eval($I$4,T$4,$K15)</f>
        <v>0.32428571428571434</v>
      </c>
      <c r="U15" s="16">
        <f>_xll.acq_interpolator2d_eval($I$4,U$4,$K15)</f>
        <v>0.16428571428571412</v>
      </c>
      <c r="V15" s="39">
        <f>_xll.acq_interpolator2d_eval($I$4,V$4,$K15)</f>
        <v>0</v>
      </c>
    </row>
    <row r="17" spans="11:22" x14ac:dyDescent="0.35">
      <c r="K17" s="10" t="s">
        <v>30</v>
      </c>
    </row>
    <row r="18" spans="11:22" x14ac:dyDescent="0.35">
      <c r="L18" s="16">
        <f>_xll.acq_interpolation2d(L$4,$K5,$D$5:$F$5,$C$6:$C$11,$D$6:$F$11,$I$3)</f>
        <v>0</v>
      </c>
      <c r="M18" s="16">
        <f>_xll.acq_interpolation2d(M$4,$K5,$D$5:$F$5,$C$6:$C$11,$D$6:$F$11,$I$3)</f>
        <v>-1.6666666666666663E-2</v>
      </c>
      <c r="N18" s="16">
        <f>_xll.acq_interpolation2d(N$4,$K5,$D$5:$F$5,$C$6:$C$11,$D$6:$F$11,$I$3)</f>
        <v>-4.3333333333333335E-2</v>
      </c>
      <c r="O18" s="16">
        <f>_xll.acq_interpolation2d(O$4,$K5,$D$5:$F$5,$C$6:$C$11,$D$6:$F$11,$I$3)</f>
        <v>-0.09</v>
      </c>
      <c r="P18" s="16">
        <f>_xll.acq_interpolation2d(P$4,$K5,$D$5:$F$5,$C$6:$C$11,$D$6:$F$11,$I$3)</f>
        <v>-0.16428571428571431</v>
      </c>
      <c r="Q18" s="16">
        <f>_xll.acq_interpolation2d(Q$4,$K5,$D$5:$F$5,$C$6:$C$11,$D$6:$F$11,$I$3)</f>
        <v>-0.26428571428571435</v>
      </c>
      <c r="R18" s="16">
        <f>_xll.acq_interpolation2d(R$4,$K5,$D$5:$F$5,$C$6:$C$11,$D$6:$F$11,$I$3)</f>
        <v>-0.38571428571428573</v>
      </c>
      <c r="S18" s="16">
        <f>_xll.acq_interpolation2d(S$4,$K5,$D$5:$F$5,$C$6:$C$11,$D$6:$F$11,$I$3)</f>
        <v>-0.52428571428571424</v>
      </c>
      <c r="T18" s="16">
        <f>_xll.acq_interpolation2d(T$4,$K5,$D$5:$F$5,$C$6:$C$11,$D$6:$F$11,$I$3)</f>
        <v>-0.67571428571428571</v>
      </c>
      <c r="U18" s="16">
        <f>_xll.acq_interpolation2d(U$4,$K5,$D$5:$F$5,$C$6:$C$11,$D$6:$F$11,$I$3)</f>
        <v>-0.83571428571428585</v>
      </c>
      <c r="V18" s="16">
        <f>_xll.acq_interpolation2d(V$4,$K5,$D$5:$F$5,$C$6:$C$11,$D$6:$F$11,$I$3)</f>
        <v>-1</v>
      </c>
    </row>
    <row r="19" spans="11:22" x14ac:dyDescent="0.35">
      <c r="L19" s="16">
        <f>_xll.acq_interpolation2d(L$4,$K6,$D$5:$F$5,$C$6:$C$11,$D$6:$F$11,$I$3)</f>
        <v>1.3684210526315788E-2</v>
      </c>
      <c r="M19" s="16">
        <f>_xll.acq_interpolation2d(M$4,$K6,$D$5:$F$5,$C$6:$C$11,$D$6:$F$11,$I$3)</f>
        <v>-2.9824561403508842E-3</v>
      </c>
      <c r="N19" s="16">
        <f>_xll.acq_interpolation2d(N$4,$K6,$D$5:$F$5,$C$6:$C$11,$D$6:$F$11,$I$3)</f>
        <v>-2.9649122807017557E-2</v>
      </c>
      <c r="O19" s="16">
        <f>_xll.acq_interpolation2d(O$4,$K6,$D$5:$F$5,$C$6:$C$11,$D$6:$F$11,$I$3)</f>
        <v>-7.6315789473684198E-2</v>
      </c>
      <c r="P19" s="16">
        <f>_xll.acq_interpolation2d(P$4,$K6,$D$5:$F$5,$C$6:$C$11,$D$6:$F$11,$I$3)</f>
        <v>-0.15060150375939851</v>
      </c>
      <c r="Q19" s="16">
        <f>_xll.acq_interpolation2d(Q$4,$K6,$D$5:$F$5,$C$6:$C$11,$D$6:$F$11,$I$3)</f>
        <v>-0.25060150375939855</v>
      </c>
      <c r="R19" s="16">
        <f>_xll.acq_interpolation2d(R$4,$K6,$D$5:$F$5,$C$6:$C$11,$D$6:$F$11,$I$3)</f>
        <v>-0.37203007518796993</v>
      </c>
      <c r="S19" s="16">
        <f>_xll.acq_interpolation2d(S$4,$K6,$D$5:$F$5,$C$6:$C$11,$D$6:$F$11,$I$3)</f>
        <v>-0.51060150375939839</v>
      </c>
      <c r="T19" s="16">
        <f>_xll.acq_interpolation2d(T$4,$K6,$D$5:$F$5,$C$6:$C$11,$D$6:$F$11,$I$3)</f>
        <v>-0.66203007518796986</v>
      </c>
      <c r="U19" s="16">
        <f>_xll.acq_interpolation2d(U$4,$K6,$D$5:$F$5,$C$6:$C$11,$D$6:$F$11,$I$3)</f>
        <v>-0.82203007518797</v>
      </c>
      <c r="V19" s="16">
        <f>_xll.acq_interpolation2d(V$4,$K6,$D$5:$F$5,$C$6:$C$11,$D$6:$F$11,$I$3)</f>
        <v>-0.98631578947368415</v>
      </c>
    </row>
    <row r="20" spans="11:22" x14ac:dyDescent="0.35">
      <c r="L20" s="16">
        <f>_xll.acq_interpolation2d(L$4,$K7,$D$5:$F$5,$C$6:$C$11,$D$6:$F$11,$I$3)</f>
        <v>4.0000000000000008E-2</v>
      </c>
      <c r="M20" s="16">
        <f>_xll.acq_interpolation2d(M$4,$K7,$D$5:$F$5,$C$6:$C$11,$D$6:$F$11,$I$3)</f>
        <v>2.3333333333333331E-2</v>
      </c>
      <c r="N20" s="16">
        <f>_xll.acq_interpolation2d(N$4,$K7,$D$5:$F$5,$C$6:$C$11,$D$6:$F$11,$I$3)</f>
        <v>-3.3333333333333409E-3</v>
      </c>
      <c r="O20" s="16">
        <f>_xll.acq_interpolation2d(O$4,$K7,$D$5:$F$5,$C$6:$C$11,$D$6:$F$11,$I$3)</f>
        <v>-4.9999999999999989E-2</v>
      </c>
      <c r="P20" s="16">
        <f>_xll.acq_interpolation2d(P$4,$K7,$D$5:$F$5,$C$6:$C$11,$D$6:$F$11,$I$3)</f>
        <v>-0.12428571428571428</v>
      </c>
      <c r="Q20" s="16">
        <f>_xll.acq_interpolation2d(Q$4,$K7,$D$5:$F$5,$C$6:$C$11,$D$6:$F$11,$I$3)</f>
        <v>-0.22428571428571431</v>
      </c>
      <c r="R20" s="16">
        <f>_xll.acq_interpolation2d(R$4,$K7,$D$5:$F$5,$C$6:$C$11,$D$6:$F$11,$I$3)</f>
        <v>-0.3457142857142857</v>
      </c>
      <c r="S20" s="16">
        <f>_xll.acq_interpolation2d(S$4,$K7,$D$5:$F$5,$C$6:$C$11,$D$6:$F$11,$I$3)</f>
        <v>-0.48428571428571426</v>
      </c>
      <c r="T20" s="16">
        <f>_xll.acq_interpolation2d(T$4,$K7,$D$5:$F$5,$C$6:$C$11,$D$6:$F$11,$I$3)</f>
        <v>-0.63571428571428568</v>
      </c>
      <c r="U20" s="16">
        <f>_xll.acq_interpolation2d(U$4,$K7,$D$5:$F$5,$C$6:$C$11,$D$6:$F$11,$I$3)</f>
        <v>-0.79571428571428582</v>
      </c>
      <c r="V20" s="16">
        <f>_xll.acq_interpolation2d(V$4,$K7,$D$5:$F$5,$C$6:$C$11,$D$6:$F$11,$I$3)</f>
        <v>-0.96</v>
      </c>
    </row>
    <row r="21" spans="11:22" x14ac:dyDescent="0.35">
      <c r="L21" s="16">
        <f>_xll.acq_interpolation2d(L$4,$K8,$D$5:$F$5,$C$6:$C$11,$D$6:$F$11,$I$3)</f>
        <v>8.894736842105265E-2</v>
      </c>
      <c r="M21" s="16">
        <f>_xll.acq_interpolation2d(M$4,$K8,$D$5:$F$5,$C$6:$C$11,$D$6:$F$11,$I$3)</f>
        <v>7.2280701754385973E-2</v>
      </c>
      <c r="N21" s="16">
        <f>_xll.acq_interpolation2d(N$4,$K8,$D$5:$F$5,$C$6:$C$11,$D$6:$F$11,$I$3)</f>
        <v>4.5614035087719315E-2</v>
      </c>
      <c r="O21" s="16">
        <f>_xll.acq_interpolation2d(O$4,$K8,$D$5:$F$5,$C$6:$C$11,$D$6:$F$11,$I$3)</f>
        <v>-1.0526315789473675E-3</v>
      </c>
      <c r="P21" s="16">
        <f>_xll.acq_interpolation2d(P$4,$K8,$D$5:$F$5,$C$6:$C$11,$D$6:$F$11,$I$3)</f>
        <v>-7.5338345864661649E-2</v>
      </c>
      <c r="Q21" s="16">
        <f>_xll.acq_interpolation2d(Q$4,$K8,$D$5:$F$5,$C$6:$C$11,$D$6:$F$11,$I$3)</f>
        <v>-0.17533834586466168</v>
      </c>
      <c r="R21" s="16">
        <f>_xll.acq_interpolation2d(R$4,$K8,$D$5:$F$5,$C$6:$C$11,$D$6:$F$11,$I$3)</f>
        <v>-0.29676691729323307</v>
      </c>
      <c r="S21" s="16">
        <f>_xll.acq_interpolation2d(S$4,$K8,$D$5:$F$5,$C$6:$C$11,$D$6:$F$11,$I$3)</f>
        <v>-0.43533834586466164</v>
      </c>
      <c r="T21" s="16">
        <f>_xll.acq_interpolation2d(T$4,$K8,$D$5:$F$5,$C$6:$C$11,$D$6:$F$11,$I$3)</f>
        <v>-0.58676691729323294</v>
      </c>
      <c r="U21" s="16">
        <f>_xll.acq_interpolation2d(U$4,$K8,$D$5:$F$5,$C$6:$C$11,$D$6:$F$11,$I$3)</f>
        <v>-0.74676691729323319</v>
      </c>
      <c r="V21" s="16">
        <f>_xll.acq_interpolation2d(V$4,$K8,$D$5:$F$5,$C$6:$C$11,$D$6:$F$11,$I$3)</f>
        <v>-0.91105263157894723</v>
      </c>
    </row>
    <row r="22" spans="11:22" x14ac:dyDescent="0.35">
      <c r="L22" s="16">
        <f>_xll.acq_interpolation2d(L$4,$K9,$D$5:$F$5,$C$6:$C$11,$D$6:$F$11,$I$3)</f>
        <v>0.16000000000000003</v>
      </c>
      <c r="M22" s="16">
        <f>_xll.acq_interpolation2d(M$4,$K9,$D$5:$F$5,$C$6:$C$11,$D$6:$F$11,$I$3)</f>
        <v>0.14333333333333337</v>
      </c>
      <c r="N22" s="16">
        <f>_xll.acq_interpolation2d(N$4,$K9,$D$5:$F$5,$C$6:$C$11,$D$6:$F$11,$I$3)</f>
        <v>0.11666666666666671</v>
      </c>
      <c r="O22" s="16">
        <f>_xll.acq_interpolation2d(O$4,$K9,$D$5:$F$5,$C$6:$C$11,$D$6:$F$11,$I$3)</f>
        <v>7.0000000000000034E-2</v>
      </c>
      <c r="P22" s="16">
        <f>_xll.acq_interpolation2d(P$4,$K9,$D$5:$F$5,$C$6:$C$11,$D$6:$F$11,$I$3)</f>
        <v>-4.2857142857142816E-3</v>
      </c>
      <c r="Q22" s="16">
        <f>_xll.acq_interpolation2d(Q$4,$K9,$D$5:$F$5,$C$6:$C$11,$D$6:$F$11,$I$3)</f>
        <v>-0.1042857142857143</v>
      </c>
      <c r="R22" s="16">
        <f>_xll.acq_interpolation2d(R$4,$K9,$D$5:$F$5,$C$6:$C$11,$D$6:$F$11,$I$3)</f>
        <v>-0.22571428571428565</v>
      </c>
      <c r="S22" s="16">
        <f>_xll.acq_interpolation2d(S$4,$K9,$D$5:$F$5,$C$6:$C$11,$D$6:$F$11,$I$3)</f>
        <v>-0.36428571428571427</v>
      </c>
      <c r="T22" s="16">
        <f>_xll.acq_interpolation2d(T$4,$K9,$D$5:$F$5,$C$6:$C$11,$D$6:$F$11,$I$3)</f>
        <v>-0.51571428571428568</v>
      </c>
      <c r="U22" s="16">
        <f>_xll.acq_interpolation2d(U$4,$K9,$D$5:$F$5,$C$6:$C$11,$D$6:$F$11,$I$3)</f>
        <v>-0.67571428571428582</v>
      </c>
      <c r="V22" s="16">
        <f>_xll.acq_interpolation2d(V$4,$K9,$D$5:$F$5,$C$6:$C$11,$D$6:$F$11,$I$3)</f>
        <v>-0.84</v>
      </c>
    </row>
    <row r="23" spans="11:22" x14ac:dyDescent="0.35">
      <c r="L23" s="16">
        <f>_xll.acq_interpolation2d(L$4,$K10,$D$5:$F$5,$C$6:$C$11,$D$6:$F$11,$I$3)</f>
        <v>0.25052631578947365</v>
      </c>
      <c r="M23" s="16">
        <f>_xll.acq_interpolation2d(M$4,$K10,$D$5:$F$5,$C$6:$C$11,$D$6:$F$11,$I$3)</f>
        <v>0.23385964912280705</v>
      </c>
      <c r="N23" s="16">
        <f>_xll.acq_interpolation2d(N$4,$K10,$D$5:$F$5,$C$6:$C$11,$D$6:$F$11,$I$3)</f>
        <v>0.20719298245614035</v>
      </c>
      <c r="O23" s="16">
        <f>_xll.acq_interpolation2d(O$4,$K10,$D$5:$F$5,$C$6:$C$11,$D$6:$F$11,$I$3)</f>
        <v>0.16052631578947374</v>
      </c>
      <c r="P23" s="16">
        <f>_xll.acq_interpolation2d(P$4,$K10,$D$5:$F$5,$C$6:$C$11,$D$6:$F$11,$I$3)</f>
        <v>8.6240601503759368E-2</v>
      </c>
      <c r="Q23" s="16">
        <f>_xll.acq_interpolation2d(Q$4,$K10,$D$5:$F$5,$C$6:$C$11,$D$6:$F$11,$I$3)</f>
        <v>-1.3759398496240603E-2</v>
      </c>
      <c r="R23" s="16">
        <f>_xll.acq_interpolation2d(R$4,$K10,$D$5:$F$5,$C$6:$C$11,$D$6:$F$11,$I$3)</f>
        <v>-0.13518796992481197</v>
      </c>
      <c r="S23" s="16">
        <f>_xll.acq_interpolation2d(S$4,$K10,$D$5:$F$5,$C$6:$C$11,$D$6:$F$11,$I$3)</f>
        <v>-0.27375939849624054</v>
      </c>
      <c r="T23" s="16">
        <f>_xll.acq_interpolation2d(T$4,$K10,$D$5:$F$5,$C$6:$C$11,$D$6:$F$11,$I$3)</f>
        <v>-0.42518796992481206</v>
      </c>
      <c r="U23" s="16">
        <f>_xll.acq_interpolation2d(U$4,$K10,$D$5:$F$5,$C$6:$C$11,$D$6:$F$11,$I$3)</f>
        <v>-0.58518796992481215</v>
      </c>
      <c r="V23" s="16">
        <f>_xll.acq_interpolation2d(V$4,$K10,$D$5:$F$5,$C$6:$C$11,$D$6:$F$11,$I$3)</f>
        <v>-0.74947368421052629</v>
      </c>
    </row>
    <row r="24" spans="11:22" x14ac:dyDescent="0.35">
      <c r="L24" s="16">
        <f>_xll.acq_interpolation2d(L$4,$K11,$D$5:$F$5,$C$6:$C$11,$D$6:$F$11,$I$3)</f>
        <v>0.36</v>
      </c>
      <c r="M24" s="16">
        <f>_xll.acq_interpolation2d(M$4,$K11,$D$5:$F$5,$C$6:$C$11,$D$6:$F$11,$I$3)</f>
        <v>0.34333333333333332</v>
      </c>
      <c r="N24" s="16">
        <f>_xll.acq_interpolation2d(N$4,$K11,$D$5:$F$5,$C$6:$C$11,$D$6:$F$11,$I$3)</f>
        <v>0.31666666666666665</v>
      </c>
      <c r="O24" s="16">
        <f>_xll.acq_interpolation2d(O$4,$K11,$D$5:$F$5,$C$6:$C$11,$D$6:$F$11,$I$3)</f>
        <v>0.27</v>
      </c>
      <c r="P24" s="16">
        <f>_xll.acq_interpolation2d(P$4,$K11,$D$5:$F$5,$C$6:$C$11,$D$6:$F$11,$I$3)</f>
        <v>0.1957142857142857</v>
      </c>
      <c r="Q24" s="16">
        <f>_xll.acq_interpolation2d(Q$4,$K11,$D$5:$F$5,$C$6:$C$11,$D$6:$F$11,$I$3)</f>
        <v>9.5714285714285696E-2</v>
      </c>
      <c r="R24" s="16">
        <f>_xll.acq_interpolation2d(R$4,$K11,$D$5:$F$5,$C$6:$C$11,$D$6:$F$11,$I$3)</f>
        <v>-2.5714285714285703E-2</v>
      </c>
      <c r="S24" s="16">
        <f>_xll.acq_interpolation2d(S$4,$K11,$D$5:$F$5,$C$6:$C$11,$D$6:$F$11,$I$3)</f>
        <v>-0.16428571428571426</v>
      </c>
      <c r="T24" s="16">
        <f>_xll.acq_interpolation2d(T$4,$K11,$D$5:$F$5,$C$6:$C$11,$D$6:$F$11,$I$3)</f>
        <v>-0.31571428571428573</v>
      </c>
      <c r="U24" s="16">
        <f>_xll.acq_interpolation2d(U$4,$K11,$D$5:$F$5,$C$6:$C$11,$D$6:$F$11,$I$3)</f>
        <v>-0.47571428571428598</v>
      </c>
      <c r="V24" s="16">
        <f>_xll.acq_interpolation2d(V$4,$K11,$D$5:$F$5,$C$6:$C$11,$D$6:$F$11,$I$3)</f>
        <v>-0.64</v>
      </c>
    </row>
    <row r="25" spans="11:22" x14ac:dyDescent="0.35">
      <c r="L25" s="16">
        <f>_xll.acq_interpolation2d(L$4,$K12,$D$5:$F$5,$C$6:$C$11,$D$6:$F$11,$I$3)</f>
        <v>0.48894736842105263</v>
      </c>
      <c r="M25" s="16">
        <f>_xll.acq_interpolation2d(M$4,$K12,$D$5:$F$5,$C$6:$C$11,$D$6:$F$11,$I$3)</f>
        <v>0.47228070175438591</v>
      </c>
      <c r="N25" s="16">
        <f>_xll.acq_interpolation2d(N$4,$K12,$D$5:$F$5,$C$6:$C$11,$D$6:$F$11,$I$3)</f>
        <v>0.4456140350877193</v>
      </c>
      <c r="O25" s="16">
        <f>_xll.acq_interpolation2d(O$4,$K12,$D$5:$F$5,$C$6:$C$11,$D$6:$F$11,$I$3)</f>
        <v>0.39894736842105261</v>
      </c>
      <c r="P25" s="16">
        <f>_xll.acq_interpolation2d(P$4,$K12,$D$5:$F$5,$C$6:$C$11,$D$6:$F$11,$I$3)</f>
        <v>0.32466165413533832</v>
      </c>
      <c r="Q25" s="16">
        <f>_xll.acq_interpolation2d(Q$4,$K12,$D$5:$F$5,$C$6:$C$11,$D$6:$F$11,$I$3)</f>
        <v>0.22466165413533828</v>
      </c>
      <c r="R25" s="16">
        <f>_xll.acq_interpolation2d(R$4,$K12,$D$5:$F$5,$C$6:$C$11,$D$6:$F$11,$I$3)</f>
        <v>0.10323308270676688</v>
      </c>
      <c r="S25" s="16">
        <f>_xll.acq_interpolation2d(S$4,$K12,$D$5:$F$5,$C$6:$C$11,$D$6:$F$11,$I$3)</f>
        <v>-3.533834586466162E-2</v>
      </c>
      <c r="T25" s="16">
        <f>_xll.acq_interpolation2d(T$4,$K12,$D$5:$F$5,$C$6:$C$11,$D$6:$F$11,$I$3)</f>
        <v>-0.18676691729323308</v>
      </c>
      <c r="U25" s="16">
        <f>_xll.acq_interpolation2d(U$4,$K12,$D$5:$F$5,$C$6:$C$11,$D$6:$F$11,$I$3)</f>
        <v>-0.34676691729323328</v>
      </c>
      <c r="V25" s="16">
        <f>_xll.acq_interpolation2d(V$4,$K12,$D$5:$F$5,$C$6:$C$11,$D$6:$F$11,$I$3)</f>
        <v>-0.51105263157894731</v>
      </c>
    </row>
    <row r="26" spans="11:22" x14ac:dyDescent="0.35">
      <c r="L26" s="16">
        <f>_xll.acq_interpolation2d(L$4,$K13,$D$5:$F$5,$C$6:$C$11,$D$6:$F$11,$I$3)</f>
        <v>0.64000000000000012</v>
      </c>
      <c r="M26" s="16">
        <f>_xll.acq_interpolation2d(M$4,$K13,$D$5:$F$5,$C$6:$C$11,$D$6:$F$11,$I$3)</f>
        <v>0.62333333333333341</v>
      </c>
      <c r="N26" s="16">
        <f>_xll.acq_interpolation2d(N$4,$K13,$D$5:$F$5,$C$6:$C$11,$D$6:$F$11,$I$3)</f>
        <v>0.59666666666666679</v>
      </c>
      <c r="O26" s="16">
        <f>_xll.acq_interpolation2d(O$4,$K13,$D$5:$F$5,$C$6:$C$11,$D$6:$F$11,$I$3)</f>
        <v>0.55000000000000016</v>
      </c>
      <c r="P26" s="16">
        <f>_xll.acq_interpolation2d(P$4,$K13,$D$5:$F$5,$C$6:$C$11,$D$6:$F$11,$I$3)</f>
        <v>0.47571428571428587</v>
      </c>
      <c r="Q26" s="16">
        <f>_xll.acq_interpolation2d(Q$4,$K13,$D$5:$F$5,$C$6:$C$11,$D$6:$F$11,$I$3)</f>
        <v>0.37571428571428578</v>
      </c>
      <c r="R26" s="16">
        <f>_xll.acq_interpolation2d(R$4,$K13,$D$5:$F$5,$C$6:$C$11,$D$6:$F$11,$I$3)</f>
        <v>0.25428571428571439</v>
      </c>
      <c r="S26" s="16">
        <f>_xll.acq_interpolation2d(S$4,$K13,$D$5:$F$5,$C$6:$C$11,$D$6:$F$11,$I$3)</f>
        <v>0.11571428571428592</v>
      </c>
      <c r="T26" s="16">
        <f>_xll.acq_interpolation2d(T$4,$K13,$D$5:$F$5,$C$6:$C$11,$D$6:$F$11,$I$3)</f>
        <v>-3.5714285714285574E-2</v>
      </c>
      <c r="U26" s="16">
        <f>_xll.acq_interpolation2d(U$4,$K13,$D$5:$F$5,$C$6:$C$11,$D$6:$F$11,$I$3)</f>
        <v>-0.19571428571428576</v>
      </c>
      <c r="V26" s="16">
        <f>_xll.acq_interpolation2d(V$4,$K13,$D$5:$F$5,$C$6:$C$11,$D$6:$F$11,$I$3)</f>
        <v>-0.35999999999999988</v>
      </c>
    </row>
    <row r="27" spans="11:22" x14ac:dyDescent="0.35">
      <c r="L27" s="16">
        <f>_xll.acq_interpolation2d(L$4,$K14,$D$5:$F$5,$C$6:$C$11,$D$6:$F$11,$I$3)</f>
        <v>0.8136842105263159</v>
      </c>
      <c r="M27" s="16">
        <f>_xll.acq_interpolation2d(M$4,$K14,$D$5:$F$5,$C$6:$C$11,$D$6:$F$11,$I$3)</f>
        <v>0.79701754385964918</v>
      </c>
      <c r="N27" s="16">
        <f>_xll.acq_interpolation2d(N$4,$K14,$D$5:$F$5,$C$6:$C$11,$D$6:$F$11,$I$3)</f>
        <v>0.77035087719298256</v>
      </c>
      <c r="O27" s="16">
        <f>_xll.acq_interpolation2d(O$4,$K14,$D$5:$F$5,$C$6:$C$11,$D$6:$F$11,$I$3)</f>
        <v>0.72368421052631593</v>
      </c>
      <c r="P27" s="16">
        <f>_xll.acq_interpolation2d(P$4,$K14,$D$5:$F$5,$C$6:$C$11,$D$6:$F$11,$I$3)</f>
        <v>0.64939849624060164</v>
      </c>
      <c r="Q27" s="16">
        <f>_xll.acq_interpolation2d(Q$4,$K14,$D$5:$F$5,$C$6:$C$11,$D$6:$F$11,$I$3)</f>
        <v>0.54939849624060155</v>
      </c>
      <c r="R27" s="16">
        <f>_xll.acq_interpolation2d(R$4,$K14,$D$5:$F$5,$C$6:$C$11,$D$6:$F$11,$I$3)</f>
        <v>0.42796992481203017</v>
      </c>
      <c r="S27" s="16">
        <f>_xll.acq_interpolation2d(S$4,$K14,$D$5:$F$5,$C$6:$C$11,$D$6:$F$11,$I$3)</f>
        <v>0.28939849624060165</v>
      </c>
      <c r="T27" s="16">
        <f>_xll.acq_interpolation2d(T$4,$K14,$D$5:$F$5,$C$6:$C$11,$D$6:$F$11,$I$3)</f>
        <v>0.13796992481203019</v>
      </c>
      <c r="U27" s="16">
        <f>_xll.acq_interpolation2d(U$4,$K14,$D$5:$F$5,$C$6:$C$11,$D$6:$F$11,$I$3)</f>
        <v>-2.2030075187970011E-2</v>
      </c>
      <c r="V27" s="16">
        <f>_xll.acq_interpolation2d(V$4,$K14,$D$5:$F$5,$C$6:$C$11,$D$6:$F$11,$I$3)</f>
        <v>-0.18631578947368416</v>
      </c>
    </row>
    <row r="28" spans="11:22" x14ac:dyDescent="0.35">
      <c r="L28" s="16">
        <f>_xll.acq_interpolation2d(L$4,$K15,$D$5:$F$5,$C$6:$C$11,$D$6:$F$11,$I$3)</f>
        <v>1</v>
      </c>
      <c r="M28" s="16">
        <f>_xll.acq_interpolation2d(M$4,$K15,$D$5:$F$5,$C$6:$C$11,$D$6:$F$11,$I$3)</f>
        <v>0.98333333333333328</v>
      </c>
      <c r="N28" s="16">
        <f>_xll.acq_interpolation2d(N$4,$K15,$D$5:$F$5,$C$6:$C$11,$D$6:$F$11,$I$3)</f>
        <v>0.95666666666666678</v>
      </c>
      <c r="O28" s="16">
        <f>_xll.acq_interpolation2d(O$4,$K15,$D$5:$F$5,$C$6:$C$11,$D$6:$F$11,$I$3)</f>
        <v>0.91</v>
      </c>
      <c r="P28" s="16">
        <f>_xll.acq_interpolation2d(P$4,$K15,$D$5:$F$5,$C$6:$C$11,$D$6:$F$11,$I$3)</f>
        <v>0.83571428571428574</v>
      </c>
      <c r="Q28" s="16">
        <f>_xll.acq_interpolation2d(Q$4,$K15,$D$5:$F$5,$C$6:$C$11,$D$6:$F$11,$I$3)</f>
        <v>0.73571428571428565</v>
      </c>
      <c r="R28" s="16">
        <f>_xll.acq_interpolation2d(R$4,$K15,$D$5:$F$5,$C$6:$C$11,$D$6:$F$11,$I$3)</f>
        <v>0.61428571428571432</v>
      </c>
      <c r="S28" s="16">
        <f>_xll.acq_interpolation2d(S$4,$K15,$D$5:$F$5,$C$6:$C$11,$D$6:$F$11,$I$3)</f>
        <v>0.47571428571428581</v>
      </c>
      <c r="T28" s="16">
        <f>_xll.acq_interpolation2d(T$4,$K15,$D$5:$F$5,$C$6:$C$11,$D$6:$F$11,$I$3)</f>
        <v>0.32428571428571434</v>
      </c>
      <c r="U28" s="16">
        <f>_xll.acq_interpolation2d(U$4,$K15,$D$5:$F$5,$C$6:$C$11,$D$6:$F$11,$I$3)</f>
        <v>0.16428571428571412</v>
      </c>
      <c r="V28" s="16">
        <f>_xll.acq_interpolation2d(V$4,$K15,$D$5:$F$5,$C$6:$C$11,$D$6:$F$11,$I$3)</f>
        <v>0</v>
      </c>
    </row>
    <row r="30" spans="11:22" x14ac:dyDescent="0.35">
      <c r="K30" s="16">
        <f>MAX(L30:V40)</f>
        <v>0</v>
      </c>
      <c r="L30">
        <f>ABS(L5-L18)</f>
        <v>0</v>
      </c>
      <c r="M30">
        <f t="shared" ref="M30:V30" si="2">ABS(M5-M18)</f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  <c r="V30">
        <f t="shared" si="2"/>
        <v>0</v>
      </c>
    </row>
    <row r="31" spans="11:22" x14ac:dyDescent="0.35">
      <c r="L31">
        <f t="shared" ref="L31:V40" si="3">ABS(L6-L19)</f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V31">
        <f t="shared" si="3"/>
        <v>0</v>
      </c>
    </row>
    <row r="32" spans="11:22" x14ac:dyDescent="0.35"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</row>
    <row r="33" spans="12:22" x14ac:dyDescent="0.35"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</v>
      </c>
      <c r="V33">
        <f t="shared" si="3"/>
        <v>0</v>
      </c>
    </row>
    <row r="34" spans="12:22" x14ac:dyDescent="0.35"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3"/>
        <v>0</v>
      </c>
      <c r="V34">
        <f t="shared" si="3"/>
        <v>0</v>
      </c>
    </row>
    <row r="35" spans="12:22" x14ac:dyDescent="0.35"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3"/>
        <v>0</v>
      </c>
    </row>
    <row r="36" spans="12:22" x14ac:dyDescent="0.35"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  <c r="V36">
        <f t="shared" si="3"/>
        <v>0</v>
      </c>
    </row>
    <row r="37" spans="12:22" x14ac:dyDescent="0.35"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</row>
    <row r="38" spans="12:22" x14ac:dyDescent="0.35"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0</v>
      </c>
      <c r="V38">
        <f t="shared" si="3"/>
        <v>0</v>
      </c>
    </row>
    <row r="39" spans="12:22" x14ac:dyDescent="0.35"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</v>
      </c>
    </row>
    <row r="40" spans="12:22" x14ac:dyDescent="0.35"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</row>
  </sheetData>
  <mergeCells count="2">
    <mergeCell ref="B6:B7"/>
    <mergeCell ref="D4:F4"/>
  </mergeCells>
  <dataValidations count="1">
    <dataValidation type="list" allowBlank="1" showInputMessage="1" showErrorMessage="1" sqref="I3">
      <formula1>$H$7:$H$11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34"/>
  <sheetViews>
    <sheetView workbookViewId="0">
      <selection activeCell="J11" sqref="J11"/>
    </sheetView>
  </sheetViews>
  <sheetFormatPr defaultRowHeight="14.5" x14ac:dyDescent="0.35"/>
  <cols>
    <col min="8" max="8" width="7" customWidth="1"/>
    <col min="10" max="10" width="10.7265625" bestFit="1" customWidth="1"/>
    <col min="11" max="11" width="25.36328125" bestFit="1" customWidth="1"/>
    <col min="12" max="12" width="6.54296875" customWidth="1"/>
  </cols>
  <sheetData>
    <row r="2" spans="3:44" ht="15" thickBot="1" x14ac:dyDescent="0.4"/>
    <row r="3" spans="3:44" x14ac:dyDescent="0.35">
      <c r="C3" t="s">
        <v>94</v>
      </c>
      <c r="D3" t="s">
        <v>28</v>
      </c>
      <c r="E3" t="s">
        <v>29</v>
      </c>
      <c r="F3" t="s">
        <v>24</v>
      </c>
      <c r="G3" t="s">
        <v>17</v>
      </c>
      <c r="H3" t="s">
        <v>129</v>
      </c>
      <c r="J3" s="53" t="s">
        <v>34</v>
      </c>
      <c r="K3" s="48">
        <v>1234</v>
      </c>
      <c r="N3">
        <v>-3</v>
      </c>
      <c r="O3">
        <v>-2.8</v>
      </c>
      <c r="P3">
        <v>-2.6</v>
      </c>
      <c r="Q3">
        <v>-2.4</v>
      </c>
      <c r="R3">
        <v>-2.2000000000000002</v>
      </c>
      <c r="S3">
        <v>-2</v>
      </c>
      <c r="T3">
        <v>-1.8</v>
      </c>
      <c r="U3">
        <v>-1.6</v>
      </c>
      <c r="V3">
        <v>-1.4</v>
      </c>
      <c r="W3">
        <v>-1.2</v>
      </c>
      <c r="X3">
        <v>-1</v>
      </c>
      <c r="Y3">
        <v>-0.8</v>
      </c>
      <c r="Z3">
        <v>-0.6</v>
      </c>
      <c r="AA3">
        <v>-0.4</v>
      </c>
      <c r="AB3">
        <v>-0.2</v>
      </c>
      <c r="AC3">
        <v>0</v>
      </c>
      <c r="AD3">
        <v>0.2</v>
      </c>
      <c r="AE3">
        <v>0.4</v>
      </c>
      <c r="AF3">
        <v>0.6</v>
      </c>
      <c r="AG3">
        <v>0.8</v>
      </c>
      <c r="AH3">
        <v>1</v>
      </c>
      <c r="AI3">
        <v>1.2</v>
      </c>
      <c r="AJ3">
        <v>1.4</v>
      </c>
      <c r="AK3">
        <v>1.6</v>
      </c>
      <c r="AL3">
        <v>1.8</v>
      </c>
      <c r="AM3">
        <v>2</v>
      </c>
      <c r="AN3">
        <v>2.2000000000000002</v>
      </c>
      <c r="AO3">
        <v>2.4</v>
      </c>
      <c r="AP3">
        <v>2.6</v>
      </c>
      <c r="AQ3">
        <v>2.80000000000001</v>
      </c>
      <c r="AR3">
        <v>3.0000000000000102</v>
      </c>
    </row>
    <row r="4" spans="3:44" x14ac:dyDescent="0.35">
      <c r="C4">
        <v>0</v>
      </c>
      <c r="D4" s="15">
        <f>-3+6*_xll.acq_vector_element($K$7,$C4)</f>
        <v>-1.8508832990191877</v>
      </c>
      <c r="E4" s="15">
        <f>-3+6*_xll.acq_vector_element($K$7,$C4+20)</f>
        <v>-0.85309634450823069</v>
      </c>
      <c r="F4" s="15">
        <f>EXP(-D4*D4-E4*E4)</f>
        <v>1.5708672044476325E-2</v>
      </c>
      <c r="G4" s="16">
        <f>_xll.acq_interpolator_scattered_eval($K$6,D4:E4)</f>
        <v>1.5708672044476846E-2</v>
      </c>
      <c r="H4" s="16">
        <f>F4-G4</f>
        <v>-5.2041704279304213E-16</v>
      </c>
      <c r="J4" s="54" t="s">
        <v>33</v>
      </c>
      <c r="K4" s="49">
        <v>40</v>
      </c>
      <c r="M4">
        <v>-3</v>
      </c>
      <c r="N4" s="16">
        <f>_xll.acq_interpolator_scattered_eval_x5($K$6,N$3,$M4)</f>
        <v>-4.8147008501607996E-2</v>
      </c>
      <c r="O4" s="16">
        <f>_xll.acq_interpolator_scattered_eval_x5($K$6,O$3,$M4)</f>
        <v>-3.8067467025150098E-2</v>
      </c>
      <c r="P4" s="16">
        <f>_xll.acq_interpolator_scattered_eval_x5($K$6,P$3,$M4)</f>
        <v>-2.8930964355993377E-2</v>
      </c>
      <c r="Q4" s="16">
        <f>_xll.acq_interpolator_scattered_eval_x5($K$6,Q$3,$M4)</f>
        <v>-2.0887123746889363E-2</v>
      </c>
      <c r="R4" s="16">
        <f>_xll.acq_interpolator_scattered_eval_x5($K$6,R$3,$M4)</f>
        <v>-1.4058893184143856E-2</v>
      </c>
      <c r="S4" s="16">
        <f>_xll.acq_interpolator_scattered_eval_x5($K$6,S$3,$M4)</f>
        <v>-8.5194891231473377E-3</v>
      </c>
      <c r="T4" s="16">
        <f>_xll.acq_interpolator_scattered_eval_x5($K$6,T$3,$M4)</f>
        <v>-4.2219823905786588E-3</v>
      </c>
      <c r="U4" s="16">
        <f>_xll.acq_interpolator_scattered_eval_x5($K$6,U$3,$M4)</f>
        <v>-1.0233950221644958E-3</v>
      </c>
      <c r="V4" s="16">
        <f>_xll.acq_interpolator_scattered_eval_x5($K$6,V$3,$M4)</f>
        <v>1.2032853937159332E-3</v>
      </c>
      <c r="W4" s="16">
        <f>_xll.acq_interpolator_scattered_eval_x5($K$6,W$3,$M4)</f>
        <v>2.5349070990654948E-3</v>
      </c>
      <c r="X4" s="16">
        <f>_xll.acq_interpolator_scattered_eval_x5($K$6,X$3,$M4)</f>
        <v>3.0114756923434322E-3</v>
      </c>
      <c r="Y4" s="16">
        <f>_xll.acq_interpolator_scattered_eval_x5($K$6,Y$3,$M4)</f>
        <v>2.665623663230185E-3</v>
      </c>
      <c r="Z4" s="16">
        <f>_xll.acq_interpolator_scattered_eval_x5($K$6,Z$3,$M4)</f>
        <v>1.5619339181133715E-3</v>
      </c>
      <c r="AA4" s="16">
        <f>_xll.acq_interpolator_scattered_eval_x5($K$6,AA$3,$M4)</f>
        <v>-1.5448056284345785E-4</v>
      </c>
      <c r="AB4" s="16">
        <f>_xll.acq_interpolator_scattered_eval_x5($K$6,AB$3,$M4)</f>
        <v>-2.1857497928660652E-3</v>
      </c>
      <c r="AC4" s="16">
        <f>_xll.acq_interpolator_scattered_eval_x5($K$6,AC$3,$M4)</f>
        <v>-3.8625663023634238E-3</v>
      </c>
      <c r="AD4" s="16">
        <f>_xll.acq_interpolator_scattered_eval_x5($K$6,AD$3,$M4)</f>
        <v>-4.3617720550752082E-3</v>
      </c>
      <c r="AE4" s="16">
        <f>_xll.acq_interpolator_scattered_eval_x5($K$6,AE$3,$M4)</f>
        <v>-4.3169561898339578E-3</v>
      </c>
      <c r="AF4" s="16">
        <f>_xll.acq_interpolator_scattered_eval_x5($K$6,AF$3,$M4)</f>
        <v>-4.0451679479167543E-3</v>
      </c>
      <c r="AG4" s="16">
        <f>_xll.acq_interpolator_scattered_eval_x5($K$6,AG$3,$M4)</f>
        <v>-3.6081136137666586E-3</v>
      </c>
      <c r="AH4" s="16">
        <f>_xll.acq_interpolator_scattered_eval_x5($K$6,AH$3,$M4)</f>
        <v>-3.0111523782688637E-3</v>
      </c>
      <c r="AI4" s="16">
        <f>_xll.acq_interpolator_scattered_eval_x5($K$6,AI$3,$M4)</f>
        <v>-2.2837677730400546E-3</v>
      </c>
      <c r="AJ4" s="16">
        <f>_xll.acq_interpolator_scattered_eval_x5($K$6,AJ$3,$M4)</f>
        <v>-1.5376942148540435E-3</v>
      </c>
      <c r="AK4" s="16">
        <f>_xll.acq_interpolator_scattered_eval_x5($K$6,AK$3,$M4)</f>
        <v>-1.0191209357497191E-3</v>
      </c>
      <c r="AL4" s="16">
        <f>_xll.acq_interpolator_scattered_eval_x5($K$6,AL$3,$M4)</f>
        <v>-1.2010418308080265E-3</v>
      </c>
      <c r="AM4" s="16">
        <f>_xll.acq_interpolator_scattered_eval_x5($K$6,AM$3,$M4)</f>
        <v>-2.3076812153737039E-3</v>
      </c>
      <c r="AN4" s="16">
        <f>_xll.acq_interpolator_scattered_eval_x5($K$6,AN$3,$M4)</f>
        <v>-4.0300725119909175E-3</v>
      </c>
      <c r="AO4" s="16">
        <f>_xll.acq_interpolator_scattered_eval_x5($K$6,AO$3,$M4)</f>
        <v>-7.5026321301973897E-3</v>
      </c>
      <c r="AP4" s="16">
        <f>_xll.acq_interpolator_scattered_eval_x5($K$6,AP$3,$M4)</f>
        <v>-1.2723249443480439E-2</v>
      </c>
      <c r="AQ4" s="16">
        <f>_xll.acq_interpolator_scattered_eval_x5($K$6,AQ$3,$M4)</f>
        <v>-1.9075186204892472E-2</v>
      </c>
      <c r="AR4" s="16">
        <f>_xll.acq_interpolator_scattered_eval_x5($K$6,AR$3,$M4)</f>
        <v>-2.5901483855422805E-2</v>
      </c>
    </row>
    <row r="5" spans="3:44" x14ac:dyDescent="0.35">
      <c r="C5">
        <v>1</v>
      </c>
      <c r="D5" s="15">
        <f>-3+6*_xll.acq_vector_element($K$7,$C5)</f>
        <v>-1.4018002431839705E-2</v>
      </c>
      <c r="E5" s="15">
        <f>-3+6*_xll.acq_vector_element($K$7,$C5+20)</f>
        <v>-2.9225548021495342</v>
      </c>
      <c r="F5" s="15">
        <f t="shared" ref="F5:F23" si="0">EXP(-D5*D5-E5*E5)</f>
        <v>1.95192740261639E-4</v>
      </c>
      <c r="G5" s="16">
        <f>_xll.acq_interpolator_scattered_eval($K$6,D5:E5)</f>
        <v>1.9519274026181394E-4</v>
      </c>
      <c r="H5" s="16">
        <f t="shared" ref="H5:H23" si="1">F5-G5</f>
        <v>-1.7493602053053614E-16</v>
      </c>
      <c r="J5" s="54" t="s">
        <v>96</v>
      </c>
      <c r="K5" s="50" t="s">
        <v>98</v>
      </c>
      <c r="M5">
        <v>-2.8</v>
      </c>
      <c r="N5" s="16">
        <f>_xll.acq_interpolator_scattered_eval_x5($K$6,N$3,$M5)</f>
        <v>-4.5408014343237921E-2</v>
      </c>
      <c r="O5" s="16">
        <f>_xll.acq_interpolator_scattered_eval_x5($K$6,O$3,$M5)</f>
        <v>-3.440605052226843E-2</v>
      </c>
      <c r="P5" s="16">
        <f>_xll.acq_interpolator_scattered_eval_x5($K$6,P$3,$M5)</f>
        <v>-2.4356403116445144E-2</v>
      </c>
      <c r="Q5" s="16">
        <f>_xll.acq_interpolator_scattered_eval_x5($K$6,Q$3,$M5)</f>
        <v>-1.5434703125372193E-2</v>
      </c>
      <c r="R5" s="16">
        <f>_xll.acq_interpolator_scattered_eval_x5($K$6,R$3,$M5)</f>
        <v>-7.7791365620373393E-3</v>
      </c>
      <c r="S5" s="16">
        <f>_xll.acq_interpolator_scattered_eval_x5($K$6,S$3,$M5)</f>
        <v>-1.5161374880712855E-3</v>
      </c>
      <c r="T5" s="16">
        <f>_xll.acq_interpolator_scattered_eval_x5($K$6,T$3,$M5)</f>
        <v>3.435744046332477E-3</v>
      </c>
      <c r="U5" s="16">
        <f>_xll.acq_interpolator_scattered_eval_x5($K$6,U$3,$M5)</f>
        <v>7.3285951050387141E-3</v>
      </c>
      <c r="V5" s="16">
        <f>_xll.acq_interpolator_scattered_eval_x5($K$6,V$3,$M5)</f>
        <v>1.0305070605586636E-2</v>
      </c>
      <c r="W5" s="16">
        <f>_xll.acq_interpolator_scattered_eval_x5($K$6,W$3,$M5)</f>
        <v>1.2411237370614198E-2</v>
      </c>
      <c r="X5" s="16">
        <f>_xll.acq_interpolator_scattered_eval_x5($K$6,X$3,$M5)</f>
        <v>1.3627510873932967E-2</v>
      </c>
      <c r="Y5" s="16">
        <f>_xll.acq_interpolator_scattered_eval_x5($K$6,Y$3,$M5)</f>
        <v>1.3911804935554582E-2</v>
      </c>
      <c r="Z5" s="16">
        <f>_xll.acq_interpolator_scattered_eval_x5($K$6,Z$3,$M5)</f>
        <v>1.3253819954893699E-2</v>
      </c>
      <c r="AA5" s="16">
        <f>_xll.acq_interpolator_scattered_eval_x5($K$6,AA$3,$M5)</f>
        <v>1.1738045870459936E-2</v>
      </c>
      <c r="AB5" s="16">
        <f>_xll.acq_interpolator_scattered_eval_x5($K$6,AB$3,$M5)</f>
        <v>9.6303111511339794E-3</v>
      </c>
      <c r="AC5" s="16">
        <f>_xll.acq_interpolator_scattered_eval_x5($K$6,AC$3,$M5)</f>
        <v>7.5776370193602477E-3</v>
      </c>
      <c r="AD5" s="16">
        <f>_xll.acq_interpolator_scattered_eval_x5($K$6,AD$3,$M5)</f>
        <v>6.291802699698798E-3</v>
      </c>
      <c r="AE5" s="16">
        <f>_xll.acq_interpolator_scattered_eval_x5($K$6,AE$3,$M5)</f>
        <v>5.3335159350202874E-3</v>
      </c>
      <c r="AF5" s="16">
        <f>_xll.acq_interpolator_scattered_eval_x5($K$6,AF$3,$M5)</f>
        <v>4.4553762199698241E-3</v>
      </c>
      <c r="AG5" s="16">
        <f>_xll.acq_interpolator_scattered_eval_x5($K$6,AG$3,$M5)</f>
        <v>3.6751892763933758E-3</v>
      </c>
      <c r="AH5" s="16">
        <f>_xll.acq_interpolator_scattered_eval_x5($K$6,AH$3,$M5)</f>
        <v>3.0777533618331909E-3</v>
      </c>
      <c r="AI5" s="16">
        <f>_xll.acq_interpolator_scattered_eval_x5($K$6,AI$3,$M5)</f>
        <v>2.7233520008507761E-3</v>
      </c>
      <c r="AJ5" s="16">
        <f>_xll.acq_interpolator_scattered_eval_x5($K$6,AJ$3,$M5)</f>
        <v>2.5768453208286357E-3</v>
      </c>
      <c r="AK5" s="16">
        <f>_xll.acq_interpolator_scattered_eval_x5($K$6,AK$3,$M5)</f>
        <v>2.4219359792077635E-3</v>
      </c>
      <c r="AL5" s="16">
        <f>_xll.acq_interpolator_scattered_eval_x5($K$6,AL$3,$M5)</f>
        <v>1.7044541390305937E-3</v>
      </c>
      <c r="AM5" s="16">
        <f>_xll.acq_interpolator_scattered_eval_x5($K$6,AM$3,$M5)</f>
        <v>5.3301231834285839E-4</v>
      </c>
      <c r="AN5" s="16">
        <f>_xll.acq_interpolator_scattered_eval_x5($K$6,AN$3,$M5)</f>
        <v>-1.5985536962894037E-3</v>
      </c>
      <c r="AO5" s="16">
        <f>_xll.acq_interpolator_scattered_eval_x5($K$6,AO$3,$M5)</f>
        <v>-6.4123706536263619E-3</v>
      </c>
      <c r="AP5" s="16">
        <f>_xll.acq_interpolator_scattered_eval_x5($K$6,AP$3,$M5)</f>
        <v>-1.3352403930630016E-2</v>
      </c>
      <c r="AQ5" s="16">
        <f>_xll.acq_interpolator_scattered_eval_x5($K$6,AQ$3,$M5)</f>
        <v>-2.1289676971682131E-2</v>
      </c>
      <c r="AR5" s="16">
        <f>_xll.acq_interpolator_scattered_eval_x5($K$6,AR$3,$M5)</f>
        <v>-2.9384681611723223E-2</v>
      </c>
    </row>
    <row r="6" spans="3:44" x14ac:dyDescent="0.35">
      <c r="C6">
        <v>2</v>
      </c>
      <c r="D6" s="15">
        <f>-3+6*_xll.acq_vector_element($K$7,$C6)</f>
        <v>0.73265259806066751</v>
      </c>
      <c r="E6" s="15">
        <f>-3+6*_xll.acq_vector_element($K$7,$C6+20)</f>
        <v>5.9707537293434143E-3</v>
      </c>
      <c r="F6" s="15">
        <f t="shared" si="0"/>
        <v>0.58460698423444779</v>
      </c>
      <c r="G6" s="16">
        <f>_xll.acq_interpolator_scattered_eval($K$6,D6:E6)</f>
        <v>0.58460698423444757</v>
      </c>
      <c r="H6" s="16">
        <f t="shared" si="1"/>
        <v>0</v>
      </c>
      <c r="J6" s="54" t="s">
        <v>95</v>
      </c>
      <c r="K6" s="51" t="str">
        <f>_xll.acq_interpolator_scattered_create(D4:E23,F4:F23,,K5)</f>
        <v>#acqScatteredInterpolator:1</v>
      </c>
      <c r="M6">
        <v>-2.6</v>
      </c>
      <c r="N6" s="16">
        <f>_xll.acq_interpolator_scattered_eval_x5($K$6,N$3,$M6)</f>
        <v>-4.3371776941511779E-2</v>
      </c>
      <c r="O6" s="16">
        <f>_xll.acq_interpolator_scattered_eval_x5($K$6,O$3,$M6)</f>
        <v>-3.1369694272995789E-2</v>
      </c>
      <c r="P6" s="16">
        <f>_xll.acq_interpolator_scattered_eval_x5($K$6,P$3,$M6)</f>
        <v>-2.032639329635149E-2</v>
      </c>
      <c r="Q6" s="16">
        <f>_xll.acq_interpolator_scattered_eval_x5($K$6,Q$3,$M6)</f>
        <v>-1.0462608404113942E-2</v>
      </c>
      <c r="R6" s="16">
        <f>_xll.acq_interpolator_scattered_eval_x5($K$6,R$3,$M6)</f>
        <v>-1.9251063366432716E-3</v>
      </c>
      <c r="S6" s="16">
        <f>_xll.acq_interpolator_scattered_eval_x5($K$6,S$3,$M6)</f>
        <v>5.1701083916787377E-3</v>
      </c>
      <c r="T6" s="16">
        <f>_xll.acq_interpolator_scattered_eval_x5($K$6,T$3,$M6)</f>
        <v>1.0975703486672442E-2</v>
      </c>
      <c r="U6" s="16">
        <f>_xll.acq_interpolator_scattered_eval_x5($K$6,U$3,$M6)</f>
        <v>1.5838453774999858E-2</v>
      </c>
      <c r="V6" s="16">
        <f>_xll.acq_interpolator_scattered_eval_x5($K$6,V$3,$M6)</f>
        <v>1.9912403713629227E-2</v>
      </c>
      <c r="W6" s="16">
        <f>_xll.acq_interpolator_scattered_eval_x5($K$6,W$3,$M6)</f>
        <v>2.3201294705020435E-2</v>
      </c>
      <c r="X6" s="16">
        <f>_xll.acq_interpolator_scattered_eval_x5($K$6,X$3,$M6)</f>
        <v>2.5602213435046702E-2</v>
      </c>
      <c r="Y6" s="16">
        <f>_xll.acq_interpolator_scattered_eval_x5($K$6,Y$3,$M6)</f>
        <v>2.6971229634397072E-2</v>
      </c>
      <c r="Z6" s="16">
        <f>_xll.acq_interpolator_scattered_eval_x5($K$6,Z$3,$M6)</f>
        <v>2.720025274059909E-2</v>
      </c>
      <c r="AA6" s="16">
        <f>_xll.acq_interpolator_scattered_eval_x5($K$6,AA$3,$M6)</f>
        <v>2.6298441241705356E-2</v>
      </c>
      <c r="AB6" s="16">
        <f>_xll.acq_interpolator_scattered_eval_x5($K$6,AB$3,$M6)</f>
        <v>2.4476843169178617E-2</v>
      </c>
      <c r="AC6" s="16">
        <f>_xll.acq_interpolator_scattered_eval_x5($K$6,AC$3,$M6)</f>
        <v>2.218026289896833E-2</v>
      </c>
      <c r="AD6" s="16">
        <f>_xll.acq_interpolator_scattered_eval_x5($K$6,AD$3,$M6)</f>
        <v>1.9799665023399343E-2</v>
      </c>
      <c r="AE6" s="16">
        <f>_xll.acq_interpolator_scattered_eval_x5($K$6,AE$3,$M6)</f>
        <v>1.7349094558326658E-2</v>
      </c>
      <c r="AF6" s="16">
        <f>_xll.acq_interpolator_scattered_eval_x5($K$6,AF$3,$M6)</f>
        <v>1.4798052519922208E-2</v>
      </c>
      <c r="AG6" s="16">
        <f>_xll.acq_interpolator_scattered_eval_x5($K$6,AG$3,$M6)</f>
        <v>1.2258622217090055E-2</v>
      </c>
      <c r="AH6" s="16">
        <f>_xll.acq_interpolator_scattered_eval_x5($K$6,AH$3,$M6)</f>
        <v>9.9130158379205809E-3</v>
      </c>
      <c r="AI6" s="16">
        <f>_xll.acq_interpolator_scattered_eval_x5($K$6,AI$3,$M6)</f>
        <v>7.9292848244750733E-3</v>
      </c>
      <c r="AJ6" s="16">
        <f>_xll.acq_interpolator_scattered_eval_x5($K$6,AJ$3,$M6)</f>
        <v>6.3957208498828175E-3</v>
      </c>
      <c r="AK6" s="16">
        <f>_xll.acq_interpolator_scattered_eval_x5($K$6,AK$3,$M6)</f>
        <v>5.2621544404448661E-3</v>
      </c>
      <c r="AL6" s="16">
        <f>_xll.acq_interpolator_scattered_eval_x5($K$6,AL$3,$M6)</f>
        <v>4.3364587339602689E-3</v>
      </c>
      <c r="AM6" s="16">
        <f>_xll.acq_interpolator_scattered_eval_x5($K$6,AM$3,$M6)</f>
        <v>3.2653937798562405E-3</v>
      </c>
      <c r="AN6" s="16">
        <f>_xll.acq_interpolator_scattered_eval_x5($K$6,AN$3,$M6)</f>
        <v>1.4343181583110348E-4</v>
      </c>
      <c r="AO6" s="16">
        <f>_xll.acq_interpolator_scattered_eval_x5($K$6,AO$3,$M6)</f>
        <v>-6.8564144327495288E-3</v>
      </c>
      <c r="AP6" s="16">
        <f>_xll.acq_interpolator_scattered_eval_x5($K$6,AP$3,$M6)</f>
        <v>-1.5937377204269236E-2</v>
      </c>
      <c r="AQ6" s="16">
        <f>_xll.acq_interpolator_scattered_eval_x5($K$6,AQ$3,$M6)</f>
        <v>-2.548470969276332E-2</v>
      </c>
      <c r="AR6" s="16">
        <f>_xll.acq_interpolator_scattered_eval_x5($K$6,AR$3,$M6)</f>
        <v>-3.4695149283152572E-2</v>
      </c>
    </row>
    <row r="7" spans="3:44" ht="15" thickBot="1" x14ac:dyDescent="0.4">
      <c r="C7">
        <v>3</v>
      </c>
      <c r="D7" s="15">
        <f>-3+6*_xll.acq_vector_element($K$7,$C7)</f>
        <v>1.9070306564681232</v>
      </c>
      <c r="E7" s="15">
        <f>-3+6*_xll.acq_vector_element($K$7,$C7+20)</f>
        <v>-7.8999331220984459E-2</v>
      </c>
      <c r="F7" s="15">
        <f t="shared" si="0"/>
        <v>2.6173526472291115E-2</v>
      </c>
      <c r="G7" s="16">
        <f>_xll.acq_interpolator_scattered_eval($K$6,D7:E7)</f>
        <v>2.6173526472290997E-2</v>
      </c>
      <c r="H7" s="16">
        <f t="shared" si="1"/>
        <v>1.1796119636642288E-16</v>
      </c>
      <c r="J7" s="55" t="s">
        <v>138</v>
      </c>
      <c r="K7" s="52" t="str">
        <f>_xll.acq_random_vector(K3,K4)</f>
        <v>#acqVector:2</v>
      </c>
      <c r="M7">
        <v>-2.4</v>
      </c>
      <c r="N7" s="16">
        <f>_xll.acq_interpolator_scattered_eval_x5($K$6,N$3,$M7)</f>
        <v>-4.2281876622641663E-2</v>
      </c>
      <c r="O7" s="16">
        <f>_xll.acq_interpolator_scattered_eval_x5($K$6,O$3,$M7)</f>
        <v>-2.9207103105713207E-2</v>
      </c>
      <c r="P7" s="16">
        <f>_xll.acq_interpolator_scattered_eval_x5($K$6,P$3,$M7)</f>
        <v>-1.708734986894709E-2</v>
      </c>
      <c r="Q7" s="16">
        <f>_xll.acq_interpolator_scattered_eval_x5($K$6,Q$3,$M7)</f>
        <v>-6.2293582147074436E-3</v>
      </c>
      <c r="R7" s="16">
        <f>_xll.acq_interpolator_scattered_eval_x5($K$6,R$3,$M7)</f>
        <v>3.1857523773603721E-3</v>
      </c>
      <c r="S7" s="16">
        <f>_xll.acq_interpolator_scattered_eval_x5($K$6,S$3,$M7)</f>
        <v>1.119163464392639E-2</v>
      </c>
      <c r="T7" s="16">
        <f>_xll.acq_interpolator_scattered_eval_x5($K$6,T$3,$M7)</f>
        <v>1.8084783976627827E-2</v>
      </c>
      <c r="U7" s="16">
        <f>_xll.acq_interpolator_scattered_eval_x5($K$6,U$3,$M7)</f>
        <v>2.4239642266514733E-2</v>
      </c>
      <c r="V7" s="16">
        <f>_xll.acq_interpolator_scattered_eval_x5($K$6,V$3,$M7)</f>
        <v>2.9833869222925087E-2</v>
      </c>
      <c r="W7" s="16">
        <f>_xll.acq_interpolator_scattered_eval_x5($K$6,W$3,$M7)</f>
        <v>3.4805991825196371E-2</v>
      </c>
      <c r="X7" s="16">
        <f>_xll.acq_interpolator_scattered_eval_x5($K$6,X$3,$M7)</f>
        <v>3.8928292898636405E-2</v>
      </c>
      <c r="Y7" s="16">
        <f>_xll.acq_interpolator_scattered_eval_x5($K$6,Y$3,$M7)</f>
        <v>4.1909275822303596E-2</v>
      </c>
      <c r="Z7" s="16">
        <f>_xll.acq_interpolator_scattered_eval_x5($K$6,Z$3,$M7)</f>
        <v>4.3495642165346141E-2</v>
      </c>
      <c r="AA7" s="16">
        <f>_xll.acq_interpolator_scattered_eval_x5($K$6,AA$3,$M7)</f>
        <v>4.3562286791934482E-2</v>
      </c>
      <c r="AB7" s="16">
        <f>_xll.acq_interpolator_scattered_eval_x5($K$6,AB$3,$M7)</f>
        <v>4.2175377516791027E-2</v>
      </c>
      <c r="AC7" s="16">
        <f>_xll.acq_interpolator_scattered_eval_x5($K$6,AC$3,$M7)</f>
        <v>3.9580501554458712E-2</v>
      </c>
      <c r="AD7" s="16">
        <f>_xll.acq_interpolator_scattered_eval_x5($K$6,AD$3,$M7)</f>
        <v>3.6069625203370835E-2</v>
      </c>
      <c r="AE7" s="16">
        <f>_xll.acq_interpolator_scattered_eval_x5($K$6,AE$3,$M7)</f>
        <v>3.1869710537710788E-2</v>
      </c>
      <c r="AF7" s="16">
        <f>_xll.acq_interpolator_scattered_eval_x5($K$6,AF$3,$M7)</f>
        <v>2.7204170594509886E-2</v>
      </c>
      <c r="AG7" s="16">
        <f>_xll.acq_interpolator_scattered_eval_x5($K$6,AG$3,$M7)</f>
        <v>2.2355420129451218E-2</v>
      </c>
      <c r="AH7" s="16">
        <f>_xll.acq_interpolator_scattered_eval_x5($K$6,AH$3,$M7)</f>
        <v>1.7635437471563629E-2</v>
      </c>
      <c r="AI7" s="16">
        <f>_xll.acq_interpolator_scattered_eval_x5($K$6,AI$3,$M7)</f>
        <v>1.3332907942665652E-2</v>
      </c>
      <c r="AJ7" s="16">
        <f>_xll.acq_interpolator_scattered_eval_x5($K$6,AJ$3,$M7)</f>
        <v>9.6728144364553251E-3</v>
      </c>
      <c r="AK7" s="16">
        <f>_xll.acq_interpolator_scattered_eval_x5($K$6,AK$3,$M7)</f>
        <v>6.7803734570061475E-3</v>
      </c>
      <c r="AL7" s="16">
        <f>_xll.acq_interpolator_scattered_eval_x5($K$6,AL$3,$M7)</f>
        <v>4.6175562483456306E-3</v>
      </c>
      <c r="AM7" s="16">
        <f>_xll.acq_interpolator_scattered_eval_x5($K$6,AM$3,$M7)</f>
        <v>2.6810418348746506E-3</v>
      </c>
      <c r="AN7" s="16">
        <f>_xll.acq_interpolator_scattered_eval_x5($K$6,AN$3,$M7)</f>
        <v>-1.4776192579085204E-3</v>
      </c>
      <c r="AO7" s="16">
        <f>_xll.acq_interpolator_scattered_eval_x5($K$6,AO$3,$M7)</f>
        <v>-1.0911850273671982E-2</v>
      </c>
      <c r="AP7" s="16">
        <f>_xll.acq_interpolator_scattered_eval_x5($K$6,AP$3,$M7)</f>
        <v>-2.1690549984068115E-2</v>
      </c>
      <c r="AQ7" s="16">
        <f>_xll.acq_interpolator_scattered_eval_x5($K$6,AQ$3,$M7)</f>
        <v>-3.233164844025193E-2</v>
      </c>
      <c r="AR7" s="16">
        <f>_xll.acq_interpolator_scattered_eval_x5($K$6,AR$3,$M7)</f>
        <v>-4.2195892616397217E-2</v>
      </c>
    </row>
    <row r="8" spans="3:44" x14ac:dyDescent="0.35">
      <c r="C8">
        <v>4</v>
      </c>
      <c r="D8" s="15">
        <f>-3+6*_xll.acq_vector_element($K$7,$C8)</f>
        <v>-0.37363357655704021</v>
      </c>
      <c r="E8" s="15">
        <f>-3+6*_xll.acq_vector_element($K$7,$C8+20)</f>
        <v>1.1007776032201946</v>
      </c>
      <c r="F8" s="15">
        <f t="shared" si="0"/>
        <v>0.25890000283305037</v>
      </c>
      <c r="G8" s="16">
        <f>_xll.acq_interpolator_scattered_eval($K$6,D8:E8)</f>
        <v>0.2589000028330502</v>
      </c>
      <c r="H8" s="16">
        <f t="shared" si="1"/>
        <v>0</v>
      </c>
      <c r="M8">
        <v>-2.2000000000000002</v>
      </c>
      <c r="N8" s="16">
        <f>_xll.acq_interpolator_scattered_eval_x5($K$6,N$3,$M8)</f>
        <v>-4.2429718897158422E-2</v>
      </c>
      <c r="O8" s="16">
        <f>_xll.acq_interpolator_scattered_eval_x5($K$6,O$3,$M8)</f>
        <v>-2.8219549261022145E-2</v>
      </c>
      <c r="P8" s="16">
        <f>_xll.acq_interpolator_scattered_eval_x5($K$6,P$3,$M8)</f>
        <v>-1.4915621139805699E-2</v>
      </c>
      <c r="Q8" s="16">
        <f>_xll.acq_interpolator_scattered_eval_x5($K$6,Q$3,$M8)</f>
        <v>-2.9662197679444363E-3</v>
      </c>
      <c r="R8" s="16">
        <f>_xll.acq_interpolator_scattered_eval_x5($K$6,R$3,$M8)</f>
        <v>7.379472908779397E-3</v>
      </c>
      <c r="S8" s="16">
        <f>_xll.acq_interpolator_scattered_eval_x5($K$6,S$3,$M8)</f>
        <v>1.6323358454073199E-2</v>
      </c>
      <c r="T8" s="16">
        <f>_xll.acq_interpolator_scattered_eval_x5($K$6,T$3,$M8)</f>
        <v>2.4429306931339177E-2</v>
      </c>
      <c r="U8" s="16">
        <f>_xll.acq_interpolator_scattered_eval_x5($K$6,U$3,$M8)</f>
        <v>3.2210941692139138E-2</v>
      </c>
      <c r="V8" s="16">
        <f>_xll.acq_interpolator_scattered_eval_x5($K$6,V$3,$M8)</f>
        <v>3.983221055933861E-2</v>
      </c>
      <c r="W8" s="16">
        <f>_xll.acq_interpolator_scattered_eval_x5($K$6,W$3,$M8)</f>
        <v>4.7096994644502566E-2</v>
      </c>
      <c r="X8" s="16">
        <f>_xll.acq_interpolator_scattered_eval_x5($K$6,X$3,$M8)</f>
        <v>5.358234893565994E-2</v>
      </c>
      <c r="Y8" s="16">
        <f>_xll.acq_interpolator_scattered_eval_x5($K$6,Y$3,$M8)</f>
        <v>5.8786807646544037E-2</v>
      </c>
      <c r="Z8" s="16">
        <f>_xll.acq_interpolator_scattered_eval_x5($K$6,Z$3,$M8)</f>
        <v>6.2253569534056231E-2</v>
      </c>
      <c r="AA8" s="16">
        <f>_xll.acq_interpolator_scattered_eval_x5($K$6,AA$3,$M8)</f>
        <v>6.3664181174790752E-2</v>
      </c>
      <c r="AB8" s="16">
        <f>_xll.acq_interpolator_scattered_eval_x5($K$6,AB$3,$M8)</f>
        <v>6.2898308835774172E-2</v>
      </c>
      <c r="AC8" s="16">
        <f>_xll.acq_interpolator_scattered_eval_x5($K$6,AC$3,$M8)</f>
        <v>6.0044039080648495E-2</v>
      </c>
      <c r="AD8" s="16">
        <f>_xll.acq_interpolator_scattered_eval_x5($K$6,AD$3,$M8)</f>
        <v>5.5355925703559364E-2</v>
      </c>
      <c r="AE8" s="16">
        <f>_xll.acq_interpolator_scattered_eval_x5($K$6,AE$3,$M8)</f>
        <v>4.920323172735571E-2</v>
      </c>
      <c r="AF8" s="16">
        <f>_xll.acq_interpolator_scattered_eval_x5($K$6,AF$3,$M8)</f>
        <v>4.2037465356376778E-2</v>
      </c>
      <c r="AG8" s="16">
        <f>_xll.acq_interpolator_scattered_eval_x5($K$6,AG$3,$M8)</f>
        <v>3.4346487923613861E-2</v>
      </c>
      <c r="AH8" s="16">
        <f>_xll.acq_interpolator_scattered_eval_x5($K$6,AH$3,$M8)</f>
        <v>2.6592658464690579E-2</v>
      </c>
      <c r="AI8" s="16">
        <f>_xll.acq_interpolator_scattered_eval_x5($K$6,AI$3,$M8)</f>
        <v>1.9176838952464331E-2</v>
      </c>
      <c r="AJ8" s="16">
        <f>_xll.acq_interpolator_scattered_eval_x5($K$6,AJ$3,$M8)</f>
        <v>1.242756069947934E-2</v>
      </c>
      <c r="AK8" s="16">
        <f>_xll.acq_interpolator_scattered_eval_x5($K$6,AK$3,$M8)</f>
        <v>6.557783536019747E-3</v>
      </c>
      <c r="AL8" s="16">
        <f>_xll.acq_interpolator_scattered_eval_x5($K$6,AL$3,$M8)</f>
        <v>1.5103240844750246E-3</v>
      </c>
      <c r="AM8" s="16">
        <f>_xll.acq_interpolator_scattered_eval_x5($K$6,AM$3,$M8)</f>
        <v>-3.4329657909180286E-3</v>
      </c>
      <c r="AN8" s="16">
        <f>_xll.acq_interpolator_scattered_eval_x5($K$6,AN$3,$M8)</f>
        <v>-1.0214335100153252E-2</v>
      </c>
      <c r="AO8" s="16">
        <f>_xll.acq_interpolator_scattered_eval_x5($K$6,AO$3,$M8)</f>
        <v>-2.0069803996663818E-2</v>
      </c>
      <c r="AP8" s="16">
        <f>_xll.acq_interpolator_scattered_eval_x5($K$6,AP$3,$M8)</f>
        <v>-3.1196414127830599E-2</v>
      </c>
      <c r="AQ8" s="16">
        <f>_xll.acq_interpolator_scattered_eval_x5($K$6,AQ$3,$M8)</f>
        <v>-4.205129950984271E-2</v>
      </c>
      <c r="AR8" s="16">
        <f>_xll.acq_interpolator_scattered_eval_x5($K$6,AR$3,$M8)</f>
        <v>-5.1934283823169169E-2</v>
      </c>
    </row>
    <row r="9" spans="3:44" x14ac:dyDescent="0.35">
      <c r="C9">
        <v>5</v>
      </c>
      <c r="D9" s="15">
        <f>-3+6*_xll.acq_vector_element($K$7,$C9)</f>
        <v>0.67267136089503765</v>
      </c>
      <c r="E9" s="15">
        <f>-3+6*_xll.acq_vector_element($K$7,$C9+20)</f>
        <v>-1.0139074400067329</v>
      </c>
      <c r="F9" s="15">
        <f t="shared" si="0"/>
        <v>0.22752502271821973</v>
      </c>
      <c r="G9" s="16">
        <f>_xll.acq_interpolator_scattered_eval($K$6,D9:E9)</f>
        <v>0.22752502271821967</v>
      </c>
      <c r="H9" s="16">
        <f t="shared" si="1"/>
        <v>0</v>
      </c>
      <c r="M9">
        <v>-2</v>
      </c>
      <c r="N9" s="16">
        <f>_xll.acq_interpolator_scattered_eval_x5($K$6,N$3,$M9)</f>
        <v>-4.4167710546153677E-2</v>
      </c>
      <c r="O9" s="16">
        <f>_xll.acq_interpolator_scattered_eval_x5($K$6,O$3,$M9)</f>
        <v>-2.880969909238093E-2</v>
      </c>
      <c r="P9" s="16">
        <f>_xll.acq_interpolator_scattered_eval_x5($K$6,P$3,$M9)</f>
        <v>-1.4200406216439893E-2</v>
      </c>
      <c r="Q9" s="16">
        <f>_xll.acq_interpolator_scattered_eval_x5($K$6,Q$3,$M9)</f>
        <v>-1.0158378230275822E-3</v>
      </c>
      <c r="R9" s="16">
        <f>_xll.acq_interpolator_scattered_eval_x5($K$6,R$3,$M9)</f>
        <v>1.0265256493709962E-2</v>
      </c>
      <c r="S9" s="16">
        <f>_xll.acq_interpolator_scattered_eval_x5($K$6,S$3,$M9)</f>
        <v>2.0074697413788374E-2</v>
      </c>
      <c r="T9" s="16">
        <f>_xll.acq_interpolator_scattered_eval_x5($K$6,T$3,$M9)</f>
        <v>2.9512371490734719E-2</v>
      </c>
      <c r="U9" s="16">
        <f>_xll.acq_interpolator_scattered_eval_x5($K$6,U$3,$M9)</f>
        <v>3.9344331342884627E-2</v>
      </c>
      <c r="V9" s="16">
        <f>_xll.acq_interpolator_scattered_eval_x5($K$6,V$3,$M9)</f>
        <v>4.9638813207251262E-2</v>
      </c>
      <c r="W9" s="16">
        <f>_xll.acq_interpolator_scattered_eval_x5($K$6,W$3,$M9)</f>
        <v>5.9946944803857746E-2</v>
      </c>
      <c r="X9" s="16">
        <f>_xll.acq_interpolator_scattered_eval_x5($K$6,X$3,$M9)</f>
        <v>6.9560626506011344E-2</v>
      </c>
      <c r="Y9" s="16">
        <f>_xll.acq_interpolator_scattered_eval_x5($K$6,Y$3,$M9)</f>
        <v>7.7706035315704011E-2</v>
      </c>
      <c r="Z9" s="16">
        <f>_xll.acq_interpolator_scattered_eval_x5($K$6,Z$3,$M9)</f>
        <v>8.36738969019305E-2</v>
      </c>
      <c r="AA9" s="16">
        <f>_xll.acq_interpolator_scattered_eval_x5($K$6,AA$3,$M9)</f>
        <v>8.6909527200434489E-2</v>
      </c>
      <c r="AB9" s="16">
        <f>_xll.acq_interpolator_scattered_eval_x5($K$6,AB$3,$M9)</f>
        <v>8.7078640925741441E-2</v>
      </c>
      <c r="AC9" s="16">
        <f>_xll.acq_interpolator_scattered_eval_x5($K$6,AC$3,$M9)</f>
        <v>8.4113466035937196E-2</v>
      </c>
      <c r="AD9" s="16">
        <f>_xll.acq_interpolator_scattered_eval_x5($K$6,AD$3,$M9)</f>
        <v>7.8235516563967461E-2</v>
      </c>
      <c r="AE9" s="16">
        <f>_xll.acq_interpolator_scattered_eval_x5($K$6,AE$3,$M9)</f>
        <v>6.9940930609529994E-2</v>
      </c>
      <c r="AF9" s="16">
        <f>_xll.acq_interpolator_scattered_eval_x5($K$6,AF$3,$M9)</f>
        <v>5.991730783876182E-2</v>
      </c>
      <c r="AG9" s="16">
        <f>_xll.acq_interpolator_scattered_eval_x5($K$6,AG$3,$M9)</f>
        <v>4.8886359747898969E-2</v>
      </c>
      <c r="AH9" s="16">
        <f>_xll.acq_interpolator_scattered_eval_x5($K$6,AH$3,$M9)</f>
        <v>3.7460715357559585E-2</v>
      </c>
      <c r="AI9" s="16">
        <f>_xll.acq_interpolator_scattered_eval_x5($K$6,AI$3,$M9)</f>
        <v>2.6122556832419611E-2</v>
      </c>
      <c r="AJ9" s="16">
        <f>_xll.acq_interpolator_scattered_eval_x5($K$6,AJ$3,$M9)</f>
        <v>1.5282285677227794E-2</v>
      </c>
      <c r="AK9" s="16">
        <f>_xll.acq_interpolator_scattered_eval_x5($K$6,AK$3,$M9)</f>
        <v>5.2594080174571886E-3</v>
      </c>
      <c r="AL9" s="16">
        <f>_xll.acq_interpolator_scattered_eval_x5($K$6,AL$3,$M9)</f>
        <v>-3.9020220016498866E-3</v>
      </c>
      <c r="AM9" s="16">
        <f>_xll.acq_interpolator_scattered_eval_x5($K$6,AM$3,$M9)</f>
        <v>-1.2701606944513257E-2</v>
      </c>
      <c r="AN9" s="16">
        <f>_xll.acq_interpolator_scattered_eval_x5($K$6,AN$3,$M9)</f>
        <v>-2.2126373239480052E-2</v>
      </c>
      <c r="AO9" s="16">
        <f>_xll.acq_interpolator_scattered_eval_x5($K$6,AO$3,$M9)</f>
        <v>-3.2667378315402867E-2</v>
      </c>
      <c r="AP9" s="16">
        <f>_xll.acq_interpolator_scattered_eval_x5($K$6,AP$3,$M9)</f>
        <v>-4.3652796075903194E-2</v>
      </c>
      <c r="AQ9" s="16">
        <f>_xll.acq_interpolator_scattered_eval_x5($K$6,AQ$3,$M9)</f>
        <v>-5.4136336454502457E-2</v>
      </c>
      <c r="AR9" s="16">
        <f>_xll.acq_interpolator_scattered_eval_x5($K$6,AR$3,$M9)</f>
        <v>-6.3521452191310016E-2</v>
      </c>
    </row>
    <row r="10" spans="3:44" ht="15" thickBot="1" x14ac:dyDescent="0.4">
      <c r="C10">
        <v>6</v>
      </c>
      <c r="D10" s="15">
        <f>-3+6*_xll.acq_vector_element($K$7,$C10)</f>
        <v>1.7121515013277531</v>
      </c>
      <c r="E10" s="15">
        <f>-3+6*_xll.acq_vector_element($K$7,$C10+20)</f>
        <v>1.2762121385894716</v>
      </c>
      <c r="F10" s="15">
        <f t="shared" si="0"/>
        <v>1.0460173994795962E-2</v>
      </c>
      <c r="G10" s="16">
        <f>_xll.acq_interpolator_scattered_eval($K$6,D10:E10)</f>
        <v>1.046017399479645E-2</v>
      </c>
      <c r="H10" s="16">
        <f t="shared" si="1"/>
        <v>-4.8745729674948279E-16</v>
      </c>
      <c r="K10" s="11" t="s">
        <v>3</v>
      </c>
      <c r="M10">
        <v>-1.8</v>
      </c>
      <c r="N10" s="16">
        <f>_xll.acq_interpolator_scattered_eval_x5($K$6,N$3,$M10)</f>
        <v>-4.7890324626670519E-2</v>
      </c>
      <c r="O10" s="16">
        <f>_xll.acq_interpolator_scattered_eval_x5($K$6,O$3,$M10)</f>
        <v>-3.1530539952764544E-2</v>
      </c>
      <c r="P10" s="16">
        <f>_xll.acq_interpolator_scattered_eval_x5($K$6,P$3,$M10)</f>
        <v>-1.5578505340093429E-2</v>
      </c>
      <c r="Q10" s="16">
        <f>_xll.acq_interpolator_scattered_eval_x5($K$6,Q$3,$M10)</f>
        <v>-9.5641628588217717E-4</v>
      </c>
      <c r="R10" s="16">
        <f>_xll.acq_interpolator_scattered_eval_x5($K$6,R$3,$M10)</f>
        <v>1.1173413385754328E-2</v>
      </c>
      <c r="S10" s="16">
        <f>_xll.acq_interpolator_scattered_eval_x5($K$6,S$3,$M10)</f>
        <v>2.1624395404994941E-2</v>
      </c>
      <c r="T10" s="16">
        <f>_xll.acq_interpolator_scattered_eval_x5($K$6,T$3,$M10)</f>
        <v>3.2632362234541662E-2</v>
      </c>
      <c r="U10" s="16">
        <f>_xll.acq_interpolator_scattered_eval_x5($K$6,U$3,$M10)</f>
        <v>4.5179755034158525E-2</v>
      </c>
      <c r="V10" s="16">
        <f>_xll.acq_interpolator_scattered_eval_x5($K$6,V$3,$M10)</f>
        <v>5.9012347341502625E-2</v>
      </c>
      <c r="W10" s="16">
        <f>_xll.acq_interpolator_scattered_eval_x5($K$6,W$3,$M10)</f>
        <v>7.327679813191279E-2</v>
      </c>
      <c r="X10" s="16">
        <f>_xll.acq_interpolator_scattered_eval_x5($K$6,X$3,$M10)</f>
        <v>8.6904847987127082E-2</v>
      </c>
      <c r="Y10" s="16">
        <f>_xll.acq_interpolator_scattered_eval_x5($K$6,Y$3,$M10)</f>
        <v>9.881560438015255E-2</v>
      </c>
      <c r="Z10" s="16">
        <f>_xll.acq_interpolator_scattered_eval_x5($K$6,Z$3,$M10)</f>
        <v>0.10802543814676842</v>
      </c>
      <c r="AA10" s="16">
        <f>_xll.acq_interpolator_scattered_eval_x5($K$6,AA$3,$M10)</f>
        <v>0.11371834396973916</v>
      </c>
      <c r="AB10" s="16">
        <f>_xll.acq_interpolator_scattered_eval_x5($K$6,AB$3,$M10)</f>
        <v>0.11531245438543354</v>
      </c>
      <c r="AC10" s="16">
        <f>_xll.acq_interpolator_scattered_eval_x5($K$6,AC$3,$M10)</f>
        <v>0.11254302839858245</v>
      </c>
      <c r="AD10" s="16">
        <f>_xll.acq_interpolator_scattered_eval_x5($K$6,AD$3,$M10)</f>
        <v>0.10555803315890484</v>
      </c>
      <c r="AE10" s="16">
        <f>_xll.acq_interpolator_scattered_eval_x5($K$6,AE$3,$M10)</f>
        <v>9.4973200246799935E-2</v>
      </c>
      <c r="AF10" s="16">
        <f>_xll.acq_interpolator_scattered_eval_x5($K$6,AF$3,$M10)</f>
        <v>8.1770280773163451E-2</v>
      </c>
      <c r="AG10" s="16">
        <f>_xll.acq_interpolator_scattered_eval_x5($K$6,AG$3,$M10)</f>
        <v>6.6972861424265839E-2</v>
      </c>
      <c r="AH10" s="16">
        <f>_xll.acq_interpolator_scattered_eval_x5($K$6,AH$3,$M10)</f>
        <v>5.1323586705475821E-2</v>
      </c>
      <c r="AI10" s="16">
        <f>_xll.acq_interpolator_scattered_eval_x5($K$6,AI$3,$M10)</f>
        <v>3.5311565066488193E-2</v>
      </c>
      <c r="AJ10" s="16">
        <f>_xll.acq_interpolator_scattered_eval_x5($K$6,AJ$3,$M10)</f>
        <v>1.9433530877813691E-2</v>
      </c>
      <c r="AK10" s="16">
        <f>_xll.acq_interpolator_scattered_eval_x5($K$6,AK$3,$M10)</f>
        <v>4.2628979006559924E-3</v>
      </c>
      <c r="AL10" s="16">
        <f>_xll.acq_interpolator_scattered_eval_x5($K$6,AL$3,$M10)</f>
        <v>-9.782452026619471E-3</v>
      </c>
      <c r="AM10" s="16">
        <f>_xll.acq_interpolator_scattered_eval_x5($K$6,AM$3,$M10)</f>
        <v>-2.2708715459763541E-2</v>
      </c>
      <c r="AN10" s="16">
        <f>_xll.acq_interpolator_scattered_eval_x5($K$6,AN$3,$M10)</f>
        <v>-3.4883084036847298E-2</v>
      </c>
      <c r="AO10" s="16">
        <f>_xll.acq_interpolator_scattered_eval_x5($K$6,AO$3,$M10)</f>
        <v>-4.656673683936112E-2</v>
      </c>
      <c r="AP10" s="16">
        <f>_xll.acq_interpolator_scattered_eval_x5($K$6,AP$3,$M10)</f>
        <v>-5.7594783607275032E-2</v>
      </c>
      <c r="AQ10" s="16">
        <f>_xll.acq_interpolator_scattered_eval_x5($K$6,AQ$3,$M10)</f>
        <v>-6.7581217650122344E-2</v>
      </c>
      <c r="AR10" s="16">
        <f>_xll.acq_interpolator_scattered_eval_x5($K$6,AR$3,$M10)</f>
        <v>-7.6218498490110614E-2</v>
      </c>
    </row>
    <row r="11" spans="3:44" x14ac:dyDescent="0.35">
      <c r="C11">
        <v>7</v>
      </c>
      <c r="D11" s="15">
        <f>-3+6*_xll.acq_vector_element($K$7,$C11)</f>
        <v>1.6281595132313669</v>
      </c>
      <c r="E11" s="15">
        <f>-3+6*_xll.acq_vector_element($K$7,$C11+20)</f>
        <v>1.8158374414779246</v>
      </c>
      <c r="F11" s="15">
        <f t="shared" si="0"/>
        <v>2.6106161455945898E-3</v>
      </c>
      <c r="G11" s="16">
        <f>_xll.acq_interpolator_scattered_eval($K$6,D11:E11)</f>
        <v>2.610616145595223E-3</v>
      </c>
      <c r="H11" s="16">
        <f t="shared" si="1"/>
        <v>-6.3317406873153459E-16</v>
      </c>
      <c r="K11" t="s">
        <v>2</v>
      </c>
      <c r="M11">
        <v>-1.6</v>
      </c>
      <c r="N11" s="16">
        <f>_xll.acq_interpolator_scattered_eval_x5($K$6,N$3,$M11)</f>
        <v>-5.3911980265935681E-2</v>
      </c>
      <c r="O11" s="16">
        <f>_xll.acq_interpolator_scattered_eval_x5($K$6,O$3,$M11)</f>
        <v>-3.7011971676537157E-2</v>
      </c>
      <c r="P11" s="16">
        <f>_xll.acq_interpolator_scattered_eval_x5($K$6,P$3,$M11)</f>
        <v>-2.0110499706991934E-2</v>
      </c>
      <c r="Q11" s="16">
        <f>_xll.acq_interpolator_scattered_eval_x5($K$6,Q$3,$M11)</f>
        <v>-3.9676235399744783E-3</v>
      </c>
      <c r="R11" s="16">
        <f>_xll.acq_interpolator_scattered_eval_x5($K$6,R$3,$M11)</f>
        <v>8.8059249630690131E-3</v>
      </c>
      <c r="S11" s="16">
        <f>_xll.acq_interpolator_scattered_eval_x5($K$6,S$3,$M11)</f>
        <v>1.9717798344972351E-2</v>
      </c>
      <c r="T11" s="16">
        <f>_xll.acq_interpolator_scattered_eval_x5($K$6,T$3,$M11)</f>
        <v>3.3055723430398323E-2</v>
      </c>
      <c r="U11" s="16">
        <f>_xll.acq_interpolator_scattered_eval_x5($K$6,U$3,$M11)</f>
        <v>4.9403053474562822E-2</v>
      </c>
      <c r="V11" s="16">
        <f>_xll.acq_interpolator_scattered_eval_x5($K$6,V$3,$M11)</f>
        <v>6.7871548530953785E-2</v>
      </c>
      <c r="W11" s="16">
        <f>_xll.acq_interpolator_scattered_eval_x5($K$6,W$3,$M11)</f>
        <v>8.711826106498638E-2</v>
      </c>
      <c r="X11" s="16">
        <f>_xll.acq_interpolator_scattered_eval_x5($K$6,X$3,$M11)</f>
        <v>0.10570654804433288</v>
      </c>
      <c r="Y11" s="16">
        <f>_xll.acq_interpolator_scattered_eval_x5($K$6,Y$3,$M11)</f>
        <v>0.12226796546831034</v>
      </c>
      <c r="Z11" s="16">
        <f>_xll.acq_interpolator_scattered_eval_x5($K$6,Z$3,$M11)</f>
        <v>0.13556468856704559</v>
      </c>
      <c r="AA11" s="16">
        <f>_xll.acq_interpolator_scattered_eval_x5($K$6,AA$3,$M11)</f>
        <v>0.14451865138502099</v>
      </c>
      <c r="AB11" s="16">
        <f>_xll.acq_interpolator_scattered_eval_x5($K$6,AB$3,$M11)</f>
        <v>0.14826177765601464</v>
      </c>
      <c r="AC11" s="16">
        <f>_xll.acq_interpolator_scattered_eval_x5($K$6,AC$3,$M11)</f>
        <v>0.14624687951432094</v>
      </c>
      <c r="AD11" s="16">
        <f>_xll.acq_interpolator_scattered_eval_x5($K$6,AD$3,$M11)</f>
        <v>0.13843570136508704</v>
      </c>
      <c r="AE11" s="16">
        <f>_xll.acq_interpolator_scattered_eval_x5($K$6,AE$3,$M11)</f>
        <v>0.12550958773411</v>
      </c>
      <c r="AF11" s="16">
        <f>_xll.acq_interpolator_scattered_eval_x5($K$6,AF$3,$M11)</f>
        <v>0.10886182881861398</v>
      </c>
      <c r="AG11" s="16">
        <f>_xll.acq_interpolator_scattered_eval_x5($K$6,AG$3,$M11)</f>
        <v>9.0000175145395656E-2</v>
      </c>
      <c r="AH11" s="16">
        <f>_xll.acq_interpolator_scattered_eval_x5($K$6,AH$3,$M11)</f>
        <v>6.9732911361732763E-2</v>
      </c>
      <c r="AI11" s="16">
        <f>_xll.acq_interpolator_scattered_eval_x5($K$6,AI$3,$M11)</f>
        <v>4.8350250923363418E-2</v>
      </c>
      <c r="AJ11" s="16">
        <f>_xll.acq_interpolator_scattered_eval_x5($K$6,AJ$3,$M11)</f>
        <v>2.6446054032099646E-2</v>
      </c>
      <c r="AK11" s="16">
        <f>_xll.acq_interpolator_scattered_eval_x5($K$6,AK$3,$M11)</f>
        <v>5.1099472656300771E-3</v>
      </c>
      <c r="AL11" s="16">
        <f>_xll.acq_interpolator_scattered_eval_x5($K$6,AL$3,$M11)</f>
        <v>-1.4554848322956393E-2</v>
      </c>
      <c r="AM11" s="16">
        <f>_xll.acq_interpolator_scattered_eval_x5($K$6,AM$3,$M11)</f>
        <v>-3.196311646234129E-2</v>
      </c>
      <c r="AN11" s="16">
        <f>_xll.acq_interpolator_scattered_eval_x5($K$6,AN$3,$M11)</f>
        <v>-4.7125138543804172E-2</v>
      </c>
      <c r="AO11" s="16">
        <f>_xll.acq_interpolator_scattered_eval_x5($K$6,AO$3,$M11)</f>
        <v>-6.0298948255068645E-2</v>
      </c>
      <c r="AP11" s="16">
        <f>_xll.acq_interpolator_scattered_eval_x5($K$6,AP$3,$M11)</f>
        <v>-7.1663221403415744E-2</v>
      </c>
      <c r="AQ11" s="16">
        <f>_xll.acq_interpolator_scattered_eval_x5($K$6,AQ$3,$M11)</f>
        <v>-8.1267022645264669E-2</v>
      </c>
      <c r="AR11" s="16">
        <f>_xll.acq_interpolator_scattered_eval_x5($K$6,AR$3,$M11)</f>
        <v>-8.9128863363123784E-2</v>
      </c>
    </row>
    <row r="12" spans="3:44" x14ac:dyDescent="0.35">
      <c r="C12">
        <v>8</v>
      </c>
      <c r="D12" s="15">
        <f>-3+6*_xll.acq_vector_element($K$7,$C12)</f>
        <v>1.6798548311926425</v>
      </c>
      <c r="E12" s="15">
        <f>-3+6*_xll.acq_vector_element($K$7,$C12+20)</f>
        <v>-0.77849544491618872</v>
      </c>
      <c r="F12" s="15">
        <f t="shared" si="0"/>
        <v>3.2452837039155823E-2</v>
      </c>
      <c r="G12" s="16">
        <f>_xll.acq_interpolator_scattered_eval($K$6,D12:E12)</f>
        <v>3.2452837039155392E-2</v>
      </c>
      <c r="H12" s="16">
        <f t="shared" si="1"/>
        <v>4.3021142204224816E-16</v>
      </c>
      <c r="K12" t="s">
        <v>4</v>
      </c>
      <c r="M12">
        <v>-1.4</v>
      </c>
      <c r="N12" s="16">
        <f>_xll.acq_interpolator_scattered_eval_x5($K$6,N$3,$M12)</f>
        <v>-6.2200227372768264E-2</v>
      </c>
      <c r="O12" s="16">
        <f>_xll.acq_interpolator_scattered_eval_x5($K$6,O$3,$M12)</f>
        <v>-4.5480611011405943E-2</v>
      </c>
      <c r="P12" s="16">
        <f>_xll.acq_interpolator_scattered_eval_x5($K$6,P$3,$M12)</f>
        <v>-2.8757979267542984E-2</v>
      </c>
      <c r="Q12" s="16">
        <f>_xll.acq_interpolator_scattered_eval_x5($K$6,Q$3,$M12)</f>
        <v>-1.2780777757659297E-2</v>
      </c>
      <c r="R12" s="16">
        <f>_xll.acq_interpolator_scattered_eval_x5($K$6,R$3,$M12)</f>
        <v>4.7170564269529563E-4</v>
      </c>
      <c r="S12" s="16">
        <f>_xll.acq_interpolator_scattered_eval_x5($K$6,S$3,$M12)</f>
        <v>1.3393835397695675E-2</v>
      </c>
      <c r="T12" s="16">
        <f>_xll.acq_interpolator_scattered_eval_x5($K$6,T$3,$M12)</f>
        <v>3.0721952715369788E-2</v>
      </c>
      <c r="U12" s="16">
        <f>_xll.acq_interpolator_scattered_eval_x5($K$6,U$3,$M12)</f>
        <v>5.2227316254325751E-2</v>
      </c>
      <c r="V12" s="16">
        <f>_xll.acq_interpolator_scattered_eval_x5($K$6,V$3,$M12)</f>
        <v>7.6460990404618789E-2</v>
      </c>
      <c r="W12" s="16">
        <f>_xll.acq_interpolator_scattered_eval_x5($K$6,W$3,$M12)</f>
        <v>0.10165599088259358</v>
      </c>
      <c r="X12" s="16">
        <f>_xll.acq_interpolator_scattered_eval_x5($K$6,X$3,$M12)</f>
        <v>0.126069049573999</v>
      </c>
      <c r="Y12" s="16">
        <f>_xll.acq_interpolator_scattered_eval_x5($K$6,Y$3,$M12)</f>
        <v>0.14812141962688849</v>
      </c>
      <c r="Z12" s="16">
        <f>_xll.acq_interpolator_scattered_eval_x5($K$6,Z$3,$M12)</f>
        <v>0.16639048567022954</v>
      </c>
      <c r="AA12" s="16">
        <f>_xll.acq_interpolator_scattered_eval_x5($K$6,AA$3,$M12)</f>
        <v>0.17957197834916691</v>
      </c>
      <c r="AB12" s="16">
        <f>_xll.acq_interpolator_scattered_eval_x5($K$6,AB$3,$M12)</f>
        <v>0.1864871650609278</v>
      </c>
      <c r="AC12" s="16">
        <f>_xll.acq_interpolator_scattered_eval_x5($K$6,AC$3,$M12)</f>
        <v>0.18619180191375709</v>
      </c>
      <c r="AD12" s="16">
        <f>_xll.acq_interpolator_scattered_eval_x5($K$6,AD$3,$M12)</f>
        <v>0.17824305717465508</v>
      </c>
      <c r="AE12" s="16">
        <f>_xll.acq_interpolator_scattered_eval_x5($K$6,AE$3,$M12)</f>
        <v>0.1631608501025342</v>
      </c>
      <c r="AF12" s="16">
        <f>_xll.acq_interpolator_scattered_eval_x5($K$6,AF$3,$M12)</f>
        <v>0.14286679546243256</v>
      </c>
      <c r="AG12" s="16">
        <f>_xll.acq_interpolator_scattered_eval_x5($K$6,AG$3,$M12)</f>
        <v>0.119860398276699</v>
      </c>
      <c r="AH12" s="16">
        <f>_xll.acq_interpolator_scattered_eval_x5($K$6,AH$3,$M12)</f>
        <v>9.4825655343944298E-2</v>
      </c>
      <c r="AI12" s="16">
        <f>_xll.acq_interpolator_scattered_eval_x5($K$6,AI$3,$M12)</f>
        <v>6.7313083741309981E-2</v>
      </c>
      <c r="AJ12" s="16">
        <f>_xll.acq_interpolator_scattered_eval_x5($K$6,AJ$3,$M12)</f>
        <v>3.8096867792018409E-2</v>
      </c>
      <c r="AK12" s="16">
        <f>_xll.acq_interpolator_scattered_eval_x5($K$6,AK$3,$M12)</f>
        <v>9.2557171313511349E-3</v>
      </c>
      <c r="AL12" s="16">
        <f>_xll.acq_interpolator_scattered_eval_x5($K$6,AL$3,$M12)</f>
        <v>-1.6981950096817203E-2</v>
      </c>
      <c r="AM12" s="16">
        <f>_xll.acq_interpolator_scattered_eval_x5($K$6,AM$3,$M12)</f>
        <v>-3.936615565023345E-2</v>
      </c>
      <c r="AN12" s="16">
        <f>_xll.acq_interpolator_scattered_eval_x5($K$6,AN$3,$M12)</f>
        <v>-5.7803184161735195E-2</v>
      </c>
      <c r="AO12" s="16">
        <f>_xll.acq_interpolator_scattered_eval_x5($K$6,AO$3,$M12)</f>
        <v>-7.2754799426804573E-2</v>
      </c>
      <c r="AP12" s="16">
        <f>_xll.acq_interpolator_scattered_eval_x5($K$6,AP$3,$M12)</f>
        <v>-8.4736010220353764E-2</v>
      </c>
      <c r="AQ12" s="16">
        <f>_xll.acq_interpolator_scattered_eval_x5($K$6,AQ$3,$M12)</f>
        <v>-9.4159684896744977E-2</v>
      </c>
      <c r="AR12" s="16">
        <f>_xll.acq_interpolator_scattered_eval_x5($K$6,AR$3,$M12)</f>
        <v>-0.10135274428987773</v>
      </c>
    </row>
    <row r="13" spans="3:44" x14ac:dyDescent="0.35">
      <c r="C13">
        <v>9</v>
      </c>
      <c r="D13" s="15">
        <f>-3+6*_xll.acq_vector_element($K$7,$C13)</f>
        <v>2.1640186398290098</v>
      </c>
      <c r="E13" s="15">
        <f>-3+6*_xll.acq_vector_element($K$7,$C13+20)</f>
        <v>-2.4104883698746562</v>
      </c>
      <c r="F13" s="15">
        <f t="shared" si="0"/>
        <v>2.7717935735594586E-5</v>
      </c>
      <c r="G13" s="16">
        <f>_xll.acq_interpolator_scattered_eval($K$6,D13:E13)</f>
        <v>2.7717935736235044E-5</v>
      </c>
      <c r="H13" s="16">
        <f t="shared" si="1"/>
        <v>-6.4045855207792157E-16</v>
      </c>
      <c r="K13" t="s">
        <v>58</v>
      </c>
      <c r="M13">
        <v>-1.2</v>
      </c>
      <c r="N13" s="16">
        <f>_xll.acq_interpolator_scattered_eval_x5($K$6,N$3,$M13)</f>
        <v>-7.2159632371342777E-2</v>
      </c>
      <c r="O13" s="16">
        <f>_xll.acq_interpolator_scattered_eval_x5($K$6,O$3,$M13)</f>
        <v>-5.6100261870336718E-2</v>
      </c>
      <c r="P13" s="16">
        <f>_xll.acq_interpolator_scattered_eval_x5($K$6,P$3,$M13)</f>
        <v>-4.024637109446759E-2</v>
      </c>
      <c r="Q13" s="16">
        <f>_xll.acq_interpolator_scattered_eval_x5($K$6,Q$3,$M13)</f>
        <v>-2.5156171949598616E-2</v>
      </c>
      <c r="R13" s="16">
        <f>_xll.acq_interpolator_scattered_eval_x5($K$6,R$3,$M13)</f>
        <v>-1.1018939552777208E-2</v>
      </c>
      <c r="S13" s="16">
        <f>_xll.acq_interpolator_scattered_eval_x5($K$6,S$3,$M13)</f>
        <v>5.032580746391891E-3</v>
      </c>
      <c r="T13" s="16">
        <f>_xll.acq_interpolator_scattered_eval_x5($K$6,T$3,$M13)</f>
        <v>2.7176431467630591E-2</v>
      </c>
      <c r="U13" s="16">
        <f>_xll.acq_interpolator_scattered_eval_x5($K$6,U$3,$M13)</f>
        <v>5.4628231254143941E-2</v>
      </c>
      <c r="V13" s="16">
        <f>_xll.acq_interpolator_scattered_eval_x5($K$6,V$3,$M13)</f>
        <v>8.5396336367534464E-2</v>
      </c>
      <c r="W13" s="16">
        <f>_xll.acq_interpolator_scattered_eval_x5($K$6,W$3,$M13)</f>
        <v>0.11718260484506191</v>
      </c>
      <c r="X13" s="16">
        <f>_xll.acq_interpolator_scattered_eval_x5($K$6,X$3,$M13)</f>
        <v>0.14800106957128575</v>
      </c>
      <c r="Y13" s="16">
        <f>_xll.acq_interpolator_scattered_eval_x5($K$6,Y$3,$M13)</f>
        <v>0.17618122082102433</v>
      </c>
      <c r="Z13" s="16">
        <f>_xll.acq_interpolator_scattered_eval_x5($K$6,Z$3,$M13)</f>
        <v>0.20023136783951362</v>
      </c>
      <c r="AA13" s="16">
        <f>_xll.acq_interpolator_scattered_eval_x5($K$6,AA$3,$M13)</f>
        <v>0.21870540918452946</v>
      </c>
      <c r="AB13" s="16">
        <f>_xll.acq_interpolator_scattered_eval_x5($K$6,AB$3,$M13)</f>
        <v>0.23013941404959773</v>
      </c>
      <c r="AC13" s="16">
        <f>_xll.acq_interpolator_scattered_eval_x5($K$6,AC$3,$M13)</f>
        <v>0.23311429408616269</v>
      </c>
      <c r="AD13" s="16">
        <f>_xll.acq_interpolator_scattered_eval_x5($K$6,AD$3,$M13)</f>
        <v>0.22652050421780559</v>
      </c>
      <c r="AE13" s="16">
        <f>_xll.acq_interpolator_scattered_eval_x5($K$6,AE$3,$M13)</f>
        <v>0.21017581905332061</v>
      </c>
      <c r="AF13" s="16">
        <f>_xll.acq_interpolator_scattered_eval_x5($K$6,AF$3,$M13)</f>
        <v>0.18614069091731167</v>
      </c>
      <c r="AG13" s="16">
        <f>_xll.acq_interpolator_scattered_eval_x5($K$6,AG$3,$M13)</f>
        <v>0.15927696717779921</v>
      </c>
      <c r="AH13" s="16">
        <f>_xll.acq_interpolator_scattered_eval_x5($K$6,AH$3,$M13)</f>
        <v>0.12954838054639725</v>
      </c>
      <c r="AI13" s="16">
        <f>_xll.acq_interpolator_scattered_eval_x5($K$6,AI$3,$M13)</f>
        <v>9.4702048488450069E-2</v>
      </c>
      <c r="AJ13" s="16">
        <f>_xll.acq_interpolator_scattered_eval_x5($K$6,AJ$3,$M13)</f>
        <v>5.6238431510010151E-2</v>
      </c>
      <c r="AK13" s="16">
        <f>_xll.acq_interpolator_scattered_eval_x5($K$6,AK$3,$M13)</f>
        <v>1.796137716310928E-2</v>
      </c>
      <c r="AL13" s="16">
        <f>_xll.acq_interpolator_scattered_eval_x5($K$6,AL$3,$M13)</f>
        <v>-1.6091313162912815E-2</v>
      </c>
      <c r="AM13" s="16">
        <f>_xll.acq_interpolator_scattered_eval_x5($K$6,AM$3,$M13)</f>
        <v>-4.3988420457324123E-2</v>
      </c>
      <c r="AN13" s="16">
        <f>_xll.acq_interpolator_scattered_eval_x5($K$6,AN$3,$M13)</f>
        <v>-6.5990734362159978E-2</v>
      </c>
      <c r="AO13" s="16">
        <f>_xll.acq_interpolator_scattered_eval_x5($K$6,AO$3,$M13)</f>
        <v>-8.2999442507909374E-2</v>
      </c>
      <c r="AP13" s="16">
        <f>_xll.acq_interpolator_scattered_eval_x5($K$6,AP$3,$M13)</f>
        <v>-9.5878535027688741E-2</v>
      </c>
      <c r="AQ13" s="16">
        <f>_xll.acq_interpolator_scattered_eval_x5($K$6,AQ$3,$M13)</f>
        <v>-0.10536402557588637</v>
      </c>
      <c r="AR13" s="16">
        <f>_xll.acq_interpolator_scattered_eval_x5($K$6,AR$3,$M13)</f>
        <v>-0.11207077182922302</v>
      </c>
    </row>
    <row r="14" spans="3:44" x14ac:dyDescent="0.35">
      <c r="C14">
        <v>10</v>
      </c>
      <c r="D14" s="15">
        <f>-3+6*_xll.acq_vector_element($K$7,$C14)</f>
        <v>-1.3644443429075181</v>
      </c>
      <c r="E14" s="15">
        <f>-3+6*_xll.acq_vector_element($K$7,$C14+20)</f>
        <v>0.36717713484540582</v>
      </c>
      <c r="F14" s="15">
        <f t="shared" si="0"/>
        <v>0.13580606368847292</v>
      </c>
      <c r="G14" s="16">
        <f>_xll.acq_interpolator_scattered_eval($K$6,D14:E14)</f>
        <v>0.13580606368847215</v>
      </c>
      <c r="H14" s="16">
        <f t="shared" si="1"/>
        <v>7.7715611723760958E-16</v>
      </c>
      <c r="K14" t="s">
        <v>97</v>
      </c>
      <c r="M14">
        <v>-1</v>
      </c>
      <c r="N14" s="16">
        <f>_xll.acq_interpolator_scattered_eval_x5($K$6,N$3,$M14)</f>
        <v>-8.2796559958133037E-2</v>
      </c>
      <c r="O14" s="16">
        <f>_xll.acq_interpolator_scattered_eval_x5($K$6,O$3,$M14)</f>
        <v>-6.7306524534928219E-2</v>
      </c>
      <c r="P14" s="16">
        <f>_xll.acq_interpolator_scattered_eval_x5($K$6,P$3,$M14)</f>
        <v>-5.1920235382699548E-2</v>
      </c>
      <c r="Q14" s="16">
        <f>_xll.acq_interpolator_scattered_eval_x5($K$6,Q$3,$M14)</f>
        <v>-3.6653638097884106E-2</v>
      </c>
      <c r="R14" s="16">
        <f>_xll.acq_interpolator_scattered_eval_x5($K$6,R$3,$M14)</f>
        <v>-2.0717093365274553E-2</v>
      </c>
      <c r="S14" s="16">
        <f>_xll.acq_interpolator_scattered_eval_x5($K$6,S$3,$M14)</f>
        <v>-1.5502085722251743E-3</v>
      </c>
      <c r="T14" s="16">
        <f>_xll.acq_interpolator_scattered_eval_x5($K$6,T$3,$M14)</f>
        <v>2.4464879943440772E-2</v>
      </c>
      <c r="U14" s="16">
        <f>_xll.acq_interpolator_scattered_eval_x5($K$6,U$3,$M14)</f>
        <v>5.7998830034179501E-2</v>
      </c>
      <c r="V14" s="16">
        <f>_xll.acq_interpolator_scattered_eval_x5($K$6,V$3,$M14)</f>
        <v>9.5471517763144706E-2</v>
      </c>
      <c r="W14" s="16">
        <f>_xll.acq_interpolator_scattered_eval_x5($K$6,W$3,$M14)</f>
        <v>0.1339207336232805</v>
      </c>
      <c r="X14" s="16">
        <f>_xll.acq_interpolator_scattered_eval_x5($K$6,X$3,$M14)</f>
        <v>0.17123487636418516</v>
      </c>
      <c r="Y14" s="16">
        <f>_xll.acq_interpolator_scattered_eval_x5($K$6,Y$3,$M14)</f>
        <v>0.20579613468696561</v>
      </c>
      <c r="Z14" s="16">
        <f>_xll.acq_interpolator_scattered_eval_x5($K$6,Z$3,$M14)</f>
        <v>0.23619266775155909</v>
      </c>
      <c r="AA14" s="16">
        <f>_xll.acq_interpolator_scattered_eval_x5($K$6,AA$3,$M14)</f>
        <v>0.26096803070308472</v>
      </c>
      <c r="AB14" s="16">
        <f>_xll.acq_interpolator_scattered_eval_x5($K$6,AB$3,$M14)</f>
        <v>0.27847440228007536</v>
      </c>
      <c r="AC14" s="16">
        <f>_xll.acq_interpolator_scattered_eval_x5($K$6,AC$3,$M14)</f>
        <v>0.28686712875654474</v>
      </c>
      <c r="AD14" s="16">
        <f>_xll.acq_interpolator_scattered_eval_x5($K$6,AD$3,$M14)</f>
        <v>0.28430512506068129</v>
      </c>
      <c r="AE14" s="16">
        <f>_xll.acq_interpolator_scattered_eval_x5($K$6,AE$3,$M14)</f>
        <v>0.26952836843937517</v>
      </c>
      <c r="AF14" s="16">
        <f>_xll.acq_interpolator_scattered_eval_x5($K$6,AF$3,$M14)</f>
        <v>0.243304051685866</v>
      </c>
      <c r="AG14" s="16">
        <f>_xll.acq_interpolator_scattered_eval_x5($K$6,AG$3,$M14)</f>
        <v>0.21312197119726156</v>
      </c>
      <c r="AH14" s="16">
        <f>_xll.acq_interpolator_scattered_eval_x5($K$6,AH$3,$M14)</f>
        <v>0.17745333923872508</v>
      </c>
      <c r="AI14" s="16">
        <f>_xll.acq_interpolator_scattered_eval_x5($K$6,AI$3,$M14)</f>
        <v>0.13291152977482468</v>
      </c>
      <c r="AJ14" s="16">
        <f>_xll.acq_interpolator_scattered_eval_x5($K$6,AJ$3,$M14)</f>
        <v>8.2556237341447472E-2</v>
      </c>
      <c r="AK14" s="16">
        <f>_xll.acq_interpolator_scattered_eval_x5($K$6,AK$3,$M14)</f>
        <v>3.2259966475151301E-2</v>
      </c>
      <c r="AL14" s="16">
        <f>_xll.acq_interpolator_scattered_eval_x5($K$6,AL$3,$M14)</f>
        <v>-1.1009246080204572E-2</v>
      </c>
      <c r="AM14" s="16">
        <f>_xll.acq_interpolator_scattered_eval_x5($K$6,AM$3,$M14)</f>
        <v>-4.4848939394414679E-2</v>
      </c>
      <c r="AN14" s="16">
        <f>_xll.acq_interpolator_scattered_eval_x5($K$6,AN$3,$M14)</f>
        <v>-7.0794821608169384E-2</v>
      </c>
      <c r="AO14" s="16">
        <f>_xll.acq_interpolator_scattered_eval_x5($K$6,AO$3,$M14)</f>
        <v>-9.0232590435109977E-2</v>
      </c>
      <c r="AP14" s="16">
        <f>_xll.acq_interpolator_scattered_eval_x5($K$6,AP$3,$M14)</f>
        <v>-0.10433047429991257</v>
      </c>
      <c r="AQ14" s="16">
        <f>_xll.acq_interpolator_scattered_eval_x5($K$6,AQ$3,$M14)</f>
        <v>-0.11414570907547505</v>
      </c>
      <c r="AR14" s="16">
        <f>_xll.acq_interpolator_scattered_eval_x5($K$6,AR$3,$M14)</f>
        <v>-0.12058877725038819</v>
      </c>
    </row>
    <row r="15" spans="3:44" x14ac:dyDescent="0.35">
      <c r="C15">
        <v>11</v>
      </c>
      <c r="D15" s="15">
        <f>-3+6*_xll.acq_vector_element($K$7,$C15)</f>
        <v>-2.0961782061494887</v>
      </c>
      <c r="E15" s="15">
        <f>-3+6*_xll.acq_vector_element($K$7,$C15+20)</f>
        <v>-2.6640393035486341</v>
      </c>
      <c r="F15" s="15">
        <f t="shared" si="0"/>
        <v>1.0220975958492106E-5</v>
      </c>
      <c r="G15" s="16">
        <f>_xll.acq_interpolator_scattered_eval($K$6,D15:E15)</f>
        <v>1.0220975959117362E-5</v>
      </c>
      <c r="H15" s="16">
        <f t="shared" si="1"/>
        <v>-6.2525600474060139E-16</v>
      </c>
      <c r="K15" t="s">
        <v>98</v>
      </c>
      <c r="M15">
        <v>-0.8</v>
      </c>
      <c r="N15" s="16">
        <f>_xll.acq_interpolator_scattered_eval_x5($K$6,N$3,$M15)</f>
        <v>-9.3148834064778516E-2</v>
      </c>
      <c r="O15" s="16">
        <f>_xll.acq_interpolator_scattered_eval_x5($K$6,O$3,$M15)</f>
        <v>-7.7768108201600558E-2</v>
      </c>
      <c r="P15" s="16">
        <f>_xll.acq_interpolator_scattered_eval_x5($K$6,P$3,$M15)</f>
        <v>-6.2091812657354736E-2</v>
      </c>
      <c r="Q15" s="16">
        <f>_xll.acq_interpolator_scattered_eval_x5($K$6,Q$3,$M15)</f>
        <v>-4.5711322850719341E-2</v>
      </c>
      <c r="R15" s="16">
        <f>_xll.acq_interpolator_scattered_eval_x5($K$6,R$3,$M15)</f>
        <v>-2.7488037797538788E-2</v>
      </c>
      <c r="S15" s="16">
        <f>_xll.acq_interpolator_scattered_eval_x5($K$6,S$3,$M15)</f>
        <v>-5.213032087178663E-3</v>
      </c>
      <c r="T15" s="16">
        <f>_xll.acq_interpolator_scattered_eval_x5($K$6,T$3,$M15)</f>
        <v>2.4692273474407275E-2</v>
      </c>
      <c r="U15" s="16">
        <f>_xll.acq_interpolator_scattered_eval_x5($K$6,U$3,$M15)</f>
        <v>6.3785889954286634E-2</v>
      </c>
      <c r="V15" s="16">
        <f>_xll.acq_interpolator_scattered_eval_x5($K$6,V$3,$M15)</f>
        <v>0.10725457928305163</v>
      </c>
      <c r="W15" s="16">
        <f>_xll.acq_interpolator_scattered_eval_x5($K$6,W$3,$M15)</f>
        <v>0.1517247764189561</v>
      </c>
      <c r="X15" s="16">
        <f>_xll.acq_interpolator_scattered_eval_x5($K$6,X$3,$M15)</f>
        <v>0.19500221167822751</v>
      </c>
      <c r="Y15" s="16">
        <f>_xll.acq_interpolator_scattered_eval_x5($K$6,Y$3,$M15)</f>
        <v>0.23566325007577466</v>
      </c>
      <c r="Z15" s="16">
        <f>_xll.acq_interpolator_scattered_eval_x5($K$6,Z$3,$M15)</f>
        <v>0.27254169303057585</v>
      </c>
      <c r="AA15" s="16">
        <f>_xll.acq_interpolator_scattered_eval_x5($K$6,AA$3,$M15)</f>
        <v>0.30432136972392471</v>
      </c>
      <c r="AB15" s="16">
        <f>_xll.acq_interpolator_scattered_eval_x5($K$6,AB$3,$M15)</f>
        <v>0.32932131433068906</v>
      </c>
      <c r="AC15" s="16">
        <f>_xll.acq_interpolator_scattered_eval_x5($K$6,AC$3,$M15)</f>
        <v>0.345434904222575</v>
      </c>
      <c r="AD15" s="16">
        <f>_xll.acq_interpolator_scattered_eval_x5($K$6,AD$3,$M15)</f>
        <v>0.3502522436595058</v>
      </c>
      <c r="AE15" s="16">
        <f>_xll.acq_interpolator_scattered_eval_x5($K$6,AE$3,$M15)</f>
        <v>0.34160636190728572</v>
      </c>
      <c r="AF15" s="16">
        <f>_xll.acq_interpolator_scattered_eval_x5($K$6,AF$3,$M15)</f>
        <v>0.31908588799413579</v>
      </c>
      <c r="AG15" s="16">
        <f>_xll.acq_interpolator_scattered_eval_x5($K$6,AG$3,$M15)</f>
        <v>0.28512575125090406</v>
      </c>
      <c r="AH15" s="16">
        <f>_xll.acq_interpolator_scattered_eval_x5($K$6,AH$3,$M15)</f>
        <v>0.23965242059374786</v>
      </c>
      <c r="AI15" s="16">
        <f>_xll.acq_interpolator_scattered_eval_x5($K$6,AI$3,$M15)</f>
        <v>0.18255681736549484</v>
      </c>
      <c r="AJ15" s="16">
        <f>_xll.acq_interpolator_scattered_eval_x5($K$6,AJ$3,$M15)</f>
        <v>0.11816340566270805</v>
      </c>
      <c r="AK15" s="16">
        <f>_xll.acq_interpolator_scattered_eval_x5($K$6,AK$3,$M15)</f>
        <v>5.364184085128261E-2</v>
      </c>
      <c r="AL15" s="16">
        <f>_xll.acq_interpolator_scattered_eval_x5($K$6,AL$3,$M15)</f>
        <v>-9.399371729494968E-5</v>
      </c>
      <c r="AM15" s="16">
        <f>_xll.acq_interpolator_scattered_eval_x5($K$6,AM$3,$M15)</f>
        <v>-4.0736944856644627E-2</v>
      </c>
      <c r="AN15" s="16">
        <f>_xll.acq_interpolator_scattered_eval_x5($K$6,AN$3,$M15)</f>
        <v>-7.1498209469458882E-2</v>
      </c>
      <c r="AO15" s="16">
        <f>_xll.acq_interpolator_scattered_eval_x5($K$6,AO$3,$M15)</f>
        <v>-9.3907262312207071E-2</v>
      </c>
      <c r="AP15" s="16">
        <f>_xll.acq_interpolator_scattered_eval_x5($K$6,AP$3,$M15)</f>
        <v>-0.1095624902704541</v>
      </c>
      <c r="AQ15" s="16">
        <f>_xll.acq_interpolator_scattered_eval_x5($K$6,AQ$3,$M15)</f>
        <v>-0.11996374698694053</v>
      </c>
      <c r="AR15" s="16">
        <f>_xll.acq_interpolator_scattered_eval_x5($K$6,AR$3,$M15)</f>
        <v>-0.12636926922727404</v>
      </c>
    </row>
    <row r="16" spans="3:44" x14ac:dyDescent="0.35">
      <c r="C16">
        <v>12</v>
      </c>
      <c r="D16" s="15">
        <f>-3+6*_xll.acq_vector_element($K$7,$C16)</f>
        <v>-1.3412144416943192</v>
      </c>
      <c r="E16" s="15">
        <f>-3+6*_xll.acq_vector_element($K$7,$C16+20)</f>
        <v>1.8498994410037994E-2</v>
      </c>
      <c r="F16" s="15">
        <f t="shared" si="0"/>
        <v>0.16543144635413354</v>
      </c>
      <c r="G16" s="16">
        <f>_xll.acq_interpolator_scattered_eval($K$6,D16:E16)</f>
        <v>0.16543144635413351</v>
      </c>
      <c r="H16" s="16">
        <f t="shared" si="1"/>
        <v>0</v>
      </c>
      <c r="K16" t="s">
        <v>99</v>
      </c>
      <c r="M16">
        <v>-0.6</v>
      </c>
      <c r="N16" s="16">
        <f>_xll.acq_interpolator_scattered_eval_x5($K$6,N$3,$M16)</f>
        <v>-0.10258163490738614</v>
      </c>
      <c r="O16" s="16">
        <f>_xll.acq_interpolator_scattered_eval_x5($K$6,O$3,$M16)</f>
        <v>-8.6784085008644929E-2</v>
      </c>
      <c r="P16" s="16">
        <f>_xll.acq_interpolator_scattered_eval_x5($K$6,P$3,$M16)</f>
        <v>-7.0154755849195893E-2</v>
      </c>
      <c r="Q16" s="16">
        <f>_xll.acq_interpolator_scattered_eval_x5($K$6,Q$3,$M16)</f>
        <v>-5.2021098048360269E-2</v>
      </c>
      <c r="R16" s="16">
        <f>_xll.acq_interpolator_scattered_eval_x5($K$6,R$3,$M16)</f>
        <v>-3.1083308308854495E-2</v>
      </c>
      <c r="S16" s="16">
        <f>_xll.acq_interpolator_scattered_eval_x5($K$6,S$3,$M16)</f>
        <v>-5.1199281647835038E-3</v>
      </c>
      <c r="T16" s="16">
        <f>_xll.acq_interpolator_scattered_eval_x5($K$6,T$3,$M16)</f>
        <v>2.8985891529649657E-2</v>
      </c>
      <c r="U16" s="16">
        <f>_xll.acq_interpolator_scattered_eval_x5($K$6,U$3,$M16)</f>
        <v>7.2162783161983601E-2</v>
      </c>
      <c r="V16" s="16">
        <f>_xll.acq_interpolator_scattered_eval_x5($K$6,V$3,$M16)</f>
        <v>0.12045685427417203</v>
      </c>
      <c r="W16" s="16">
        <f>_xll.acq_interpolator_scattered_eval_x5($K$6,W$3,$M16)</f>
        <v>0.16975900399424662</v>
      </c>
      <c r="X16" s="16">
        <f>_xll.acq_interpolator_scattered_eval_x5($K$6,X$3,$M16)</f>
        <v>0.21784380607873463</v>
      </c>
      <c r="Y16" s="16">
        <f>_xll.acq_interpolator_scattered_eval_x5($K$6,Y$3,$M16)</f>
        <v>0.26372154841216394</v>
      </c>
      <c r="Z16" s="16">
        <f>_xll.acq_interpolator_scattered_eval_x5($K$6,Z$3,$M16)</f>
        <v>0.30664740988295208</v>
      </c>
      <c r="AA16" s="16">
        <f>_xll.acq_interpolator_scattered_eval_x5($K$6,AA$3,$M16)</f>
        <v>0.34555370590342621</v>
      </c>
      <c r="AB16" s="16">
        <f>_xll.acq_interpolator_scattered_eval_x5($K$6,AB$3,$M16)</f>
        <v>0.37885193607285017</v>
      </c>
      <c r="AC16" s="16">
        <f>_xll.acq_interpolator_scattered_eval_x5($K$6,AC$3,$M16)</f>
        <v>0.40434638264820988</v>
      </c>
      <c r="AD16" s="16">
        <f>_xll.acq_interpolator_scattered_eval_x5($K$6,AD$3,$M16)</f>
        <v>0.41918088439285128</v>
      </c>
      <c r="AE16" s="16">
        <f>_xll.acq_interpolator_scattered_eval_x5($K$6,AE$3,$M16)</f>
        <v>0.41994544779454523</v>
      </c>
      <c r="AF16" s="16">
        <f>_xll.acq_interpolator_scattered_eval_x5($K$6,AF$3,$M16)</f>
        <v>0.403274409681252</v>
      </c>
      <c r="AG16" s="16">
        <f>_xll.acq_interpolator_scattered_eval_x5($K$6,AG$3,$M16)</f>
        <v>0.36697843056193741</v>
      </c>
      <c r="AH16" s="16">
        <f>_xll.acq_interpolator_scattered_eval_x5($K$6,AH$3,$M16)</f>
        <v>0.31131595953873781</v>
      </c>
      <c r="AI16" s="16">
        <f>_xll.acq_interpolator_scattered_eval_x5($K$6,AI$3,$M16)</f>
        <v>0.24041016467249585</v>
      </c>
      <c r="AJ16" s="16">
        <f>_xll.acq_interpolator_scattered_eval_x5($K$6,AJ$3,$M16)</f>
        <v>0.16171604088289324</v>
      </c>
      <c r="AK16" s="16">
        <f>_xll.acq_interpolator_scattered_eval_x5($K$6,AK$3,$M16)</f>
        <v>8.4496330391706787E-2</v>
      </c>
      <c r="AL16" s="16">
        <f>_xll.acq_interpolator_scattered_eval_x5($K$6,AL$3,$M16)</f>
        <v>1.8803291779725617E-2</v>
      </c>
      <c r="AM16" s="16">
        <f>_xll.acq_interpolator_scattered_eval_x5($K$6,AM$3,$M16)</f>
        <v>-3.1466881054708407E-2</v>
      </c>
      <c r="AN16" s="16">
        <f>_xll.acq_interpolator_scattered_eval_x5($K$6,AN$3,$M16)</f>
        <v>-6.8188145885448082E-2</v>
      </c>
      <c r="AO16" s="16">
        <f>_xll.acq_interpolator_scattered_eval_x5($K$6,AO$3,$M16)</f>
        <v>-9.3955638223648719E-2</v>
      </c>
      <c r="AP16" s="16">
        <f>_xll.acq_interpolator_scattered_eval_x5($K$6,AP$3,$M16)</f>
        <v>-0.11134798747603503</v>
      </c>
      <c r="AQ16" s="16">
        <f>_xll.acq_interpolator_scattered_eval_x5($K$6,AQ$3,$M16)</f>
        <v>-0.12249878985104126</v>
      </c>
      <c r="AR16" s="16">
        <f>_xll.acq_interpolator_scattered_eval_x5($K$6,AR$3,$M16)</f>
        <v>-0.12905288401293205</v>
      </c>
    </row>
    <row r="17" spans="3:44" x14ac:dyDescent="0.35">
      <c r="C17">
        <v>13</v>
      </c>
      <c r="D17" s="15">
        <f>-3+6*_xll.acq_vector_element($K$7,$C17)</f>
        <v>-1.8088874397799373</v>
      </c>
      <c r="E17" s="15">
        <f>-3+6*_xll.acq_vector_element($K$7,$C17+20)</f>
        <v>-0.34402406914159656</v>
      </c>
      <c r="F17" s="15">
        <f t="shared" si="0"/>
        <v>3.369430894425525E-2</v>
      </c>
      <c r="G17" s="16">
        <f>_xll.acq_interpolator_scattered_eval($K$6,D17:E17)</f>
        <v>3.3694308944255742E-2</v>
      </c>
      <c r="H17" s="16">
        <f t="shared" si="1"/>
        <v>-4.9266146717741321E-16</v>
      </c>
      <c r="K17" t="s">
        <v>100</v>
      </c>
      <c r="M17">
        <v>-0.4</v>
      </c>
      <c r="N17" s="16">
        <f>_xll.acq_interpolator_scattered_eval_x5($K$6,N$3,$M17)</f>
        <v>-0.11084559533233623</v>
      </c>
      <c r="O17" s="16">
        <f>_xll.acq_interpolator_scattered_eval_x5($K$6,O$3,$M17)</f>
        <v>-9.4216999363172682E-2</v>
      </c>
      <c r="P17" s="16">
        <f>_xll.acq_interpolator_scattered_eval_x5($K$6,P$3,$M17)</f>
        <v>-7.6203040335527383E-2</v>
      </c>
      <c r="Q17" s="16">
        <f>_xll.acq_interpolator_scattered_eval_x5($K$6,Q$3,$M17)</f>
        <v>-5.5986901299319526E-2</v>
      </c>
      <c r="R17" s="16">
        <f>_xll.acq_interpolator_scattered_eval_x5($K$6,R$3,$M17)</f>
        <v>-3.2266272633604105E-2</v>
      </c>
      <c r="S17" s="16">
        <f>_xll.acq_interpolator_scattered_eval_x5($K$6,S$3,$M17)</f>
        <v>-3.1490467719693365E-3</v>
      </c>
      <c r="T17" s="16">
        <f>_xll.acq_interpolator_scattered_eval_x5($K$6,T$3,$M17)</f>
        <v>3.4064473302697656E-2</v>
      </c>
      <c r="U17" s="16">
        <f>_xll.acq_interpolator_scattered_eval_x5($K$6,U$3,$M17)</f>
        <v>8.1487063008740174E-2</v>
      </c>
      <c r="V17" s="16">
        <f>_xll.acq_interpolator_scattered_eval_x5($K$6,V$3,$M17)</f>
        <v>0.13374652264591144</v>
      </c>
      <c r="W17" s="16">
        <f>_xll.acq_interpolator_scattered_eval_x5($K$6,W$3,$M17)</f>
        <v>0.1863393526652081</v>
      </c>
      <c r="X17" s="16">
        <f>_xll.acq_interpolator_scattered_eval_x5($K$6,X$3,$M17)</f>
        <v>0.23752141956020764</v>
      </c>
      <c r="Y17" s="16">
        <f>_xll.acq_interpolator_scattered_eval_x5($K$6,Y$3,$M17)</f>
        <v>0.28721160523151729</v>
      </c>
      <c r="Z17" s="16">
        <f>_xll.acq_interpolator_scattered_eval_x5($K$6,Z$3,$M17)</f>
        <v>0.33518322300223985</v>
      </c>
      <c r="AA17" s="16">
        <f>_xll.acq_interpolator_scattered_eval_x5($K$6,AA$3,$M17)</f>
        <v>0.38058066419393555</v>
      </c>
      <c r="AB17" s="16">
        <f>_xll.acq_interpolator_scattered_eval_x5($K$6,AB$3,$M17)</f>
        <v>0.42193898877738212</v>
      </c>
      <c r="AC17" s="16">
        <f>_xll.acq_interpolator_scattered_eval_x5($K$6,AC$3,$M17)</f>
        <v>0.45711619858531716</v>
      </c>
      <c r="AD17" s="16">
        <f>_xll.acq_interpolator_scattered_eval_x5($K$6,AD$3,$M17)</f>
        <v>0.48302078450932762</v>
      </c>
      <c r="AE17" s="16">
        <f>_xll.acq_interpolator_scattered_eval_x5($K$6,AE$3,$M17)</f>
        <v>0.49503080690162321</v>
      </c>
      <c r="AF17" s="16">
        <f>_xll.acq_interpolator_scattered_eval_x5($K$6,AF$3,$M17)</f>
        <v>0.48628055276460114</v>
      </c>
      <c r="AG17" s="16">
        <f>_xll.acq_interpolator_scattered_eval_x5($K$6,AG$3,$M17)</f>
        <v>0.44932612374037184</v>
      </c>
      <c r="AH17" s="16">
        <f>_xll.acq_interpolator_scattered_eval_x5($K$6,AH$3,$M17)</f>
        <v>0.38377651886836583</v>
      </c>
      <c r="AI17" s="16">
        <f>_xll.acq_interpolator_scattered_eval_x5($K$6,AI$3,$M17)</f>
        <v>0.29895202901364626</v>
      </c>
      <c r="AJ17" s="16">
        <f>_xll.acq_interpolator_scattered_eval_x5($K$6,AJ$3,$M17)</f>
        <v>0.2065509077352207</v>
      </c>
      <c r="AK17" s="16">
        <f>_xll.acq_interpolator_scattered_eval_x5($K$6,AK$3,$M17)</f>
        <v>0.11712790099672304</v>
      </c>
      <c r="AL17" s="16">
        <f>_xll.acq_interpolator_scattered_eval_x5($K$6,AL$3,$M17)</f>
        <v>3.9766671444150845E-2</v>
      </c>
      <c r="AM17" s="16">
        <f>_xll.acq_interpolator_scattered_eval_x5($K$6,AM$3,$M17)</f>
        <v>-1.9893831463876757E-2</v>
      </c>
      <c r="AN17" s="16">
        <f>_xll.acq_interpolator_scattered_eval_x5($K$6,AN$3,$M17)</f>
        <v>-6.2072717373459048E-2</v>
      </c>
      <c r="AO17" s="16">
        <f>_xll.acq_interpolator_scattered_eval_x5($K$6,AO$3,$M17)</f>
        <v>-9.0773331823747527E-2</v>
      </c>
      <c r="AP17" s="16">
        <f>_xll.acq_interpolator_scattered_eval_x5($K$6,AP$3,$M17)</f>
        <v>-0.10973501324709428</v>
      </c>
      <c r="AQ17" s="16">
        <f>_xll.acq_interpolator_scattered_eval_x5($K$6,AQ$3,$M17)</f>
        <v>-0.1216477632668361</v>
      </c>
      <c r="AR17" s="16">
        <f>_xll.acq_interpolator_scattered_eval_x5($K$6,AR$3,$M17)</f>
        <v>-0.12846605527768393</v>
      </c>
    </row>
    <row r="18" spans="3:44" x14ac:dyDescent="0.35">
      <c r="C18">
        <v>14</v>
      </c>
      <c r="D18" s="15">
        <f>-3+6*_xll.acq_vector_element($K$7,$C18)</f>
        <v>1.8112330441363156</v>
      </c>
      <c r="E18" s="15">
        <f>-3+6*_xll.acq_vector_element($K$7,$C18+20)</f>
        <v>-2.9173892866820097</v>
      </c>
      <c r="F18" s="15">
        <f t="shared" si="0"/>
        <v>7.5669128289165065E-6</v>
      </c>
      <c r="G18" s="16">
        <f>_xll.acq_interpolator_scattered_eval($K$6,D18:E18)</f>
        <v>7.5669128301661392E-6</v>
      </c>
      <c r="H18" s="16">
        <f t="shared" si="1"/>
        <v>-1.2496327892819528E-15</v>
      </c>
      <c r="M18">
        <v>-0.2</v>
      </c>
      <c r="N18" s="16">
        <f>_xll.acq_interpolator_scattered_eval_x5($K$6,N$3,$M18)</f>
        <v>-0.11800337776150956</v>
      </c>
      <c r="O18" s="16">
        <f>_xll.acq_interpolator_scattered_eval_x5($K$6,O$3,$M18)</f>
        <v>-0.10031755418817608</v>
      </c>
      <c r="P18" s="16">
        <f>_xll.acq_interpolator_scattered_eval_x5($K$6,P$3,$M18)</f>
        <v>-8.0757219691788187E-2</v>
      </c>
      <c r="Q18" s="16">
        <f>_xll.acq_interpolator_scattered_eval_x5($K$6,Q$3,$M18)</f>
        <v>-5.8435544847341106E-2</v>
      </c>
      <c r="R18" s="16">
        <f>_xll.acq_interpolator_scattered_eval_x5($K$6,R$3,$M18)</f>
        <v>-3.2076735601662729E-2</v>
      </c>
      <c r="S18" s="16">
        <f>_xll.acq_interpolator_scattered_eval_x5($K$6,S$3,$M18)</f>
        <v>5.5913778245865638E-5</v>
      </c>
      <c r="T18" s="16">
        <f>_xll.acq_interpolator_scattered_eval_x5($K$6,T$3,$M18)</f>
        <v>4.0349833842008707E-2</v>
      </c>
      <c r="U18" s="16">
        <f>_xll.acq_interpolator_scattered_eval_x5($K$6,U$3,$M18)</f>
        <v>9.0106373318874791E-2</v>
      </c>
      <c r="V18" s="16">
        <f>_xll.acq_interpolator_scattered_eval_x5($K$6,V$3,$M18)</f>
        <v>0.14486034199988296</v>
      </c>
      <c r="W18" s="16">
        <f>_xll.acq_interpolator_scattered_eval_x5($K$6,W$3,$M18)</f>
        <v>0.19878771029732506</v>
      </c>
      <c r="X18" s="16">
        <f>_xll.acq_interpolator_scattered_eval_x5($K$6,X$3,$M18)</f>
        <v>0.25101515811496172</v>
      </c>
      <c r="Y18" s="16">
        <f>_xll.acq_interpolator_scattered_eval_x5($K$6,Y$3,$M18)</f>
        <v>0.30298096460060042</v>
      </c>
      <c r="Z18" s="16">
        <f>_xll.acq_interpolator_scattered_eval_x5($K$6,Z$3,$M18)</f>
        <v>0.35465887397720297</v>
      </c>
      <c r="AA18" s="16">
        <f>_xll.acq_interpolator_scattered_eval_x5($K$6,AA$3,$M18)</f>
        <v>0.40516781252252182</v>
      </c>
      <c r="AB18" s="16">
        <f>_xll.acq_interpolator_scattered_eval_x5($K$6,AB$3,$M18)</f>
        <v>0.45309846370648799</v>
      </c>
      <c r="AC18" s="16">
        <f>_xll.acq_interpolator_scattered_eval_x5($K$6,AC$3,$M18)</f>
        <v>0.49643144396304001</v>
      </c>
      <c r="AD18" s="16">
        <f>_xll.acq_interpolator_scattered_eval_x5($K$6,AD$3,$M18)</f>
        <v>0.53217508327242524</v>
      </c>
      <c r="AE18" s="16">
        <f>_xll.acq_interpolator_scattered_eval_x5($K$6,AE$3,$M18)</f>
        <v>0.55545814193424736</v>
      </c>
      <c r="AF18" s="16">
        <f>_xll.acq_interpolator_scattered_eval_x5($K$6,AF$3,$M18)</f>
        <v>0.55719721282396262</v>
      </c>
      <c r="AG18" s="16">
        <f>_xll.acq_interpolator_scattered_eval_x5($K$6,AG$3,$M18)</f>
        <v>0.52152971098572554</v>
      </c>
      <c r="AH18" s="16">
        <f>_xll.acq_interpolator_scattered_eval_x5($K$6,AH$3,$M18)</f>
        <v>0.44534998671409448</v>
      </c>
      <c r="AI18" s="16">
        <f>_xll.acq_interpolator_scattered_eval_x5($K$6,AI$3,$M18)</f>
        <v>0.34774333213870073</v>
      </c>
      <c r="AJ18" s="16">
        <f>_xll.acq_interpolator_scattered_eval_x5($K$6,AJ$3,$M18)</f>
        <v>0.24403845303196697</v>
      </c>
      <c r="AK18" s="16">
        <f>_xll.acq_interpolator_scattered_eval_x5($K$6,AK$3,$M18)</f>
        <v>0.14454289660316219</v>
      </c>
      <c r="AL18" s="16">
        <f>_xll.acq_interpolator_scattered_eval_x5($K$6,AL$3,$M18)</f>
        <v>5.7485534001245099E-2</v>
      </c>
      <c r="AM18" s="16">
        <f>_xll.acq_interpolator_scattered_eval_x5($K$6,AM$3,$M18)</f>
        <v>-8.9748070314712679E-3</v>
      </c>
      <c r="AN18" s="16">
        <f>_xll.acq_interpolator_scattered_eval_x5($K$6,AN$3,$M18)</f>
        <v>-5.4183097962394192E-2</v>
      </c>
      <c r="AO18" s="16">
        <f>_xll.acq_interpolator_scattered_eval_x5($K$6,AO$3,$M18)</f>
        <v>-8.4776222143122318E-2</v>
      </c>
      <c r="AP18" s="16">
        <f>_xll.acq_interpolator_scattered_eval_x5($K$6,AP$3,$M18)</f>
        <v>-0.10493121813798569</v>
      </c>
      <c r="AQ18" s="16">
        <f>_xll.acq_interpolator_scattered_eval_x5($K$6,AQ$3,$M18)</f>
        <v>-0.11750339786472991</v>
      </c>
      <c r="AR18" s="16">
        <f>_xll.acq_interpolator_scattered_eval_x5($K$6,AR$3,$M18)</f>
        <v>-0.12462226228189958</v>
      </c>
    </row>
    <row r="19" spans="3:44" x14ac:dyDescent="0.35">
      <c r="C19">
        <v>15</v>
      </c>
      <c r="D19" s="15">
        <f>-3+6*_xll.acq_vector_element($K$7,$C19)</f>
        <v>1.8909776033833623</v>
      </c>
      <c r="E19" s="15">
        <f>-3+6*_xll.acq_vector_element($K$7,$C19+20)</f>
        <v>-2.8671365459449589</v>
      </c>
      <c r="F19" s="15">
        <f t="shared" si="0"/>
        <v>7.5326152206472435E-6</v>
      </c>
      <c r="G19" s="16">
        <f>_xll.acq_interpolator_scattered_eval($K$6,D19:E19)</f>
        <v>7.5326152208440855E-6</v>
      </c>
      <c r="H19" s="16">
        <f t="shared" si="1"/>
        <v>-1.9684198661242686E-16</v>
      </c>
      <c r="M19">
        <v>0</v>
      </c>
      <c r="N19" s="16">
        <f>_xll.acq_interpolator_scattered_eval_x5($K$6,N$3,$M19)</f>
        <v>-0.12431300484169031</v>
      </c>
      <c r="O19" s="16">
        <f>_xll.acq_interpolator_scattered_eval_x5($K$6,O$3,$M19)</f>
        <v>-0.1055459240083996</v>
      </c>
      <c r="P19" s="16">
        <f>_xll.acq_interpolator_scattered_eval_x5($K$6,P$3,$M19)</f>
        <v>-8.4547344632833615E-2</v>
      </c>
      <c r="Q19" s="16">
        <f>_xll.acq_interpolator_scattered_eval_x5($K$6,Q$3,$M19)</f>
        <v>-6.0434610018119811E-2</v>
      </c>
      <c r="R19" s="16">
        <f>_xll.acq_interpolator_scattered_eval_x5($K$6,R$3,$M19)</f>
        <v>-3.201614236512032E-2</v>
      </c>
      <c r="S19" s="16">
        <f>_xll.acq_interpolator_scattered_eval_x5($K$6,S$3,$M19)</f>
        <v>2.2309340276641457E-3</v>
      </c>
      <c r="T19" s="16">
        <f>_xll.acq_interpolator_scattered_eval_x5($K$6,T$3,$M19)</f>
        <v>4.395290731619015E-2</v>
      </c>
      <c r="U19" s="16">
        <f>_xll.acq_interpolator_scattered_eval_x5($K$6,U$3,$M19)</f>
        <v>9.3719824089052578E-2</v>
      </c>
      <c r="V19" s="16">
        <f>_xll.acq_interpolator_scattered_eval_x5($K$6,V$3,$M19)</f>
        <v>0.14927786088639927</v>
      </c>
      <c r="W19" s="16">
        <f>_xll.acq_interpolator_scattered_eval_x5($K$6,W$3,$M19)</f>
        <v>0.20264774242013894</v>
      </c>
      <c r="X19" s="16">
        <f>_xll.acq_interpolator_scattered_eval_x5($K$6,X$3,$M19)</f>
        <v>0.25484737558208803</v>
      </c>
      <c r="Y19" s="16">
        <f>_xll.acq_interpolator_scattered_eval_x5($K$6,Y$3,$M19)</f>
        <v>0.30823665091332519</v>
      </c>
      <c r="Z19" s="16">
        <f>_xll.acq_interpolator_scattered_eval_x5($K$6,Z$3,$M19)</f>
        <v>0.36227487683195669</v>
      </c>
      <c r="AA19" s="16">
        <f>_xll.acq_interpolator_scattered_eval_x5($K$6,AA$3,$M19)</f>
        <v>0.41594941327334878</v>
      </c>
      <c r="AB19" s="16">
        <f>_xll.acq_interpolator_scattered_eval_x5($K$6,AB$3,$M19)</f>
        <v>0.46784847704870358</v>
      </c>
      <c r="AC19" s="16">
        <f>_xll.acq_interpolator_scattered_eval_x5($K$6,AC$3,$M19)</f>
        <v>0.51596219437869428</v>
      </c>
      <c r="AD19" s="16">
        <f>_xll.acq_interpolator_scattered_eval_x5($K$6,AD$3,$M19)</f>
        <v>0.5573288363910911</v>
      </c>
      <c r="AE19" s="16">
        <f>_xll.acq_interpolator_scattered_eval_x5($K$6,AE$3,$M19)</f>
        <v>0.58729492837895658</v>
      </c>
      <c r="AF19" s="16">
        <f>_xll.acq_interpolator_scattered_eval_x5($K$6,AF$3,$M19)</f>
        <v>0.59752243151914908</v>
      </c>
      <c r="AG19" s="16">
        <f>_xll.acq_interpolator_scattered_eval_x5($K$6,AG$3,$M19)</f>
        <v>0.56495102655284146</v>
      </c>
      <c r="AH19" s="16">
        <f>_xll.acq_interpolator_scattered_eval_x5($K$6,AH$3,$M19)</f>
        <v>0.47989739734603798</v>
      </c>
      <c r="AI19" s="16">
        <f>_xll.acq_interpolator_scattered_eval_x5($K$6,AI$3,$M19)</f>
        <v>0.37571322212414004</v>
      </c>
      <c r="AJ19" s="16">
        <f>_xll.acq_interpolator_scattered_eval_x5($K$6,AJ$3,$M19)</f>
        <v>0.26703345823500757</v>
      </c>
      <c r="AK19" s="16">
        <f>_xll.acq_interpolator_scattered_eval_x5($K$6,AK$3,$M19)</f>
        <v>0.16340388513448781</v>
      </c>
      <c r="AL19" s="16">
        <f>_xll.acq_interpolator_scattered_eval_x5($K$6,AL$3,$M19)</f>
        <v>7.2471129352565306E-2</v>
      </c>
      <c r="AM19" s="16">
        <f>_xll.acq_interpolator_scattered_eval_x5($K$6,AM$3,$M19)</f>
        <v>2.9112031219468357E-3</v>
      </c>
      <c r="AN19" s="16">
        <f>_xll.acq_interpolator_scattered_eval_x5($K$6,AN$3,$M19)</f>
        <v>-4.4289398617168824E-2</v>
      </c>
      <c r="AO19" s="16">
        <f>_xll.acq_interpolator_scattered_eval_x5($K$6,AO$3,$M19)</f>
        <v>-7.6318255981179334E-2</v>
      </c>
      <c r="AP19" s="16">
        <f>_xll.acq_interpolator_scattered_eval_x5($K$6,AP$3,$M19)</f>
        <v>-9.7343003566808112E-2</v>
      </c>
      <c r="AQ19" s="16">
        <f>_xll.acq_interpolator_scattered_eval_x5($K$6,AQ$3,$M19)</f>
        <v>-0.11037522468990459</v>
      </c>
      <c r="AR19" s="16">
        <f>_xll.acq_interpolator_scattered_eval_x5($K$6,AR$3,$M19)</f>
        <v>-0.1177247694007474</v>
      </c>
    </row>
    <row r="20" spans="3:44" x14ac:dyDescent="0.35">
      <c r="C20">
        <v>16</v>
      </c>
      <c r="D20" s="15">
        <f>-3+6*_xll.acq_vector_element($K$7,$C20)</f>
        <v>2.7488361317664385</v>
      </c>
      <c r="E20" s="15">
        <f>-3+6*_xll.acq_vector_element($K$7,$C20+20)</f>
        <v>1.6369597194716334</v>
      </c>
      <c r="F20" s="15">
        <f t="shared" si="0"/>
        <v>3.5865411227167705E-5</v>
      </c>
      <c r="G20" s="16">
        <f>_xll.acq_interpolator_scattered_eval($K$6,D20:E20)</f>
        <v>3.5865411227412741E-5</v>
      </c>
      <c r="H20" s="16">
        <f t="shared" si="1"/>
        <v>-2.4503646724530204E-16</v>
      </c>
      <c r="M20">
        <v>0.2</v>
      </c>
      <c r="N20" s="16">
        <f>_xll.acq_interpolator_scattered_eval_x5($K$6,N$3,$M20)</f>
        <v>-0.13010961216631947</v>
      </c>
      <c r="O20" s="16">
        <f>_xll.acq_interpolator_scattered_eval_x5($K$6,O$3,$M20)</f>
        <v>-0.11040457731736418</v>
      </c>
      <c r="P20" s="16">
        <f>_xll.acq_interpolator_scattered_eval_x5($K$6,P$3,$M20)</f>
        <v>-8.8286078627089412E-2</v>
      </c>
      <c r="Q20" s="16">
        <f>_xll.acq_interpolator_scattered_eval_x5($K$6,Q$3,$M20)</f>
        <v>-6.2968510245995743E-2</v>
      </c>
      <c r="R20" s="16">
        <f>_xll.acq_interpolator_scattered_eval_x5($K$6,R$3,$M20)</f>
        <v>-3.3488874897253121E-2</v>
      </c>
      <c r="S20" s="16">
        <f>_xll.acq_interpolator_scattered_eval_x5($K$6,S$3,$M20)</f>
        <v>1.2018865403882152E-3</v>
      </c>
      <c r="T20" s="16">
        <f>_xll.acq_interpolator_scattered_eval_x5($K$6,T$3,$M20)</f>
        <v>4.1921903906703938E-2</v>
      </c>
      <c r="U20" s="16">
        <f>_xll.acq_interpolator_scattered_eval_x5($K$6,U$3,$M20)</f>
        <v>8.8630325222882014E-2</v>
      </c>
      <c r="V20" s="16">
        <f>_xll.acq_interpolator_scattered_eval_x5($K$6,V$3,$M20)</f>
        <v>0.1399607904604408</v>
      </c>
      <c r="W20" s="16">
        <f>_xll.acq_interpolator_scattered_eval_x5($K$6,W$3,$M20)</f>
        <v>0.19336372097268056</v>
      </c>
      <c r="X20" s="16">
        <f>_xll.acq_interpolator_scattered_eval_x5($K$6,X$3,$M20)</f>
        <v>0.24728836360759526</v>
      </c>
      <c r="Y20" s="16">
        <f>_xll.acq_interpolator_scattered_eval_x5($K$6,Y$3,$M20)</f>
        <v>0.30188503113514392</v>
      </c>
      <c r="Z20" s="16">
        <f>_xll.acq_interpolator_scattered_eval_x5($K$6,Z$3,$M20)</f>
        <v>0.35685765670064634</v>
      </c>
      <c r="AA20" s="16">
        <f>_xll.acq_interpolator_scattered_eval_x5($K$6,AA$3,$M20)</f>
        <v>0.41139264173249679</v>
      </c>
      <c r="AB20" s="16">
        <f>_xll.acq_interpolator_scattered_eval_x5($K$6,AB$3,$M20)</f>
        <v>0.46408197121186262</v>
      </c>
      <c r="AC20" s="16">
        <f>_xll.acq_interpolator_scattered_eval_x5($K$6,AC$3,$M20)</f>
        <v>0.51268022970825433</v>
      </c>
      <c r="AD20" s="16">
        <f>_xll.acq_interpolator_scattered_eval_x5($K$6,AD$3,$M20)</f>
        <v>0.5537234367207502</v>
      </c>
      <c r="AE20" s="16">
        <f>_xll.acq_interpolator_scattered_eval_x5($K$6,AE$3,$M20)</f>
        <v>0.58170893821170899</v>
      </c>
      <c r="AF20" s="16">
        <f>_xll.acq_interpolator_scattered_eval_x5($K$6,AF$3,$M20)</f>
        <v>0.58690514463528842</v>
      </c>
      <c r="AG20" s="16">
        <f>_xll.acq_interpolator_scattered_eval_x5($K$6,AG$3,$M20)</f>
        <v>0.55254285120803726</v>
      </c>
      <c r="AH20" s="16">
        <f>_xll.acq_interpolator_scattered_eval_x5($K$6,AH$3,$M20)</f>
        <v>0.47547533671482917</v>
      </c>
      <c r="AI20" s="16">
        <f>_xll.acq_interpolator_scattered_eval_x5($K$6,AI$3,$M20)</f>
        <v>0.37632801586064141</v>
      </c>
      <c r="AJ20" s="16">
        <f>_xll.acq_interpolator_scattered_eval_x5($K$6,AJ$3,$M20)</f>
        <v>0.27124352120840406</v>
      </c>
      <c r="AK20" s="16">
        <f>_xll.acq_interpolator_scattered_eval_x5($K$6,AK$3,$M20)</f>
        <v>0.17086720692489074</v>
      </c>
      <c r="AL20" s="16">
        <f>_xll.acq_interpolator_scattered_eval_x5($K$6,AL$3,$M20)</f>
        <v>8.3350214443778506E-2</v>
      </c>
      <c r="AM20" s="16">
        <f>_xll.acq_interpolator_scattered_eval_x5($K$6,AM$3,$M20)</f>
        <v>1.4874776073013529E-2</v>
      </c>
      <c r="AN20" s="16">
        <f>_xll.acq_interpolator_scattered_eval_x5($K$6,AN$3,$M20)</f>
        <v>-3.3716024068844372E-2</v>
      </c>
      <c r="AO20" s="16">
        <f>_xll.acq_interpolator_scattered_eval_x5($K$6,AO$3,$M20)</f>
        <v>-6.6518969159752014E-2</v>
      </c>
      <c r="AP20" s="16">
        <f>_xll.acq_interpolator_scattered_eval_x5($K$6,AP$3,$M20)</f>
        <v>-8.7778071684371059E-2</v>
      </c>
      <c r="AQ20" s="16">
        <f>_xll.acq_interpolator_scattered_eval_x5($K$6,AQ$3,$M20)</f>
        <v>-0.10081262189719817</v>
      </c>
      <c r="AR20" s="16">
        <f>_xll.acq_interpolator_scattered_eval_x5($K$6,AR$3,$M20)</f>
        <v>-0.10814690743560892</v>
      </c>
    </row>
    <row r="21" spans="3:44" x14ac:dyDescent="0.35">
      <c r="C21">
        <v>17</v>
      </c>
      <c r="D21" s="15">
        <f>-3+6*_xll.acq_vector_element($K$7,$C21)</f>
        <v>-2.0471078809350729</v>
      </c>
      <c r="E21" s="15">
        <f>-3+6*_xll.acq_vector_element($K$7,$C21+20)</f>
        <v>-1.2556287115439773</v>
      </c>
      <c r="F21" s="15">
        <f t="shared" si="0"/>
        <v>3.1283357114047106E-3</v>
      </c>
      <c r="G21" s="16">
        <f>_xll.acq_interpolator_scattered_eval($K$6,D21:E21)</f>
        <v>3.128335711405035E-3</v>
      </c>
      <c r="H21" s="16">
        <f t="shared" si="1"/>
        <v>-3.2439329000766293E-16</v>
      </c>
      <c r="M21">
        <v>0.4</v>
      </c>
      <c r="N21" s="16">
        <f>_xll.acq_interpolator_scattered_eval_x5($K$6,N$3,$M21)</f>
        <v>-0.13571151450802771</v>
      </c>
      <c r="O21" s="16">
        <f>_xll.acq_interpolator_scattered_eval_x5($K$6,O$3,$M21)</f>
        <v>-0.11531020763431959</v>
      </c>
      <c r="P21" s="16">
        <f>_xll.acq_interpolator_scattered_eval_x5($K$6,P$3,$M21)</f>
        <v>-9.248009789031586E-2</v>
      </c>
      <c r="Q21" s="16">
        <f>_xll.acq_interpolator_scattered_eval_x5($K$6,Q$3,$M21)</f>
        <v>-6.6592040150862425E-2</v>
      </c>
      <c r="R21" s="16">
        <f>_xll.acq_interpolator_scattered_eval_x5($K$6,R$3,$M21)</f>
        <v>-3.6967059845320775E-2</v>
      </c>
      <c r="S21" s="16">
        <f>_xll.acq_interpolator_scattered_eval_x5($K$6,S$3,$M21)</f>
        <v>-3.0122956469132312E-3</v>
      </c>
      <c r="T21" s="16">
        <f>_xll.acq_interpolator_scattered_eval_x5($K$6,T$3,$M21)</f>
        <v>3.5516984418738087E-2</v>
      </c>
      <c r="U21" s="16">
        <f>_xll.acq_interpolator_scattered_eval_x5($K$6,U$3,$M21)</f>
        <v>7.822952212932105E-2</v>
      </c>
      <c r="V21" s="16">
        <f>_xll.acq_interpolator_scattered_eval_x5($K$6,V$3,$M21)</f>
        <v>0.12456555191572624</v>
      </c>
      <c r="W21" s="16">
        <f>_xll.acq_interpolator_scattered_eval_x5($K$6,W$3,$M21)</f>
        <v>0.17680573757101156</v>
      </c>
      <c r="X21" s="16">
        <f>_xll.acq_interpolator_scattered_eval_x5($K$6,X$3,$M21)</f>
        <v>0.23106248530467008</v>
      </c>
      <c r="Y21" s="16">
        <f>_xll.acq_interpolator_scattered_eval_x5($K$6,Y$3,$M21)</f>
        <v>0.28531998764626049</v>
      </c>
      <c r="Z21" s="16">
        <f>_xll.acq_interpolator_scattered_eval_x5($K$6,Z$3,$M21)</f>
        <v>0.33925142683631315</v>
      </c>
      <c r="AA21" s="16">
        <f>_xll.acq_interpolator_scattered_eval_x5($K$6,AA$3,$M21)</f>
        <v>0.39219672575012421</v>
      </c>
      <c r="AB21" s="16">
        <f>_xll.acq_interpolator_scattered_eval_x5($K$6,AB$3,$M21)</f>
        <v>0.44269483076230165</v>
      </c>
      <c r="AC21" s="16">
        <f>_xll.acq_interpolator_scattered_eval_x5($K$6,AC$3,$M21)</f>
        <v>0.48811936266589928</v>
      </c>
      <c r="AD21" s="16">
        <f>_xll.acq_interpolator_scattered_eval_x5($K$6,AD$3,$M21)</f>
        <v>0.5243677695908151</v>
      </c>
      <c r="AE21" s="16">
        <f>_xll.acq_interpolator_scattered_eval_x5($K$6,AE$3,$M21)</f>
        <v>0.54539215879528291</v>
      </c>
      <c r="AF21" s="16">
        <f>_xll.acq_interpolator_scattered_eval_x5($K$6,AF$3,$M21)</f>
        <v>0.54269900853645192</v>
      </c>
      <c r="AG21" s="16">
        <f>_xll.acq_interpolator_scattered_eval_x5($K$6,AG$3,$M21)</f>
        <v>0.50765798335782142</v>
      </c>
      <c r="AH21" s="16">
        <f>_xll.acq_interpolator_scattered_eval_x5($K$6,AH$3,$M21)</f>
        <v>0.44035123732806503</v>
      </c>
      <c r="AI21" s="16">
        <f>_xll.acq_interpolator_scattered_eval_x5($K$6,AI$3,$M21)</f>
        <v>0.35211715628520524</v>
      </c>
      <c r="AJ21" s="16">
        <f>_xll.acq_interpolator_scattered_eval_x5($K$6,AJ$3,$M21)</f>
        <v>0.256445678089401</v>
      </c>
      <c r="AK21" s="16">
        <f>_xll.acq_interpolator_scattered_eval_x5($K$6,AK$3,$M21)</f>
        <v>0.16433268869811291</v>
      </c>
      <c r="AL21" s="16">
        <f>_xll.acq_interpolator_scattered_eval_x5($K$6,AL$3,$M21)</f>
        <v>8.395641358829542E-2</v>
      </c>
      <c r="AM21" s="16">
        <f>_xll.acq_interpolator_scattered_eval_x5($K$6,AM$3,$M21)</f>
        <v>2.026951119173126E-2</v>
      </c>
      <c r="AN21" s="16">
        <f>_xll.acq_interpolator_scattered_eval_x5($K$6,AN$3,$M21)</f>
        <v>-2.5929130010793881E-2</v>
      </c>
      <c r="AO21" s="16">
        <f>_xll.acq_interpolator_scattered_eval_x5($K$6,AO$3,$M21)</f>
        <v>-5.723230926257749E-2</v>
      </c>
      <c r="AP21" s="16">
        <f>_xll.acq_interpolator_scattered_eval_x5($K$6,AP$3,$M21)</f>
        <v>-7.7309496088891927E-2</v>
      </c>
      <c r="AQ21" s="16">
        <f>_xll.acq_interpolator_scattered_eval_x5($K$6,AQ$3,$M21)</f>
        <v>-8.9485082449077311E-2</v>
      </c>
      <c r="AR21" s="16">
        <f>_xll.acq_interpolator_scattered_eval_x5($K$6,AR$3,$M21)</f>
        <v>-9.6350484255153954E-2</v>
      </c>
    </row>
    <row r="22" spans="3:44" x14ac:dyDescent="0.35">
      <c r="C22">
        <v>18</v>
      </c>
      <c r="D22" s="15">
        <f>-3+6*_xll.acq_vector_element($K$7,$C22)</f>
        <v>2.2555958395823836</v>
      </c>
      <c r="E22" s="15">
        <f>-3+6*_xll.acq_vector_element($K$7,$C22+20)</f>
        <v>2.29584716912359</v>
      </c>
      <c r="F22" s="15">
        <f t="shared" si="0"/>
        <v>3.1717980949340889E-5</v>
      </c>
      <c r="G22" s="16">
        <f>_xll.acq_interpolator_scattered_eval($K$6,D22:E22)</f>
        <v>3.17179809494611E-5</v>
      </c>
      <c r="H22" s="16">
        <f t="shared" si="1"/>
        <v>-1.202109158743303E-16</v>
      </c>
      <c r="M22">
        <v>0.6</v>
      </c>
      <c r="N22" s="16">
        <f>_xll.acq_interpolator_scattered_eval_x5($K$6,N$3,$M22)</f>
        <v>-0.14136765859236178</v>
      </c>
      <c r="O22" s="16">
        <f>_xll.acq_interpolator_scattered_eval_x5($K$6,O$3,$M22)</f>
        <v>-0.12053898148766662</v>
      </c>
      <c r="P22" s="16">
        <f>_xll.acq_interpolator_scattered_eval_x5($K$6,P$3,$M22)</f>
        <v>-9.7384095901316248E-2</v>
      </c>
      <c r="Q22" s="16">
        <f>_xll.acq_interpolator_scattered_eval_x5($K$6,Q$3,$M22)</f>
        <v>-7.1432160327998817E-2</v>
      </c>
      <c r="R22" s="16">
        <f>_xll.acq_interpolator_scattered_eval_x5($K$6,R$3,$M22)</f>
        <v>-4.2233671611729424E-2</v>
      </c>
      <c r="S22" s="16">
        <f>_xll.acq_interpolator_scattered_eval_x5($K$6,S$3,$M22)</f>
        <v>-9.4635439127602177E-3</v>
      </c>
      <c r="T22" s="16">
        <f>_xll.acq_interpolator_scattered_eval_x5($K$6,T$3,$M22)</f>
        <v>2.6965633743335438E-2</v>
      </c>
      <c r="U22" s="16">
        <f>_xll.acq_interpolator_scattered_eval_x5($K$6,U$3,$M22)</f>
        <v>6.6957587683846242E-2</v>
      </c>
      <c r="V22" s="16">
        <f>_xll.acq_interpolator_scattered_eval_x5($K$6,V$3,$M22)</f>
        <v>0.11082564681737388</v>
      </c>
      <c r="W22" s="16">
        <f>_xll.acq_interpolator_scattered_eval_x5($K$6,W$3,$M22)</f>
        <v>0.15916498652065939</v>
      </c>
      <c r="X22" s="16">
        <f>_xll.acq_interpolator_scattered_eval_x5($K$6,X$3,$M22)</f>
        <v>0.2100404072772061</v>
      </c>
      <c r="Y22" s="16">
        <f>_xll.acq_interpolator_scattered_eval_x5($K$6,Y$3,$M22)</f>
        <v>0.26124552827619241</v>
      </c>
      <c r="Z22" s="16">
        <f>_xll.acq_interpolator_scattered_eval_x5($K$6,Z$3,$M22)</f>
        <v>0.31179429509793533</v>
      </c>
      <c r="AA22" s="16">
        <f>_xll.acq_interpolator_scattered_eval_x5($K$6,AA$3,$M22)</f>
        <v>0.36090207199497615</v>
      </c>
      <c r="AB22" s="16">
        <f>_xll.acq_interpolator_scattered_eval_x5($K$6,AB$3,$M22)</f>
        <v>0.40703975669822101</v>
      </c>
      <c r="AC22" s="16">
        <f>_xll.acq_interpolator_scattered_eval_x5($K$6,AC$3,$M22)</f>
        <v>0.44722515337648733</v>
      </c>
      <c r="AD22" s="16">
        <f>_xll.acq_interpolator_scattered_eval_x5($K$6,AD$3,$M22)</f>
        <v>0.4770173728721615</v>
      </c>
      <c r="AE22" s="16">
        <f>_xll.acq_interpolator_scattered_eval_x5($K$6,AE$3,$M22)</f>
        <v>0.490828680579521</v>
      </c>
      <c r="AF22" s="16">
        <f>_xll.acq_interpolator_scattered_eval_x5($K$6,AF$3,$M22)</f>
        <v>0.48258213358893409</v>
      </c>
      <c r="AG22" s="16">
        <f>_xll.acq_interpolator_scattered_eval_x5($K$6,AG$3,$M22)</f>
        <v>0.44799674571941095</v>
      </c>
      <c r="AH22" s="16">
        <f>_xll.acq_interpolator_scattered_eval_x5($K$6,AH$3,$M22)</f>
        <v>0.3882517324063528</v>
      </c>
      <c r="AI22" s="16">
        <f>_xll.acq_interpolator_scattered_eval_x5($K$6,AI$3,$M22)</f>
        <v>0.31081338656658986</v>
      </c>
      <c r="AJ22" s="16">
        <f>_xll.acq_interpolator_scattered_eval_x5($K$6,AJ$3,$M22)</f>
        <v>0.22613372240123233</v>
      </c>
      <c r="AK22" s="16">
        <f>_xll.acq_interpolator_scattered_eval_x5($K$6,AK$3,$M22)</f>
        <v>0.1443469681889395</v>
      </c>
      <c r="AL22" s="16">
        <f>_xll.acq_interpolator_scattered_eval_x5($K$6,AL$3,$M22)</f>
        <v>7.3364761657284172E-2</v>
      </c>
      <c r="AM22" s="16">
        <f>_xll.acq_interpolator_scattered_eval_x5($K$6,AM$3,$M22)</f>
        <v>1.7533661585290281E-2</v>
      </c>
      <c r="AN22" s="16">
        <f>_xll.acq_interpolator_scattered_eval_x5($K$6,AN$3,$M22)</f>
        <v>-2.2714447940471012E-2</v>
      </c>
      <c r="AO22" s="16">
        <f>_xll.acq_interpolator_scattered_eval_x5($K$6,AO$3,$M22)</f>
        <v>-4.9690161455042077E-2</v>
      </c>
      <c r="AP22" s="16">
        <f>_xll.acq_interpolator_scattered_eval_x5($K$6,AP$3,$M22)</f>
        <v>-6.6713363179005503E-2</v>
      </c>
      <c r="AQ22" s="16">
        <f>_xll.acq_interpolator_scattered_eval_x5($K$6,AQ$3,$M22)</f>
        <v>-7.6921282508468844E-2</v>
      </c>
      <c r="AR22" s="16">
        <f>_xll.acq_interpolator_scattered_eval_x5($K$6,AR$3,$M22)</f>
        <v>-8.2761542696103793E-2</v>
      </c>
    </row>
    <row r="23" spans="3:44" x14ac:dyDescent="0.35">
      <c r="C23">
        <v>19</v>
      </c>
      <c r="D23" s="15">
        <f>-3+6*_xll.acq_vector_element($K$7,$C23)</f>
        <v>-2.3031730195507407</v>
      </c>
      <c r="E23" s="15">
        <f>-3+6*_xll.acq_vector_element($K$7,$C23+20)</f>
        <v>-1.5216333526186645</v>
      </c>
      <c r="F23" s="15">
        <f t="shared" si="0"/>
        <v>4.905545766403825E-4</v>
      </c>
      <c r="G23" s="16">
        <f>_xll.acq_interpolator_scattered_eval($K$6,D23:E23)</f>
        <v>4.905545766389352E-4</v>
      </c>
      <c r="H23" s="16">
        <f t="shared" si="1"/>
        <v>1.4473014800508999E-15</v>
      </c>
      <c r="M23">
        <v>0.8</v>
      </c>
      <c r="N23" s="16">
        <f>_xll.acq_interpolator_scattered_eval_x5($K$6,N$3,$M23)</f>
        <v>-0.14724555160835515</v>
      </c>
      <c r="O23" s="16">
        <f>_xll.acq_interpolator_scattered_eval_x5($K$6,O$3,$M23)</f>
        <v>-0.12623904620138224</v>
      </c>
      <c r="P23" s="16">
        <f>_xll.acq_interpolator_scattered_eval_x5($K$6,P$3,$M23)</f>
        <v>-0.10307336341722413</v>
      </c>
      <c r="Q23" s="16">
        <f>_xll.acq_interpolator_scattered_eval_x5($K$6,Q$3,$M23)</f>
        <v>-7.7405483829521685E-2</v>
      </c>
      <c r="R23" s="16">
        <f>_xll.acq_interpolator_scattered_eval_x5($K$6,R$3,$M23)</f>
        <v>-4.8934651473982724E-2</v>
      </c>
      <c r="S23" s="16">
        <f>_xll.acq_interpolator_scattered_eval_x5($K$6,S$3,$M23)</f>
        <v>-1.7455777012464074E-2</v>
      </c>
      <c r="T23" s="16">
        <f>_xll.acq_interpolator_scattered_eval_x5($K$6,T$3,$M23)</f>
        <v>1.7120397589644749E-2</v>
      </c>
      <c r="U23" s="16">
        <f>_xll.acq_interpolator_scattered_eval_x5($K$6,U$3,$M23)</f>
        <v>5.4851900059661604E-2</v>
      </c>
      <c r="V23" s="16">
        <f>_xll.acq_interpolator_scattered_eval_x5($K$6,V$3,$M23)</f>
        <v>9.5880621000390853E-2</v>
      </c>
      <c r="W23" s="16">
        <f>_xll.acq_interpolator_scattered_eval_x5($K$6,W$3,$M23)</f>
        <v>0.14001455725049433</v>
      </c>
      <c r="X23" s="16">
        <f>_xll.acq_interpolator_scattered_eval_x5($K$6,X$3,$M23)</f>
        <v>0.18601563972944918</v>
      </c>
      <c r="Y23" s="16">
        <f>_xll.acq_interpolator_scattered_eval_x5($K$6,Y$3,$M23)</f>
        <v>0.23224076505701879</v>
      </c>
      <c r="Z23" s="16">
        <f>_xll.acq_interpolator_scattered_eval_x5($K$6,Z$3,$M23)</f>
        <v>0.27750964507615344</v>
      </c>
      <c r="AA23" s="16">
        <f>_xll.acq_interpolator_scattered_eval_x5($K$6,AA$3,$M23)</f>
        <v>0.32109918105981339</v>
      </c>
      <c r="AB23" s="16">
        <f>_xll.acq_interpolator_scattered_eval_x5($K$6,AB$3,$M23)</f>
        <v>0.36176322280968809</v>
      </c>
      <c r="AC23" s="16">
        <f>_xll.acq_interpolator_scattered_eval_x5($K$6,AC$3,$M23)</f>
        <v>0.39616203070743267</v>
      </c>
      <c r="AD23" s="16">
        <f>_xll.acq_interpolator_scattered_eval_x5($K$6,AD$3,$M23)</f>
        <v>0.41968554487745197</v>
      </c>
      <c r="AE23" s="16">
        <f>_xll.acq_interpolator_scattered_eval_x5($K$6,AE$3,$M23)</f>
        <v>0.42762392492674545</v>
      </c>
      <c r="AF23" s="16">
        <f>_xll.acq_interpolator_scattered_eval_x5($K$6,AF$3,$M23)</f>
        <v>0.41587395769722874</v>
      </c>
      <c r="AG23" s="16">
        <f>_xll.acq_interpolator_scattered_eval_x5($K$6,AG$3,$M23)</f>
        <v>0.38234626116586773</v>
      </c>
      <c r="AH23" s="16">
        <f>_xll.acq_interpolator_scattered_eval_x5($K$6,AH$3,$M23)</f>
        <v>0.32860928515975757</v>
      </c>
      <c r="AI23" s="16">
        <f>_xll.acq_interpolator_scattered_eval_x5($K$6,AI$3,$M23)</f>
        <v>0.26027091560015575</v>
      </c>
      <c r="AJ23" s="16">
        <f>_xll.acq_interpolator_scattered_eval_x5($K$6,AJ$3,$M23)</f>
        <v>0.18570107646378559</v>
      </c>
      <c r="AK23" s="16">
        <f>_xll.acq_interpolator_scattered_eval_x5($K$6,AK$3,$M23)</f>
        <v>0.11418071841105136</v>
      </c>
      <c r="AL23" s="16">
        <f>_xll.acq_interpolator_scattered_eval_x5($K$6,AL$3,$M23)</f>
        <v>5.365759941042357E-2</v>
      </c>
      <c r="AM23" s="16">
        <f>_xll.acq_interpolator_scattered_eval_x5($K$6,AM$3,$M23)</f>
        <v>7.9771583981246043E-3</v>
      </c>
      <c r="AN23" s="16">
        <f>_xll.acq_interpolator_scattered_eval_x5($K$6,AN$3,$M23)</f>
        <v>-2.3540028147258658E-2</v>
      </c>
      <c r="AO23" s="16">
        <f>_xll.acq_interpolator_scattered_eval_x5($K$6,AO$3,$M23)</f>
        <v>-4.3784497619675414E-2</v>
      </c>
      <c r="AP23" s="16">
        <f>_xll.acq_interpolator_scattered_eval_x5($K$6,AP$3,$M23)</f>
        <v>-5.6067478284022934E-2</v>
      </c>
      <c r="AQ23" s="16">
        <f>_xll.acq_interpolator_scattered_eval_x5($K$6,AQ$3,$M23)</f>
        <v>-6.3320149004254589E-2</v>
      </c>
      <c r="AR23" s="16">
        <f>_xll.acq_interpolator_scattered_eval_x5($K$6,AR$3,$M23)</f>
        <v>-6.7696456431529828E-2</v>
      </c>
    </row>
    <row r="24" spans="3:44" x14ac:dyDescent="0.35">
      <c r="M24">
        <v>1</v>
      </c>
      <c r="N24" s="16">
        <f>_xll.acq_interpolator_scattered_eval_x5($K$6,N$3,$M24)</f>
        <v>-0.15344321628191296</v>
      </c>
      <c r="O24" s="16">
        <f>_xll.acq_interpolator_scattered_eval_x5($K$6,O$3,$M24)</f>
        <v>-0.13247071400239044</v>
      </c>
      <c r="P24" s="16">
        <f>_xll.acq_interpolator_scattered_eval_x5($K$6,P$3,$M24)</f>
        <v>-0.10953411588960596</v>
      </c>
      <c r="Q24" s="16">
        <f>_xll.acq_interpolator_scattered_eval_x5($K$6,Q$3,$M24)</f>
        <v>-8.4386014715920749E-2</v>
      </c>
      <c r="R24" s="16">
        <f>_xll.acq_interpolator_scattered_eval_x5($K$6,R$3,$M24)</f>
        <v>-5.6821839877570363E-2</v>
      </c>
      <c r="S24" s="16">
        <f>_xll.acq_interpolator_scattered_eval_x5($K$6,S$3,$M24)</f>
        <v>-2.6706032441195064E-2</v>
      </c>
      <c r="T24" s="16">
        <f>_xll.acq_interpolator_scattered_eval_x5($K$6,T$3,$M24)</f>
        <v>6.0228992057601918E-3</v>
      </c>
      <c r="U24" s="16">
        <f>_xll.acq_interpolator_scattered_eval_x5($K$6,U$3,$M24)</f>
        <v>4.136689889570281E-2</v>
      </c>
      <c r="V24" s="16">
        <f>_xll.acq_interpolator_scattered_eval_x5($K$6,V$3,$M24)</f>
        <v>7.9215796622338949E-2</v>
      </c>
      <c r="W24" s="16">
        <f>_xll.acq_interpolator_scattered_eval_x5($K$6,W$3,$M24)</f>
        <v>0.11910833489367245</v>
      </c>
      <c r="X24" s="16">
        <f>_xll.acq_interpolator_scattered_eval_x5($K$6,X$3,$M24)</f>
        <v>0.16003231990540362</v>
      </c>
      <c r="Y24" s="16">
        <f>_xll.acq_interpolator_scattered_eval_x5($K$6,Y$3,$M24)</f>
        <v>0.20066269346324023</v>
      </c>
      <c r="Z24" s="16">
        <f>_xll.acq_interpolator_scattered_eval_x5($K$6,Z$3,$M24)</f>
        <v>0.23980500526577575</v>
      </c>
      <c r="AA24" s="16">
        <f>_xll.acq_interpolator_scattered_eval_x5($K$6,AA$3,$M24)</f>
        <v>0.27689612975650879</v>
      </c>
      <c r="AB24" s="16">
        <f>_xll.acq_interpolator_scattered_eval_x5($K$6,AB$3,$M24)</f>
        <v>0.31197873381140873</v>
      </c>
      <c r="AC24" s="16">
        <f>_xll.acq_interpolator_scattered_eval_x5($K$6,AC$3,$M24)</f>
        <v>0.34087054831152486</v>
      </c>
      <c r="AD24" s="16">
        <f>_xll.acq_interpolator_scattered_eval_x5($K$6,AD$3,$M24)</f>
        <v>0.35890699200744902</v>
      </c>
      <c r="AE24" s="16">
        <f>_xll.acq_interpolator_scattered_eval_x5($K$6,AE$3,$M24)</f>
        <v>0.36239461642206194</v>
      </c>
      <c r="AF24" s="16">
        <f>_xll.acq_interpolator_scattered_eval_x5($K$6,AF$3,$M24)</f>
        <v>0.34861860635084529</v>
      </c>
      <c r="AG24" s="16">
        <f>_xll.acq_interpolator_scattered_eval_x5($K$6,AG$3,$M24)</f>
        <v>0.31662841205968717</v>
      </c>
      <c r="AH24" s="16">
        <f>_xll.acq_interpolator_scattered_eval_x5($K$6,AH$3,$M24)</f>
        <v>0.2680527293686602</v>
      </c>
      <c r="AI24" s="16">
        <f>_xll.acq_interpolator_scattered_eval_x5($K$6,AI$3,$M24)</f>
        <v>0.20733182206807999</v>
      </c>
      <c r="AJ24" s="16">
        <f>_xll.acq_interpolator_scattered_eval_x5($K$6,AJ$3,$M24)</f>
        <v>0.14130081454164845</v>
      </c>
      <c r="AK24" s="16">
        <f>_xll.acq_interpolator_scattered_eval_x5($K$6,AK$3,$M24)</f>
        <v>7.8684782316274876E-2</v>
      </c>
      <c r="AL24" s="16">
        <f>_xll.acq_interpolator_scattered_eval_x5($K$6,AL$3,$M24)</f>
        <v>2.8704812897739095E-2</v>
      </c>
      <c r="AM24" s="16">
        <f>_xll.acq_interpolator_scattered_eval_x5($K$6,AM$3,$M24)</f>
        <v>-5.1651478440883705E-3</v>
      </c>
      <c r="AN24" s="16">
        <f>_xll.acq_interpolator_scattered_eval_x5($K$6,AN$3,$M24)</f>
        <v>-2.6185190494777716E-2</v>
      </c>
      <c r="AO24" s="16">
        <f>_xll.acq_interpolator_scattered_eval_x5($K$6,AO$3,$M24)</f>
        <v>-3.8287148843002744E-2</v>
      </c>
      <c r="AP24" s="16">
        <f>_xll.acq_interpolator_scattered_eval_x5($K$6,AP$3,$M24)</f>
        <v>-4.4835364775475423E-2</v>
      </c>
      <c r="AQ24" s="16">
        <f>_xll.acq_interpolator_scattered_eval_x5($K$6,AQ$3,$M24)</f>
        <v>-4.8610565124819774E-2</v>
      </c>
      <c r="AR24" s="16">
        <f>_xll.acq_interpolator_scattered_eval_x5($K$6,AR$3,$M24)</f>
        <v>-5.1428863118240256E-2</v>
      </c>
    </row>
    <row r="25" spans="3:44" x14ac:dyDescent="0.35">
      <c r="M25">
        <v>1.2</v>
      </c>
      <c r="N25" s="16">
        <f>_xll.acq_interpolator_scattered_eval_x5($K$6,N$3,$M25)</f>
        <v>-0.16000748422135133</v>
      </c>
      <c r="O25" s="16">
        <f>_xll.acq_interpolator_scattered_eval_x5($K$6,O$3,$M25)</f>
        <v>-0.13924159509068793</v>
      </c>
      <c r="P25" s="16">
        <f>_xll.acq_interpolator_scattered_eval_x5($K$6,P$3,$M25)</f>
        <v>-0.11671597503830115</v>
      </c>
      <c r="Q25" s="16">
        <f>_xll.acq_interpolator_scattered_eval_x5($K$6,Q$3,$M25)</f>
        <v>-9.2256543245908748E-2</v>
      </c>
      <c r="R25" s="16">
        <f>_xll.acq_interpolator_scattered_eval_x5($K$6,R$3,$M25)</f>
        <v>-6.5730697457604001E-2</v>
      </c>
      <c r="S25" s="16">
        <f>_xll.acq_interpolator_scattered_eval_x5($K$6,S$3,$M25)</f>
        <v>-3.706569047846156E-2</v>
      </c>
      <c r="T25" s="16">
        <f>_xll.acq_interpolator_scattered_eval_x5($K$6,T$3,$M25)</f>
        <v>-6.2626526911537007E-3</v>
      </c>
      <c r="U25" s="16">
        <f>_xll.acq_interpolator_scattered_eval_x5($K$6,U$3,$M25)</f>
        <v>2.6579892747824154E-2</v>
      </c>
      <c r="V25" s="16">
        <f>_xll.acq_interpolator_scattered_eval_x5($K$6,V$3,$M25)</f>
        <v>6.1197756627597327E-2</v>
      </c>
      <c r="W25" s="16">
        <f>_xll.acq_interpolator_scattered_eval_x5($K$6,W$3,$M25)</f>
        <v>9.7044639547782835E-2</v>
      </c>
      <c r="X25" s="16">
        <f>_xll.acq_interpolator_scattered_eval_x5($K$6,X$3,$M25)</f>
        <v>0.13323629844983392</v>
      </c>
      <c r="Y25" s="16">
        <f>_xll.acq_interpolator_scattered_eval_x5($K$6,Y$3,$M25)</f>
        <v>0.16867403917916546</v>
      </c>
      <c r="Z25" s="16">
        <f>_xll.acq_interpolator_scattered_eval_x5($K$6,Z$3,$M25)</f>
        <v>0.20231181106443624</v>
      </c>
      <c r="AA25" s="16">
        <f>_xll.acq_interpolator_scattered_eval_x5($K$6,AA$3,$M25)</f>
        <v>0.23367139274199672</v>
      </c>
      <c r="AB25" s="16">
        <f>_xll.acq_interpolator_scattered_eval_x5($K$6,AB$3,$M25)</f>
        <v>0.26294712059677777</v>
      </c>
      <c r="AC25" s="16">
        <f>_xll.acq_interpolator_scattered_eval_x5($K$6,AC$3,$M25)</f>
        <v>0.28624377789594752</v>
      </c>
      <c r="AD25" s="16">
        <f>_xll.acq_interpolator_scattered_eval_x5($K$6,AD$3,$M25)</f>
        <v>0.29943571210119418</v>
      </c>
      <c r="AE25" s="16">
        <f>_xll.acq_interpolator_scattered_eval_x5($K$6,AE$3,$M25)</f>
        <v>0.29961714104445786</v>
      </c>
      <c r="AF25" s="16">
        <f>_xll.acq_interpolator_scattered_eval_x5($K$6,AF$3,$M25)</f>
        <v>0.28494682718187897</v>
      </c>
      <c r="AG25" s="16">
        <f>_xll.acq_interpolator_scattered_eval_x5($K$6,AG$3,$M25)</f>
        <v>0.2550701159978514</v>
      </c>
      <c r="AH25" s="16">
        <f>_xll.acq_interpolator_scattered_eval_x5($K$6,AH$3,$M25)</f>
        <v>0.21154065902861646</v>
      </c>
      <c r="AI25" s="16">
        <f>_xll.acq_interpolator_scattered_eval_x5($K$6,AI$3,$M25)</f>
        <v>0.15795410408262994</v>
      </c>
      <c r="AJ25" s="16">
        <f>_xll.acq_interpolator_scattered_eval_x5($K$6,AJ$3,$M25)</f>
        <v>9.9803464637239936E-2</v>
      </c>
      <c r="AK25" s="16">
        <f>_xll.acq_interpolator_scattered_eval_x5($K$6,AK$3,$M25)</f>
        <v>4.4612130003375453E-2</v>
      </c>
      <c r="AL25" s="16">
        <f>_xll.acq_interpolator_scattered_eval_x5($K$6,AL$3,$M25)</f>
        <v>4.5123607108786372E-3</v>
      </c>
      <c r="AM25" s="16">
        <f>_xll.acq_interpolator_scattered_eval_x5($K$6,AM$3,$M25)</f>
        <v>-1.6839567410274637E-2</v>
      </c>
      <c r="AN25" s="16">
        <f>_xll.acq_interpolator_scattered_eval_x5($K$6,AN$3,$M25)</f>
        <v>-2.7520655408291555E-2</v>
      </c>
      <c r="AO25" s="16">
        <f>_xll.acq_interpolator_scattered_eval_x5($K$6,AO$3,$M25)</f>
        <v>-3.161097652838056E-2</v>
      </c>
      <c r="AP25" s="16">
        <f>_xll.acq_interpolator_scattered_eval_x5($K$6,AP$3,$M25)</f>
        <v>-3.2384950851244751E-2</v>
      </c>
      <c r="AQ25" s="16">
        <f>_xll.acq_interpolator_scattered_eval_x5($K$6,AQ$3,$M25)</f>
        <v>-3.2781186287993841E-2</v>
      </c>
      <c r="AR25" s="16">
        <f>_xll.acq_interpolator_scattered_eval_x5($K$6,AR$3,$M25)</f>
        <v>-3.4430445288157724E-2</v>
      </c>
    </row>
    <row r="26" spans="3:44" x14ac:dyDescent="0.35">
      <c r="M26">
        <v>1.4</v>
      </c>
      <c r="N26" s="16">
        <f>_xll.acq_interpolator_scattered_eval_x5($K$6,N$3,$M26)</f>
        <v>-0.16694923520524002</v>
      </c>
      <c r="O26" s="16">
        <f>_xll.acq_interpolator_scattered_eval_x5($K$6,O$3,$M26)</f>
        <v>-0.14652728271557175</v>
      </c>
      <c r="P26" s="16">
        <f>_xll.acq_interpolator_scattered_eval_x5($K$6,P$3,$M26)</f>
        <v>-0.12455015820060455</v>
      </c>
      <c r="Q26" s="16">
        <f>_xll.acq_interpolator_scattered_eval_x5($K$6,Q$3,$M26)</f>
        <v>-0.10090293997160799</v>
      </c>
      <c r="R26" s="16">
        <f>_xll.acq_interpolator_scattered_eval_x5($K$6,R$3,$M26)</f>
        <v>-7.5512839596296566E-2</v>
      </c>
      <c r="S26" s="16">
        <f>_xll.acq_interpolator_scattered_eval_x5($K$6,S$3,$M26)</f>
        <v>-4.8366496929237376E-2</v>
      </c>
      <c r="T26" s="16">
        <f>_xll.acq_interpolator_scattered_eval_x5($K$6,T$3,$M26)</f>
        <v>-1.9529990032350883E-2</v>
      </c>
      <c r="U26" s="16">
        <f>_xll.acq_interpolator_scattered_eval_x5($K$6,U$3,$M26)</f>
        <v>1.0820481247617378E-2</v>
      </c>
      <c r="V26" s="16">
        <f>_xll.acq_interpolator_scattered_eval_x5($K$6,V$3,$M26)</f>
        <v>4.2349648892205403E-2</v>
      </c>
      <c r="W26" s="16">
        <f>_xll.acq_interpolator_scattered_eval_x5($K$6,W$3,$M26)</f>
        <v>7.4511731774180495E-2</v>
      </c>
      <c r="X26" s="16">
        <f>_xll.acq_interpolator_scattered_eval_x5($K$6,X$3,$M26)</f>
        <v>0.1065481759411476</v>
      </c>
      <c r="Y26" s="16">
        <f>_xll.acq_interpolator_scattered_eval_x5($K$6,Y$3,$M26)</f>
        <v>0.13758229619590354</v>
      </c>
      <c r="Z26" s="16">
        <f>_xll.acq_interpolator_scattered_eval_x5($K$6,Z$3,$M26)</f>
        <v>0.16681033127258424</v>
      </c>
      <c r="AA26" s="16">
        <f>_xll.acq_interpolator_scattered_eval_x5($K$6,AA$3,$M26)</f>
        <v>0.19368097395003089</v>
      </c>
      <c r="AB26" s="16">
        <f>_xll.acq_interpolator_scattered_eval_x5($K$6,AB$3,$M26)</f>
        <v>0.21729727936594886</v>
      </c>
      <c r="AC26" s="16">
        <f>_xll.acq_interpolator_scattered_eval_x5($K$6,AC$3,$M26)</f>
        <v>0.23514339873300069</v>
      </c>
      <c r="AD26" s="16">
        <f>_xll.acq_interpolator_scattered_eval_x5($K$6,AD$3,$M26)</f>
        <v>0.24416424237598963</v>
      </c>
      <c r="AE26" s="16">
        <f>_xll.acq_interpolator_scattered_eval_x5($K$6,AE$3,$M26)</f>
        <v>0.24202680753944913</v>
      </c>
      <c r="AF26" s="16">
        <f>_xll.acq_interpolator_scattered_eval_x5($K$6,AF$3,$M26)</f>
        <v>0.22743332409255843</v>
      </c>
      <c r="AG26" s="16">
        <f>_xll.acq_interpolator_scattered_eval_x5($K$6,AG$3,$M26)</f>
        <v>0.20036864730798273</v>
      </c>
      <c r="AH26" s="16">
        <f>_xll.acq_interpolator_scattered_eval_x5($K$6,AH$3,$M26)</f>
        <v>0.16233157018217723</v>
      </c>
      <c r="AI26" s="16">
        <f>_xll.acq_interpolator_scattered_eval_x5($K$6,AI$3,$M26)</f>
        <v>0.11644429650559038</v>
      </c>
      <c r="AJ26" s="16">
        <f>_xll.acq_interpolator_scattered_eval_x5($K$6,AJ$3,$M26)</f>
        <v>6.7497422933545215E-2</v>
      </c>
      <c r="AK26" s="16">
        <f>_xll.acq_interpolator_scattered_eval_x5($K$6,AK$3,$M26)</f>
        <v>2.2392148827928282E-2</v>
      </c>
      <c r="AL26" s="16">
        <f>_xll.acq_interpolator_scattered_eval_x5($K$6,AL$3,$M26)</f>
        <v>-8.2756537021964061E-3</v>
      </c>
      <c r="AM26" s="16">
        <f>_xll.acq_interpolator_scattered_eval_x5($K$6,AM$3,$M26)</f>
        <v>-2.1691950285176342E-2</v>
      </c>
      <c r="AN26" s="16">
        <f>_xll.acq_interpolator_scattered_eval_x5($K$6,AN$3,$M26)</f>
        <v>-2.5159853588913254E-2</v>
      </c>
      <c r="AO26" s="16">
        <f>_xll.acq_interpolator_scattered_eval_x5($K$6,AO$3,$M26)</f>
        <v>-2.3037182808000371E-2</v>
      </c>
      <c r="AP26" s="16">
        <f>_xll.acq_interpolator_scattered_eval_x5($K$6,AP$3,$M26)</f>
        <v>-1.8835648982444379E-2</v>
      </c>
      <c r="AQ26" s="16">
        <f>_xll.acq_interpolator_scattered_eval_x5($K$6,AQ$3,$M26)</f>
        <v>-1.6427787567997711E-2</v>
      </c>
      <c r="AR26" s="16">
        <f>_xll.acq_interpolator_scattered_eval_x5($K$6,AR$3,$M26)</f>
        <v>-1.7785685127050067E-2</v>
      </c>
    </row>
    <row r="27" spans="3:44" x14ac:dyDescent="0.35">
      <c r="M27">
        <v>1.6</v>
      </c>
      <c r="N27" s="16">
        <f>_xll.acq_interpolator_scattered_eval_x5($K$6,N$3,$M27)</f>
        <v>-0.17425394354268747</v>
      </c>
      <c r="O27" s="16">
        <f>_xll.acq_interpolator_scattered_eval_x5($K$6,O$3,$M27)</f>
        <v>-0.15428199713099905</v>
      </c>
      <c r="P27" s="16">
        <f>_xll.acq_interpolator_scattered_eval_x5($K$6,P$3,$M27)</f>
        <v>-0.13295409876204706</v>
      </c>
      <c r="Q27" s="16">
        <f>_xll.acq_interpolator_scattered_eval_x5($K$6,Q$3,$M27)</f>
        <v>-0.11020408384439956</v>
      </c>
      <c r="R27" s="16">
        <f>_xll.acq_interpolator_scattered_eval_x5($K$6,R$3,$M27)</f>
        <v>-8.6009063482350323E-2</v>
      </c>
      <c r="S27" s="16">
        <f>_xll.acq_interpolator_scattered_eval_x5($K$6,S$3,$M27)</f>
        <v>-6.0405842478005511E-2</v>
      </c>
      <c r="T27" s="16">
        <f>_xll.acq_interpolator_scattered_eval_x5($K$6,T$3,$M27)</f>
        <v>-3.3510745214255011E-2</v>
      </c>
      <c r="U27" s="16">
        <f>_xll.acq_interpolator_scattered_eval_x5($K$6,U$3,$M27)</f>
        <v>-5.5450413357622241E-3</v>
      </c>
      <c r="V27" s="16">
        <f>_xll.acq_interpolator_scattered_eval_x5($K$6,V$3,$M27)</f>
        <v>2.3135986324733245E-2</v>
      </c>
      <c r="W27" s="16">
        <f>_xll.acq_interpolator_scattered_eval_x5($K$6,W$3,$M27)</f>
        <v>5.2024030084356084E-2</v>
      </c>
      <c r="X27" s="16">
        <f>_xll.acq_interpolator_scattered_eval_x5($K$6,X$3,$M27)</f>
        <v>8.0472839365460569E-2</v>
      </c>
      <c r="Y27" s="16">
        <f>_xll.acq_interpolator_scattered_eval_x5($K$6,Y$3,$M27)</f>
        <v>0.107761354802174</v>
      </c>
      <c r="Z27" s="16">
        <f>_xll.acq_interpolator_scattered_eval_x5($K$6,Z$3,$M27)</f>
        <v>0.13317454467999082</v>
      </c>
      <c r="AA27" s="16">
        <f>_xll.acq_interpolator_scattered_eval_x5($K$6,AA$3,$M27)</f>
        <v>0.15596915751034982</v>
      </c>
      <c r="AB27" s="16">
        <f>_xll.acq_interpolator_scattered_eval_x5($K$6,AB$3,$M27)</f>
        <v>0.17502628573779258</v>
      </c>
      <c r="AC27" s="16">
        <f>_xll.acq_interpolator_scattered_eval_x5($K$6,AC$3,$M27)</f>
        <v>0.1885313125227526</v>
      </c>
      <c r="AD27" s="16">
        <f>_xll.acq_interpolator_scattered_eval_x5($K$6,AD$3,$M27)</f>
        <v>0.19438900372947035</v>
      </c>
      <c r="AE27" s="16">
        <f>_xll.acq_interpolator_scattered_eval_x5($K$6,AE$3,$M27)</f>
        <v>0.19091727531900829</v>
      </c>
      <c r="AF27" s="16">
        <f>_xll.acq_interpolator_scattered_eval_x5($K$6,AF$3,$M27)</f>
        <v>0.17726904696156356</v>
      </c>
      <c r="AG27" s="16">
        <f>_xll.acq_interpolator_scattered_eval_x5($K$6,AG$3,$M27)</f>
        <v>0.15368109836016711</v>
      </c>
      <c r="AH27" s="16">
        <f>_xll.acq_interpolator_scattered_eval_x5($K$6,AH$3,$M27)</f>
        <v>0.12165102302280753</v>
      </c>
      <c r="AI27" s="16">
        <f>_xll.acq_interpolator_scattered_eval_x5($K$6,AI$3,$M27)</f>
        <v>8.4060700550798756E-2</v>
      </c>
      <c r="AJ27" s="16">
        <f>_xll.acq_interpolator_scattered_eval_x5($K$6,AJ$3,$M27)</f>
        <v>4.5316995634835967E-2</v>
      </c>
      <c r="AK27" s="16">
        <f>_xll.acq_interpolator_scattered_eval_x5($K$6,AK$3,$M27)</f>
        <v>1.155442247732634E-2</v>
      </c>
      <c r="AL27" s="16">
        <f>_xll.acq_interpolator_scattered_eval_x5($K$6,AL$3,$M27)</f>
        <v>-1.0652470412837747E-2</v>
      </c>
      <c r="AM27" s="16">
        <f>_xll.acq_interpolator_scattered_eval_x5($K$6,AM$3,$M27)</f>
        <v>-1.975573134177129E-2</v>
      </c>
      <c r="AN27" s="16">
        <f>_xll.acq_interpolator_scattered_eval_x5($K$6,AN$3,$M27)</f>
        <v>-1.9453048236979527E-2</v>
      </c>
      <c r="AO27" s="16">
        <f>_xll.acq_interpolator_scattered_eval_x5($K$6,AO$3,$M27)</f>
        <v>-1.3774274467829258E-2</v>
      </c>
      <c r="AP27" s="16">
        <f>_xll.acq_interpolator_scattered_eval_x5($K$6,AP$3,$M27)</f>
        <v>-6.2230436345971987E-3</v>
      </c>
      <c r="AQ27" s="16">
        <f>_xll.acq_interpolator_scattered_eval_x5($K$6,AQ$3,$M27)</f>
        <v>-1.711646228010115E-3</v>
      </c>
      <c r="AR27" s="16">
        <f>_xll.acq_interpolator_scattered_eval_x5($K$6,AR$3,$M27)</f>
        <v>-3.7145771747568654E-3</v>
      </c>
    </row>
    <row r="28" spans="3:44" x14ac:dyDescent="0.35">
      <c r="M28">
        <v>1.8</v>
      </c>
      <c r="N28" s="16">
        <f>_xll.acq_interpolator_scattered_eval_x5($K$6,N$3,$M28)</f>
        <v>-0.1818890672771348</v>
      </c>
      <c r="O28" s="16">
        <f>_xll.acq_interpolator_scattered_eval_x5($K$6,O$3,$M28)</f>
        <v>-0.16244516245044391</v>
      </c>
      <c r="P28" s="16">
        <f>_xll.acq_interpolator_scattered_eval_x5($K$6,P$3,$M28)</f>
        <v>-0.14183483684103912</v>
      </c>
      <c r="Q28" s="16">
        <f>_xll.acq_interpolator_scattered_eval_x5($K$6,Q$3,$M28)</f>
        <v>-0.12003160204640435</v>
      </c>
      <c r="R28" s="16">
        <f>_xll.acq_interpolator_scattered_eval_x5($K$6,R$3,$M28)</f>
        <v>-9.7052326485511944E-2</v>
      </c>
      <c r="S28" s="16">
        <f>_xll.acq_interpolator_scattered_eval_x5($K$6,S$3,$M28)</f>
        <v>-7.2971674009853563E-2</v>
      </c>
      <c r="T28" s="16">
        <f>_xll.acq_interpolator_scattered_eval_x5($K$6,T$3,$M28)</f>
        <v>-4.7938585977589113E-2</v>
      </c>
      <c r="U28" s="16">
        <f>_xll.acq_interpolator_scattered_eval_x5($K$6,U$3,$M28)</f>
        <v>-2.2194236603372119E-2</v>
      </c>
      <c r="V28" s="16">
        <f>_xll.acq_interpolator_scattered_eval_x5($K$6,V$3,$M28)</f>
        <v>3.9122091786016298E-3</v>
      </c>
      <c r="W28" s="16">
        <f>_xll.acq_interpolator_scattered_eval_x5($K$6,W$3,$M28)</f>
        <v>2.9918315352388255E-2</v>
      </c>
      <c r="X28" s="16">
        <f>_xll.acq_interpolator_scattered_eval_x5($K$6,X$3,$M28)</f>
        <v>5.5262519503250618E-2</v>
      </c>
      <c r="Y28" s="16">
        <f>_xll.acq_interpolator_scattered_eval_x5($K$6,Y$3,$M28)</f>
        <v>7.9315114944482346E-2</v>
      </c>
      <c r="Z28" s="16">
        <f>_xll.acq_interpolator_scattered_eval_x5($K$6,Z$3,$M28)</f>
        <v>0.10139537986330556</v>
      </c>
      <c r="AA28" s="16">
        <f>_xll.acq_interpolator_scattered_eval_x5($K$6,AA$3,$M28)</f>
        <v>0.12071456623272654</v>
      </c>
      <c r="AB28" s="16">
        <f>_xll.acq_interpolator_scattered_eval_x5($K$6,AB$3,$M28)</f>
        <v>0.13623261391660263</v>
      </c>
      <c r="AC28" s="16">
        <f>_xll.acq_interpolator_scattered_eval_x5($K$6,AC$3,$M28)</f>
        <v>0.14660334099861577</v>
      </c>
      <c r="AD28" s="16">
        <f>_xll.acq_interpolator_scattered_eval_x5($K$6,AD$3,$M28)</f>
        <v>0.15040424260421797</v>
      </c>
      <c r="AE28" s="16">
        <f>_xll.acq_interpolator_scattered_eval_x5($K$6,AE$3,$M28)</f>
        <v>0.14653093761259867</v>
      </c>
      <c r="AF28" s="16">
        <f>_xll.acq_interpolator_scattered_eval_x5($K$6,AF$3,$M28)</f>
        <v>0.13453614157180432</v>
      </c>
      <c r="AG28" s="16">
        <f>_xll.acq_interpolator_scattered_eval_x5($K$6,AG$3,$M28)</f>
        <v>0.11486172966619575</v>
      </c>
      <c r="AH28" s="16">
        <f>_xll.acq_interpolator_scattered_eval_x5($K$6,AH$3,$M28)</f>
        <v>8.8989583765695851E-2</v>
      </c>
      <c r="AI28" s="16">
        <f>_xll.acq_interpolator_scattered_eval_x5($K$6,AI$3,$M28)</f>
        <v>5.9526029800177821E-2</v>
      </c>
      <c r="AJ28" s="16">
        <f>_xll.acq_interpolator_scattered_eval_x5($K$6,AJ$3,$M28)</f>
        <v>3.0201574608778561E-2</v>
      </c>
      <c r="AK28" s="16">
        <f>_xll.acq_interpolator_scattered_eval_x5($K$6,AK$3,$M28)</f>
        <v>5.6416917433259363E-3</v>
      </c>
      <c r="AL28" s="16">
        <f>_xll.acq_interpolator_scattered_eval_x5($K$6,AL$3,$M28)</f>
        <v>-9.561413104967411E-3</v>
      </c>
      <c r="AM28" s="16">
        <f>_xll.acq_interpolator_scattered_eval_x5($K$6,AM$3,$M28)</f>
        <v>-1.4925608655711044E-2</v>
      </c>
      <c r="AN28" s="16">
        <f>_xll.acq_interpolator_scattered_eval_x5($K$6,AN$3,$M28)</f>
        <v>-1.2696609785671682E-2</v>
      </c>
      <c r="AO28" s="16">
        <f>_xll.acq_interpolator_scattered_eval_x5($K$6,AO$3,$M28)</f>
        <v>-6.0415208680091488E-3</v>
      </c>
      <c r="AP28" s="16">
        <f>_xll.acq_interpolator_scattered_eval_x5($K$6,AP$3,$M28)</f>
        <v>1.6628479711354553E-3</v>
      </c>
      <c r="AQ28" s="16">
        <f>_xll.acq_interpolator_scattered_eval_x5($K$6,AQ$3,$M28)</f>
        <v>6.1861885417305272E-3</v>
      </c>
      <c r="AR28" s="16">
        <f>_xll.acq_interpolator_scattered_eval_x5($K$6,AR$3,$M28)</f>
        <v>5.3047101034615039E-3</v>
      </c>
    </row>
    <row r="29" spans="3:44" x14ac:dyDescent="0.35">
      <c r="M29">
        <v>2</v>
      </c>
      <c r="N29" s="16">
        <f>_xll.acq_interpolator_scattered_eval_x5($K$6,N$3,$M29)</f>
        <v>-0.18980982803578775</v>
      </c>
      <c r="O29" s="16">
        <f>_xll.acq_interpolator_scattered_eval_x5($K$6,O$3,$M29)</f>
        <v>-0.17094691174695101</v>
      </c>
      <c r="P29" s="16">
        <f>_xll.acq_interpolator_scattered_eval_x5($K$6,P$3,$M29)</f>
        <v>-0.15109392532902846</v>
      </c>
      <c r="Q29" s="16">
        <f>_xll.acq_interpolator_scattered_eval_x5($K$6,Q$3,$M29)</f>
        <v>-0.13025565896243255</v>
      </c>
      <c r="R29" s="16">
        <f>_xll.acq_interpolator_scattered_eval_x5($K$6,R$3,$M29)</f>
        <v>-0.10847884485206508</v>
      </c>
      <c r="S29" s="16">
        <f>_xll.acq_interpolator_scattered_eval_x5($K$6,S$3,$M29)</f>
        <v>-8.5864009093549548E-2</v>
      </c>
      <c r="T29" s="16">
        <f>_xll.acq_interpolator_scattered_eval_x5($K$6,T$3,$M29)</f>
        <v>-6.257799012601542E-2</v>
      </c>
      <c r="U29" s="16">
        <f>_xll.acq_interpolator_scattered_eval_x5($K$6,U$3,$M29)</f>
        <v>-3.8865805371376648E-2</v>
      </c>
      <c r="V29" s="16">
        <f>_xll.acq_interpolator_scattered_eval_x5($K$6,V$3,$M29)</f>
        <v>-1.5058992269738739E-2</v>
      </c>
      <c r="W29" s="16">
        <f>_xll.acq_interpolator_scattered_eval_x5($K$6,W$3,$M29)</f>
        <v>8.4235619155857838E-3</v>
      </c>
      <c r="X29" s="16">
        <f>_xll.acq_interpolator_scattered_eval_x5($K$6,X$3,$M29)</f>
        <v>3.1084210346372196E-2</v>
      </c>
      <c r="Y29" s="16">
        <f>_xll.acq_interpolator_scattered_eval_x5($K$6,Y$3,$M29)</f>
        <v>5.2358646623029567E-2</v>
      </c>
      <c r="Z29" s="16">
        <f>_xll.acq_interpolator_scattered_eval_x5($K$6,Z$3,$M29)</f>
        <v>7.1614462800898115E-2</v>
      </c>
      <c r="AA29" s="16">
        <f>_xll.acq_interpolator_scattered_eval_x5($K$6,AA$3,$M29)</f>
        <v>8.8119495916526014E-2</v>
      </c>
      <c r="AB29" s="16">
        <f>_xll.acq_interpolator_scattered_eval_x5($K$6,AB$3,$M29)</f>
        <v>0.10100011541173892</v>
      </c>
      <c r="AC29" s="16">
        <f>_xll.acq_interpolator_scattered_eval_x5($K$6,AC$3,$M29)</f>
        <v>0.10926735351632566</v>
      </c>
      <c r="AD29" s="16">
        <f>_xll.acq_interpolator_scattered_eval_x5($K$6,AD$3,$M29)</f>
        <v>0.11197350384380056</v>
      </c>
      <c r="AE29" s="16">
        <f>_xll.acq_interpolator_scattered_eval_x5($K$6,AE$3,$M29)</f>
        <v>0.10845807412006458</v>
      </c>
      <c r="AF29" s="16">
        <f>_xll.acq_interpolator_scattered_eval_x5($K$6,AF$3,$M29)</f>
        <v>9.8589828660348822E-2</v>
      </c>
      <c r="AG29" s="16">
        <f>_xll.acq_interpolator_scattered_eval_x5($K$6,AG$3,$M29)</f>
        <v>8.2950434694386246E-2</v>
      </c>
      <c r="AH29" s="16">
        <f>_xll.acq_interpolator_scattered_eval_x5($K$6,AH$3,$M29)</f>
        <v>6.2944834416073472E-2</v>
      </c>
      <c r="AI29" s="16">
        <f>_xll.acq_interpolator_scattered_eval_x5($K$6,AI$3,$M29)</f>
        <v>4.0824462248674545E-2</v>
      </c>
      <c r="AJ29" s="16">
        <f>_xll.acq_interpolator_scattered_eval_x5($K$6,AJ$3,$M29)</f>
        <v>1.9578125860277643E-2</v>
      </c>
      <c r="AK29" s="16">
        <f>_xll.acq_interpolator_scattered_eval_x5($K$6,AK$3,$M29)</f>
        <v>2.5918996705784E-3</v>
      </c>
      <c r="AL29" s="16">
        <f>_xll.acq_interpolator_scattered_eval_x5($K$6,AL$3,$M29)</f>
        <v>-7.3478220061966373E-3</v>
      </c>
      <c r="AM29" s="16">
        <f>_xll.acq_interpolator_scattered_eval_x5($K$6,AM$3,$M29)</f>
        <v>-9.8795774413385842E-3</v>
      </c>
      <c r="AN29" s="16">
        <f>_xll.acq_interpolator_scattered_eval_x5($K$6,AN$3,$M29)</f>
        <v>-6.7243394174289761E-3</v>
      </c>
      <c r="AO29" s="16">
        <f>_xll.acq_interpolator_scattered_eval_x5($K$6,AO$3,$M29)</f>
        <v>-6.1180041901373605E-4</v>
      </c>
      <c r="AP29" s="16">
        <f>_xll.acq_interpolator_scattered_eval_x5($K$6,AP$3,$M29)</f>
        <v>5.6698716343926148E-3</v>
      </c>
      <c r="AQ29" s="16">
        <f>_xll.acq_interpolator_scattered_eval_x5($K$6,AQ$3,$M29)</f>
        <v>9.5469721518483958E-3</v>
      </c>
      <c r="AR29" s="16">
        <f>_xll.acq_interpolator_scattered_eval_x5($K$6,AR$3,$M29)</f>
        <v>9.8184716623469365E-3</v>
      </c>
    </row>
    <row r="30" spans="3:44" x14ac:dyDescent="0.35">
      <c r="M30">
        <v>2.2000000000000002</v>
      </c>
      <c r="N30" s="16">
        <f>_xll.acq_interpolator_scattered_eval_x5($K$6,N$3,$M30)</f>
        <v>-0.19796409344994714</v>
      </c>
      <c r="O30" s="16">
        <f>_xll.acq_interpolator_scattered_eval_x5($K$6,O$3,$M30)</f>
        <v>-0.17971313495201524</v>
      </c>
      <c r="P30" s="16">
        <f>_xll.acq_interpolator_scattered_eval_x5($K$6,P$3,$M30)</f>
        <v>-0.16063281631121207</v>
      </c>
      <c r="Q30" s="16">
        <f>_xll.acq_interpolator_scattered_eval_x5($K$6,Q$3,$M30)</f>
        <v>-0.14075159862950737</v>
      </c>
      <c r="R30" s="16">
        <f>_xll.acq_interpolator_scattered_eval_x5($K$6,R$3,$M30)</f>
        <v>-0.12013723473136405</v>
      </c>
      <c r="S30" s="16">
        <f>_xll.acq_interpolator_scattered_eval_x5($K$6,S$3,$M30)</f>
        <v>-9.8906037752593753E-2</v>
      </c>
      <c r="T30" s="16">
        <f>_xll.acq_interpolator_scattered_eval_x5($K$6,T$3,$M30)</f>
        <v>-7.7231948502100883E-2</v>
      </c>
      <c r="U30" s="16">
        <f>_xll.acq_interpolator_scattered_eval_x5($K$6,U$3,$M30)</f>
        <v>-5.5354190654062975E-2</v>
      </c>
      <c r="V30" s="16">
        <f>_xll.acq_interpolator_scattered_eval_x5($K$6,V$3,$M30)</f>
        <v>-3.3581744419130949E-2</v>
      </c>
      <c r="W30" s="16">
        <f>_xll.acq_interpolator_scattered_eval_x5($K$6,W$3,$M30)</f>
        <v>-1.2293030858954584E-2</v>
      </c>
      <c r="X30" s="16">
        <f>_xll.acq_interpolator_scattered_eval_x5($K$6,X$3,$M30)</f>
        <v>8.0688857234762212E-3</v>
      </c>
      <c r="Y30" s="16">
        <f>_xll.acq_interpolator_scattered_eval_x5($K$6,Y$3,$M30)</f>
        <v>2.7001549564149269E-2</v>
      </c>
      <c r="Z30" s="16">
        <f>_xll.acq_interpolator_scattered_eval_x5($K$6,Z$3,$M30)</f>
        <v>4.394234657321687E-2</v>
      </c>
      <c r="AA30" s="16">
        <f>_xll.acq_interpolator_scattered_eval_x5($K$6,AA$3,$M30)</f>
        <v>5.8261086087748645E-2</v>
      </c>
      <c r="AB30" s="16">
        <f>_xll.acq_interpolator_scattered_eval_x5($K$6,AB$3,$M30)</f>
        <v>6.9263640750556618E-2</v>
      </c>
      <c r="AC30" s="16">
        <f>_xll.acq_interpolator_scattered_eval_x5($K$6,AC$3,$M30)</f>
        <v>7.6241034707164965E-2</v>
      </c>
      <c r="AD30" s="16">
        <f>_xll.acq_interpolator_scattered_eval_x5($K$6,AD$3,$M30)</f>
        <v>7.8585248838633534E-2</v>
      </c>
      <c r="AE30" s="16">
        <f>_xll.acq_interpolator_scattered_eval_x5($K$6,AE$3,$M30)</f>
        <v>7.5952661681639319E-2</v>
      </c>
      <c r="AF30" s="16">
        <f>_xll.acq_interpolator_scattered_eval_x5($K$6,AF$3,$M30)</f>
        <v>6.8429787762484803E-2</v>
      </c>
      <c r="AG30" s="16">
        <f>_xll.acq_interpolator_scattered_eval_x5($K$6,AG$3,$M30)</f>
        <v>5.6661317279902701E-2</v>
      </c>
      <c r="AH30" s="16">
        <f>_xll.acq_interpolator_scattered_eval_x5($K$6,AH$3,$M30)</f>
        <v>4.1914047034315505E-2</v>
      </c>
      <c r="AI30" s="16">
        <f>_xll.acq_interpolator_scattered_eval_x5($K$6,AI$3,$M30)</f>
        <v>2.6050540165814928E-2</v>
      </c>
      <c r="AJ30" s="16">
        <f>_xll.acq_interpolator_scattered_eval_x5($K$6,AJ$3,$M30)</f>
        <v>1.1368634546356782E-2</v>
      </c>
      <c r="AK30" s="16">
        <f>_xll.acq_interpolator_scattered_eval_x5($K$6,AK$3,$M30)</f>
        <v>2.2195849112633531E-4</v>
      </c>
      <c r="AL30" s="16">
        <f>_xll.acq_interpolator_scattered_eval_x5($K$6,AL$3,$M30)</f>
        <v>-5.7015379711685063E-3</v>
      </c>
      <c r="AM30" s="16">
        <f>_xll.acq_interpolator_scattered_eval_x5($K$6,AM$3,$M30)</f>
        <v>-6.156151768109179E-3</v>
      </c>
      <c r="AN30" s="16">
        <f>_xll.acq_interpolator_scattered_eval_x5($K$6,AN$3,$M30)</f>
        <v>-2.4732084596080089E-3</v>
      </c>
      <c r="AO30" s="16">
        <f>_xll.acq_interpolator_scattered_eval_x5($K$6,AO$3,$M30)</f>
        <v>2.6786821088818497E-3</v>
      </c>
      <c r="AP30" s="16">
        <f>_xll.acq_interpolator_scattered_eval_x5($K$6,AP$3,$M30)</f>
        <v>7.5114919531033691E-3</v>
      </c>
      <c r="AQ30" s="16">
        <f>_xll.acq_interpolator_scattered_eval_x5($K$6,AQ$3,$M30)</f>
        <v>1.0740869026987149E-2</v>
      </c>
      <c r="AR30" s="16">
        <f>_xll.acq_interpolator_scattered_eval_x5($K$6,AR$3,$M30)</f>
        <v>1.1558119309218268E-2</v>
      </c>
    </row>
    <row r="31" spans="3:44" x14ac:dyDescent="0.35">
      <c r="M31">
        <v>2.4</v>
      </c>
      <c r="N31" s="16">
        <f>_xll.acq_interpolator_scattered_eval_x5($K$6,N$3,$M31)</f>
        <v>-0.20629650369724123</v>
      </c>
      <c r="O31" s="16">
        <f>_xll.acq_interpolator_scattered_eval_x5($K$6,O$3,$M31)</f>
        <v>-0.18866982967969131</v>
      </c>
      <c r="P31" s="16">
        <f>_xll.acq_interpolator_scattered_eval_x5($K$6,P$3,$M31)</f>
        <v>-0.17035749401812</v>
      </c>
      <c r="Q31" s="16">
        <f>_xll.acq_interpolator_scattered_eval_x5($K$6,Q$3,$M31)</f>
        <v>-0.1514050083177369</v>
      </c>
      <c r="R31" s="16">
        <f>_xll.acq_interpolator_scattered_eval_x5($K$6,R$3,$M31)</f>
        <v>-0.1318937447569844</v>
      </c>
      <c r="S31" s="16">
        <f>_xll.acq_interpolator_scattered_eval_x5($K$6,S$3,$M31)</f>
        <v>-0.1119479404000196</v>
      </c>
      <c r="T31" s="16">
        <f>_xll.acq_interpolator_scattered_eval_x5($K$6,T$3,$M31)</f>
        <v>-9.1741068884184915E-2</v>
      </c>
      <c r="U31" s="16">
        <f>_xll.acq_interpolator_scattered_eval_x5($K$6,U$3,$M31)</f>
        <v>-7.1500676845022856E-2</v>
      </c>
      <c r="V31" s="16">
        <f>_xll.acq_interpolator_scattered_eval_x5($K$6,V$3,$M31)</f>
        <v>-5.1510673841646128E-2</v>
      </c>
      <c r="W31" s="16">
        <f>_xll.acq_interpolator_scattered_eval_x5($K$6,W$3,$M31)</f>
        <v>-3.2110447791722597E-2</v>
      </c>
      <c r="X31" s="16">
        <f>_xll.acq_interpolator_scattered_eval_x5($K$6,X$3,$M31)</f>
        <v>-1.3691264293424408E-2</v>
      </c>
      <c r="Y31" s="16">
        <f>_xll.acq_interpolator_scattered_eval_x5($K$6,Y$3,$M31)</f>
        <v>3.3083551891250548E-3</v>
      </c>
      <c r="Z31" s="16">
        <f>_xll.acq_interpolator_scattered_eval_x5($K$6,Z$3,$M31)</f>
        <v>1.8407060962932625E-2</v>
      </c>
      <c r="AA31" s="16">
        <f>_xll.acq_interpolator_scattered_eval_x5($K$6,AA$3,$M31)</f>
        <v>3.1088227037109763E-2</v>
      </c>
      <c r="AB31" s="16">
        <f>_xll.acq_interpolator_scattered_eval_x5($K$6,AB$3,$M31)</f>
        <v>4.0821802261649644E-2</v>
      </c>
      <c r="AC31" s="16">
        <f>_xll.acq_interpolator_scattered_eval_x5($K$6,AC$3,$M31)</f>
        <v>4.7115559632166383E-2</v>
      </c>
      <c r="AD31" s="16">
        <f>_xll.acq_interpolator_scattered_eval_x5($K$6,AD$3,$M31)</f>
        <v>4.9602245137513636E-2</v>
      </c>
      <c r="AE31" s="16">
        <f>_xll.acq_interpolator_scattered_eval_x5($K$6,AE$3,$M31)</f>
        <v>4.8150848181882623E-2</v>
      </c>
      <c r="AF31" s="16">
        <f>_xll.acq_interpolator_scattered_eval_x5($K$6,AF$3,$M31)</f>
        <v>4.297612057544762E-2</v>
      </c>
      <c r="AG31" s="16">
        <f>_xll.acq_interpolator_scattered_eval_x5($K$6,AG$3,$M31)</f>
        <v>3.4717932307782855E-2</v>
      </c>
      <c r="AH31" s="16">
        <f>_xll.acq_interpolator_scattered_eval_x5($K$6,AH$3,$M31)</f>
        <v>2.4464948136439506E-2</v>
      </c>
      <c r="AI31" s="16">
        <f>_xll.acq_interpolator_scattered_eval_x5($K$6,AI$3,$M31)</f>
        <v>1.3696644759074943E-2</v>
      </c>
      <c r="AJ31" s="16">
        <f>_xll.acq_interpolator_scattered_eval_x5($K$6,AJ$3,$M31)</f>
        <v>4.1114874864541726E-3</v>
      </c>
      <c r="AK31" s="16">
        <f>_xll.acq_interpolator_scattered_eval_x5($K$6,AK$3,$M31)</f>
        <v>-2.6934590215463849E-3</v>
      </c>
      <c r="AL31" s="16">
        <f>_xll.acq_interpolator_scattered_eval_x5($K$6,AL$3,$M31)</f>
        <v>-5.6757504270453785E-3</v>
      </c>
      <c r="AM31" s="16">
        <f>_xll.acq_interpolator_scattered_eval_x5($K$6,AM$3,$M31)</f>
        <v>-4.7540284460281246E-3</v>
      </c>
      <c r="AN31" s="16">
        <f>_xll.acq_interpolator_scattered_eval_x5($K$6,AN$3,$M31)</f>
        <v>-9.9107188015434139E-4</v>
      </c>
      <c r="AO31" s="16">
        <f>_xll.acq_interpolator_scattered_eval_x5($K$6,AO$3,$M31)</f>
        <v>3.4659929457685548E-3</v>
      </c>
      <c r="AP31" s="16">
        <f>_xll.acq_interpolator_scattered_eval_x5($K$6,AP$3,$M31)</f>
        <v>7.4471674820318981E-3</v>
      </c>
      <c r="AQ31" s="16">
        <f>_xll.acq_interpolator_scattered_eval_x5($K$6,AQ$3,$M31)</f>
        <v>1.0284880875866063E-2</v>
      </c>
      <c r="AR31" s="16">
        <f>_xll.acq_interpolator_scattered_eval_x5($K$6,AR$3,$M31)</f>
        <v>1.1427920106728627E-2</v>
      </c>
    </row>
    <row r="32" spans="3:44" x14ac:dyDescent="0.35">
      <c r="M32">
        <v>2.6</v>
      </c>
      <c r="N32" s="16">
        <f>_xll.acq_interpolator_scattered_eval_x5($K$6,N$3,$M32)</f>
        <v>-0.21475180381527714</v>
      </c>
      <c r="O32" s="16">
        <f>_xll.acq_interpolator_scattered_eval_x5($K$6,O$3,$M32)</f>
        <v>-0.19774650326852938</v>
      </c>
      <c r="P32" s="16">
        <f>_xll.acq_interpolator_scattered_eval_x5($K$6,P$3,$M32)</f>
        <v>-0.18018182623612355</v>
      </c>
      <c r="Q32" s="16">
        <f>_xll.acq_interpolator_scattered_eval_x5($K$6,Q$3,$M32)</f>
        <v>-0.16211478358746556</v>
      </c>
      <c r="R32" s="16">
        <f>_xll.acq_interpolator_scattered_eval_x5($K$6,R$3,$M32)</f>
        <v>-0.14363443607378723</v>
      </c>
      <c r="S32" s="16">
        <f>_xll.acq_interpolator_scattered_eval_x5($K$6,S$3,$M32)</f>
        <v>-0.12486703144775513</v>
      </c>
      <c r="T32" s="16">
        <f>_xll.acq_interpolator_scattered_eval_x5($K$6,T$3,$M32)</f>
        <v>-0.10598033075227109</v>
      </c>
      <c r="U32" s="16">
        <f>_xll.acq_interpolator_scattered_eval_x5($K$6,U$3,$M32)</f>
        <v>-8.7186481815870187E-2</v>
      </c>
      <c r="V32" s="16">
        <f>_xll.acq_interpolator_scattered_eval_x5($K$6,V$3,$M32)</f>
        <v>-6.874282415190125E-2</v>
      </c>
      <c r="W32" s="16">
        <f>_xll.acq_interpolator_scattered_eval_x5($K$6,W$3,$M32)</f>
        <v>-5.095027534917939E-2</v>
      </c>
      <c r="X32" s="16">
        <f>_xll.acq_interpolator_scattered_eval_x5($K$6,X$3,$M32)</f>
        <v>-3.4149390007749844E-2</v>
      </c>
      <c r="Y32" s="16">
        <f>_xll.acq_interpolator_scattered_eval_x5($K$6,Y$3,$M32)</f>
        <v>-1.8714339288918958E-2</v>
      </c>
      <c r="Z32" s="16">
        <f>_xll.acq_interpolator_scattered_eval_x5($K$6,Z$3,$M32)</f>
        <v>-5.044101050946756E-3</v>
      </c>
      <c r="AA32" s="16">
        <f>_xll.acq_interpolator_scattered_eval_x5($K$6,AA$3,$M32)</f>
        <v>6.4524042143025012E-3</v>
      </c>
      <c r="AB32" s="16">
        <f>_xll.acq_interpolator_scattered_eval_x5($K$6,AB$3,$M32)</f>
        <v>1.53834330398386E-2</v>
      </c>
      <c r="AC32" s="16">
        <f>_xll.acq_interpolator_scattered_eval_x5($K$6,AC$3,$M32)</f>
        <v>2.1420037212996144E-2</v>
      </c>
      <c r="AD32" s="16">
        <f>_xll.acq_interpolator_scattered_eval_x5($K$6,AD$3,$M32)</f>
        <v>2.4360888732526419E-2</v>
      </c>
      <c r="AE32" s="16">
        <f>_xll.acq_interpolator_scattered_eval_x5($K$6,AE$3,$M32)</f>
        <v>2.4207593594576166E-2</v>
      </c>
      <c r="AF32" s="16">
        <f>_xll.acq_interpolator_scattered_eval_x5($K$6,AF$3,$M32)</f>
        <v>2.1233687865444245E-2</v>
      </c>
      <c r="AG32" s="16">
        <f>_xll.acq_interpolator_scattered_eval_x5($K$6,AG$3,$M32)</f>
        <v>1.6027062567115426E-2</v>
      </c>
      <c r="AH32" s="16">
        <f>_xll.acq_interpolator_scattered_eval_x5($K$6,AH$3,$M32)</f>
        <v>9.4855208741502564E-3</v>
      </c>
      <c r="AI32" s="16">
        <f>_xll.acq_interpolator_scattered_eval_x5($K$6,AI$3,$M32)</f>
        <v>2.7459945676175171E-3</v>
      </c>
      <c r="AJ32" s="16">
        <f>_xll.acq_interpolator_scattered_eval_x5($K$6,AJ$3,$M32)</f>
        <v>-2.969326138390925E-3</v>
      </c>
      <c r="AK32" s="16">
        <f>_xll.acq_interpolator_scattered_eval_x5($K$6,AK$3,$M32)</f>
        <v>-6.5930677824486833E-3</v>
      </c>
      <c r="AL32" s="16">
        <f>_xll.acq_interpolator_scattered_eval_x5($K$6,AL$3,$M32)</f>
        <v>-7.501158903822483E-3</v>
      </c>
      <c r="AM32" s="16">
        <f>_xll.acq_interpolator_scattered_eval_x5($K$6,AM$3,$M32)</f>
        <v>-5.7544045574190045E-3</v>
      </c>
      <c r="AN32" s="16">
        <f>_xll.acq_interpolator_scattered_eval_x5($K$6,AN$3,$M32)</f>
        <v>-2.1806176413498649E-3</v>
      </c>
      <c r="AO32" s="16">
        <f>_xll.acq_interpolator_scattered_eval_x5($K$6,AO$3,$M32)</f>
        <v>1.9399714669864829E-3</v>
      </c>
      <c r="AP32" s="16">
        <f>_xll.acq_interpolator_scattered_eval_x5($K$6,AP$3,$M32)</f>
        <v>5.6554232868051765E-3</v>
      </c>
      <c r="AQ32" s="16">
        <f>_xll.acq_interpolator_scattered_eval_x5($K$6,AQ$3,$M32)</f>
        <v>8.4151553006290916E-3</v>
      </c>
      <c r="AR32" s="16">
        <f>_xll.acq_interpolator_scattered_eval_x5($K$6,AR$3,$M32)</f>
        <v>9.8694195864542714E-3</v>
      </c>
    </row>
    <row r="33" spans="13:44" x14ac:dyDescent="0.35">
      <c r="M33">
        <v>2.80000000000001</v>
      </c>
      <c r="N33" s="16">
        <f>_xll.acq_interpolator_scattered_eval_x5($K$6,N$3,$M33)</f>
        <v>-0.22327736530757525</v>
      </c>
      <c r="O33" s="16">
        <f>_xll.acq_interpolator_scattered_eval_x5($K$6,O$3,$M33)</f>
        <v>-0.20687857252028519</v>
      </c>
      <c r="P33" s="16">
        <f>_xll.acq_interpolator_scattered_eval_x5($K$6,P$3,$M33)</f>
        <v>-0.19002963530030903</v>
      </c>
      <c r="Q33" s="16">
        <f>_xll.acq_interpolator_scattered_eval_x5($K$6,Q$3,$M33)</f>
        <v>-0.17279455084311535</v>
      </c>
      <c r="R33" s="16">
        <f>_xll.acq_interpolator_scattered_eval_x5($K$6,R$3,$M33)</f>
        <v>-0.15526546311862766</v>
      </c>
      <c r="S33" s="16">
        <f>_xll.acq_interpolator_scattered_eval_x5($K$6,S$3,$M33)</f>
        <v>-0.13756629887021588</v>
      </c>
      <c r="T33" s="16">
        <f>_xll.acq_interpolator_scattered_eval_x5($K$6,T$3,$M33)</f>
        <v>-0.11985553525361259</v>
      </c>
      <c r="U33" s="16">
        <f>_xll.acq_interpolator_scattered_eval_x5($K$6,U$3,$M33)</f>
        <v>-0.10232762710152576</v>
      </c>
      <c r="V33" s="16">
        <f>_xll.acq_interpolator_scattered_eval_x5($K$6,V$3,$M33)</f>
        <v>-8.5212655944163024E-2</v>
      </c>
      <c r="W33" s="16">
        <f>_xll.acq_interpolator_scattered_eval_x5($K$6,W$3,$M33)</f>
        <v>-6.8773883386488682E-2</v>
      </c>
      <c r="X33" s="16">
        <f>_xll.acq_interpolator_scattered_eval_x5($K$6,X$3,$M33)</f>
        <v>-5.330299668951774E-2</v>
      </c>
      <c r="Y33" s="16">
        <f>_xll.acq_interpolator_scattered_eval_x5($K$6,Y$3,$M33)</f>
        <v>-3.9112671514377112E-2</v>
      </c>
      <c r="Z33" s="16">
        <f>_xll.acq_interpolator_scattered_eval_x5($K$6,Z$3,$M33)</f>
        <v>-2.6525366871770845E-2</v>
      </c>
      <c r="AA33" s="16">
        <f>_xll.acq_interpolator_scattered_eval_x5($K$6,AA$3,$M33)</f>
        <v>-1.5856088554072695E-2</v>
      </c>
      <c r="AB33" s="16">
        <f>_xll.acq_interpolator_scattered_eval_x5($K$6,AB$3,$M33)</f>
        <v>-7.3860594796088738E-3</v>
      </c>
      <c r="AC33" s="16">
        <f>_xll.acq_interpolator_scattered_eval_x5($K$6,AC$3,$M33)</f>
        <v>-1.3252431004958307E-3</v>
      </c>
      <c r="AD33" s="16">
        <f>_xll.acq_interpolator_scattered_eval_x5($K$6,AD$3,$M33)</f>
        <v>2.2346950011338587E-3</v>
      </c>
      <c r="AE33" s="16">
        <f>_xll.acq_interpolator_scattered_eval_x5($K$6,AE$3,$M33)</f>
        <v>3.3700725146516425E-3</v>
      </c>
      <c r="AF33" s="16">
        <f>_xll.acq_interpolator_scattered_eval_x5($K$6,AF$3,$M33)</f>
        <v>2.3658272004872111E-3</v>
      </c>
      <c r="AG33" s="16">
        <f>_xll.acq_interpolator_scattered_eval_x5($K$6,AG$3,$M33)</f>
        <v>-2.671211677639021E-4</v>
      </c>
      <c r="AH33" s="16">
        <f>_xll.acq_interpolator_scattered_eval_x5($K$6,AH$3,$M33)</f>
        <v>-3.8120538773053839E-3</v>
      </c>
      <c r="AI33" s="16">
        <f>_xll.acq_interpolator_scattered_eval_x5($K$6,AI$3,$M33)</f>
        <v>-7.4160937002175145E-3</v>
      </c>
      <c r="AJ33" s="16">
        <f>_xll.acq_interpolator_scattered_eval_x5($K$6,AJ$3,$M33)</f>
        <v>-1.0214832881977061E-2</v>
      </c>
      <c r="AK33" s="16">
        <f>_xll.acq_interpolator_scattered_eval_x5($K$6,AK$3,$M33)</f>
        <v>-1.1502919940231948E-2</v>
      </c>
      <c r="AL33" s="16">
        <f>_xll.acq_interpolator_scattered_eval_x5($K$6,AL$3,$M33)</f>
        <v>-1.0916063854911229E-2</v>
      </c>
      <c r="AM33" s="16">
        <f>_xll.acq_interpolator_scattered_eval_x5($K$6,AM$3,$M33)</f>
        <v>-8.5611207170437909E-3</v>
      </c>
      <c r="AN33" s="16">
        <f>_xll.acq_interpolator_scattered_eval_x5($K$6,AN$3,$M33)</f>
        <v>-5.008954770949918E-3</v>
      </c>
      <c r="AO33" s="16">
        <f>_xll.acq_interpolator_scattered_eval_x5($K$6,AO$3,$M33)</f>
        <v>-1.0669193077819591E-3</v>
      </c>
      <c r="AP33" s="16">
        <f>_xll.acq_interpolator_scattered_eval_x5($K$6,AP$3,$M33)</f>
        <v>2.5607076100192042E-3</v>
      </c>
      <c r="AQ33" s="16">
        <f>_xll.acq_interpolator_scattered_eval_x5($K$6,AQ$3,$M33)</f>
        <v>5.4016441418378788E-3</v>
      </c>
      <c r="AR33" s="16">
        <f>_xll.acq_interpolator_scattered_eval_x5($K$6,AR$3,$M33)</f>
        <v>7.1832751499506728E-3</v>
      </c>
    </row>
    <row r="34" spans="13:44" x14ac:dyDescent="0.35">
      <c r="M34">
        <v>3.0000000000000102</v>
      </c>
      <c r="N34" s="16">
        <f>_xll.acq_interpolator_scattered_eval_x5($K$6,N$3,$M34)</f>
        <v>-0.23182494775091628</v>
      </c>
      <c r="O34" s="16">
        <f>_xll.acq_interpolator_scattered_eval_x5($K$6,O$3,$M34)</f>
        <v>-0.2160088567902913</v>
      </c>
      <c r="P34" s="16">
        <f>_xll.acq_interpolator_scattered_eval_x5($K$6,P$3,$M34)</f>
        <v>-0.1998357078750122</v>
      </c>
      <c r="Q34" s="16">
        <f>_xll.acq_interpolator_scattered_eval_x5($K$6,Q$3,$M34)</f>
        <v>-0.18337291683790963</v>
      </c>
      <c r="R34" s="16">
        <f>_xll.acq_interpolator_scattered_eval_x5($K$6,R$3,$M34)</f>
        <v>-0.16671223984998124</v>
      </c>
      <c r="S34" s="16">
        <f>_xll.acq_interpolator_scattered_eval_x5($K$6,S$3,$M34)</f>
        <v>-0.14997221627259488</v>
      </c>
      <c r="T34" s="16">
        <f>_xll.acq_interpolator_scattered_eval_x5($K$6,T$3,$M34)</f>
        <v>-0.13329973989171867</v>
      </c>
      <c r="U34" s="16">
        <f>_xll.acq_interpolator_scattered_eval_x5($K$6,U$3,$M34)</f>
        <v>-0.11687039101372604</v>
      </c>
      <c r="V34" s="16">
        <f>_xll.acq_interpolator_scattered_eval_x5($K$6,V$3,$M34)</f>
        <v>-0.10088717513931372</v>
      </c>
      <c r="W34" s="16">
        <f>_xll.acq_interpolator_scattered_eval_x5($K$6,W$3,$M34)</f>
        <v>-8.5577346345218464E-2</v>
      </c>
      <c r="X34" s="16">
        <f>_xll.acq_interpolator_scattered_eval_x5($K$6,X$3,$M34)</f>
        <v>-7.118697626257213E-2</v>
      </c>
      <c r="Y34" s="16">
        <f>_xll.acq_interpolator_scattered_eval_x5($K$6,Y$3,$M34)</f>
        <v>-5.7972757108989345E-2</v>
      </c>
      <c r="Z34" s="16">
        <f>_xll.acq_interpolator_scattered_eval_x5($K$6,Z$3,$M34)</f>
        <v>-4.6190152722684494E-2</v>
      </c>
      <c r="AA34" s="16">
        <f>_xll.acq_interpolator_scattered_eval_x5($K$6,AA$3,$M34)</f>
        <v>-3.6076611528016597E-2</v>
      </c>
      <c r="AB34" s="16">
        <f>_xll.acq_interpolator_scattered_eval_x5($K$6,AB$3,$M34)</f>
        <v>-2.7828621170594741E-2</v>
      </c>
      <c r="AC34" s="16">
        <f>_xll.acq_interpolator_scattered_eval_x5($K$6,AC$3,$M34)</f>
        <v>-2.1572521395573897E-2</v>
      </c>
      <c r="AD34" s="16">
        <f>_xll.acq_interpolator_scattered_eval_x5($K$6,AD$3,$M34)</f>
        <v>-1.7331415703127493E-2</v>
      </c>
      <c r="AE34" s="16">
        <f>_xll.acq_interpolator_scattered_eval_x5($K$6,AE$3,$M34)</f>
        <v>-1.4993677087311502E-2</v>
      </c>
      <c r="AF34" s="16">
        <f>_xll.acq_interpolator_scattered_eval_x5($K$6,AF$3,$M34)</f>
        <v>-1.4291317800046138E-2</v>
      </c>
      <c r="AG34" s="16">
        <f>_xll.acq_interpolator_scattered_eval_x5($K$6,AG$3,$M34)</f>
        <v>-1.4797873187270574E-2</v>
      </c>
      <c r="AH34" s="16">
        <f>_xll.acq_interpolator_scattered_eval_x5($K$6,AH$3,$M34)</f>
        <v>-1.5954853125962367E-2</v>
      </c>
      <c r="AI34" s="16">
        <f>_xll.acq_interpolator_scattered_eval_x5($K$6,AI$3,$M34)</f>
        <v>-1.7132721947880868E-2</v>
      </c>
      <c r="AJ34" s="16">
        <f>_xll.acq_interpolator_scattered_eval_x5($K$6,AJ$3,$M34)</f>
        <v>-1.772574796434425E-2</v>
      </c>
      <c r="AK34" s="16">
        <f>_xll.acq_interpolator_scattered_eval_x5($K$6,AK$3,$M34)</f>
        <v>-1.7268688419160752E-2</v>
      </c>
      <c r="AL34" s="16">
        <f>_xll.acq_interpolator_scattered_eval_x5($K$6,AL$3,$M34)</f>
        <v>-1.55478251669703E-2</v>
      </c>
      <c r="AM34" s="16">
        <f>_xll.acq_interpolator_scattered_eval_x5($K$6,AM$3,$M34)</f>
        <v>-1.2664412850453069E-2</v>
      </c>
      <c r="AN34" s="16">
        <f>_xll.acq_interpolator_scattered_eval_x5($K$6,AN$3,$M34)</f>
        <v>-9.005243807612924E-3</v>
      </c>
      <c r="AO34" s="16">
        <f>_xll.acq_interpolator_scattered_eval_x5($K$6,AO$3,$M34)</f>
        <v>-5.1055881482747825E-3</v>
      </c>
      <c r="AP34" s="16">
        <f>_xll.acq_interpolator_scattered_eval_x5($K$6,AP$3,$M34)</f>
        <v>-1.4742689995903627E-3</v>
      </c>
      <c r="AQ34" s="16">
        <f>_xll.acq_interpolator_scattered_eval_x5($K$6,AQ$3,$M34)</f>
        <v>1.5088927476362771E-3</v>
      </c>
      <c r="AR34" s="16">
        <f>_xll.acq_interpolator_scattered_eval_x5($K$6,AR$3,$M34)</f>
        <v>3.6143147608090412E-3</v>
      </c>
    </row>
  </sheetData>
  <dataValidations count="1">
    <dataValidation type="list" allowBlank="1" showInputMessage="1" showErrorMessage="1" sqref="K5">
      <formula1>$K$11:$K$17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3"/>
  <sheetViews>
    <sheetView tabSelected="1" workbookViewId="0">
      <selection activeCell="M3" sqref="M3"/>
    </sheetView>
  </sheetViews>
  <sheetFormatPr defaultRowHeight="14.5" x14ac:dyDescent="0.35"/>
  <cols>
    <col min="2" max="2" width="10.54296875" bestFit="1" customWidth="1"/>
    <col min="3" max="3" width="16.36328125" bestFit="1" customWidth="1"/>
    <col min="9" max="9" width="9" bestFit="1" customWidth="1"/>
    <col min="10" max="10" width="13" customWidth="1"/>
    <col min="14" max="14" width="10.81640625" bestFit="1" customWidth="1"/>
  </cols>
  <sheetData>
    <row r="2" spans="2:11" ht="15" thickBot="1" x14ac:dyDescent="0.4">
      <c r="B2" s="24" t="s">
        <v>145</v>
      </c>
      <c r="C2" s="24"/>
      <c r="F2" s="11" t="s">
        <v>94</v>
      </c>
      <c r="G2" s="11" t="s">
        <v>0</v>
      </c>
      <c r="H2" s="11" t="s">
        <v>146</v>
      </c>
      <c r="I2" s="11" t="s">
        <v>148</v>
      </c>
      <c r="J2" s="11" t="s">
        <v>150</v>
      </c>
      <c r="K2" s="11" t="s">
        <v>149</v>
      </c>
    </row>
    <row r="3" spans="2:11" x14ac:dyDescent="0.35">
      <c r="B3" s="61" t="s">
        <v>34</v>
      </c>
      <c r="C3" s="69">
        <v>12345678</v>
      </c>
      <c r="F3">
        <v>0</v>
      </c>
      <c r="G3">
        <v>-3</v>
      </c>
      <c r="H3">
        <f>G3+$C$6*_xlfn.NORM.S.INV(_xll.acq_vector_element($C$7,F3+61))</f>
        <v>-3.2141520047646188</v>
      </c>
      <c r="I3" s="65">
        <f>TANH(H3)*1+EXP(-H3*H3)*0+$C$5*_xlfn.NORM.S.INV(_xll.acq_vector_element($C$7,F3))</f>
        <v>-1.1343253933330997</v>
      </c>
      <c r="J3">
        <f>_xll.acq_regression_lowess($H$3:$H$63,$I$3:$I$63,G3,$C$10,$C$11,$C$12)</f>
        <v>-1.0834073518531566</v>
      </c>
      <c r="K3">
        <f>_xll.acq_regression_lowess_eval($C$13,G3)</f>
        <v>-1.0834073518531566</v>
      </c>
    </row>
    <row r="4" spans="2:11" x14ac:dyDescent="0.35">
      <c r="B4" s="62" t="s">
        <v>33</v>
      </c>
      <c r="C4" s="70">
        <v>122</v>
      </c>
      <c r="F4">
        <v>1</v>
      </c>
      <c r="G4">
        <v>-2.9</v>
      </c>
      <c r="H4">
        <f>G4+$C$6*_xlfn.NORM.S.INV(_xll.acq_vector_element($C$7,F4+61))</f>
        <v>-3.0526952881556522</v>
      </c>
      <c r="I4" s="65">
        <f>TANH(H4)*1+EXP(-H4*H4)*0+$C$5*_xlfn.NORM.S.INV(_xll.acq_vector_element($C$7,F4))</f>
        <v>-0.82952809545787531</v>
      </c>
      <c r="J4">
        <f>_xll.acq_regression_lowess($H$3:$H$63,$I$3:$I$63,G4,$C$10,$C$11,$C$12)</f>
        <v>-1.0763362761980293</v>
      </c>
      <c r="K4">
        <f>_xll.acq_regression_lowess_eval($C$13,G4)</f>
        <v>-1.0763362761980293</v>
      </c>
    </row>
    <row r="5" spans="2:11" x14ac:dyDescent="0.35">
      <c r="B5" s="62" t="s">
        <v>142</v>
      </c>
      <c r="C5" s="64">
        <v>0.2</v>
      </c>
      <c r="F5">
        <v>2</v>
      </c>
      <c r="G5">
        <v>-2.8</v>
      </c>
      <c r="H5">
        <f>G5+$C$6*_xlfn.NORM.S.INV(_xll.acq_vector_element($C$7,F5+61))</f>
        <v>-2.4818021283359331</v>
      </c>
      <c r="I5" s="65">
        <f>TANH(H5)*1+EXP(-H5*H5)*0+$C$5*_xlfn.NORM.S.INV(_xll.acq_vector_element($C$7,F5))</f>
        <v>-0.93729884875421365</v>
      </c>
      <c r="J5">
        <f>_xll.acq_regression_lowess($H$3:$H$63,$I$3:$I$63,G5,$C$10,$C$11,$C$12)</f>
        <v>-1.069265200542902</v>
      </c>
      <c r="K5">
        <f>_xll.acq_regression_lowess_eval($C$13,G5)</f>
        <v>-1.069265200542902</v>
      </c>
    </row>
    <row r="6" spans="2:11" x14ac:dyDescent="0.35">
      <c r="B6" s="62" t="s">
        <v>143</v>
      </c>
      <c r="C6" s="64">
        <v>0.2</v>
      </c>
      <c r="F6">
        <v>3</v>
      </c>
      <c r="G6">
        <v>-2.7</v>
      </c>
      <c r="H6">
        <f>G6+$C$6*_xlfn.NORM.S.INV(_xll.acq_vector_element($C$7,F6+61))</f>
        <v>-2.6633575016077353</v>
      </c>
      <c r="I6" s="65">
        <f>TANH(H6)*1+EXP(-H6*H6)*0+$C$5*_xlfn.NORM.S.INV(_xll.acq_vector_element($C$7,F6))</f>
        <v>-1.0836110706218385</v>
      </c>
      <c r="J6">
        <f>_xll.acq_regression_lowess($H$3:$H$63,$I$3:$I$63,G6,$C$10,$C$11,$C$12)</f>
        <v>-1.0615865654011583</v>
      </c>
      <c r="K6">
        <f>_xll.acq_regression_lowess_eval($C$13,G6)</f>
        <v>-1.0615865654011583</v>
      </c>
    </row>
    <row r="7" spans="2:11" x14ac:dyDescent="0.35">
      <c r="B7" s="63" t="s">
        <v>138</v>
      </c>
      <c r="C7" s="16" t="str">
        <f>_xll.acq_random_vector(C3,C4)</f>
        <v>#acqVector:25</v>
      </c>
      <c r="F7">
        <v>4</v>
      </c>
      <c r="G7">
        <v>-2.6</v>
      </c>
      <c r="H7">
        <f>G7+$C$6*_xlfn.NORM.S.INV(_xll.acq_vector_element($C$7,F7+61))</f>
        <v>-2.6420182431064361</v>
      </c>
      <c r="I7" s="65">
        <f>TANH(H7)*1+EXP(-H7*H7)*0+$C$5*_xlfn.NORM.S.INV(_xll.acq_vector_element($C$7,F7))</f>
        <v>-1.0622454730842441</v>
      </c>
      <c r="J7">
        <f>_xll.acq_regression_lowess($H$3:$H$63,$I$3:$I$63,G7,$C$10,$C$11,$C$12)</f>
        <v>-1.0526722476950503</v>
      </c>
      <c r="K7">
        <f>_xll.acq_regression_lowess_eval($C$13,G7)</f>
        <v>-1.0526722476950503</v>
      </c>
    </row>
    <row r="8" spans="2:11" x14ac:dyDescent="0.35">
      <c r="F8">
        <v>5</v>
      </c>
      <c r="G8">
        <v>-2.5</v>
      </c>
      <c r="H8">
        <f>G8+$C$6*_xlfn.NORM.S.INV(_xll.acq_vector_element($C$7,F8+61))</f>
        <v>-2.4334929593651533</v>
      </c>
      <c r="I8" s="65">
        <f>TANH(H8)*1+EXP(-H8*H8)*0+$C$5*_xlfn.NORM.S.INV(_xll.acq_vector_element($C$7,F8))</f>
        <v>-1.1586789531195432</v>
      </c>
      <c r="J8">
        <f>_xll.acq_regression_lowess($H$3:$H$63,$I$3:$I$63,G8,$C$10,$C$11,$C$12)</f>
        <v>-1.0433353395027396</v>
      </c>
      <c r="K8">
        <f>_xll.acq_regression_lowess_eval($C$13,G8)</f>
        <v>-1.0433353395027396</v>
      </c>
    </row>
    <row r="9" spans="2:11" x14ac:dyDescent="0.35">
      <c r="B9" s="24" t="s">
        <v>144</v>
      </c>
      <c r="C9" s="24"/>
      <c r="F9">
        <v>6</v>
      </c>
      <c r="G9">
        <v>-2.4</v>
      </c>
      <c r="H9">
        <f>G9+$C$6*_xlfn.NORM.S.INV(_xll.acq_vector_element($C$7,F9+61))</f>
        <v>-2.3048493901502725</v>
      </c>
      <c r="I9" s="65">
        <f>TANH(H9)*1+EXP(-H9*H9)*0+$C$5*_xlfn.NORM.S.INV(_xll.acq_vector_element($C$7,F9))</f>
        <v>-1.0419555101106703</v>
      </c>
      <c r="J9">
        <f>_xll.acq_regression_lowess($H$3:$H$63,$I$3:$I$63,G9,$C$10,$C$11,$C$12)</f>
        <v>-1.0335194586131196</v>
      </c>
      <c r="K9">
        <f>_xll.acq_regression_lowess_eval($C$13,G9)</f>
        <v>-1.0335194586131196</v>
      </c>
    </row>
    <row r="10" spans="2:11" x14ac:dyDescent="0.35">
      <c r="B10" s="25" t="s">
        <v>140</v>
      </c>
      <c r="C10" s="71">
        <v>0.4</v>
      </c>
      <c r="F10">
        <v>7</v>
      </c>
      <c r="G10">
        <v>-2.2999999999999998</v>
      </c>
      <c r="H10">
        <f>G10+$C$6*_xlfn.NORM.S.INV(_xll.acq_vector_element($C$7,F10+61))</f>
        <v>-2.7429295836190835</v>
      </c>
      <c r="I10" s="65">
        <f>TANH(H10)*1+EXP(-H10*H10)*0+$C$5*_xlfn.NORM.S.INV(_xll.acq_vector_element($C$7,F10))</f>
        <v>-1.0329075805386432</v>
      </c>
      <c r="J10">
        <f>_xll.acq_regression_lowess($H$3:$H$63,$I$3:$I$63,G10,$C$10,$C$11,$C$12)</f>
        <v>-1.0234613393552523</v>
      </c>
      <c r="K10">
        <f>_xll.acq_regression_lowess_eval($C$13,G10)</f>
        <v>-1.0234613393552523</v>
      </c>
    </row>
    <row r="11" spans="2:11" x14ac:dyDescent="0.35">
      <c r="B11" s="28" t="s">
        <v>141</v>
      </c>
      <c r="C11" s="72">
        <v>1</v>
      </c>
      <c r="F11">
        <v>8</v>
      </c>
      <c r="G11">
        <v>-2.2000000000000002</v>
      </c>
      <c r="H11">
        <f>G11+$C$6*_xlfn.NORM.S.INV(_xll.acq_vector_element($C$7,F11+61))</f>
        <v>-2.0937371329312993</v>
      </c>
      <c r="I11" s="65">
        <f>TANH(H11)*1+EXP(-H11*H11)*0+$C$5*_xlfn.NORM.S.INV(_xll.acq_vector_element($C$7,F11))</f>
        <v>-1.3639728081373392</v>
      </c>
      <c r="J11">
        <f>_xll.acq_regression_lowess($H$3:$H$63,$I$3:$I$63,G11,$C$10,$C$11,$C$12)</f>
        <v>-1.013329357366761</v>
      </c>
      <c r="K11">
        <f>_xll.acq_regression_lowess_eval($C$13,G11)</f>
        <v>-1.013329357366761</v>
      </c>
    </row>
    <row r="12" spans="2:11" x14ac:dyDescent="0.35">
      <c r="B12" s="28" t="s">
        <v>147</v>
      </c>
      <c r="C12" s="72">
        <v>0</v>
      </c>
      <c r="F12">
        <v>9</v>
      </c>
      <c r="G12">
        <v>-2.1</v>
      </c>
      <c r="H12">
        <f>G12+$C$6*_xlfn.NORM.S.INV(_xll.acq_vector_element($C$7,F12+61))</f>
        <v>-2.2269458096649686</v>
      </c>
      <c r="I12" s="65">
        <f>TANH(H12)*1+EXP(-H12*H12)*0+$C$5*_xlfn.NORM.S.INV(_xll.acq_vector_element($C$7,F12))</f>
        <v>-1.052632879334096</v>
      </c>
      <c r="J12">
        <f>_xll.acq_regression_lowess($H$3:$H$63,$I$3:$I$63,G12,$C$10,$C$11,$C$12)</f>
        <v>-1.0030072146653877</v>
      </c>
      <c r="K12">
        <f>_xll.acq_regression_lowess_eval($C$13,G12)</f>
        <v>-1.0030072146653877</v>
      </c>
    </row>
    <row r="13" spans="2:11" x14ac:dyDescent="0.35">
      <c r="B13" s="35" t="s">
        <v>139</v>
      </c>
      <c r="C13" s="73" t="str">
        <f>_xll.acq_regression_lowess_create($H$3:$H$63,$I$3:$I$63,$C$10,$C$11,$C$12)</f>
        <v>#acqRegression:26</v>
      </c>
      <c r="F13">
        <v>10</v>
      </c>
      <c r="G13">
        <v>-2</v>
      </c>
      <c r="H13">
        <f>G13+$C$6*_xlfn.NORM.S.INV(_xll.acq_vector_element($C$7,F13+61))</f>
        <v>-2.1797973562463464</v>
      </c>
      <c r="I13" s="65">
        <f>TANH(H13)*1+EXP(-H13*H13)*0+$C$5*_xlfn.NORM.S.INV(_xll.acq_vector_element($C$7,F13))</f>
        <v>-1.117105724923106</v>
      </c>
      <c r="J13">
        <f>_xll.acq_regression_lowess($H$3:$H$63,$I$3:$I$63,G13,$C$10,$C$11,$C$12)</f>
        <v>-0.98717128610760363</v>
      </c>
      <c r="K13">
        <f>_xll.acq_regression_lowess_eval($C$13,G13)</f>
        <v>-0.98717128610760363</v>
      </c>
    </row>
    <row r="14" spans="2:11" x14ac:dyDescent="0.35">
      <c r="F14">
        <v>11</v>
      </c>
      <c r="G14">
        <v>-1.9</v>
      </c>
      <c r="H14">
        <f>G14+$C$6*_xlfn.NORM.S.INV(_xll.acq_vector_element($C$7,F14+61))</f>
        <v>-1.7774278680523896</v>
      </c>
      <c r="I14" s="65">
        <f>TANH(H14)*1+EXP(-H14*H14)*0+$C$5*_xlfn.NORM.S.INV(_xll.acq_vector_element($C$7,F14))</f>
        <v>-1.1718065688045303</v>
      </c>
      <c r="J14">
        <f>_xll.acq_regression_lowess($H$3:$H$63,$I$3:$I$63,G14,$C$10,$C$11,$C$12)</f>
        <v>-0.97097022925478993</v>
      </c>
      <c r="K14">
        <f>_xll.acq_regression_lowess_eval($C$13,G14)</f>
        <v>-0.97097022925478993</v>
      </c>
    </row>
    <row r="15" spans="2:11" x14ac:dyDescent="0.35">
      <c r="F15">
        <v>12</v>
      </c>
      <c r="G15">
        <v>-1.8</v>
      </c>
      <c r="H15">
        <f>G15+$C$6*_xlfn.NORM.S.INV(_xll.acq_vector_element($C$7,F15+61))</f>
        <v>-1.8963544496172584</v>
      </c>
      <c r="I15" s="65">
        <f>TANH(H15)*1+EXP(-H15*H15)*0+$C$5*_xlfn.NORM.S.INV(_xll.acq_vector_element($C$7,F15))</f>
        <v>-1.0128656640802172</v>
      </c>
      <c r="J15">
        <f>_xll.acq_regression_lowess($H$3:$H$63,$I$3:$I$63,G15,$C$10,$C$11,$C$12)</f>
        <v>-0.95340953190053102</v>
      </c>
      <c r="K15">
        <f>_xll.acq_regression_lowess_eval($C$13,G15)</f>
        <v>-0.95340953190053102</v>
      </c>
    </row>
    <row r="16" spans="2:11" x14ac:dyDescent="0.35">
      <c r="F16">
        <v>13</v>
      </c>
      <c r="G16">
        <v>-1.7</v>
      </c>
      <c r="H16">
        <f>G16+$C$6*_xlfn.NORM.S.INV(_xll.acq_vector_element($C$7,F16+61))</f>
        <v>-1.5381174961489006</v>
      </c>
      <c r="I16" s="65">
        <f>TANH(H16)*1+EXP(-H16*H16)*0+$C$5*_xlfn.NORM.S.INV(_xll.acq_vector_element($C$7,F16))</f>
        <v>-0.66016282185413422</v>
      </c>
      <c r="J16">
        <f>_xll.acq_regression_lowess($H$3:$H$63,$I$3:$I$63,G16,$C$10,$C$11,$C$12)</f>
        <v>-0.93128136797527594</v>
      </c>
      <c r="K16">
        <f>_xll.acq_regression_lowess_eval($C$13,G16)</f>
        <v>-0.93128136797527594</v>
      </c>
    </row>
    <row r="17" spans="6:11" x14ac:dyDescent="0.35">
      <c r="F17">
        <v>14</v>
      </c>
      <c r="G17">
        <v>-1.6</v>
      </c>
      <c r="H17">
        <f>G17+$C$6*_xlfn.NORM.S.INV(_xll.acq_vector_element($C$7,F17+61))</f>
        <v>-1.4037778378786392</v>
      </c>
      <c r="I17" s="65">
        <f>TANH(H17)*1+EXP(-H17*H17)*0+$C$5*_xlfn.NORM.S.INV(_xll.acq_vector_element($C$7,F17))</f>
        <v>-0.79232305833204308</v>
      </c>
      <c r="J17">
        <f>_xll.acq_regression_lowess($H$3:$H$63,$I$3:$I$63,G17,$C$10,$C$11,$C$12)</f>
        <v>-0.9078366714948074</v>
      </c>
      <c r="K17">
        <f>_xll.acq_regression_lowess_eval($C$13,G17)</f>
        <v>-0.9078366714948074</v>
      </c>
    </row>
    <row r="18" spans="6:11" x14ac:dyDescent="0.35">
      <c r="F18">
        <v>15</v>
      </c>
      <c r="G18">
        <v>-1.5</v>
      </c>
      <c r="H18">
        <f>G18+$C$6*_xlfn.NORM.S.INV(_xll.acq_vector_element($C$7,F18+61))</f>
        <v>-1.590949021720242</v>
      </c>
      <c r="I18" s="65">
        <f>TANH(H18)*1+EXP(-H18*H18)*0+$C$5*_xlfn.NORM.S.INV(_xll.acq_vector_element($C$7,F18))</f>
        <v>-0.86643477860151008</v>
      </c>
      <c r="J18">
        <f>_xll.acq_regression_lowess($H$3:$H$63,$I$3:$I$63,G18,$C$10,$C$11,$C$12)</f>
        <v>-0.87614089512295013</v>
      </c>
      <c r="K18">
        <f>_xll.acq_regression_lowess_eval($C$13,G18)</f>
        <v>-0.87614089512295013</v>
      </c>
    </row>
    <row r="19" spans="6:11" x14ac:dyDescent="0.35">
      <c r="F19">
        <v>16</v>
      </c>
      <c r="G19">
        <v>-1.4</v>
      </c>
      <c r="H19">
        <f>G19+$C$6*_xlfn.NORM.S.INV(_xll.acq_vector_element($C$7,F19+61))</f>
        <v>-1.4322278341956185</v>
      </c>
      <c r="I19" s="65">
        <f>TANH(H19)*1+EXP(-H19*H19)*0+$C$5*_xlfn.NORM.S.INV(_xll.acq_vector_element($C$7,F19))</f>
        <v>-0.69377176741911073</v>
      </c>
      <c r="J19">
        <f>_xll.acq_regression_lowess($H$3:$H$63,$I$3:$I$63,G19,$C$10,$C$11,$C$12)</f>
        <v>-0.83989535867369347</v>
      </c>
      <c r="K19">
        <f>_xll.acq_regression_lowess_eval($C$13,G19)</f>
        <v>-0.83989535867369347</v>
      </c>
    </row>
    <row r="20" spans="6:11" x14ac:dyDescent="0.35">
      <c r="F20">
        <v>17</v>
      </c>
      <c r="G20">
        <v>-1.3</v>
      </c>
      <c r="H20">
        <f>G20+$C$6*_xlfn.NORM.S.INV(_xll.acq_vector_element($C$7,F20+61))</f>
        <v>-1.4185700492611359</v>
      </c>
      <c r="I20" s="65">
        <f>TANH(H20)*1+EXP(-H20*H20)*0+$C$5*_xlfn.NORM.S.INV(_xll.acq_vector_element($C$7,F20))</f>
        <v>-0.98216948598909137</v>
      </c>
      <c r="J20">
        <f>_xll.acq_regression_lowess($H$3:$H$63,$I$3:$I$63,G20,$C$10,$C$11,$C$12)</f>
        <v>-0.79659025779988002</v>
      </c>
      <c r="K20">
        <f>_xll.acq_regression_lowess_eval($C$13,G20)</f>
        <v>-0.79659025779988002</v>
      </c>
    </row>
    <row r="21" spans="6:11" x14ac:dyDescent="0.35">
      <c r="F21">
        <v>18</v>
      </c>
      <c r="G21">
        <v>-1.2</v>
      </c>
      <c r="H21">
        <f>G21+$C$6*_xlfn.NORM.S.INV(_xll.acq_vector_element($C$7,F21+61))</f>
        <v>-1.4299647767420165</v>
      </c>
      <c r="I21" s="65">
        <f>TANH(H21)*1+EXP(-H21*H21)*0+$C$5*_xlfn.NORM.S.INV(_xll.acq_vector_element($C$7,F21))</f>
        <v>-0.74992439719399584</v>
      </c>
      <c r="J21">
        <f>_xll.acq_regression_lowess($H$3:$H$63,$I$3:$I$63,G21,$C$10,$C$11,$C$12)</f>
        <v>-0.75139879472159266</v>
      </c>
      <c r="K21">
        <f>_xll.acq_regression_lowess_eval($C$13,G21)</f>
        <v>-0.75139879472159266</v>
      </c>
    </row>
    <row r="22" spans="6:11" x14ac:dyDescent="0.35">
      <c r="F22">
        <v>19</v>
      </c>
      <c r="G22">
        <v>-1.1000000000000001</v>
      </c>
      <c r="H22">
        <f>G22+$C$6*_xlfn.NORM.S.INV(_xll.acq_vector_element($C$7,F22+61))</f>
        <v>-1.3320563675737203</v>
      </c>
      <c r="I22" s="65">
        <f>TANH(H22)*1+EXP(-H22*H22)*0+$C$5*_xlfn.NORM.S.INV(_xll.acq_vector_element($C$7,F22))</f>
        <v>-0.93263253885047459</v>
      </c>
      <c r="J22">
        <f>_xll.acq_regression_lowess($H$3:$H$63,$I$3:$I$63,G22,$C$10,$C$11,$C$12)</f>
        <v>-0.70620733164330529</v>
      </c>
      <c r="K22">
        <f>_xll.acq_regression_lowess_eval($C$13,G22)</f>
        <v>-0.70620733164330529</v>
      </c>
    </row>
    <row r="23" spans="6:11" x14ac:dyDescent="0.35">
      <c r="F23">
        <v>20</v>
      </c>
      <c r="G23">
        <v>-1</v>
      </c>
      <c r="H23">
        <f>G23+$C$6*_xlfn.NORM.S.INV(_xll.acq_vector_element($C$7,F23+61))</f>
        <v>-0.83589653722773138</v>
      </c>
      <c r="I23" s="65">
        <f>TANH(H23)*1+EXP(-H23*H23)*0+$C$5*_xlfn.NORM.S.INV(_xll.acq_vector_element($C$7,F23))</f>
        <v>-0.83689439372624863</v>
      </c>
      <c r="J23">
        <f>_xll.acq_regression_lowess($H$3:$H$63,$I$3:$I$63,G23,$C$10,$C$11,$C$12)</f>
        <v>-0.66117686061844794</v>
      </c>
      <c r="K23">
        <f>_xll.acq_regression_lowess_eval($C$13,G23)</f>
        <v>-0.66117686061844794</v>
      </c>
    </row>
    <row r="24" spans="6:11" x14ac:dyDescent="0.35">
      <c r="F24">
        <v>21</v>
      </c>
      <c r="G24">
        <v>-0.9</v>
      </c>
      <c r="H24">
        <f>G24+$C$6*_xlfn.NORM.S.INV(_xll.acq_vector_element($C$7,F24+61))</f>
        <v>-0.94556896693095405</v>
      </c>
      <c r="I24" s="65">
        <f>TANH(H24)*1+EXP(-H24*H24)*0+$C$5*_xlfn.NORM.S.INV(_xll.acq_vector_element($C$7,F24))</f>
        <v>-0.40603505768270287</v>
      </c>
      <c r="J24">
        <f>_xll.acq_regression_lowess($H$3:$H$63,$I$3:$I$63,G24,$C$10,$C$11,$C$12)</f>
        <v>-0.61724425071040456</v>
      </c>
      <c r="K24">
        <f>_xll.acq_regression_lowess_eval($C$13,G24)</f>
        <v>-0.61724425071040456</v>
      </c>
    </row>
    <row r="25" spans="6:11" x14ac:dyDescent="0.35">
      <c r="F25">
        <v>22</v>
      </c>
      <c r="G25">
        <v>-0.8</v>
      </c>
      <c r="H25">
        <f>G25+$C$6*_xlfn.NORM.S.INV(_xll.acq_vector_element($C$7,F25+61))</f>
        <v>-1.0137275917528059</v>
      </c>
      <c r="I25" s="65">
        <f>TANH(H25)*1+EXP(-H25*H25)*0+$C$5*_xlfn.NORM.S.INV(_xll.acq_vector_element($C$7,F25))</f>
        <v>-1.072601118247114</v>
      </c>
      <c r="J25">
        <f>_xll.acq_regression_lowess($H$3:$H$63,$I$3:$I$63,G25,$C$10,$C$11,$C$12)</f>
        <v>-0.57201498911498561</v>
      </c>
      <c r="K25">
        <f>_xll.acq_regression_lowess_eval($C$13,G25)</f>
        <v>-0.57201498911498561</v>
      </c>
    </row>
    <row r="26" spans="6:11" x14ac:dyDescent="0.35">
      <c r="F26">
        <v>23</v>
      </c>
      <c r="G26">
        <v>-0.7</v>
      </c>
      <c r="H26">
        <f>G26+$C$6*_xlfn.NORM.S.INV(_xll.acq_vector_element($C$7,F26+61))</f>
        <v>-0.36564250042775548</v>
      </c>
      <c r="I26" s="65">
        <f>TANH(H26)*1+EXP(-H26*H26)*0+$C$5*_xlfn.NORM.S.INV(_xll.acq_vector_element($C$7,F26))</f>
        <v>-0.38896561510881222</v>
      </c>
      <c r="J26">
        <f>_xll.acq_regression_lowess($H$3:$H$63,$I$3:$I$63,G26,$C$10,$C$11,$C$12)</f>
        <v>-0.52658635689214406</v>
      </c>
      <c r="K26">
        <f>_xll.acq_regression_lowess_eval($C$13,G26)</f>
        <v>-0.52658635689214406</v>
      </c>
    </row>
    <row r="27" spans="6:11" x14ac:dyDescent="0.35">
      <c r="F27">
        <v>24</v>
      </c>
      <c r="G27">
        <v>-0.6</v>
      </c>
      <c r="H27">
        <f>G27+$C$6*_xlfn.NORM.S.INV(_xll.acq_vector_element($C$7,F27+61))</f>
        <v>-0.52720179501753051</v>
      </c>
      <c r="I27" s="65">
        <f>TANH(H27)*1+EXP(-H27*H27)*0+$C$5*_xlfn.NORM.S.INV(_xll.acq_vector_element($C$7,F27))</f>
        <v>-0.32917603739427781</v>
      </c>
      <c r="J27">
        <f>_xll.acq_regression_lowess($H$3:$H$63,$I$3:$I$63,G27,$C$10,$C$11,$C$12)</f>
        <v>-0.48124868400970811</v>
      </c>
      <c r="K27">
        <f>_xll.acq_regression_lowess_eval($C$13,G27)</f>
        <v>-0.48124868400970811</v>
      </c>
    </row>
    <row r="28" spans="6:11" x14ac:dyDescent="0.35">
      <c r="F28">
        <v>25</v>
      </c>
      <c r="G28">
        <v>-0.5</v>
      </c>
      <c r="H28">
        <f>G28+$C$6*_xlfn.NORM.S.INV(_xll.acq_vector_element($C$7,F28+61))</f>
        <v>-0.64184130549712104</v>
      </c>
      <c r="I28" s="65">
        <f>TANH(H28)*1+EXP(-H28*H28)*0+$C$5*_xlfn.NORM.S.INV(_xll.acq_vector_element($C$7,F28))</f>
        <v>-0.42345575021333737</v>
      </c>
      <c r="J28">
        <f>_xll.acq_regression_lowess($H$3:$H$63,$I$3:$I$63,G28,$C$10,$C$11,$C$12)</f>
        <v>-0.43118833584990368</v>
      </c>
      <c r="K28">
        <f>_xll.acq_regression_lowess_eval($C$13,G28)</f>
        <v>-0.43118833584990368</v>
      </c>
    </row>
    <row r="29" spans="6:11" x14ac:dyDescent="0.35">
      <c r="F29">
        <v>26</v>
      </c>
      <c r="G29">
        <v>-0.4</v>
      </c>
      <c r="H29">
        <f>G29+$C$6*_xlfn.NORM.S.INV(_xll.acq_vector_element($C$7,F29+61))</f>
        <v>-0.63233661772680594</v>
      </c>
      <c r="I29" s="65">
        <f>TANH(H29)*1+EXP(-H29*H29)*0+$C$5*_xlfn.NORM.S.INV(_xll.acq_vector_element($C$7,F29))</f>
        <v>-0.44205457743114218</v>
      </c>
      <c r="J29">
        <f>_xll.acq_regression_lowess($H$3:$H$63,$I$3:$I$63,G29,$C$10,$C$11,$C$12)</f>
        <v>-0.37057656454796023</v>
      </c>
      <c r="K29">
        <f>_xll.acq_regression_lowess_eval($C$13,G29)</f>
        <v>-0.37057656454796023</v>
      </c>
    </row>
    <row r="30" spans="6:11" x14ac:dyDescent="0.35">
      <c r="F30">
        <v>27</v>
      </c>
      <c r="G30">
        <v>-0.3</v>
      </c>
      <c r="H30">
        <f>G30+$C$6*_xlfn.NORM.S.INV(_xll.acq_vector_element($C$7,F30+61))</f>
        <v>-0.76401936414434179</v>
      </c>
      <c r="I30" s="65">
        <f>TANH(H30)*1+EXP(-H30*H30)*0+$C$5*_xlfn.NORM.S.INV(_xll.acq_vector_element($C$7,F30))</f>
        <v>-0.99535347059176393</v>
      </c>
      <c r="J30">
        <f>_xll.acq_regression_lowess($H$3:$H$63,$I$3:$I$63,G30,$C$10,$C$11,$C$12)</f>
        <v>-0.29125902318485131</v>
      </c>
      <c r="K30">
        <f>_xll.acq_regression_lowess_eval($C$13,G30)</f>
        <v>-0.29125902318485131</v>
      </c>
    </row>
    <row r="31" spans="6:11" x14ac:dyDescent="0.35">
      <c r="F31">
        <v>28</v>
      </c>
      <c r="G31">
        <v>-0.2</v>
      </c>
      <c r="H31">
        <f>G31+$C$6*_xlfn.NORM.S.INV(_xll.acq_vector_element($C$7,F31+61))</f>
        <v>-0.2325165738324789</v>
      </c>
      <c r="I31" s="65">
        <f>TANH(H31)*1+EXP(-H31*H31)*0+$C$5*_xlfn.NORM.S.INV(_xll.acq_vector_element($C$7,F31))</f>
        <v>-0.40096399407487687</v>
      </c>
      <c r="J31">
        <f>_xll.acq_regression_lowess($H$3:$H$63,$I$3:$I$63,G31,$C$10,$C$11,$C$12)</f>
        <v>-0.20427924129695299</v>
      </c>
      <c r="K31">
        <f>_xll.acq_regression_lowess_eval($C$13,G31)</f>
        <v>-0.20427924129695299</v>
      </c>
    </row>
    <row r="32" spans="6:11" x14ac:dyDescent="0.35">
      <c r="F32">
        <v>29</v>
      </c>
      <c r="G32">
        <v>-0.1</v>
      </c>
      <c r="H32">
        <f>G32+$C$6*_xlfn.NORM.S.INV(_xll.acq_vector_element($C$7,F32+61))</f>
        <v>-0.51563319013185094</v>
      </c>
      <c r="I32" s="65">
        <f>TANH(H32)*1+EXP(-H32*H32)*0+$C$5*_xlfn.NORM.S.INV(_xll.acq_vector_element($C$7,F32))</f>
        <v>-0.38611628044602786</v>
      </c>
      <c r="J32">
        <f>_xll.acq_regression_lowess($H$3:$H$63,$I$3:$I$63,G32,$C$10,$C$11,$C$12)</f>
        <v>-0.12247490202501025</v>
      </c>
      <c r="K32">
        <f>_xll.acq_regression_lowess_eval($C$13,G32)</f>
        <v>-0.12247490202501025</v>
      </c>
    </row>
    <row r="33" spans="6:13" x14ac:dyDescent="0.35">
      <c r="F33">
        <v>30</v>
      </c>
      <c r="G33">
        <v>0</v>
      </c>
      <c r="H33">
        <f>G33+$C$6*_xlfn.NORM.S.INV(_xll.acq_vector_element($C$7,F33+61))</f>
        <v>-0.24643626872181124</v>
      </c>
      <c r="I33" s="65">
        <f>TANH(H33)*1+EXP(-H33*H33)*0+$C$5*_xlfn.NORM.S.INV(_xll.acq_vector_element($C$7,F33))</f>
        <v>-0.23581896904030009</v>
      </c>
      <c r="J33">
        <f>_xll.acq_regression_lowess($H$3:$H$63,$I$3:$I$63,G33,$C$10,$C$11,$C$12)</f>
        <v>-4.2817059137581701E-2</v>
      </c>
      <c r="K33">
        <f>_xll.acq_regression_lowess_eval($C$13,G33)</f>
        <v>-4.2817059137581701E-2</v>
      </c>
      <c r="M33" s="65"/>
    </row>
    <row r="34" spans="6:13" x14ac:dyDescent="0.35">
      <c r="F34">
        <v>31</v>
      </c>
      <c r="G34">
        <v>0.1</v>
      </c>
      <c r="H34">
        <f>G34+$C$6*_xlfn.NORM.S.INV(_xll.acq_vector_element($C$7,F34+61))</f>
        <v>0.18250190623303447</v>
      </c>
      <c r="I34" s="65">
        <f>TANH(H34)*1+EXP(-H34*H34)*0+$C$5*_xlfn.NORM.S.INV(_xll.acq_vector_element($C$7,F34))</f>
        <v>2.2420269504155516E-2</v>
      </c>
      <c r="J34">
        <f>_xll.acq_regression_lowess($H$3:$H$63,$I$3:$I$63,G34,$C$10,$C$11,$C$12)</f>
        <v>3.2144333200873801E-2</v>
      </c>
      <c r="K34">
        <f>_xll.acq_regression_lowess_eval($C$13,G34)</f>
        <v>3.2144333200873801E-2</v>
      </c>
    </row>
    <row r="35" spans="6:13" x14ac:dyDescent="0.35">
      <c r="F35">
        <v>32</v>
      </c>
      <c r="G35">
        <v>0.2</v>
      </c>
      <c r="H35">
        <f>G35+$C$6*_xlfn.NORM.S.INV(_xll.acq_vector_element($C$7,F35+61))</f>
        <v>-3.1368011550841013E-2</v>
      </c>
      <c r="I35" s="65">
        <f>TANH(H35)*1+EXP(-H35*H35)*0+$C$5*_xlfn.NORM.S.INV(_xll.acq_vector_element($C$7,F35))</f>
        <v>-0.32831068923339157</v>
      </c>
      <c r="J35">
        <f>_xll.acq_regression_lowess($H$3:$H$63,$I$3:$I$63,G35,$C$10,$C$11,$C$12)</f>
        <v>0.1059062313284346</v>
      </c>
      <c r="K35">
        <f>_xll.acq_regression_lowess_eval($C$13,G35)</f>
        <v>0.1059062313284346</v>
      </c>
    </row>
    <row r="36" spans="6:13" x14ac:dyDescent="0.35">
      <c r="F36">
        <v>33</v>
      </c>
      <c r="G36">
        <v>0.3</v>
      </c>
      <c r="H36">
        <f>G36+$C$6*_xlfn.NORM.S.INV(_xll.acq_vector_element($C$7,F36+61))</f>
        <v>0.39512287393552969</v>
      </c>
      <c r="I36" s="65">
        <f>TANH(H36)*1+EXP(-H36*H36)*0+$C$5*_xlfn.NORM.S.INV(_xll.acq_vector_element($C$7,F36))</f>
        <v>0.32976657482315486</v>
      </c>
      <c r="J36">
        <f>_xll.acq_regression_lowess($H$3:$H$63,$I$3:$I$63,G36,$C$10,$C$11,$C$12)</f>
        <v>0.17401262433456724</v>
      </c>
      <c r="K36">
        <f>_xll.acq_regression_lowess_eval($C$13,G36)</f>
        <v>0.17401262433456724</v>
      </c>
    </row>
    <row r="37" spans="6:13" x14ac:dyDescent="0.35">
      <c r="F37">
        <v>34</v>
      </c>
      <c r="G37">
        <v>0.4</v>
      </c>
      <c r="H37">
        <f>G37+$C$6*_xlfn.NORM.S.INV(_xll.acq_vector_element($C$7,F37+61))</f>
        <v>0.68494632033798464</v>
      </c>
      <c r="I37" s="65">
        <f>TANH(H37)*1+EXP(-H37*H37)*0+$C$5*_xlfn.NORM.S.INV(_xll.acq_vector_element($C$7,F37))</f>
        <v>0.54101804853303326</v>
      </c>
      <c r="J37">
        <f>_xll.acq_regression_lowess($H$3:$H$63,$I$3:$I$63,G37,$C$10,$C$11,$C$12)</f>
        <v>0.24222001154257417</v>
      </c>
      <c r="K37">
        <f>_xll.acq_regression_lowess_eval($C$13,G37)</f>
        <v>0.24222001154257417</v>
      </c>
    </row>
    <row r="38" spans="6:13" x14ac:dyDescent="0.35">
      <c r="F38">
        <v>35</v>
      </c>
      <c r="G38">
        <v>0.5</v>
      </c>
      <c r="H38">
        <f>G38+$C$6*_xlfn.NORM.S.INV(_xll.acq_vector_element($C$7,F38+61))</f>
        <v>0.60535553726068181</v>
      </c>
      <c r="I38" s="65">
        <f>TANH(H38)*1+EXP(-H38*H38)*0+$C$5*_xlfn.NORM.S.INV(_xll.acq_vector_element($C$7,F38))</f>
        <v>0.61724524061670638</v>
      </c>
      <c r="J38">
        <f>_xll.acq_regression_lowess($H$3:$H$63,$I$3:$I$63,G38,$C$10,$C$11,$C$12)</f>
        <v>0.31239717738785883</v>
      </c>
      <c r="K38">
        <f>_xll.acq_regression_lowess_eval($C$13,G38)</f>
        <v>0.31239717738785883</v>
      </c>
    </row>
    <row r="39" spans="6:13" x14ac:dyDescent="0.35">
      <c r="F39">
        <v>36</v>
      </c>
      <c r="G39">
        <v>0.6</v>
      </c>
      <c r="H39">
        <f>G39+$C$6*_xlfn.NORM.S.INV(_xll.acq_vector_element($C$7,F39+61))</f>
        <v>0.73309354876770128</v>
      </c>
      <c r="I39" s="65">
        <f>TANH(H39)*1+EXP(-H39*H39)*0+$C$5*_xlfn.NORM.S.INV(_xll.acq_vector_element($C$7,F39))</f>
        <v>1.0431172768370363</v>
      </c>
      <c r="J39">
        <f>_xll.acq_regression_lowess($H$3:$H$63,$I$3:$I$63,G39,$C$10,$C$11,$C$12)</f>
        <v>0.38166073578638238</v>
      </c>
      <c r="K39">
        <f>_xll.acq_regression_lowess_eval($C$13,G39)</f>
        <v>0.38166073578638238</v>
      </c>
    </row>
    <row r="40" spans="6:13" x14ac:dyDescent="0.35">
      <c r="F40">
        <v>37</v>
      </c>
      <c r="G40">
        <v>0.7</v>
      </c>
      <c r="H40">
        <f>G40+$C$6*_xlfn.NORM.S.INV(_xll.acq_vector_element($C$7,F40+61))</f>
        <v>0.80519975235245389</v>
      </c>
      <c r="I40" s="65">
        <f>TANH(H40)*1+EXP(-H40*H40)*0+$C$5*_xlfn.NORM.S.INV(_xll.acq_vector_element($C$7,F40))</f>
        <v>0.29445737153774604</v>
      </c>
      <c r="J40">
        <f>_xll.acq_regression_lowess($H$3:$H$63,$I$3:$I$63,G40,$C$10,$C$11,$C$12)</f>
        <v>0.45499225362681084</v>
      </c>
      <c r="K40">
        <f>_xll.acq_regression_lowess_eval($C$13,G40)</f>
        <v>0.45499225362681084</v>
      </c>
    </row>
    <row r="41" spans="6:13" x14ac:dyDescent="0.35">
      <c r="F41">
        <v>38</v>
      </c>
      <c r="G41">
        <v>0.8</v>
      </c>
      <c r="H41">
        <f>G41+$C$6*_xlfn.NORM.S.INV(_xll.acq_vector_element($C$7,F41+61))</f>
        <v>0.66627414100119375</v>
      </c>
      <c r="I41" s="65">
        <f>TANH(H41)*1+EXP(-H41*H41)*0+$C$5*_xlfn.NORM.S.INV(_xll.acq_vector_element($C$7,F41))</f>
        <v>0.48045674271932637</v>
      </c>
      <c r="J41">
        <f>_xll.acq_regression_lowess($H$3:$H$63,$I$3:$I$63,G41,$C$10,$C$11,$C$12)</f>
        <v>0.51744446547497625</v>
      </c>
      <c r="K41">
        <f>_xll.acq_regression_lowess_eval($C$13,G41)</f>
        <v>0.51744446547497625</v>
      </c>
    </row>
    <row r="42" spans="6:13" x14ac:dyDescent="0.35">
      <c r="F42">
        <v>39</v>
      </c>
      <c r="G42">
        <v>0.9</v>
      </c>
      <c r="H42">
        <f>G42+$C$6*_xlfn.NORM.S.INV(_xll.acq_vector_element($C$7,F42+61))</f>
        <v>0.96888357850856222</v>
      </c>
      <c r="I42" s="65">
        <f>TANH(H42)*1+EXP(-H42*H42)*0+$C$5*_xlfn.NORM.S.INV(_xll.acq_vector_element($C$7,F42))</f>
        <v>0.54273691397555801</v>
      </c>
      <c r="J42">
        <f>_xll.acq_regression_lowess($H$3:$H$63,$I$3:$I$63,G42,$C$10,$C$11,$C$12)</f>
        <v>0.58478725939442278</v>
      </c>
      <c r="K42">
        <f>_xll.acq_regression_lowess_eval($C$13,G42)</f>
        <v>0.58478725939442278</v>
      </c>
    </row>
    <row r="43" spans="6:13" x14ac:dyDescent="0.35">
      <c r="F43">
        <v>40</v>
      </c>
      <c r="G43">
        <v>1</v>
      </c>
      <c r="H43">
        <f>G43+$C$6*_xlfn.NORM.S.INV(_xll.acq_vector_element($C$7,F43+61))</f>
        <v>0.58644382705935461</v>
      </c>
      <c r="I43" s="65">
        <f>TANH(H43)*1+EXP(-H43*H43)*0+$C$5*_xlfn.NORM.S.INV(_xll.acq_vector_element($C$7,F43))</f>
        <v>0.6830984265028589</v>
      </c>
      <c r="J43">
        <f>_xll.acq_regression_lowess($H$3:$H$63,$I$3:$I$63,G43,$C$10,$C$11,$C$12)</f>
        <v>0.6480965419324749</v>
      </c>
      <c r="K43">
        <f>_xll.acq_regression_lowess_eval($C$13,G43)</f>
        <v>0.6480965419324749</v>
      </c>
    </row>
    <row r="44" spans="6:13" x14ac:dyDescent="0.35">
      <c r="F44">
        <v>41</v>
      </c>
      <c r="G44">
        <v>1.1000000000000001</v>
      </c>
      <c r="H44">
        <f>G44+$C$6*_xlfn.NORM.S.INV(_xll.acq_vector_element($C$7,F44+61))</f>
        <v>1.2377957681622782</v>
      </c>
      <c r="I44" s="65">
        <f>TANH(H44)*1+EXP(-H44*H44)*0+$C$5*_xlfn.NORM.S.INV(_xll.acq_vector_element($C$7,F44))</f>
        <v>0.74165165991894977</v>
      </c>
      <c r="J44">
        <f>_xll.acq_regression_lowess($H$3:$H$63,$I$3:$I$63,G44,$C$10,$C$11,$C$12)</f>
        <v>0.70192233952712502</v>
      </c>
      <c r="K44">
        <f>_xll.acq_regression_lowess_eval($C$13,G44)</f>
        <v>0.70192233952712502</v>
      </c>
    </row>
    <row r="45" spans="6:13" x14ac:dyDescent="0.35">
      <c r="F45">
        <v>42</v>
      </c>
      <c r="G45">
        <v>1.2</v>
      </c>
      <c r="H45">
        <f>G45+$C$6*_xlfn.NORM.S.INV(_xll.acq_vector_element($C$7,F45+61))</f>
        <v>1.3905920510860621</v>
      </c>
      <c r="I45" s="65">
        <f>TANH(H45)*1+EXP(-H45*H45)*0+$C$5*_xlfn.NORM.S.INV(_xll.acq_vector_element($C$7,F45))</f>
        <v>1.0087228011433493</v>
      </c>
      <c r="J45">
        <f>_xll.acq_regression_lowess($H$3:$H$63,$I$3:$I$63,G45,$C$10,$C$11,$C$12)</f>
        <v>0.75117041265641471</v>
      </c>
      <c r="K45">
        <f>_xll.acq_regression_lowess_eval($C$13,G45)</f>
        <v>0.75117041265641471</v>
      </c>
    </row>
    <row r="46" spans="6:13" x14ac:dyDescent="0.35">
      <c r="F46">
        <v>43</v>
      </c>
      <c r="G46">
        <v>1.3</v>
      </c>
      <c r="H46">
        <f>G46+$C$6*_xlfn.NORM.S.INV(_xll.acq_vector_element($C$7,F46+61))</f>
        <v>1.3249376697132009</v>
      </c>
      <c r="I46" s="65">
        <f>TANH(H46)*1+EXP(-H46*H46)*0+$C$5*_xlfn.NORM.S.INV(_xll.acq_vector_element($C$7,F46))</f>
        <v>0.71280105910878155</v>
      </c>
      <c r="J46">
        <f>_xll.acq_regression_lowess($H$3:$H$63,$I$3:$I$63,G46,$C$10,$C$11,$C$12)</f>
        <v>0.79018809402138934</v>
      </c>
      <c r="K46">
        <f>_xll.acq_regression_lowess_eval($C$13,G46)</f>
        <v>0.79018809402138934</v>
      </c>
    </row>
    <row r="47" spans="6:13" x14ac:dyDescent="0.35">
      <c r="F47">
        <v>44</v>
      </c>
      <c r="G47">
        <v>1.4</v>
      </c>
      <c r="H47">
        <f>G47+$C$6*_xlfn.NORM.S.INV(_xll.acq_vector_element($C$7,F47+61))</f>
        <v>1.8440407618335117</v>
      </c>
      <c r="I47" s="65">
        <f>TANH(H47)*1+EXP(-H47*H47)*0+$C$5*_xlfn.NORM.S.INV(_xll.acq_vector_element($C$7,F47))</f>
        <v>1.1486573467923804</v>
      </c>
      <c r="J47">
        <f>_xll.acq_regression_lowess($H$3:$H$63,$I$3:$I$63,G47,$C$10,$C$11,$C$12)</f>
        <v>0.83044915659690743</v>
      </c>
      <c r="K47">
        <f>_xll.acq_regression_lowess_eval($C$13,G47)</f>
        <v>0.83044915659690743</v>
      </c>
    </row>
    <row r="48" spans="6:13" x14ac:dyDescent="0.35">
      <c r="F48">
        <v>45</v>
      </c>
      <c r="G48">
        <v>1.5</v>
      </c>
      <c r="H48">
        <f>G48+$C$6*_xlfn.NORM.S.INV(_xll.acq_vector_element($C$7,F48+61))</f>
        <v>1.6197585945049282</v>
      </c>
      <c r="I48" s="65">
        <f>TANH(H48)*1+EXP(-H48*H48)*0+$C$5*_xlfn.NORM.S.INV(_xll.acq_vector_element($C$7,F48))</f>
        <v>0.87023480856262847</v>
      </c>
      <c r="J48">
        <f>_xll.acq_regression_lowess($H$3:$H$63,$I$3:$I$63,G48,$C$10,$C$11,$C$12)</f>
        <v>0.86776179570845735</v>
      </c>
      <c r="K48">
        <f>_xll.acq_regression_lowess_eval($C$13,G48)</f>
        <v>0.86776179570845735</v>
      </c>
    </row>
    <row r="49" spans="6:11" x14ac:dyDescent="0.35">
      <c r="F49">
        <v>46</v>
      </c>
      <c r="G49">
        <v>1.6</v>
      </c>
      <c r="H49">
        <f>G49+$C$6*_xlfn.NORM.S.INV(_xll.acq_vector_element($C$7,F49+61))</f>
        <v>1.1588798953453816</v>
      </c>
      <c r="I49" s="65">
        <f>TANH(H49)*1+EXP(-H49*H49)*0+$C$5*_xlfn.NORM.S.INV(_xll.acq_vector_element($C$7,F49))</f>
        <v>0.58725956888196473</v>
      </c>
      <c r="J49">
        <f>_xll.acq_regression_lowess($H$3:$H$63,$I$3:$I$63,G49,$C$10,$C$11,$C$12)</f>
        <v>0.90507443482000727</v>
      </c>
      <c r="K49">
        <f>_xll.acq_regression_lowess_eval($C$13,G49)</f>
        <v>0.90507443482000727</v>
      </c>
    </row>
    <row r="50" spans="6:11" x14ac:dyDescent="0.35">
      <c r="F50">
        <v>47</v>
      </c>
      <c r="G50">
        <v>1.7</v>
      </c>
      <c r="H50">
        <f>G50+$C$6*_xlfn.NORM.S.INV(_xll.acq_vector_element($C$7,F50+61))</f>
        <v>1.786804541869943</v>
      </c>
      <c r="I50" s="65">
        <f>TANH(H50)*1+EXP(-H50*H50)*0+$C$5*_xlfn.NORM.S.INV(_xll.acq_vector_element($C$7,F50))</f>
        <v>1.1038671256563051</v>
      </c>
      <c r="J50">
        <f>_xll.acq_regression_lowess($H$3:$H$63,$I$3:$I$63,G50,$C$10,$C$11,$C$12)</f>
        <v>0.93882080829591164</v>
      </c>
      <c r="K50">
        <f>_xll.acq_regression_lowess_eval($C$13,G50)</f>
        <v>0.93882080829591164</v>
      </c>
    </row>
    <row r="51" spans="6:11" x14ac:dyDescent="0.35">
      <c r="F51">
        <v>48</v>
      </c>
      <c r="G51">
        <v>1.8</v>
      </c>
      <c r="H51">
        <f>G51+$C$6*_xlfn.NORM.S.INV(_xll.acq_vector_element($C$7,F51+61))</f>
        <v>1.6005453542723953</v>
      </c>
      <c r="I51" s="65">
        <f>TANH(H51)*1+EXP(-H51*H51)*0+$C$5*_xlfn.NORM.S.INV(_xll.acq_vector_element($C$7,F51))</f>
        <v>1.1449978893404342</v>
      </c>
      <c r="J51">
        <f>_xll.acq_regression_lowess($H$3:$H$63,$I$3:$I$63,G51,$C$10,$C$11,$C$12)</f>
        <v>0.96809474117385008</v>
      </c>
      <c r="K51">
        <f>_xll.acq_regression_lowess_eval($C$13,G51)</f>
        <v>0.96809474117385008</v>
      </c>
    </row>
    <row r="52" spans="6:11" x14ac:dyDescent="0.35">
      <c r="F52">
        <v>49</v>
      </c>
      <c r="G52">
        <v>1.9</v>
      </c>
      <c r="H52">
        <f>G52+$C$6*_xlfn.NORM.S.INV(_xll.acq_vector_element($C$7,F52+61))</f>
        <v>1.6065486781864062</v>
      </c>
      <c r="I52" s="65">
        <f>TANH(H52)*1+EXP(-H52*H52)*0+$C$5*_xlfn.NORM.S.INV(_xll.acq_vector_element($C$7,F52))</f>
        <v>0.95662155579592556</v>
      </c>
      <c r="J52">
        <f>_xll.acq_regression_lowess($H$3:$H$63,$I$3:$I$63,G52,$C$10,$C$11,$C$12)</f>
        <v>0.98147206887124405</v>
      </c>
      <c r="K52">
        <f>_xll.acq_regression_lowess_eval($C$13,G52)</f>
        <v>0.98147206887124405</v>
      </c>
    </row>
    <row r="53" spans="6:11" x14ac:dyDescent="0.35">
      <c r="F53">
        <v>50</v>
      </c>
      <c r="G53">
        <v>2</v>
      </c>
      <c r="H53">
        <f>G53+$C$6*_xlfn.NORM.S.INV(_xll.acq_vector_element($C$7,F53+61))</f>
        <v>2.1734038795441752</v>
      </c>
      <c r="I53" s="65">
        <f>TANH(H53)*1+EXP(-H53*H53)*0+$C$5*_xlfn.NORM.S.INV(_xll.acq_vector_element($C$7,F53))</f>
        <v>1.0049916108078567</v>
      </c>
      <c r="J53">
        <f>_xll.acq_regression_lowess($H$3:$H$63,$I$3:$I$63,G53,$C$10,$C$11,$C$12)</f>
        <v>0.99415027933441102</v>
      </c>
      <c r="K53">
        <f>_xll.acq_regression_lowess_eval($C$13,G53)</f>
        <v>0.99415027933441102</v>
      </c>
    </row>
    <row r="54" spans="6:11" x14ac:dyDescent="0.35">
      <c r="F54">
        <v>51</v>
      </c>
      <c r="G54">
        <v>2.1</v>
      </c>
      <c r="H54">
        <f>G54+$C$6*_xlfn.NORM.S.INV(_xll.acq_vector_element($C$7,F54+61))</f>
        <v>2.2137003152528401</v>
      </c>
      <c r="I54" s="65">
        <f>TANH(H54)*1+EXP(-H54*H54)*0+$C$5*_xlfn.NORM.S.INV(_xll.acq_vector_element($C$7,F54))</f>
        <v>0.59507653711092612</v>
      </c>
      <c r="J54">
        <f>_xll.acq_regression_lowess($H$3:$H$63,$I$3:$I$63,G54,$C$10,$C$11,$C$12)</f>
        <v>1.0067068960187313</v>
      </c>
      <c r="K54">
        <f>_xll.acq_regression_lowess_eval($C$13,G54)</f>
        <v>1.0067068960187313</v>
      </c>
    </row>
    <row r="55" spans="6:11" x14ac:dyDescent="0.35">
      <c r="F55">
        <v>52</v>
      </c>
      <c r="G55">
        <v>2.2000000000000002</v>
      </c>
      <c r="H55">
        <f>G55+$C$6*_xlfn.NORM.S.INV(_xll.acq_vector_element($C$7,F55+61))</f>
        <v>2.0011297182956369</v>
      </c>
      <c r="I55" s="65">
        <f>TANH(H55)*1+EXP(-H55*H55)*0+$C$5*_xlfn.NORM.S.INV(_xll.acq_vector_element($C$7,F55))</f>
        <v>1.160280413444277</v>
      </c>
      <c r="J55">
        <f>_xll.acq_regression_lowess($H$3:$H$63,$I$3:$I$63,G55,$C$10,$C$11,$C$12)</f>
        <v>1.0192867483921046</v>
      </c>
      <c r="K55">
        <f>_xll.acq_regression_lowess_eval($C$13,G55)</f>
        <v>1.0192867483921046</v>
      </c>
    </row>
    <row r="56" spans="6:11" x14ac:dyDescent="0.35">
      <c r="F56">
        <v>53</v>
      </c>
      <c r="G56">
        <v>2.2999999999999998</v>
      </c>
      <c r="H56">
        <f>G56+$C$6*_xlfn.NORM.S.INV(_xll.acq_vector_element($C$7,F56+61))</f>
        <v>2.3645849164316126</v>
      </c>
      <c r="I56" s="65">
        <f>TANH(H56)*1+EXP(-H56*H56)*0+$C$5*_xlfn.NORM.S.INV(_xll.acq_vector_element($C$7,F56))</f>
        <v>0.96570158958278585</v>
      </c>
      <c r="J56">
        <f>_xll.acq_regression_lowess($H$3:$H$63,$I$3:$I$63,G56,$C$10,$C$11,$C$12)</f>
        <v>1.0316340034757039</v>
      </c>
      <c r="K56">
        <f>_xll.acq_regression_lowess_eval($C$13,G56)</f>
        <v>1.0316340034757039</v>
      </c>
    </row>
    <row r="57" spans="6:11" x14ac:dyDescent="0.35">
      <c r="F57">
        <v>54</v>
      </c>
      <c r="G57">
        <v>2.4</v>
      </c>
      <c r="H57">
        <f>G57+$C$6*_xlfn.NORM.S.INV(_xll.acq_vector_element($C$7,F57+61))</f>
        <v>2.3515383603396418</v>
      </c>
      <c r="I57" s="65">
        <f>TANH(H57)*1+EXP(-H57*H57)*0+$C$5*_xlfn.NORM.S.INV(_xll.acq_vector_element($C$7,F57))</f>
        <v>1.1100902959313279</v>
      </c>
      <c r="J57">
        <f>_xll.acq_regression_lowess($H$3:$H$63,$I$3:$I$63,G57,$C$10,$C$11,$C$12)</f>
        <v>1.0435255894460562</v>
      </c>
      <c r="K57">
        <f>_xll.acq_regression_lowess_eval($C$13,G57)</f>
        <v>1.0435255894460562</v>
      </c>
    </row>
    <row r="58" spans="6:11" x14ac:dyDescent="0.35">
      <c r="F58">
        <v>55</v>
      </c>
      <c r="G58">
        <v>2.5000000000000102</v>
      </c>
      <c r="H58">
        <f>G58+$C$6*_xlfn.NORM.S.INV(_xll.acq_vector_element($C$7,F58+61))</f>
        <v>2.6454642879683719</v>
      </c>
      <c r="I58" s="65">
        <f>TANH(H58)*1+EXP(-H58*H58)*0+$C$5*_xlfn.NORM.S.INV(_xll.acq_vector_element($C$7,F58))</f>
        <v>1.2366842434054877</v>
      </c>
      <c r="J58">
        <f>_xll.acq_regression_lowess($H$3:$H$63,$I$3:$I$63,G58,$C$10,$C$11,$C$12)</f>
        <v>1.0547991576622409</v>
      </c>
      <c r="K58">
        <f>_xll.acq_regression_lowess_eval($C$13,G58)</f>
        <v>1.0547991576622409</v>
      </c>
    </row>
    <row r="59" spans="6:11" x14ac:dyDescent="0.35">
      <c r="F59">
        <v>56</v>
      </c>
      <c r="G59">
        <v>2.6</v>
      </c>
      <c r="H59">
        <f>G59+$C$6*_xlfn.NORM.S.INV(_xll.acq_vector_element($C$7,F59+61))</f>
        <v>2.7532360852633904</v>
      </c>
      <c r="I59" s="65">
        <f>TANH(H59)*1+EXP(-H59*H59)*0+$C$5*_xlfn.NORM.S.INV(_xll.acq_vector_element($C$7,F59))</f>
        <v>1.1502545020665651</v>
      </c>
      <c r="J59">
        <f>_xll.acq_regression_lowess($H$3:$H$63,$I$3:$I$63,G59,$C$10,$C$11,$C$12)</f>
        <v>1.0660727258784233</v>
      </c>
      <c r="K59">
        <f>_xll.acq_regression_lowess_eval($C$13,G59)</f>
        <v>1.0660727258784233</v>
      </c>
    </row>
    <row r="60" spans="6:11" x14ac:dyDescent="0.35">
      <c r="F60">
        <v>57</v>
      </c>
      <c r="G60">
        <v>2.7</v>
      </c>
      <c r="H60">
        <f>G60+$C$6*_xlfn.NORM.S.INV(_xll.acq_vector_element($C$7,F60+61))</f>
        <v>2.8012635669130352</v>
      </c>
      <c r="I60" s="65">
        <f>TANH(H60)*1+EXP(-H60*H60)*0+$C$5*_xlfn.NORM.S.INV(_xll.acq_vector_element($C$7,F60))</f>
        <v>0.90239868238841003</v>
      </c>
      <c r="J60">
        <f>_xll.acq_regression_lowess($H$3:$H$63,$I$3:$I$63,G60,$C$10,$C$11,$C$12)</f>
        <v>1.0769365788868426</v>
      </c>
      <c r="K60">
        <f>_xll.acq_regression_lowess_eval($C$13,G60)</f>
        <v>1.0769365788868426</v>
      </c>
    </row>
    <row r="61" spans="6:11" x14ac:dyDescent="0.35">
      <c r="F61">
        <v>58</v>
      </c>
      <c r="G61">
        <v>2.80000000000001</v>
      </c>
      <c r="H61">
        <f>G61+$C$6*_xlfn.NORM.S.INV(_xll.acq_vector_element($C$7,F61+61))</f>
        <v>2.7183725314693796</v>
      </c>
      <c r="I61" s="65">
        <f>TANH(H61)*1+EXP(-H61*H61)*0+$C$5*_xlfn.NORM.S.INV(_xll.acq_vector_element($C$7,F61))</f>
        <v>1.0865260680544475</v>
      </c>
      <c r="J61">
        <f>_xll.acq_regression_lowess($H$3:$H$63,$I$3:$I$63,G61,$C$10,$C$11,$C$12)</f>
        <v>1.087203664710733</v>
      </c>
      <c r="K61">
        <f>_xll.acq_regression_lowess_eval($C$13,G61)</f>
        <v>1.087203664710733</v>
      </c>
    </row>
    <row r="62" spans="6:11" x14ac:dyDescent="0.35">
      <c r="F62">
        <v>59</v>
      </c>
      <c r="G62">
        <v>2.9000000000000101</v>
      </c>
      <c r="H62">
        <f>G62+$C$6*_xlfn.NORM.S.INV(_xll.acq_vector_element($C$7,F62+61))</f>
        <v>2.8765859488271635</v>
      </c>
      <c r="I62" s="65">
        <f>TANH(H62)*1+EXP(-H62*H62)*0+$C$5*_xlfn.NORM.S.INV(_xll.acq_vector_element($C$7,F62))</f>
        <v>0.82587739788842918</v>
      </c>
      <c r="J62">
        <f>_xll.acq_regression_lowess($H$3:$H$63,$I$3:$I$63,G62,$C$10,$C$11,$C$12)</f>
        <v>1.0969868383285897</v>
      </c>
      <c r="K62">
        <f>_xll.acq_regression_lowess_eval($C$13,G62)</f>
        <v>1.0969868383285897</v>
      </c>
    </row>
    <row r="63" spans="6:11" x14ac:dyDescent="0.35">
      <c r="F63">
        <v>60</v>
      </c>
      <c r="G63">
        <v>3.0000000000000102</v>
      </c>
      <c r="H63">
        <f>G63+$C$6*_xlfn.NORM.S.INV(_xll.acq_vector_element($C$7,F63+61))</f>
        <v>3.0870943036872323</v>
      </c>
      <c r="I63" s="65">
        <f>TANH(H63)*1+EXP(-H63*H63)*0+$C$5*_xlfn.NORM.S.INV(_xll.acq_vector_element($C$7,F63))</f>
        <v>1.2706846936738787</v>
      </c>
      <c r="J63">
        <f>_xll.acq_regression_lowess($H$3:$H$63,$I$3:$I$63,G63,$C$10,$C$11,$C$12)</f>
        <v>1.1064346497577762</v>
      </c>
      <c r="K63">
        <f>_xll.acq_regression_lowess_eval($C$13,G63)</f>
        <v>1.1064346497577762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C5" sqref="C5"/>
    </sheetView>
  </sheetViews>
  <sheetFormatPr defaultRowHeight="14.5" x14ac:dyDescent="0.35"/>
  <cols>
    <col min="2" max="2" width="19.81640625" customWidth="1"/>
    <col min="3" max="3" width="11.7265625" bestFit="1" customWidth="1"/>
    <col min="6" max="7" width="10.81640625" bestFit="1" customWidth="1"/>
    <col min="8" max="10" width="10.81640625" customWidth="1"/>
  </cols>
  <sheetData>
    <row r="1" spans="2:10" x14ac:dyDescent="0.35">
      <c r="E1" t="s">
        <v>37</v>
      </c>
    </row>
    <row r="2" spans="2:10" ht="15" thickBot="1" x14ac:dyDescent="0.4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35">
      <c r="B3" s="20" t="s">
        <v>34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35">
      <c r="B4" s="21" t="s">
        <v>33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35">
      <c r="B5" s="21" t="s">
        <v>35</v>
      </c>
      <c r="C5" s="22" t="str">
        <f>_xll.acq_random_vector(C3,C4)</f>
        <v>#acqVector:0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">
      <c r="B6" s="23" t="s">
        <v>36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35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35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35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35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35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35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35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35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35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35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35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35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35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35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35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35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35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35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35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35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35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35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35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35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35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35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35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35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35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35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35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35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35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35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35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35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35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35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35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35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35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35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35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35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35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35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35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35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35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35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35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35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35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35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35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35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35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35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35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35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35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35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35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35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35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35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35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35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35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35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35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35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35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35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35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35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35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35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35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35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35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35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35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35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35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35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35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35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35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35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35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35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35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35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35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35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35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35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35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35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35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35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35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35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35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35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35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35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35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35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35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35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35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35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35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35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35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35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35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35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35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35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35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35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35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35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35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35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35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35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35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35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35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35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35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35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35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35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35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35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35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35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35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35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35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35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35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35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35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35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35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35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35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35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35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35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35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35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35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35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35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35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35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35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35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35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35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35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35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35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35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35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35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35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35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35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35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35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35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35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35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35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35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35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35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35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35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35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35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35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35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35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35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35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35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35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7" sqref="C7"/>
    </sheetView>
  </sheetViews>
  <sheetFormatPr defaultRowHeight="14.5" x14ac:dyDescent="0.35"/>
  <cols>
    <col min="2" max="2" width="21.26953125" bestFit="1" customWidth="1"/>
    <col min="3" max="3" width="30" bestFit="1" customWidth="1"/>
    <col min="4" max="4" width="11.81640625" customWidth="1"/>
  </cols>
  <sheetData>
    <row r="2" spans="2:3" ht="15" thickBot="1" x14ac:dyDescent="0.4">
      <c r="B2" s="11" t="s">
        <v>19</v>
      </c>
      <c r="C2" s="11"/>
    </row>
    <row r="3" spans="2:3" x14ac:dyDescent="0.35">
      <c r="B3" t="s">
        <v>21</v>
      </c>
      <c r="C3" s="16">
        <f>_xll.acq_excel_version()</f>
        <v>16</v>
      </c>
    </row>
    <row r="4" spans="2:3" x14ac:dyDescent="0.35">
      <c r="B4" t="s">
        <v>22</v>
      </c>
      <c r="C4" s="16" t="str">
        <f>_xll.acq_version()</f>
        <v>1.0.5939.36004</v>
      </c>
    </row>
    <row r="5" spans="2:3" x14ac:dyDescent="0.35">
      <c r="B5" t="s">
        <v>20</v>
      </c>
      <c r="C5" s="16" t="str">
        <f>_xll.acq_xllpath()</f>
        <v>C:\Dev\ACQ\Distribution\ACQ64.xll</v>
      </c>
    </row>
    <row r="6" spans="2:3" x14ac:dyDescent="0.35">
      <c r="B6" t="s">
        <v>23</v>
      </c>
      <c r="C6" s="16" t="str">
        <f>_xll.acq_exceldna_version()</f>
        <v>0.33.9.1</v>
      </c>
    </row>
    <row r="7" spans="2:3" x14ac:dyDescent="0.35">
      <c r="B7" t="s">
        <v>59</v>
      </c>
      <c r="C7" s="16" t="str">
        <f>_xll.acq_dotnet_version()</f>
        <v>4.0.30319.42000</v>
      </c>
    </row>
    <row r="9" spans="2:3" ht="15" thickBot="1" x14ac:dyDescent="0.4">
      <c r="B9" s="11" t="s">
        <v>44</v>
      </c>
      <c r="C9" s="11"/>
    </row>
    <row r="10" spans="2:3" x14ac:dyDescent="0.35">
      <c r="B10" t="s">
        <v>45</v>
      </c>
      <c r="C10" s="10" t="s">
        <v>43</v>
      </c>
    </row>
    <row r="11" spans="2:3" x14ac:dyDescent="0.35">
      <c r="B11" t="s">
        <v>60</v>
      </c>
      <c r="C11" s="10" t="s">
        <v>61</v>
      </c>
    </row>
    <row r="17" spans="2:3" ht="15" thickBot="1" x14ac:dyDescent="0.4">
      <c r="B17" s="11" t="s">
        <v>18</v>
      </c>
      <c r="C17" s="11"/>
    </row>
    <row r="18" spans="2:3" x14ac:dyDescent="0.35">
      <c r="B18" s="1" t="s">
        <v>14</v>
      </c>
      <c r="C18" s="15">
        <v>20150630</v>
      </c>
    </row>
    <row r="19" spans="2:3" x14ac:dyDescent="0.35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H13" sqref="H13"/>
    </sheetView>
  </sheetViews>
  <sheetFormatPr defaultRowHeight="14.5" x14ac:dyDescent="0.35"/>
  <cols>
    <col min="11" max="11" width="9.26953125" customWidth="1"/>
  </cols>
  <sheetData>
    <row r="2" spans="2:16" x14ac:dyDescent="0.35">
      <c r="B2" s="24" t="s">
        <v>38</v>
      </c>
      <c r="C2" s="24"/>
      <c r="D2" s="24"/>
      <c r="F2" s="24" t="s">
        <v>46</v>
      </c>
      <c r="G2" s="24"/>
      <c r="H2" s="24"/>
      <c r="J2" s="24" t="s">
        <v>50</v>
      </c>
      <c r="K2" s="24"/>
      <c r="L2" s="24"/>
      <c r="N2" s="24" t="s">
        <v>57</v>
      </c>
      <c r="O2" s="24"/>
      <c r="P2" s="24"/>
    </row>
    <row r="3" spans="2:16" x14ac:dyDescent="0.35">
      <c r="B3" s="25" t="s">
        <v>41</v>
      </c>
      <c r="C3" s="26" t="s">
        <v>42</v>
      </c>
      <c r="D3" s="27"/>
      <c r="F3" s="25" t="s">
        <v>41</v>
      </c>
      <c r="G3" s="26" t="s">
        <v>42</v>
      </c>
      <c r="H3" s="27"/>
      <c r="J3" s="25" t="s">
        <v>51</v>
      </c>
      <c r="K3" s="26" t="s">
        <v>52</v>
      </c>
      <c r="L3" s="27"/>
      <c r="N3" s="25"/>
      <c r="O3" s="26"/>
      <c r="P3" s="27"/>
    </row>
    <row r="4" spans="2:16" x14ac:dyDescent="0.35">
      <c r="B4" s="28">
        <v>0</v>
      </c>
      <c r="C4" s="29">
        <v>2</v>
      </c>
      <c r="D4" s="30">
        <f>_xll.acq_vector_element($C$8,B4)</f>
        <v>2</v>
      </c>
      <c r="F4" s="28">
        <v>0</v>
      </c>
      <c r="G4" s="29" t="s">
        <v>47</v>
      </c>
      <c r="H4" s="30" t="str">
        <f>_xll.acq_array_element($G$8,F4)</f>
        <v>asd</v>
      </c>
      <c r="J4" s="28" t="s">
        <v>47</v>
      </c>
      <c r="K4" s="29" t="s">
        <v>47</v>
      </c>
      <c r="L4" s="30" t="str">
        <f>_xll.acq_hashtable_element($K$8,J4)</f>
        <v>asd</v>
      </c>
      <c r="N4" s="15">
        <v>1</v>
      </c>
      <c r="O4" s="15">
        <v>2</v>
      </c>
      <c r="P4" s="34"/>
    </row>
    <row r="5" spans="2:16" x14ac:dyDescent="0.35">
      <c r="B5" s="28">
        <v>1</v>
      </c>
      <c r="C5" s="29">
        <v>7</v>
      </c>
      <c r="D5" s="30">
        <f>_xll.acq_vector_element($C$8,B5)</f>
        <v>7</v>
      </c>
      <c r="F5" s="28">
        <v>1</v>
      </c>
      <c r="G5" s="29" t="s">
        <v>48</v>
      </c>
      <c r="H5" s="30" t="str">
        <f>_xll.acq_array_element($G$8,F5)</f>
        <v>dfg</v>
      </c>
      <c r="J5" s="28" t="s">
        <v>53</v>
      </c>
      <c r="K5" s="29" t="s">
        <v>48</v>
      </c>
      <c r="L5" s="30" t="str">
        <f>_xll.acq_hashtable_element($K$8,J5)</f>
        <v>dfg</v>
      </c>
      <c r="N5" s="15">
        <v>4</v>
      </c>
      <c r="O5" s="15">
        <v>3</v>
      </c>
      <c r="P5" s="34"/>
    </row>
    <row r="6" spans="2:16" x14ac:dyDescent="0.35">
      <c r="B6" s="28">
        <v>2</v>
      </c>
      <c r="C6" s="29">
        <v>4</v>
      </c>
      <c r="D6" s="30">
        <f>_xll.acq_vector_element($C$8,B6)</f>
        <v>4</v>
      </c>
      <c r="F6" s="28">
        <v>2</v>
      </c>
      <c r="G6" s="29" t="s">
        <v>49</v>
      </c>
      <c r="H6" s="30" t="str">
        <f>_xll.acq_array_element($G$8,F6)</f>
        <v>hjk</v>
      </c>
      <c r="J6" s="28" t="s">
        <v>54</v>
      </c>
      <c r="K6" s="29" t="s">
        <v>49</v>
      </c>
      <c r="L6" s="30" t="str">
        <f>_xll.acq_hashtable_element($K$8,J6)</f>
        <v>hjk</v>
      </c>
      <c r="N6" s="15">
        <v>2</v>
      </c>
      <c r="O6" s="15">
        <v>3</v>
      </c>
      <c r="P6" s="34"/>
    </row>
    <row r="7" spans="2:16" x14ac:dyDescent="0.35">
      <c r="B7" s="28">
        <v>3</v>
      </c>
      <c r="C7" s="29">
        <v>5</v>
      </c>
      <c r="D7" s="30">
        <f>_xll.acq_vector_element($C$8,B7)</f>
        <v>5</v>
      </c>
      <c r="F7" s="28">
        <v>3</v>
      </c>
      <c r="G7" s="31">
        <v>42371</v>
      </c>
      <c r="H7" s="32">
        <f>_xll.acq_array_element($G$8,F7)</f>
        <v>42371</v>
      </c>
      <c r="J7" s="28" t="s">
        <v>55</v>
      </c>
      <c r="K7" s="31" t="s">
        <v>56</v>
      </c>
      <c r="L7" s="32" t="str">
        <f>_xll.acq_hashtable_element($K$8,J7)</f>
        <v>2/6/20169</v>
      </c>
      <c r="N7" s="15">
        <v>3</v>
      </c>
      <c r="O7" s="15">
        <v>4</v>
      </c>
      <c r="P7" s="34"/>
    </row>
    <row r="8" spans="2:16" x14ac:dyDescent="0.35">
      <c r="B8" s="28" t="s">
        <v>39</v>
      </c>
      <c r="C8" s="33" t="str">
        <f>_xll.acq_vector_create(C4:C7)</f>
        <v>#acqVector:17</v>
      </c>
      <c r="D8" s="34" t="str">
        <f>_xll.acq_vector_scale(C8,-1)</f>
        <v>#acqVector:18</v>
      </c>
      <c r="F8" s="28" t="s">
        <v>39</v>
      </c>
      <c r="G8" s="33" t="str">
        <f>_xll.acq_array_create(G4:G7)</f>
        <v>#acqArray:0</v>
      </c>
      <c r="H8" s="34"/>
      <c r="J8" s="28" t="s">
        <v>39</v>
      </c>
      <c r="K8" s="33" t="str">
        <f>_xll.acq_hashtable_create(J4:J7,K4:K7)</f>
        <v>#acqHashtable:20</v>
      </c>
      <c r="L8" s="34"/>
      <c r="N8" s="28" t="s">
        <v>39</v>
      </c>
      <c r="O8" s="33" t="str">
        <f>_xll.acq_matrix_create(N4:O7)</f>
        <v>#acqMatrix:19</v>
      </c>
      <c r="P8" s="34"/>
    </row>
    <row r="9" spans="2:16" x14ac:dyDescent="0.35">
      <c r="B9" s="35" t="s">
        <v>40</v>
      </c>
      <c r="C9" s="36">
        <f>_xll.acq_vector_size(C8)</f>
        <v>4</v>
      </c>
      <c r="D9" s="37"/>
      <c r="F9" s="35" t="s">
        <v>40</v>
      </c>
      <c r="G9" s="36">
        <f>_xll.acq_array_size(G8)</f>
        <v>4</v>
      </c>
      <c r="H9" s="37"/>
      <c r="J9" s="35" t="s">
        <v>40</v>
      </c>
      <c r="K9" s="36">
        <f>_xll.acq_hashtable_size(K8)</f>
        <v>4</v>
      </c>
      <c r="L9" s="37"/>
      <c r="N9" s="35" t="s">
        <v>40</v>
      </c>
      <c r="O9" s="36">
        <f>_xll.acq_matrix_rows(O8)</f>
        <v>4</v>
      </c>
      <c r="P9" s="37">
        <f>_xll.acq_matrix_columns(O8)</f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>
      <selection activeCell="E15" sqref="E15"/>
    </sheetView>
  </sheetViews>
  <sheetFormatPr defaultRowHeight="14.5" x14ac:dyDescent="0.35"/>
  <cols>
    <col min="1" max="1" width="2.453125" customWidth="1"/>
    <col min="2" max="2" width="30.90625" bestFit="1" customWidth="1"/>
    <col min="3" max="3" width="14.90625" customWidth="1"/>
    <col min="4" max="4" width="9.1796875" bestFit="1" customWidth="1"/>
    <col min="5" max="5" width="59.08984375" customWidth="1"/>
  </cols>
  <sheetData>
    <row r="1" spans="2:5" x14ac:dyDescent="0.35">
      <c r="B1" t="s">
        <v>64</v>
      </c>
      <c r="C1" t="s">
        <v>65</v>
      </c>
      <c r="D1" t="s">
        <v>123</v>
      </c>
      <c r="E1" t="s">
        <v>66</v>
      </c>
    </row>
    <row r="2" spans="2:5" x14ac:dyDescent="0.35">
      <c r="B2" t="s">
        <v>76</v>
      </c>
      <c r="C2" t="s">
        <v>77</v>
      </c>
      <c r="D2" t="s">
        <v>126</v>
      </c>
      <c r="E2" t="s">
        <v>82</v>
      </c>
    </row>
    <row r="3" spans="2:5" x14ac:dyDescent="0.35">
      <c r="B3" t="s">
        <v>78</v>
      </c>
      <c r="C3" t="s">
        <v>77</v>
      </c>
      <c r="D3" t="s">
        <v>126</v>
      </c>
      <c r="E3" t="s">
        <v>79</v>
      </c>
    </row>
    <row r="4" spans="2:5" x14ac:dyDescent="0.35">
      <c r="B4" t="s">
        <v>80</v>
      </c>
      <c r="C4" t="s">
        <v>77</v>
      </c>
      <c r="D4" t="s">
        <v>126</v>
      </c>
      <c r="E4" t="s">
        <v>81</v>
      </c>
    </row>
    <row r="5" spans="2:5" x14ac:dyDescent="0.35">
      <c r="B5" t="s">
        <v>83</v>
      </c>
      <c r="C5" t="s">
        <v>77</v>
      </c>
      <c r="D5" t="s">
        <v>127</v>
      </c>
      <c r="E5" t="s">
        <v>84</v>
      </c>
    </row>
    <row r="6" spans="2:5" x14ac:dyDescent="0.35">
      <c r="B6" t="s">
        <v>85</v>
      </c>
      <c r="C6" t="s">
        <v>77</v>
      </c>
      <c r="D6" t="s">
        <v>127</v>
      </c>
      <c r="E6" t="s">
        <v>86</v>
      </c>
    </row>
    <row r="7" spans="2:5" x14ac:dyDescent="0.35">
      <c r="B7" t="s">
        <v>112</v>
      </c>
      <c r="C7" t="s">
        <v>109</v>
      </c>
      <c r="D7" t="s">
        <v>125</v>
      </c>
      <c r="E7" t="s">
        <v>114</v>
      </c>
    </row>
    <row r="8" spans="2:5" x14ac:dyDescent="0.35">
      <c r="B8" t="s">
        <v>119</v>
      </c>
      <c r="C8" t="s">
        <v>109</v>
      </c>
      <c r="D8" t="s">
        <v>125</v>
      </c>
      <c r="E8" t="s">
        <v>120</v>
      </c>
    </row>
    <row r="9" spans="2:5" x14ac:dyDescent="0.35">
      <c r="B9" t="s">
        <v>121</v>
      </c>
      <c r="C9" t="s">
        <v>109</v>
      </c>
      <c r="D9" t="s">
        <v>125</v>
      </c>
      <c r="E9" t="s">
        <v>122</v>
      </c>
    </row>
    <row r="10" spans="2:5" x14ac:dyDescent="0.35">
      <c r="B10" t="s">
        <v>102</v>
      </c>
      <c r="C10" t="s">
        <v>77</v>
      </c>
      <c r="D10" t="s">
        <v>128</v>
      </c>
      <c r="E10" t="s">
        <v>103</v>
      </c>
    </row>
    <row r="11" spans="2:5" x14ac:dyDescent="0.35">
      <c r="B11" t="s">
        <v>104</v>
      </c>
      <c r="C11" t="s">
        <v>77</v>
      </c>
      <c r="D11" t="s">
        <v>128</v>
      </c>
      <c r="E11" t="s">
        <v>105</v>
      </c>
    </row>
    <row r="12" spans="2:5" x14ac:dyDescent="0.35">
      <c r="B12" t="s">
        <v>106</v>
      </c>
      <c r="C12" t="s">
        <v>77</v>
      </c>
      <c r="D12" t="s">
        <v>128</v>
      </c>
      <c r="E12" t="s">
        <v>107</v>
      </c>
    </row>
    <row r="13" spans="2:5" x14ac:dyDescent="0.35">
      <c r="B13" t="s">
        <v>108</v>
      </c>
      <c r="C13" t="s">
        <v>109</v>
      </c>
      <c r="D13" t="s">
        <v>124</v>
      </c>
      <c r="E13" t="s">
        <v>113</v>
      </c>
    </row>
    <row r="14" spans="2:5" x14ac:dyDescent="0.35">
      <c r="B14" t="s">
        <v>110</v>
      </c>
      <c r="C14" t="s">
        <v>109</v>
      </c>
      <c r="D14" t="s">
        <v>124</v>
      </c>
      <c r="E14" t="s">
        <v>111</v>
      </c>
    </row>
    <row r="15" spans="2:5" x14ac:dyDescent="0.35">
      <c r="B15" t="s">
        <v>115</v>
      </c>
      <c r="C15" t="s">
        <v>109</v>
      </c>
      <c r="D15" t="s">
        <v>124</v>
      </c>
      <c r="E15" t="s">
        <v>118</v>
      </c>
    </row>
    <row r="16" spans="2:5" x14ac:dyDescent="0.35">
      <c r="B16" t="s">
        <v>116</v>
      </c>
      <c r="C16" t="s">
        <v>109</v>
      </c>
      <c r="D16" t="s">
        <v>124</v>
      </c>
      <c r="E16" t="s">
        <v>117</v>
      </c>
    </row>
    <row r="17" spans="2:5" x14ac:dyDescent="0.35">
      <c r="B17" t="s">
        <v>62</v>
      </c>
      <c r="C17" t="s">
        <v>63</v>
      </c>
      <c r="E17" t="s">
        <v>68</v>
      </c>
    </row>
    <row r="18" spans="2:5" x14ac:dyDescent="0.35">
      <c r="B18" t="s">
        <v>67</v>
      </c>
      <c r="C18" t="s">
        <v>63</v>
      </c>
      <c r="E18" t="s">
        <v>69</v>
      </c>
    </row>
    <row r="19" spans="2:5" x14ac:dyDescent="0.35">
      <c r="B19" t="s">
        <v>70</v>
      </c>
      <c r="C19" t="s">
        <v>63</v>
      </c>
      <c r="E19" t="s">
        <v>71</v>
      </c>
    </row>
    <row r="20" spans="2:5" x14ac:dyDescent="0.35">
      <c r="B20" t="s">
        <v>72</v>
      </c>
      <c r="C20" t="s">
        <v>63</v>
      </c>
      <c r="E20" t="s">
        <v>73</v>
      </c>
    </row>
    <row r="21" spans="2:5" x14ac:dyDescent="0.35">
      <c r="B21" t="s">
        <v>74</v>
      </c>
      <c r="C21" t="s">
        <v>63</v>
      </c>
      <c r="E21" t="s">
        <v>75</v>
      </c>
    </row>
    <row r="22" spans="2:5" x14ac:dyDescent="0.35">
      <c r="B22" t="s">
        <v>87</v>
      </c>
      <c r="C22" t="s">
        <v>88</v>
      </c>
      <c r="E22" t="s">
        <v>89</v>
      </c>
    </row>
    <row r="23" spans="2:5" x14ac:dyDescent="0.35">
      <c r="B23" t="s">
        <v>151</v>
      </c>
      <c r="C23" t="s">
        <v>152</v>
      </c>
      <c r="D23" t="s">
        <v>153</v>
      </c>
      <c r="E23" t="s">
        <v>158</v>
      </c>
    </row>
    <row r="24" spans="2:5" x14ac:dyDescent="0.35">
      <c r="B24" t="s">
        <v>154</v>
      </c>
      <c r="C24" t="s">
        <v>152</v>
      </c>
      <c r="D24" t="s">
        <v>153</v>
      </c>
      <c r="E24" t="s">
        <v>156</v>
      </c>
    </row>
    <row r="25" spans="2:5" x14ac:dyDescent="0.35">
      <c r="B25" t="s">
        <v>155</v>
      </c>
      <c r="C25" t="s">
        <v>152</v>
      </c>
      <c r="D25" t="s">
        <v>153</v>
      </c>
      <c r="E25" t="s">
        <v>157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1:K202"/>
  <sheetViews>
    <sheetView workbookViewId="0">
      <selection activeCell="E4" sqref="E4"/>
    </sheetView>
  </sheetViews>
  <sheetFormatPr defaultRowHeight="14.5" x14ac:dyDescent="0.35"/>
  <cols>
    <col min="3" max="4" width="22.26953125" bestFit="1" customWidth="1"/>
    <col min="5" max="5" width="11.81640625" bestFit="1" customWidth="1"/>
    <col min="6" max="7" width="22.6328125" style="56" bestFit="1" customWidth="1"/>
    <col min="8" max="8" width="11.81640625" bestFit="1" customWidth="1"/>
    <col min="9" max="10" width="22.6328125" style="56" bestFit="1" customWidth="1"/>
    <col min="11" max="13" width="11.81640625" bestFit="1" customWidth="1"/>
  </cols>
  <sheetData>
    <row r="1" spans="2:11" x14ac:dyDescent="0.35">
      <c r="B1" t="s">
        <v>0</v>
      </c>
      <c r="C1" s="57" t="s">
        <v>134</v>
      </c>
      <c r="D1" s="57" t="s">
        <v>131</v>
      </c>
      <c r="E1" s="16">
        <f>MAX(E2:E202)</f>
        <v>2.2204460492503131E-16</v>
      </c>
      <c r="F1" s="58" t="s">
        <v>135</v>
      </c>
      <c r="G1" s="59" t="s">
        <v>132</v>
      </c>
      <c r="H1" s="16">
        <f>MAX(H2:H202)</f>
        <v>2.2204460492503131E-16</v>
      </c>
      <c r="I1" s="59" t="s">
        <v>136</v>
      </c>
      <c r="J1" s="59" t="s">
        <v>133</v>
      </c>
      <c r="K1" s="16">
        <f>MAX(K2:K202)</f>
        <v>1.1102230246251565E-16</v>
      </c>
    </row>
    <row r="2" spans="2:11" x14ac:dyDescent="0.35">
      <c r="B2">
        <v>-5</v>
      </c>
      <c r="C2" s="56">
        <f>_xll.acq_special_erf(B2)</f>
        <v>-0.99999999999846256</v>
      </c>
      <c r="D2" s="56">
        <f>_xlfn.ERF.PRECISE(B2)</f>
        <v>-0.99999999999846256</v>
      </c>
      <c r="E2">
        <f t="shared" ref="E2:E65" si="0">ABS(C2-D2)</f>
        <v>0</v>
      </c>
      <c r="F2" s="56">
        <f>_xll.acq_special_erfc(B2)</f>
        <v>1.9999999999984626</v>
      </c>
      <c r="G2" s="56">
        <f>_xlfn.ERFC.PRECISE(B2)</f>
        <v>1.9999999999984626</v>
      </c>
      <c r="H2">
        <f t="shared" ref="H2:H65" si="1">ABS(F2-G2)</f>
        <v>0</v>
      </c>
      <c r="I2" s="56">
        <f>_xll.acq_special_normalcdf(B2)</f>
        <v>2.8665157187919328E-7</v>
      </c>
      <c r="J2" s="56">
        <f>_xlfn.NORM.S.DIST(B2,TRUE)</f>
        <v>2.8665157187919333E-7</v>
      </c>
      <c r="K2">
        <f t="shared" ref="K2:K65" si="2">ABS(I2-J2)</f>
        <v>5.2939559203393771E-23</v>
      </c>
    </row>
    <row r="3" spans="2:11" x14ac:dyDescent="0.35">
      <c r="B3">
        <v>-4.95</v>
      </c>
      <c r="C3" s="56">
        <f>_xll.acq_special_erf(B3)</f>
        <v>-0.99999999999744693</v>
      </c>
      <c r="D3" s="56">
        <f t="shared" ref="D3:D66" si="3">_xlfn.ERF.PRECISE(B3)</f>
        <v>-0.99999999999744693</v>
      </c>
      <c r="E3">
        <f t="shared" si="0"/>
        <v>0</v>
      </c>
      <c r="F3" s="56">
        <f>_xll.acq_special_erfc(B3)</f>
        <v>1.9999999999974469</v>
      </c>
      <c r="G3" s="56">
        <f t="shared" ref="G3:G66" si="4">_xlfn.ERFC.PRECISE(B3)</f>
        <v>1.9999999999974469</v>
      </c>
      <c r="H3">
        <f t="shared" si="1"/>
        <v>0</v>
      </c>
      <c r="I3" s="56">
        <f>_xll.acq_special_normalcdf(B3)</f>
        <v>3.7106740796333271E-7</v>
      </c>
      <c r="J3" s="56">
        <f t="shared" ref="J3:J66" si="5">_xlfn.NORM.S.DIST(B3,TRUE)</f>
        <v>3.7106740796333271E-7</v>
      </c>
      <c r="K3">
        <f t="shared" si="2"/>
        <v>0</v>
      </c>
    </row>
    <row r="4" spans="2:11" x14ac:dyDescent="0.35">
      <c r="B4">
        <v>-4.9000000000000004</v>
      </c>
      <c r="C4" s="56">
        <f>_xll.acq_special_erf(B4)</f>
        <v>-0.99999999999578115</v>
      </c>
      <c r="D4" s="56">
        <f t="shared" si="3"/>
        <v>-0.99999999999578104</v>
      </c>
      <c r="E4">
        <f t="shared" si="0"/>
        <v>1.1102230246251565E-16</v>
      </c>
      <c r="F4" s="56">
        <f>_xll.acq_special_erfc(B4)</f>
        <v>1.9999999999957812</v>
      </c>
      <c r="G4" s="56">
        <f t="shared" si="4"/>
        <v>1.9999999999957812</v>
      </c>
      <c r="H4">
        <f t="shared" si="1"/>
        <v>0</v>
      </c>
      <c r="I4" s="56">
        <f>_xll.acq_special_normalcdf(B4)</f>
        <v>4.7918327659031855E-7</v>
      </c>
      <c r="J4" s="56">
        <f t="shared" si="5"/>
        <v>4.7918327659031834E-7</v>
      </c>
      <c r="K4">
        <f t="shared" si="2"/>
        <v>2.1175823681357508E-22</v>
      </c>
    </row>
    <row r="5" spans="2:11" x14ac:dyDescent="0.35">
      <c r="B5">
        <v>-4.8499999999999996</v>
      </c>
      <c r="C5" s="56">
        <f>_xll.acq_special_erf(B5)</f>
        <v>-0.99999999999306244</v>
      </c>
      <c r="D5" s="56">
        <f t="shared" si="3"/>
        <v>-0.99999999999306244</v>
      </c>
      <c r="E5">
        <f t="shared" si="0"/>
        <v>0</v>
      </c>
      <c r="F5" s="56">
        <f>_xll.acq_special_erfc(B5)</f>
        <v>1.9999999999930624</v>
      </c>
      <c r="G5" s="56">
        <f t="shared" si="4"/>
        <v>1.9999999999930624</v>
      </c>
      <c r="H5">
        <f t="shared" si="1"/>
        <v>0</v>
      </c>
      <c r="I5" s="56">
        <f>_xll.acq_special_normalcdf(B5)</f>
        <v>6.1730737200919736E-7</v>
      </c>
      <c r="J5" s="56">
        <f t="shared" si="5"/>
        <v>6.1730737200919715E-7</v>
      </c>
      <c r="K5">
        <f t="shared" si="2"/>
        <v>2.1175823681357508E-22</v>
      </c>
    </row>
    <row r="6" spans="2:11" x14ac:dyDescent="0.35">
      <c r="B6">
        <v>-4.8</v>
      </c>
      <c r="C6" s="56">
        <f>_xll.acq_special_erf(B6)</f>
        <v>-0.99999999998864775</v>
      </c>
      <c r="D6" s="56">
        <f t="shared" si="3"/>
        <v>-0.99999999998864786</v>
      </c>
      <c r="E6">
        <f t="shared" si="0"/>
        <v>1.1102230246251565E-16</v>
      </c>
      <c r="F6" s="56">
        <f>_xll.acq_special_erfc(B6)</f>
        <v>1.9999999999886477</v>
      </c>
      <c r="G6" s="56">
        <f t="shared" si="4"/>
        <v>1.9999999999886477</v>
      </c>
      <c r="H6">
        <f t="shared" si="1"/>
        <v>0</v>
      </c>
      <c r="I6" s="56">
        <f>_xll.acq_special_normalcdf(B6)</f>
        <v>7.9332815197559501E-7</v>
      </c>
      <c r="J6" s="56">
        <f t="shared" si="5"/>
        <v>7.933281519755948E-7</v>
      </c>
      <c r="K6">
        <f t="shared" si="2"/>
        <v>2.1175823681357508E-22</v>
      </c>
    </row>
    <row r="7" spans="2:11" x14ac:dyDescent="0.35">
      <c r="B7">
        <v>-4.75</v>
      </c>
      <c r="C7" s="56">
        <f>_xll.acq_special_erf(B7)</f>
        <v>-0.99999999998151501</v>
      </c>
      <c r="D7" s="56">
        <f t="shared" si="3"/>
        <v>-0.9999999999815149</v>
      </c>
      <c r="E7">
        <f t="shared" si="0"/>
        <v>1.1102230246251565E-16</v>
      </c>
      <c r="F7" s="56">
        <f>_xll.acq_special_erfc(B7)</f>
        <v>1.999999999981515</v>
      </c>
      <c r="G7" s="56">
        <f t="shared" si="4"/>
        <v>1.999999999981515</v>
      </c>
      <c r="H7">
        <f t="shared" si="1"/>
        <v>0</v>
      </c>
      <c r="I7" s="56">
        <f>_xll.acq_special_normalcdf(B7)</f>
        <v>1.0170832425687032E-6</v>
      </c>
      <c r="J7" s="56">
        <f t="shared" si="5"/>
        <v>1.0170832425687034E-6</v>
      </c>
      <c r="K7">
        <f t="shared" si="2"/>
        <v>2.1175823681357508E-22</v>
      </c>
    </row>
    <row r="8" spans="2:11" x14ac:dyDescent="0.35">
      <c r="B8">
        <v>-4.7</v>
      </c>
      <c r="C8" s="56">
        <f>_xll.acq_special_erf(B8)</f>
        <v>-0.99999999997004729</v>
      </c>
      <c r="D8" s="56">
        <f t="shared" si="3"/>
        <v>-0.9999999999700474</v>
      </c>
      <c r="E8">
        <f t="shared" si="0"/>
        <v>1.1102230246251565E-16</v>
      </c>
      <c r="F8" s="56">
        <f>_xll.acq_special_erfc(B8)</f>
        <v>1.9999999999700473</v>
      </c>
      <c r="G8" s="56">
        <f t="shared" si="4"/>
        <v>1.9999999999700473</v>
      </c>
      <c r="H8">
        <f t="shared" si="1"/>
        <v>0</v>
      </c>
      <c r="I8" s="56">
        <f>_xll.acq_special_normalcdf(B8)</f>
        <v>1.3008074539172771E-6</v>
      </c>
      <c r="J8" s="56">
        <f t="shared" si="5"/>
        <v>1.3008074539172773E-6</v>
      </c>
      <c r="K8">
        <f t="shared" si="2"/>
        <v>2.1175823681357508E-22</v>
      </c>
    </row>
    <row r="9" spans="2:11" x14ac:dyDescent="0.35">
      <c r="B9">
        <v>-4.6500000000000004</v>
      </c>
      <c r="C9" s="56">
        <f>_xll.acq_special_erf(B9)</f>
        <v>-0.99999999995170308</v>
      </c>
      <c r="D9" s="56">
        <f t="shared" si="3"/>
        <v>-0.99999999995170297</v>
      </c>
      <c r="E9">
        <f t="shared" si="0"/>
        <v>1.1102230246251565E-16</v>
      </c>
      <c r="F9" s="56">
        <f>_xll.acq_special_erfc(B9)</f>
        <v>1.9999999999517031</v>
      </c>
      <c r="G9" s="56">
        <f t="shared" si="4"/>
        <v>1.9999999999517031</v>
      </c>
      <c r="H9">
        <f t="shared" si="1"/>
        <v>0</v>
      </c>
      <c r="I9" s="56">
        <f>_xll.acq_special_normalcdf(B9)</f>
        <v>1.6596751443714555E-6</v>
      </c>
      <c r="J9" s="56">
        <f t="shared" si="5"/>
        <v>1.6596751443714555E-6</v>
      </c>
      <c r="K9">
        <f t="shared" si="2"/>
        <v>0</v>
      </c>
    </row>
    <row r="10" spans="2:11" x14ac:dyDescent="0.35">
      <c r="B10">
        <v>-4.5999999999999996</v>
      </c>
      <c r="C10" s="56">
        <f>_xll.acq_special_erf(B10)</f>
        <v>-0.99999999992250399</v>
      </c>
      <c r="D10" s="56">
        <f t="shared" si="3"/>
        <v>-0.99999999992250399</v>
      </c>
      <c r="E10">
        <f t="shared" si="0"/>
        <v>0</v>
      </c>
      <c r="F10" s="56">
        <f>_xll.acq_special_erfc(B10)</f>
        <v>1.999999999922504</v>
      </c>
      <c r="G10" s="56">
        <f t="shared" si="4"/>
        <v>1.999999999922504</v>
      </c>
      <c r="H10">
        <f t="shared" si="1"/>
        <v>0</v>
      </c>
      <c r="I10" s="56">
        <f>_xll.acq_special_normalcdf(B10)</f>
        <v>2.1124547025028537E-6</v>
      </c>
      <c r="J10" s="56">
        <f t="shared" si="5"/>
        <v>2.1124547025028533E-6</v>
      </c>
      <c r="K10">
        <f t="shared" si="2"/>
        <v>4.2351647362715017E-22</v>
      </c>
    </row>
    <row r="11" spans="2:11" x14ac:dyDescent="0.35">
      <c r="B11">
        <v>-4.55</v>
      </c>
      <c r="C11" s="56">
        <f>_xll.acq_special_erf(B11)</f>
        <v>-0.99999999987625943</v>
      </c>
      <c r="D11" s="56">
        <f t="shared" si="3"/>
        <v>-0.99999999987625954</v>
      </c>
      <c r="E11">
        <f t="shared" si="0"/>
        <v>1.1102230246251565E-16</v>
      </c>
      <c r="F11" s="56">
        <f>_xll.acq_special_erfc(B11)</f>
        <v>1.9999999998762594</v>
      </c>
      <c r="G11" s="56">
        <f t="shared" si="4"/>
        <v>1.9999999998762594</v>
      </c>
      <c r="H11">
        <f t="shared" si="1"/>
        <v>0</v>
      </c>
      <c r="I11" s="56">
        <f>_xll.acq_special_normalcdf(B11)</f>
        <v>2.6822957796388472E-6</v>
      </c>
      <c r="J11" s="56">
        <f t="shared" si="5"/>
        <v>2.6822957796388485E-6</v>
      </c>
      <c r="K11">
        <f t="shared" si="2"/>
        <v>1.2705494208814505E-21</v>
      </c>
    </row>
    <row r="12" spans="2:11" x14ac:dyDescent="0.35">
      <c r="B12">
        <v>-4.5</v>
      </c>
      <c r="C12" s="56">
        <f>_xll.acq_special_erf(B12)</f>
        <v>-0.99999999980338394</v>
      </c>
      <c r="D12" s="56">
        <f t="shared" si="3"/>
        <v>-0.99999999980338394</v>
      </c>
      <c r="E12">
        <f t="shared" si="0"/>
        <v>0</v>
      </c>
      <c r="F12" s="56">
        <f>_xll.acq_special_erfc(B12)</f>
        <v>1.9999999998033839</v>
      </c>
      <c r="G12" s="56">
        <f t="shared" si="4"/>
        <v>1.9999999998033839</v>
      </c>
      <c r="H12">
        <f t="shared" si="1"/>
        <v>0</v>
      </c>
      <c r="I12" s="56">
        <f>_xll.acq_special_normalcdf(B12)</f>
        <v>3.3976731247300535E-6</v>
      </c>
      <c r="J12" s="56">
        <f t="shared" si="5"/>
        <v>3.3976731247300535E-6</v>
      </c>
      <c r="K12">
        <f t="shared" si="2"/>
        <v>0</v>
      </c>
    </row>
    <row r="13" spans="2:11" x14ac:dyDescent="0.35">
      <c r="B13">
        <v>-4.45</v>
      </c>
      <c r="C13" s="56">
        <f>_xll.acq_special_erf(B13)</f>
        <v>-0.99999999968911357</v>
      </c>
      <c r="D13" s="56">
        <f t="shared" si="3"/>
        <v>-0.99999999968911368</v>
      </c>
      <c r="E13">
        <f t="shared" si="0"/>
        <v>1.1102230246251565E-16</v>
      </c>
      <c r="F13" s="56">
        <f>_xll.acq_special_erfc(B13)</f>
        <v>1.9999999996891136</v>
      </c>
      <c r="G13" s="56">
        <f t="shared" si="4"/>
        <v>1.9999999996891136</v>
      </c>
      <c r="H13">
        <f t="shared" si="1"/>
        <v>0</v>
      </c>
      <c r="I13" s="56">
        <f>_xll.acq_special_normalcdf(B13)</f>
        <v>4.293514469971858E-6</v>
      </c>
      <c r="J13" s="56">
        <f t="shared" si="5"/>
        <v>4.2935144699718588E-6</v>
      </c>
      <c r="K13">
        <f t="shared" si="2"/>
        <v>8.4703294725430034E-22</v>
      </c>
    </row>
    <row r="14" spans="2:11" x14ac:dyDescent="0.35">
      <c r="B14">
        <v>-4.4000000000000004</v>
      </c>
      <c r="C14" s="56">
        <f>_xll.acq_special_erf(B14)</f>
        <v>-0.99999999951082907</v>
      </c>
      <c r="D14" s="56">
        <f t="shared" si="3"/>
        <v>-0.99999999951082896</v>
      </c>
      <c r="E14">
        <f t="shared" si="0"/>
        <v>1.1102230246251565E-16</v>
      </c>
      <c r="F14" s="56">
        <f>_xll.acq_special_erfc(B14)</f>
        <v>1.9999999995108291</v>
      </c>
      <c r="G14" s="56">
        <f t="shared" si="4"/>
        <v>1.9999999995108291</v>
      </c>
      <c r="H14">
        <f t="shared" si="1"/>
        <v>0</v>
      </c>
      <c r="I14" s="56">
        <f>_xll.acq_special_normalcdf(B14)</f>
        <v>5.4125439077038407E-6</v>
      </c>
      <c r="J14" s="56">
        <f t="shared" si="5"/>
        <v>5.4125439077038416E-6</v>
      </c>
      <c r="K14">
        <f t="shared" si="2"/>
        <v>8.4703294725430034E-22</v>
      </c>
    </row>
    <row r="15" spans="2:11" x14ac:dyDescent="0.35">
      <c r="B15">
        <v>-4.3499999999999996</v>
      </c>
      <c r="C15" s="56">
        <f>_xll.acq_special_erf(B15)</f>
        <v>-0.99999999923405558</v>
      </c>
      <c r="D15" s="56">
        <f t="shared" si="3"/>
        <v>-0.99999999923405558</v>
      </c>
      <c r="E15">
        <f t="shared" si="0"/>
        <v>0</v>
      </c>
      <c r="F15" s="56">
        <f>_xll.acq_special_erfc(B15)</f>
        <v>1.9999999992340556</v>
      </c>
      <c r="G15" s="56">
        <f t="shared" si="4"/>
        <v>1.9999999992340556</v>
      </c>
      <c r="H15">
        <f t="shared" si="1"/>
        <v>0</v>
      </c>
      <c r="I15" s="56">
        <f>_xll.acq_special_normalcdf(B15)</f>
        <v>6.806876599334043E-6</v>
      </c>
      <c r="J15" s="56">
        <f t="shared" si="5"/>
        <v>6.8068765993340439E-6</v>
      </c>
      <c r="K15">
        <f t="shared" si="2"/>
        <v>8.4703294725430034E-22</v>
      </c>
    </row>
    <row r="16" spans="2:11" x14ac:dyDescent="0.35">
      <c r="B16">
        <v>-4.3</v>
      </c>
      <c r="C16" s="56">
        <f>_xll.acq_special_erf(B16)</f>
        <v>-0.99999999880652823</v>
      </c>
      <c r="D16" s="56">
        <f t="shared" si="3"/>
        <v>-0.99999999880652823</v>
      </c>
      <c r="E16">
        <f t="shared" si="0"/>
        <v>0</v>
      </c>
      <c r="F16" s="56">
        <f>_xll.acq_special_erfc(B16)</f>
        <v>1.9999999988065282</v>
      </c>
      <c r="G16" s="56">
        <f t="shared" si="4"/>
        <v>1.9999999988065282</v>
      </c>
      <c r="H16">
        <f t="shared" si="1"/>
        <v>0</v>
      </c>
      <c r="I16" s="56">
        <f>_xll.acq_special_normalcdf(B16)</f>
        <v>8.5399054709917942E-6</v>
      </c>
      <c r="J16" s="56">
        <f t="shared" si="5"/>
        <v>8.5399054709917942E-6</v>
      </c>
      <c r="K16">
        <f t="shared" si="2"/>
        <v>0</v>
      </c>
    </row>
    <row r="17" spans="2:11" x14ac:dyDescent="0.35">
      <c r="B17">
        <v>-4.25</v>
      </c>
      <c r="C17" s="56">
        <f>_xll.acq_special_erf(B17)</f>
        <v>-0.99999999814942586</v>
      </c>
      <c r="D17" s="56">
        <f t="shared" si="3"/>
        <v>-0.99999999814942586</v>
      </c>
      <c r="E17">
        <f t="shared" si="0"/>
        <v>0</v>
      </c>
      <c r="F17" s="56">
        <f>_xll.acq_special_erfc(B17)</f>
        <v>1.9999999981494259</v>
      </c>
      <c r="G17" s="56">
        <f t="shared" si="4"/>
        <v>1.9999999981494259</v>
      </c>
      <c r="H17">
        <f t="shared" si="1"/>
        <v>0</v>
      </c>
      <c r="I17" s="56">
        <f>_xll.acq_special_normalcdf(B17)</f>
        <v>1.0688525774934402E-5</v>
      </c>
      <c r="J17" s="56">
        <f t="shared" si="5"/>
        <v>1.06885257749344E-5</v>
      </c>
      <c r="K17">
        <f t="shared" si="2"/>
        <v>1.6940658945086007E-21</v>
      </c>
    </row>
    <row r="18" spans="2:11" x14ac:dyDescent="0.35">
      <c r="B18">
        <v>-4.2</v>
      </c>
      <c r="C18" s="56">
        <f>_xll.acq_special_erf(B18)</f>
        <v>-0.99999999714450571</v>
      </c>
      <c r="D18" s="56">
        <f t="shared" si="3"/>
        <v>-0.99999999714450583</v>
      </c>
      <c r="E18">
        <f t="shared" si="0"/>
        <v>1.1102230246251565E-16</v>
      </c>
      <c r="F18" s="56">
        <f>_xll.acq_special_erfc(B18)</f>
        <v>1.9999999971445057</v>
      </c>
      <c r="G18" s="56">
        <f t="shared" si="4"/>
        <v>1.9999999971445057</v>
      </c>
      <c r="H18">
        <f t="shared" si="1"/>
        <v>0</v>
      </c>
      <c r="I18" s="56">
        <f>_xll.acq_special_normalcdf(B18)</f>
        <v>1.334574901590631E-5</v>
      </c>
      <c r="J18" s="56">
        <f t="shared" si="5"/>
        <v>1.3345749015906309E-5</v>
      </c>
      <c r="K18">
        <f t="shared" si="2"/>
        <v>1.6940658945086007E-21</v>
      </c>
    </row>
    <row r="19" spans="2:11" x14ac:dyDescent="0.35">
      <c r="B19">
        <v>-4.1500000000000004</v>
      </c>
      <c r="C19" s="56">
        <f>_xll.acq_special_erf(B19)</f>
        <v>-0.99999999561532293</v>
      </c>
      <c r="D19" s="56">
        <f t="shared" si="3"/>
        <v>-0.99999999561532293</v>
      </c>
      <c r="E19">
        <f t="shared" si="0"/>
        <v>0</v>
      </c>
      <c r="F19" s="56">
        <f>_xll.acq_special_erfc(B19)</f>
        <v>1.9999999956153229</v>
      </c>
      <c r="G19" s="56">
        <f t="shared" si="4"/>
        <v>1.9999999956153229</v>
      </c>
      <c r="H19">
        <f t="shared" si="1"/>
        <v>0</v>
      </c>
      <c r="I19" s="56">
        <f>_xll.acq_special_normalcdf(B19)</f>
        <v>1.6623763729652213E-5</v>
      </c>
      <c r="J19" s="56">
        <f t="shared" si="5"/>
        <v>1.6623763729652213E-5</v>
      </c>
      <c r="K19">
        <f t="shared" si="2"/>
        <v>0</v>
      </c>
    </row>
    <row r="20" spans="2:11" x14ac:dyDescent="0.35">
      <c r="B20">
        <v>-4.0999999999999996</v>
      </c>
      <c r="C20" s="56">
        <f>_xll.acq_special_erf(B20)</f>
        <v>-0.99999999329997236</v>
      </c>
      <c r="D20" s="56">
        <f t="shared" si="3"/>
        <v>-0.99999999329997236</v>
      </c>
      <c r="E20">
        <f t="shared" si="0"/>
        <v>0</v>
      </c>
      <c r="F20" s="56">
        <f>_xll.acq_special_erfc(B20)</f>
        <v>1.9999999932999724</v>
      </c>
      <c r="G20" s="56">
        <f t="shared" si="4"/>
        <v>1.9999999932999724</v>
      </c>
      <c r="H20">
        <f t="shared" si="1"/>
        <v>0</v>
      </c>
      <c r="I20" s="56">
        <f>_xll.acq_special_normalcdf(B20)</f>
        <v>2.0657506912546717E-5</v>
      </c>
      <c r="J20" s="56">
        <f t="shared" si="5"/>
        <v>2.0657506912546714E-5</v>
      </c>
      <c r="K20">
        <f t="shared" si="2"/>
        <v>3.3881317890172014E-21</v>
      </c>
    </row>
    <row r="21" spans="2:11" x14ac:dyDescent="0.35">
      <c r="B21">
        <v>-4.05</v>
      </c>
      <c r="C21" s="56">
        <f>_xll.acq_special_erf(B21)</f>
        <v>-0.99999998981175509</v>
      </c>
      <c r="D21" s="56">
        <f t="shared" si="3"/>
        <v>-0.99999998981175509</v>
      </c>
      <c r="E21">
        <f t="shared" si="0"/>
        <v>0</v>
      </c>
      <c r="F21" s="56">
        <f>_xll.acq_special_erfc(B21)</f>
        <v>1.9999999898117551</v>
      </c>
      <c r="G21" s="56">
        <f t="shared" si="4"/>
        <v>1.9999999898117551</v>
      </c>
      <c r="H21">
        <f t="shared" si="1"/>
        <v>0</v>
      </c>
      <c r="I21" s="56">
        <f>_xll.acq_special_normalcdf(B21)</f>
        <v>2.5608816474041489E-5</v>
      </c>
      <c r="J21" s="56">
        <f t="shared" si="5"/>
        <v>2.5608816474041486E-5</v>
      </c>
      <c r="K21">
        <f t="shared" si="2"/>
        <v>3.3881317890172014E-21</v>
      </c>
    </row>
    <row r="22" spans="2:11" x14ac:dyDescent="0.35">
      <c r="B22">
        <v>-4</v>
      </c>
      <c r="C22" s="56">
        <f>_xll.acq_special_erf(B22)</f>
        <v>-0.99999998458274209</v>
      </c>
      <c r="D22" s="56">
        <f t="shared" si="3"/>
        <v>-0.99999998458274209</v>
      </c>
      <c r="E22">
        <f t="shared" si="0"/>
        <v>0</v>
      </c>
      <c r="F22" s="56">
        <f>_xll.acq_special_erfc(B22)</f>
        <v>1.9999999845827421</v>
      </c>
      <c r="G22" s="56">
        <f t="shared" si="4"/>
        <v>1.9999999845827421</v>
      </c>
      <c r="H22">
        <f t="shared" si="1"/>
        <v>0</v>
      </c>
      <c r="I22" s="56">
        <f>_xll.acq_special_normalcdf(B22)</f>
        <v>3.1671241833119863E-5</v>
      </c>
      <c r="J22" s="56">
        <f t="shared" si="5"/>
        <v>3.1671241833119857E-5</v>
      </c>
      <c r="K22">
        <f t="shared" si="2"/>
        <v>6.7762635780344027E-21</v>
      </c>
    </row>
    <row r="23" spans="2:11" x14ac:dyDescent="0.35">
      <c r="B23">
        <v>-3.95</v>
      </c>
      <c r="C23" s="56">
        <f>_xll.acq_special_erf(B23)</f>
        <v>-0.99999997678326769</v>
      </c>
      <c r="D23" s="56">
        <f t="shared" si="3"/>
        <v>-0.9999999767832678</v>
      </c>
      <c r="E23">
        <f t="shared" si="0"/>
        <v>1.1102230246251565E-16</v>
      </c>
      <c r="F23" s="56">
        <f>_xll.acq_special_erfc(B23)</f>
        <v>1.9999999767832677</v>
      </c>
      <c r="G23" s="56">
        <f t="shared" si="4"/>
        <v>1.9999999767832677</v>
      </c>
      <c r="H23">
        <f t="shared" si="1"/>
        <v>0</v>
      </c>
      <c r="I23" s="56">
        <f>_xll.acq_special_normalcdf(B23)</f>
        <v>3.9075596597787456E-5</v>
      </c>
      <c r="J23" s="56">
        <f t="shared" si="5"/>
        <v>3.9075596597787456E-5</v>
      </c>
      <c r="K23">
        <f t="shared" si="2"/>
        <v>0</v>
      </c>
    </row>
    <row r="24" spans="2:11" x14ac:dyDescent="0.35">
      <c r="B24">
        <v>-3.9</v>
      </c>
      <c r="C24" s="56">
        <f>_xll.acq_special_erf(B24)</f>
        <v>-0.99999996520775136</v>
      </c>
      <c r="D24" s="56">
        <f t="shared" si="3"/>
        <v>-0.99999996520775136</v>
      </c>
      <c r="E24">
        <f t="shared" si="0"/>
        <v>0</v>
      </c>
      <c r="F24" s="56">
        <f>_xll.acq_special_erfc(B24)</f>
        <v>1.9999999652077514</v>
      </c>
      <c r="G24" s="56">
        <f t="shared" si="4"/>
        <v>1.9999999652077514</v>
      </c>
      <c r="H24">
        <f t="shared" si="1"/>
        <v>0</v>
      </c>
      <c r="I24" s="56">
        <f>_xll.acq_special_normalcdf(B24)</f>
        <v>4.8096344017602614E-5</v>
      </c>
      <c r="J24" s="56">
        <f t="shared" si="5"/>
        <v>4.8096344017602614E-5</v>
      </c>
      <c r="K24">
        <f t="shared" si="2"/>
        <v>0</v>
      </c>
    </row>
    <row r="25" spans="2:11" x14ac:dyDescent="0.35">
      <c r="B25">
        <v>-3.85</v>
      </c>
      <c r="C25" s="56">
        <f>_xll.acq_special_erf(B25)</f>
        <v>-0.99999994811370652</v>
      </c>
      <c r="D25" s="56">
        <f t="shared" si="3"/>
        <v>-0.99999994811370663</v>
      </c>
      <c r="E25">
        <f t="shared" si="0"/>
        <v>1.1102230246251565E-16</v>
      </c>
      <c r="F25" s="56">
        <f>_xll.acq_special_erfc(B25)</f>
        <v>1.9999999481137065</v>
      </c>
      <c r="G25" s="56">
        <f t="shared" si="4"/>
        <v>1.9999999481137065</v>
      </c>
      <c r="H25">
        <f t="shared" si="1"/>
        <v>0</v>
      </c>
      <c r="I25" s="56">
        <f>_xll.acq_special_normalcdf(B25)</f>
        <v>5.9058912418922374E-5</v>
      </c>
      <c r="J25" s="56">
        <f t="shared" si="5"/>
        <v>5.9058912418922381E-5</v>
      </c>
      <c r="K25">
        <f t="shared" si="2"/>
        <v>6.7762635780344027E-21</v>
      </c>
    </row>
    <row r="26" spans="2:11" x14ac:dyDescent="0.35">
      <c r="B26">
        <v>-3.8</v>
      </c>
      <c r="C26" s="56">
        <f>_xll.acq_special_erf(B26)</f>
        <v>-0.99999992299607254</v>
      </c>
      <c r="D26" s="56">
        <f t="shared" si="3"/>
        <v>-0.99999992299607254</v>
      </c>
      <c r="E26">
        <f t="shared" si="0"/>
        <v>0</v>
      </c>
      <c r="F26" s="56">
        <f>_xll.acq_special_erfc(B26)</f>
        <v>1.9999999229960725</v>
      </c>
      <c r="G26" s="56">
        <f t="shared" si="4"/>
        <v>1.9999999229960725</v>
      </c>
      <c r="H26">
        <f t="shared" si="1"/>
        <v>0</v>
      </c>
      <c r="I26" s="56">
        <f>_xll.acq_special_normalcdf(B26)</f>
        <v>7.2348043925119976E-5</v>
      </c>
      <c r="J26" s="56">
        <f t="shared" si="5"/>
        <v>7.234804392511999E-5</v>
      </c>
      <c r="K26">
        <f t="shared" si="2"/>
        <v>1.3552527156068805E-20</v>
      </c>
    </row>
    <row r="27" spans="2:11" x14ac:dyDescent="0.35">
      <c r="B27">
        <v>-3.75</v>
      </c>
      <c r="C27" s="56">
        <f>_xll.acq_special_erf(B27)</f>
        <v>-0.9999998862727435</v>
      </c>
      <c r="D27" s="56">
        <f t="shared" si="3"/>
        <v>-0.99999988627274339</v>
      </c>
      <c r="E27">
        <f t="shared" si="0"/>
        <v>1.1102230246251565E-16</v>
      </c>
      <c r="F27" s="56">
        <f>_xll.acq_special_erfc(B27)</f>
        <v>1.9999998862727435</v>
      </c>
      <c r="G27" s="56">
        <f t="shared" si="4"/>
        <v>1.9999998862727435</v>
      </c>
      <c r="H27">
        <f t="shared" si="1"/>
        <v>0</v>
      </c>
      <c r="I27" s="56">
        <f>_xll.acq_special_normalcdf(B27)</f>
        <v>8.8417285200803773E-5</v>
      </c>
      <c r="J27" s="56">
        <f t="shared" si="5"/>
        <v>8.841728520080376E-5</v>
      </c>
      <c r="K27">
        <f t="shared" si="2"/>
        <v>1.3552527156068805E-20</v>
      </c>
    </row>
    <row r="28" spans="2:11" x14ac:dyDescent="0.35">
      <c r="B28">
        <v>-3.7</v>
      </c>
      <c r="C28" s="56">
        <f>_xll.acq_special_erf(B28)</f>
        <v>-0.99999983284894212</v>
      </c>
      <c r="D28" s="56">
        <f t="shared" si="3"/>
        <v>-0.99999983284894212</v>
      </c>
      <c r="E28">
        <f t="shared" si="0"/>
        <v>0</v>
      </c>
      <c r="F28" s="56">
        <f>_xll.acq_special_erfc(B28)</f>
        <v>1.9999998328489421</v>
      </c>
      <c r="G28" s="56">
        <f t="shared" si="4"/>
        <v>1.9999998328489421</v>
      </c>
      <c r="H28">
        <f t="shared" si="1"/>
        <v>0</v>
      </c>
      <c r="I28" s="56">
        <f>_xll.acq_special_normalcdf(B28)</f>
        <v>1.0779973347738823E-4</v>
      </c>
      <c r="J28" s="56">
        <f t="shared" si="5"/>
        <v>1.0779973347738824E-4</v>
      </c>
      <c r="K28">
        <f t="shared" si="2"/>
        <v>1.3552527156068805E-20</v>
      </c>
    </row>
    <row r="29" spans="2:11" x14ac:dyDescent="0.35">
      <c r="B29">
        <v>-3.65</v>
      </c>
      <c r="C29" s="56">
        <f>_xll.acq_special_erf(B29)</f>
        <v>-0.99999975551734943</v>
      </c>
      <c r="D29" s="56">
        <f t="shared" si="3"/>
        <v>-0.99999975551734943</v>
      </c>
      <c r="E29">
        <f t="shared" si="0"/>
        <v>0</v>
      </c>
      <c r="F29" s="56">
        <f>_xll.acq_special_erfc(B29)</f>
        <v>1.9999997555173494</v>
      </c>
      <c r="G29" s="56">
        <f t="shared" si="4"/>
        <v>1.9999997555173494</v>
      </c>
      <c r="H29">
        <f t="shared" si="1"/>
        <v>0</v>
      </c>
      <c r="I29" s="56">
        <f>_xll.acq_special_normalcdf(B29)</f>
        <v>1.3112015442048433E-4</v>
      </c>
      <c r="J29" s="56">
        <f t="shared" si="5"/>
        <v>1.3112015442048446E-4</v>
      </c>
      <c r="K29">
        <f t="shared" si="2"/>
        <v>1.3552527156068805E-19</v>
      </c>
    </row>
    <row r="30" spans="2:11" x14ac:dyDescent="0.35">
      <c r="B30">
        <v>-3.6</v>
      </c>
      <c r="C30" s="56">
        <f>_xll.acq_special_erf(B30)</f>
        <v>-0.99999964413700693</v>
      </c>
      <c r="D30" s="56">
        <f t="shared" si="3"/>
        <v>-0.99999964413700704</v>
      </c>
      <c r="E30">
        <f t="shared" si="0"/>
        <v>1.1102230246251565E-16</v>
      </c>
      <c r="F30" s="56">
        <f>_xll.acq_special_erfc(B30)</f>
        <v>1.9999996441370069</v>
      </c>
      <c r="G30" s="56">
        <f t="shared" si="4"/>
        <v>1.9999996441370069</v>
      </c>
      <c r="H30">
        <f t="shared" si="1"/>
        <v>0</v>
      </c>
      <c r="I30" s="56">
        <f>_xll.acq_special_normalcdf(B30)</f>
        <v>1.5910859015753364E-4</v>
      </c>
      <c r="J30" s="56">
        <f t="shared" si="5"/>
        <v>1.5910859015753364E-4</v>
      </c>
      <c r="K30">
        <f t="shared" si="2"/>
        <v>0</v>
      </c>
    </row>
    <row r="31" spans="2:11" x14ac:dyDescent="0.35">
      <c r="B31">
        <v>-3.55000000000001</v>
      </c>
      <c r="C31" s="56">
        <f>_xll.acq_special_erf(B31)</f>
        <v>-0.99999948451617526</v>
      </c>
      <c r="D31" s="56">
        <f t="shared" si="3"/>
        <v>-0.99999948451617537</v>
      </c>
      <c r="E31">
        <f t="shared" si="0"/>
        <v>1.1102230246251565E-16</v>
      </c>
      <c r="F31" s="56">
        <f>_xll.acq_special_erfc(B31)</f>
        <v>1.9999994845161753</v>
      </c>
      <c r="G31" s="56">
        <f t="shared" si="4"/>
        <v>1.9999994845161753</v>
      </c>
      <c r="H31">
        <f t="shared" si="1"/>
        <v>0</v>
      </c>
      <c r="I31" s="56">
        <f>_xll.acq_special_normalcdf(B31)</f>
        <v>1.9261557563562544E-4</v>
      </c>
      <c r="J31" s="56">
        <f t="shared" si="5"/>
        <v>1.9261557563562541E-4</v>
      </c>
      <c r="K31">
        <f t="shared" si="2"/>
        <v>2.7105054312137611E-20</v>
      </c>
    </row>
    <row r="32" spans="2:11" x14ac:dyDescent="0.35">
      <c r="B32">
        <v>-3.5000000000000102</v>
      </c>
      <c r="C32" s="56">
        <f>_xll.acq_special_erf(B32)</f>
        <v>-0.99999925690162761</v>
      </c>
      <c r="D32" s="56">
        <f t="shared" si="3"/>
        <v>-0.99999925690162761</v>
      </c>
      <c r="E32">
        <f t="shared" si="0"/>
        <v>0</v>
      </c>
      <c r="F32" s="56">
        <f>_xll.acq_special_erfc(B32)</f>
        <v>1.9999992569016276</v>
      </c>
      <c r="G32" s="56">
        <f t="shared" si="4"/>
        <v>1.9999992569016276</v>
      </c>
      <c r="H32">
        <f t="shared" si="1"/>
        <v>0</v>
      </c>
      <c r="I32" s="56">
        <f>_xll.acq_special_normalcdf(B32)</f>
        <v>2.3262907903551575E-4</v>
      </c>
      <c r="J32" s="56">
        <f t="shared" si="5"/>
        <v>2.3262907903551577E-4</v>
      </c>
      <c r="K32">
        <f t="shared" si="2"/>
        <v>2.7105054312137611E-20</v>
      </c>
    </row>
    <row r="33" spans="2:11" x14ac:dyDescent="0.35">
      <c r="B33">
        <v>-3.4500000000000099</v>
      </c>
      <c r="C33" s="56">
        <f>_xll.acq_special_erf(B33)</f>
        <v>-0.99999893394820649</v>
      </c>
      <c r="D33" s="56">
        <f t="shared" si="3"/>
        <v>-0.99999893394820649</v>
      </c>
      <c r="E33">
        <f t="shared" si="0"/>
        <v>0</v>
      </c>
      <c r="F33" s="56">
        <f>_xll.acq_special_erfc(B33)</f>
        <v>1.9999989339482065</v>
      </c>
      <c r="G33" s="56">
        <f t="shared" si="4"/>
        <v>1.9999989339482065</v>
      </c>
      <c r="H33">
        <f t="shared" si="1"/>
        <v>0</v>
      </c>
      <c r="I33" s="56">
        <f>_xll.acq_special_normalcdf(B33)</f>
        <v>2.8029327681616676E-4</v>
      </c>
      <c r="J33" s="56">
        <f t="shared" si="5"/>
        <v>2.8029327681616676E-4</v>
      </c>
      <c r="K33">
        <f t="shared" si="2"/>
        <v>0</v>
      </c>
    </row>
    <row r="34" spans="2:11" x14ac:dyDescent="0.35">
      <c r="B34">
        <v>-3.4000000000000101</v>
      </c>
      <c r="C34" s="56">
        <f>_xll.acq_special_erf(B34)</f>
        <v>-0.9999984780066371</v>
      </c>
      <c r="D34" s="56">
        <f t="shared" si="3"/>
        <v>-0.9999984780066371</v>
      </c>
      <c r="E34">
        <f t="shared" si="0"/>
        <v>0</v>
      </c>
      <c r="F34" s="56">
        <f>_xll.acq_special_erfc(B34)</f>
        <v>1.9999984780066371</v>
      </c>
      <c r="G34" s="56">
        <f t="shared" si="4"/>
        <v>1.9999984780066371</v>
      </c>
      <c r="H34">
        <f t="shared" si="1"/>
        <v>0</v>
      </c>
      <c r="I34" s="56">
        <f>_xll.acq_special_normalcdf(B34)</f>
        <v>3.3692926567686817E-4</v>
      </c>
      <c r="J34" s="56">
        <f t="shared" si="5"/>
        <v>3.3692926567686834E-4</v>
      </c>
      <c r="K34">
        <f t="shared" si="2"/>
        <v>1.6263032587282567E-19</v>
      </c>
    </row>
    <row r="35" spans="2:11" x14ac:dyDescent="0.35">
      <c r="B35">
        <v>-3.3500000000000099</v>
      </c>
      <c r="C35" s="56">
        <f>_xll.acq_special_erf(B35)</f>
        <v>-0.99999783752317994</v>
      </c>
      <c r="D35" s="56">
        <f t="shared" si="3"/>
        <v>-0.99999783752317994</v>
      </c>
      <c r="E35">
        <f t="shared" si="0"/>
        <v>0</v>
      </c>
      <c r="F35" s="56">
        <f>_xll.acq_special_erfc(B35)</f>
        <v>1.9999978375231799</v>
      </c>
      <c r="G35" s="56">
        <f t="shared" si="4"/>
        <v>1.9999978375231799</v>
      </c>
      <c r="H35">
        <f t="shared" si="1"/>
        <v>0</v>
      </c>
      <c r="I35" s="56">
        <f>_xll.acq_special_normalcdf(B35)</f>
        <v>4.0405780186400611E-4</v>
      </c>
      <c r="J35" s="56">
        <f t="shared" si="5"/>
        <v>4.0405780186400611E-4</v>
      </c>
      <c r="K35">
        <f t="shared" si="2"/>
        <v>0</v>
      </c>
    </row>
    <row r="36" spans="2:11" x14ac:dyDescent="0.35">
      <c r="B36">
        <v>-3.30000000000001</v>
      </c>
      <c r="C36" s="56">
        <f>_xll.acq_special_erf(B36)</f>
        <v>-0.99999694229020353</v>
      </c>
      <c r="D36" s="56">
        <f t="shared" si="3"/>
        <v>-0.99999694229020353</v>
      </c>
      <c r="E36">
        <f t="shared" si="0"/>
        <v>0</v>
      </c>
      <c r="F36" s="56">
        <f>_xll.acq_special_erfc(B36)</f>
        <v>1.9999969422902035</v>
      </c>
      <c r="G36" s="56">
        <f t="shared" si="4"/>
        <v>1.9999969422902035</v>
      </c>
      <c r="H36">
        <f t="shared" si="1"/>
        <v>0</v>
      </c>
      <c r="I36" s="56">
        <f>_xll.acq_special_normalcdf(B36)</f>
        <v>4.834241423837595E-4</v>
      </c>
      <c r="J36" s="56">
        <f t="shared" si="5"/>
        <v>4.834241423837595E-4</v>
      </c>
      <c r="K36">
        <f t="shared" si="2"/>
        <v>0</v>
      </c>
    </row>
    <row r="37" spans="2:11" x14ac:dyDescent="0.35">
      <c r="B37">
        <v>-3.2500000000000102</v>
      </c>
      <c r="C37" s="56">
        <f>_xll.acq_special_erf(B37)</f>
        <v>-0.99999569722053638</v>
      </c>
      <c r="D37" s="56">
        <f t="shared" si="3"/>
        <v>-0.99999569722053627</v>
      </c>
      <c r="E37">
        <f t="shared" si="0"/>
        <v>1.1102230246251565E-16</v>
      </c>
      <c r="F37" s="56">
        <f>_xll.acq_special_erfc(B37)</f>
        <v>1.9999956972205364</v>
      </c>
      <c r="G37" s="56">
        <f t="shared" si="4"/>
        <v>1.9999956972205364</v>
      </c>
      <c r="H37">
        <f t="shared" si="1"/>
        <v>0</v>
      </c>
      <c r="I37" s="56">
        <f>_xll.acq_special_normalcdf(B37)</f>
        <v>5.7702504239074554E-4</v>
      </c>
      <c r="J37" s="56">
        <f t="shared" si="5"/>
        <v>5.7702504239074554E-4</v>
      </c>
      <c r="K37">
        <f t="shared" si="2"/>
        <v>0</v>
      </c>
    </row>
    <row r="38" spans="2:11" x14ac:dyDescent="0.35">
      <c r="B38">
        <v>-3.2000000000000099</v>
      </c>
      <c r="C38" s="56">
        <f>_xll.acq_special_erf(B38)</f>
        <v>-0.99999397423884817</v>
      </c>
      <c r="D38" s="56">
        <f t="shared" si="3"/>
        <v>-0.99999397423884828</v>
      </c>
      <c r="E38">
        <f t="shared" si="0"/>
        <v>1.1102230246251565E-16</v>
      </c>
      <c r="F38" s="56">
        <f>_xll.acq_special_erfc(B38)</f>
        <v>1.9999939742388482</v>
      </c>
      <c r="G38" s="56">
        <f t="shared" si="4"/>
        <v>1.9999939742388482</v>
      </c>
      <c r="H38">
        <f t="shared" si="1"/>
        <v>0</v>
      </c>
      <c r="I38" s="56">
        <f>_xll.acq_special_normalcdf(B38)</f>
        <v>6.8713793791582453E-4</v>
      </c>
      <c r="J38" s="56">
        <f t="shared" si="5"/>
        <v>6.8713793791582453E-4</v>
      </c>
      <c r="K38">
        <f t="shared" si="2"/>
        <v>0</v>
      </c>
    </row>
    <row r="39" spans="2:11" x14ac:dyDescent="0.35">
      <c r="B39">
        <v>-3.1500000000000101</v>
      </c>
      <c r="C39" s="56">
        <f>_xll.acq_special_erf(B39)</f>
        <v>-0.99999160178868474</v>
      </c>
      <c r="D39" s="56">
        <f t="shared" si="3"/>
        <v>-0.99999160178868474</v>
      </c>
      <c r="E39">
        <f t="shared" si="0"/>
        <v>0</v>
      </c>
      <c r="F39" s="56">
        <f>_xll.acq_special_erfc(B39)</f>
        <v>1.9999916017886847</v>
      </c>
      <c r="G39" s="56">
        <f t="shared" si="4"/>
        <v>1.9999916017886847</v>
      </c>
      <c r="H39">
        <f t="shared" si="1"/>
        <v>0</v>
      </c>
      <c r="I39" s="56">
        <f>_xll.acq_special_normalcdf(B39)</f>
        <v>8.1635231282853413E-4</v>
      </c>
      <c r="J39" s="56">
        <f t="shared" si="5"/>
        <v>8.1635231282853413E-4</v>
      </c>
      <c r="K39">
        <f t="shared" si="2"/>
        <v>0</v>
      </c>
    </row>
    <row r="40" spans="2:11" x14ac:dyDescent="0.35">
      <c r="B40">
        <v>-3.1000000000000099</v>
      </c>
      <c r="C40" s="56">
        <f>_xll.acq_special_erf(B40)</f>
        <v>-0.99998835134263286</v>
      </c>
      <c r="D40" s="56">
        <f t="shared" si="3"/>
        <v>-0.99998835134263275</v>
      </c>
      <c r="E40">
        <f t="shared" si="0"/>
        <v>1.1102230246251565E-16</v>
      </c>
      <c r="F40" s="56">
        <f>_xll.acq_special_erfc(B40)</f>
        <v>1.9999883513426329</v>
      </c>
      <c r="G40" s="56">
        <f t="shared" si="4"/>
        <v>1.9999883513426329</v>
      </c>
      <c r="H40">
        <f t="shared" si="1"/>
        <v>0</v>
      </c>
      <c r="I40" s="56">
        <f>_xll.acq_special_normalcdf(B40)</f>
        <v>9.6760321321832357E-4</v>
      </c>
      <c r="J40" s="56">
        <f t="shared" si="5"/>
        <v>9.6760321321832314E-4</v>
      </c>
      <c r="K40">
        <f t="shared" si="2"/>
        <v>4.3368086899420177E-19</v>
      </c>
    </row>
    <row r="41" spans="2:11" x14ac:dyDescent="0.35">
      <c r="B41">
        <v>-3.05000000000001</v>
      </c>
      <c r="C41" s="56">
        <f>_xll.acq_special_erf(B41)</f>
        <v>-0.99998392017423976</v>
      </c>
      <c r="D41" s="56">
        <f t="shared" si="3"/>
        <v>-0.99998392017423987</v>
      </c>
      <c r="E41">
        <f t="shared" si="0"/>
        <v>1.1102230246251565E-16</v>
      </c>
      <c r="F41" s="56">
        <f>_xll.acq_special_erfc(B41)</f>
        <v>1.9999839201742398</v>
      </c>
      <c r="G41" s="56">
        <f t="shared" si="4"/>
        <v>1.9999839201742398</v>
      </c>
      <c r="H41">
        <f t="shared" si="1"/>
        <v>0</v>
      </c>
      <c r="I41" s="56">
        <f>_xll.acq_special_normalcdf(B41)</f>
        <v>1.1442068310226605E-3</v>
      </c>
      <c r="J41" s="56">
        <f t="shared" si="5"/>
        <v>1.14420683102266E-3</v>
      </c>
      <c r="K41">
        <f t="shared" si="2"/>
        <v>4.3368086899420177E-19</v>
      </c>
    </row>
    <row r="42" spans="2:11" x14ac:dyDescent="0.35">
      <c r="B42">
        <v>-3.0000000000000102</v>
      </c>
      <c r="C42" s="56">
        <f>_xll.acq_special_erf(B42)</f>
        <v>-0.99997790950300147</v>
      </c>
      <c r="D42" s="56">
        <f t="shared" si="3"/>
        <v>-0.99997790950300136</v>
      </c>
      <c r="E42">
        <f t="shared" si="0"/>
        <v>1.1102230246251565E-16</v>
      </c>
      <c r="F42" s="56">
        <f>_xll.acq_special_erfc(B42)</f>
        <v>1.9999779095030015</v>
      </c>
      <c r="G42" s="56">
        <f t="shared" si="4"/>
        <v>1.9999779095030015</v>
      </c>
      <c r="H42">
        <f t="shared" si="1"/>
        <v>0</v>
      </c>
      <c r="I42" s="56">
        <f>_xll.acq_special_normalcdf(B42)</f>
        <v>1.3498980316300486E-3</v>
      </c>
      <c r="J42" s="56">
        <f t="shared" si="5"/>
        <v>1.3498980316300484E-3</v>
      </c>
      <c r="K42">
        <f t="shared" si="2"/>
        <v>2.1684043449710089E-19</v>
      </c>
    </row>
    <row r="43" spans="2:11" x14ac:dyDescent="0.35">
      <c r="B43">
        <v>-2.9500000000000099</v>
      </c>
      <c r="C43" s="56">
        <f>_xll.acq_special_erf(B43)</f>
        <v>-0.99996979695793575</v>
      </c>
      <c r="D43" s="56">
        <f t="shared" si="3"/>
        <v>-0.99996979695793586</v>
      </c>
      <c r="E43">
        <f t="shared" si="0"/>
        <v>1.1102230246251565E-16</v>
      </c>
      <c r="F43" s="56">
        <f>_xll.acq_special_erfc(B43)</f>
        <v>1.9999697969579358</v>
      </c>
      <c r="G43" s="56">
        <f t="shared" si="4"/>
        <v>1.9999697969579358</v>
      </c>
      <c r="H43">
        <f t="shared" si="1"/>
        <v>0</v>
      </c>
      <c r="I43" s="56">
        <f>_xll.acq_special_normalcdf(B43)</f>
        <v>1.5888696473648184E-3</v>
      </c>
      <c r="J43" s="56">
        <f t="shared" si="5"/>
        <v>1.5888696473648186E-3</v>
      </c>
      <c r="K43">
        <f t="shared" si="2"/>
        <v>2.1684043449710089E-19</v>
      </c>
    </row>
    <row r="44" spans="2:11" x14ac:dyDescent="0.35">
      <c r="B44">
        <v>-2.9000000000000101</v>
      </c>
      <c r="C44" s="56">
        <f>_xll.acq_special_erf(B44)</f>
        <v>-0.99995890212190064</v>
      </c>
      <c r="D44" s="56">
        <f t="shared" si="3"/>
        <v>-0.99995890212190053</v>
      </c>
      <c r="E44">
        <f t="shared" si="0"/>
        <v>1.1102230246251565E-16</v>
      </c>
      <c r="F44" s="56">
        <f>_xll.acq_special_erfc(B44)</f>
        <v>1.9999589021219006</v>
      </c>
      <c r="G44" s="56">
        <f t="shared" si="4"/>
        <v>1.9999589021219006</v>
      </c>
      <c r="H44">
        <f t="shared" si="1"/>
        <v>0</v>
      </c>
      <c r="I44" s="56">
        <f>_xll.acq_special_normalcdf(B44)</f>
        <v>1.8658133003839744E-3</v>
      </c>
      <c r="J44" s="56">
        <f t="shared" si="5"/>
        <v>1.865813300383974E-3</v>
      </c>
      <c r="K44">
        <f t="shared" si="2"/>
        <v>4.3368086899420177E-19</v>
      </c>
    </row>
    <row r="45" spans="2:11" x14ac:dyDescent="0.35">
      <c r="B45">
        <v>-2.8500000000000099</v>
      </c>
      <c r="C45" s="56">
        <f>_xll.acq_special_erf(B45)</f>
        <v>-0.9999443437200386</v>
      </c>
      <c r="D45" s="56">
        <f t="shared" si="3"/>
        <v>-0.9999443437200386</v>
      </c>
      <c r="E45">
        <f t="shared" si="0"/>
        <v>0</v>
      </c>
      <c r="F45" s="56">
        <f>_xll.acq_special_erfc(B45)</f>
        <v>1.9999443437200386</v>
      </c>
      <c r="G45" s="56">
        <f t="shared" si="4"/>
        <v>1.9999443437200386</v>
      </c>
      <c r="H45">
        <f t="shared" si="1"/>
        <v>0</v>
      </c>
      <c r="I45" s="56">
        <f>_xll.acq_special_normalcdf(B45)</f>
        <v>2.1859614549131711E-3</v>
      </c>
      <c r="J45" s="56">
        <f t="shared" si="5"/>
        <v>2.1859614549131711E-3</v>
      </c>
      <c r="K45">
        <f t="shared" si="2"/>
        <v>0</v>
      </c>
    </row>
    <row r="46" spans="2:11" x14ac:dyDescent="0.35">
      <c r="B46">
        <v>-2.80000000000001</v>
      </c>
      <c r="C46" s="56">
        <f>_xll.acq_special_erf(B46)</f>
        <v>-0.99992498680533459</v>
      </c>
      <c r="D46" s="56">
        <f t="shared" si="3"/>
        <v>-0.99992498680533459</v>
      </c>
      <c r="E46">
        <f t="shared" si="0"/>
        <v>0</v>
      </c>
      <c r="F46" s="56">
        <f>_xll.acq_special_erfc(B46)</f>
        <v>1.9999249868053346</v>
      </c>
      <c r="G46" s="56">
        <f t="shared" si="4"/>
        <v>1.9999249868053346</v>
      </c>
      <c r="H46">
        <f t="shared" si="1"/>
        <v>0</v>
      </c>
      <c r="I46" s="56">
        <f>_xll.acq_special_normalcdf(B46)</f>
        <v>2.5551303304278531E-3</v>
      </c>
      <c r="J46" s="56">
        <f t="shared" si="5"/>
        <v>2.5551303304278523E-3</v>
      </c>
      <c r="K46">
        <f t="shared" si="2"/>
        <v>8.6736173798840355E-19</v>
      </c>
    </row>
    <row r="47" spans="2:11" x14ac:dyDescent="0.35">
      <c r="B47">
        <v>-2.7500000000000102</v>
      </c>
      <c r="C47" s="56">
        <f>_xll.acq_special_erf(B47)</f>
        <v>-0.99989937807788043</v>
      </c>
      <c r="D47" s="56">
        <f t="shared" si="3"/>
        <v>-0.99989937807788032</v>
      </c>
      <c r="E47">
        <f t="shared" si="0"/>
        <v>1.1102230246251565E-16</v>
      </c>
      <c r="F47" s="56">
        <f>_xll.acq_special_erfc(B47)</f>
        <v>1.9998993780778804</v>
      </c>
      <c r="G47" s="56">
        <f t="shared" si="4"/>
        <v>1.9998993780778804</v>
      </c>
      <c r="H47">
        <f t="shared" si="1"/>
        <v>0</v>
      </c>
      <c r="I47" s="56">
        <f>_xll.acq_special_normalcdf(B47)</f>
        <v>2.9797632350544627E-3</v>
      </c>
      <c r="J47" s="56">
        <f t="shared" si="5"/>
        <v>2.9797632350544627E-3</v>
      </c>
      <c r="K47">
        <f t="shared" si="2"/>
        <v>0</v>
      </c>
    </row>
    <row r="48" spans="2:11" x14ac:dyDescent="0.35">
      <c r="B48">
        <v>-2.7000000000000099</v>
      </c>
      <c r="C48" s="56">
        <f>_xll.acq_special_erf(B48)</f>
        <v>-0.99986566726005943</v>
      </c>
      <c r="D48" s="56">
        <f t="shared" si="3"/>
        <v>-0.99986566726005943</v>
      </c>
      <c r="E48">
        <f t="shared" si="0"/>
        <v>0</v>
      </c>
      <c r="F48" s="56">
        <f>_xll.acq_special_erfc(B48)</f>
        <v>1.9998656672600594</v>
      </c>
      <c r="G48" s="56">
        <f t="shared" si="4"/>
        <v>1.9998656672600594</v>
      </c>
      <c r="H48">
        <f t="shared" si="1"/>
        <v>0</v>
      </c>
      <c r="I48" s="56">
        <f>_xll.acq_special_normalcdf(B48)</f>
        <v>3.4669738030405641E-3</v>
      </c>
      <c r="J48" s="56">
        <f t="shared" si="5"/>
        <v>3.4669738030405624E-3</v>
      </c>
      <c r="K48">
        <f t="shared" si="2"/>
        <v>1.7347234759768071E-18</v>
      </c>
    </row>
    <row r="49" spans="2:11" x14ac:dyDescent="0.35">
      <c r="B49">
        <v>-2.6500000000000101</v>
      </c>
      <c r="C49" s="56">
        <f>_xll.acq_special_erf(B49)</f>
        <v>-0.99982151224797611</v>
      </c>
      <c r="D49" s="56">
        <f t="shared" si="3"/>
        <v>-0.999821512247976</v>
      </c>
      <c r="E49">
        <f t="shared" si="0"/>
        <v>1.1102230246251565E-16</v>
      </c>
      <c r="F49" s="56">
        <f>_xll.acq_special_erfc(B49)</f>
        <v>1.9998215122479761</v>
      </c>
      <c r="G49" s="56">
        <f t="shared" si="4"/>
        <v>1.9998215122479761</v>
      </c>
      <c r="H49">
        <f t="shared" si="1"/>
        <v>0</v>
      </c>
      <c r="I49" s="56">
        <f>_xll.acq_special_normalcdf(B49)</f>
        <v>4.0245885427581856E-3</v>
      </c>
      <c r="J49" s="56">
        <f t="shared" si="5"/>
        <v>4.0245885427581838E-3</v>
      </c>
      <c r="K49">
        <f t="shared" si="2"/>
        <v>1.7347234759768071E-18</v>
      </c>
    </row>
    <row r="50" spans="2:11" x14ac:dyDescent="0.35">
      <c r="B50">
        <v>-2.6000000000000099</v>
      </c>
      <c r="C50" s="56">
        <f>_xll.acq_special_erf(B50)</f>
        <v>-0.99976396558347069</v>
      </c>
      <c r="D50" s="56">
        <f t="shared" si="3"/>
        <v>-0.99976396558347069</v>
      </c>
      <c r="E50">
        <f t="shared" si="0"/>
        <v>0</v>
      </c>
      <c r="F50" s="56">
        <f>_xll.acq_special_erfc(B50)</f>
        <v>1.9997639655834707</v>
      </c>
      <c r="G50" s="56">
        <f t="shared" si="4"/>
        <v>1.9997639655834707</v>
      </c>
      <c r="H50">
        <f t="shared" si="1"/>
        <v>0</v>
      </c>
      <c r="I50" s="56">
        <f>_xll.acq_special_normalcdf(B50)</f>
        <v>4.6611880237186157E-3</v>
      </c>
      <c r="J50" s="56">
        <f t="shared" si="5"/>
        <v>4.6611880237186157E-3</v>
      </c>
      <c r="K50">
        <f t="shared" si="2"/>
        <v>0</v>
      </c>
    </row>
    <row r="51" spans="2:11" x14ac:dyDescent="0.35">
      <c r="B51">
        <v>-2.55000000000001</v>
      </c>
      <c r="C51" s="56">
        <f>_xll.acq_special_erf(B51)</f>
        <v>-0.99968933965736073</v>
      </c>
      <c r="D51" s="56">
        <f t="shared" si="3"/>
        <v>-0.99968933965736084</v>
      </c>
      <c r="E51">
        <f t="shared" si="0"/>
        <v>1.1102230246251565E-16</v>
      </c>
      <c r="F51" s="56">
        <f>_xll.acq_special_erfc(B51)</f>
        <v>1.9996893396573607</v>
      </c>
      <c r="G51" s="56">
        <f t="shared" si="4"/>
        <v>1.9996893396573607</v>
      </c>
      <c r="H51">
        <f t="shared" si="1"/>
        <v>0</v>
      </c>
      <c r="I51" s="56">
        <f>_xll.acq_special_normalcdf(B51)</f>
        <v>5.3861459540665291E-3</v>
      </c>
      <c r="J51" s="56">
        <f t="shared" si="5"/>
        <v>5.3861459540665282E-3</v>
      </c>
      <c r="K51">
        <f t="shared" si="2"/>
        <v>8.6736173798840355E-19</v>
      </c>
    </row>
    <row r="52" spans="2:11" x14ac:dyDescent="0.35">
      <c r="B52">
        <v>-2.5000000000000102</v>
      </c>
      <c r="C52" s="56">
        <f>_xll.acq_special_erf(B52)</f>
        <v>-0.99959304798255499</v>
      </c>
      <c r="D52" s="56">
        <f t="shared" si="3"/>
        <v>-0.99959304798255511</v>
      </c>
      <c r="E52">
        <f t="shared" si="0"/>
        <v>1.1102230246251565E-16</v>
      </c>
      <c r="F52" s="56">
        <f>_xll.acq_special_erfc(B52)</f>
        <v>1.999593047982555</v>
      </c>
      <c r="G52" s="56">
        <f t="shared" si="4"/>
        <v>1.999593047982555</v>
      </c>
      <c r="H52">
        <f t="shared" si="1"/>
        <v>0</v>
      </c>
      <c r="I52" s="56">
        <f>_xll.acq_special_normalcdf(B52)</f>
        <v>6.2096653257759519E-3</v>
      </c>
      <c r="J52" s="56">
        <f t="shared" si="5"/>
        <v>6.2096653257759519E-3</v>
      </c>
      <c r="K52">
        <f t="shared" si="2"/>
        <v>0</v>
      </c>
    </row>
    <row r="53" spans="2:11" x14ac:dyDescent="0.35">
      <c r="B53">
        <v>-2.4500000000000099</v>
      </c>
      <c r="C53" s="56">
        <f>_xll.acq_special_erf(B53)</f>
        <v>-0.99946941988774896</v>
      </c>
      <c r="D53" s="56">
        <f t="shared" si="3"/>
        <v>-0.99946941988774896</v>
      </c>
      <c r="E53">
        <f t="shared" si="0"/>
        <v>0</v>
      </c>
      <c r="F53" s="56">
        <f>_xll.acq_special_erfc(B53)</f>
        <v>1.999469419887749</v>
      </c>
      <c r="G53" s="56">
        <f t="shared" si="4"/>
        <v>1.999469419887749</v>
      </c>
      <c r="H53">
        <f t="shared" si="1"/>
        <v>0</v>
      </c>
      <c r="I53" s="56">
        <f>_xll.acq_special_normalcdf(B53)</f>
        <v>7.1428107352712183E-3</v>
      </c>
      <c r="J53" s="56">
        <f t="shared" si="5"/>
        <v>7.1428107352712157E-3</v>
      </c>
      <c r="K53">
        <f t="shared" si="2"/>
        <v>2.6020852139652106E-18</v>
      </c>
    </row>
    <row r="54" spans="2:11" x14ac:dyDescent="0.35">
      <c r="B54">
        <v>-2.4000000000000101</v>
      </c>
      <c r="C54" s="56">
        <f>_xll.acq_special_erf(B54)</f>
        <v>-0.99931148610335496</v>
      </c>
      <c r="D54" s="56">
        <f t="shared" si="3"/>
        <v>-0.99931148610335496</v>
      </c>
      <c r="E54">
        <f t="shared" si="0"/>
        <v>0</v>
      </c>
      <c r="F54" s="56">
        <f>_xll.acq_special_erfc(B54)</f>
        <v>1.999311486103355</v>
      </c>
      <c r="G54" s="56">
        <f t="shared" si="4"/>
        <v>1.999311486103355</v>
      </c>
      <c r="H54">
        <f t="shared" si="1"/>
        <v>0</v>
      </c>
      <c r="I54" s="56">
        <f>_xll.acq_special_normalcdf(B54)</f>
        <v>8.1975359245958987E-3</v>
      </c>
      <c r="J54" s="56">
        <f t="shared" si="5"/>
        <v>8.1975359245958987E-3</v>
      </c>
      <c r="K54">
        <f t="shared" si="2"/>
        <v>0</v>
      </c>
    </row>
    <row r="55" spans="2:11" x14ac:dyDescent="0.35">
      <c r="B55">
        <v>-2.3500000000000099</v>
      </c>
      <c r="C55" s="56">
        <f>_xll.acq_special_erf(B55)</f>
        <v>-0.99911073296786768</v>
      </c>
      <c r="D55" s="56">
        <f t="shared" si="3"/>
        <v>-0.99911073296786757</v>
      </c>
      <c r="E55">
        <f t="shared" si="0"/>
        <v>1.1102230246251565E-16</v>
      </c>
      <c r="F55" s="56">
        <f>_xll.acq_special_erfc(B55)</f>
        <v>1.9991107329678677</v>
      </c>
      <c r="G55" s="56">
        <f t="shared" si="4"/>
        <v>1.9991107329678677</v>
      </c>
      <c r="H55">
        <f t="shared" si="1"/>
        <v>0</v>
      </c>
      <c r="I55" s="56">
        <f>_xll.acq_special_normalcdf(B55)</f>
        <v>9.3867055348383199E-3</v>
      </c>
      <c r="J55" s="56">
        <f t="shared" si="5"/>
        <v>9.3867055348383199E-3</v>
      </c>
      <c r="K55">
        <f t="shared" si="2"/>
        <v>0</v>
      </c>
    </row>
    <row r="56" spans="2:11" x14ac:dyDescent="0.35">
      <c r="B56">
        <v>-2.30000000000001</v>
      </c>
      <c r="C56" s="56">
        <f>_xll.acq_special_erf(B56)</f>
        <v>-0.99885682340264337</v>
      </c>
      <c r="D56" s="56">
        <f t="shared" si="3"/>
        <v>-0.99885682340264337</v>
      </c>
      <c r="E56">
        <f t="shared" si="0"/>
        <v>0</v>
      </c>
      <c r="F56" s="56">
        <f>_xll.acq_special_erfc(B56)</f>
        <v>1.9988568234026434</v>
      </c>
      <c r="G56" s="56">
        <f t="shared" si="4"/>
        <v>1.9988568234026434</v>
      </c>
      <c r="H56">
        <f t="shared" si="1"/>
        <v>0</v>
      </c>
      <c r="I56" s="56">
        <f>_xll.acq_special_normalcdf(B56)</f>
        <v>1.0724110021675514E-2</v>
      </c>
      <c r="J56" s="56">
        <f t="shared" si="5"/>
        <v>1.0724110021675514E-2</v>
      </c>
      <c r="K56">
        <f t="shared" si="2"/>
        <v>0</v>
      </c>
    </row>
    <row r="57" spans="2:11" x14ac:dyDescent="0.35">
      <c r="B57">
        <v>-2.2500000000000102</v>
      </c>
      <c r="C57" s="56">
        <f>_xll.acq_special_erf(B57)</f>
        <v>-0.99853728341331882</v>
      </c>
      <c r="D57" s="56">
        <f t="shared" si="3"/>
        <v>-0.99853728341331893</v>
      </c>
      <c r="E57">
        <f t="shared" si="0"/>
        <v>1.1102230246251565E-16</v>
      </c>
      <c r="F57" s="56">
        <f>_xll.acq_special_erfc(B57)</f>
        <v>1.9985372834133188</v>
      </c>
      <c r="G57" s="56">
        <f t="shared" si="4"/>
        <v>1.9985372834133188</v>
      </c>
      <c r="H57">
        <f t="shared" si="1"/>
        <v>0</v>
      </c>
      <c r="I57" s="56">
        <f>_xll.acq_special_normalcdf(B57)</f>
        <v>1.2224472655044376E-2</v>
      </c>
      <c r="J57" s="56">
        <f t="shared" si="5"/>
        <v>1.2224472655044376E-2</v>
      </c>
      <c r="K57">
        <f t="shared" si="2"/>
        <v>0</v>
      </c>
    </row>
    <row r="58" spans="2:11" x14ac:dyDescent="0.35">
      <c r="B58">
        <v>-2.2000000000000099</v>
      </c>
      <c r="C58" s="56">
        <f>_xll.acq_special_erf(B58)</f>
        <v>-0.99813715370201828</v>
      </c>
      <c r="D58" s="56">
        <f t="shared" si="3"/>
        <v>-0.99813715370201817</v>
      </c>
      <c r="E58">
        <f t="shared" si="0"/>
        <v>1.1102230246251565E-16</v>
      </c>
      <c r="F58" s="56">
        <f>_xll.acq_special_erfc(B58)</f>
        <v>1.9981371537020183</v>
      </c>
      <c r="G58" s="56">
        <f t="shared" si="4"/>
        <v>1.9981371537020183</v>
      </c>
      <c r="H58">
        <f t="shared" si="1"/>
        <v>0</v>
      </c>
      <c r="I58" s="56">
        <f>_xll.acq_special_normalcdf(B58)</f>
        <v>1.3903447513498259E-2</v>
      </c>
      <c r="J58" s="56">
        <f t="shared" si="5"/>
        <v>1.3903447513498252E-2</v>
      </c>
      <c r="K58">
        <f t="shared" si="2"/>
        <v>6.9388939039072284E-18</v>
      </c>
    </row>
    <row r="59" spans="2:11" x14ac:dyDescent="0.35">
      <c r="B59">
        <v>-2.1500000000000101</v>
      </c>
      <c r="C59" s="56">
        <f>_xll.acq_special_erf(B59)</f>
        <v>-0.99763860703732554</v>
      </c>
      <c r="D59" s="56">
        <f t="shared" si="3"/>
        <v>-0.99763860703732543</v>
      </c>
      <c r="E59">
        <f t="shared" si="0"/>
        <v>1.1102230246251565E-16</v>
      </c>
      <c r="F59" s="56">
        <f>_xll.acq_special_erfc(B59)</f>
        <v>1.9976386070373255</v>
      </c>
      <c r="G59" s="56">
        <f t="shared" si="4"/>
        <v>1.9976386070373255</v>
      </c>
      <c r="H59">
        <f t="shared" si="1"/>
        <v>0</v>
      </c>
      <c r="I59" s="56">
        <f>_xll.acq_special_normalcdf(B59)</f>
        <v>1.5777607391090107E-2</v>
      </c>
      <c r="J59" s="56">
        <f t="shared" si="5"/>
        <v>1.5777607391090104E-2</v>
      </c>
      <c r="K59">
        <f t="shared" si="2"/>
        <v>3.4694469519536142E-18</v>
      </c>
    </row>
    <row r="60" spans="2:11" x14ac:dyDescent="0.35">
      <c r="B60">
        <v>-2.1000000000000099</v>
      </c>
      <c r="C60" s="56">
        <f>_xll.acq_special_erf(B60)</f>
        <v>-0.99702053334366725</v>
      </c>
      <c r="D60" s="56">
        <f t="shared" si="3"/>
        <v>-0.99702053334366714</v>
      </c>
      <c r="E60">
        <f t="shared" si="0"/>
        <v>1.1102230246251565E-16</v>
      </c>
      <c r="F60" s="56">
        <f>_xll.acq_special_erfc(B60)</f>
        <v>1.9970205333436672</v>
      </c>
      <c r="G60" s="56">
        <f t="shared" si="4"/>
        <v>1.9970205333436672</v>
      </c>
      <c r="H60">
        <f t="shared" si="1"/>
        <v>0</v>
      </c>
      <c r="I60" s="56">
        <f>_xll.acq_special_normalcdf(B60)</f>
        <v>1.7864420562816119E-2</v>
      </c>
      <c r="J60" s="56">
        <f t="shared" si="5"/>
        <v>1.7864420562816112E-2</v>
      </c>
      <c r="K60">
        <f t="shared" si="2"/>
        <v>6.9388939039072284E-18</v>
      </c>
    </row>
    <row r="61" spans="2:11" x14ac:dyDescent="0.35">
      <c r="B61">
        <v>-2.05000000000001</v>
      </c>
      <c r="C61" s="56">
        <f>_xll.acq_special_erf(B61)</f>
        <v>-0.99625809604445714</v>
      </c>
      <c r="D61" s="56">
        <f t="shared" si="3"/>
        <v>-0.99625809604445703</v>
      </c>
      <c r="E61">
        <f t="shared" si="0"/>
        <v>1.1102230246251565E-16</v>
      </c>
      <c r="F61" s="56">
        <f>_xll.acq_special_erfc(B61)</f>
        <v>1.9962580960444571</v>
      </c>
      <c r="G61" s="56">
        <f t="shared" si="4"/>
        <v>1.9962580960444571</v>
      </c>
      <c r="H61">
        <f t="shared" si="1"/>
        <v>0</v>
      </c>
      <c r="I61" s="56">
        <f>_xll.acq_special_normalcdf(B61)</f>
        <v>2.0182215405703908E-2</v>
      </c>
      <c r="J61" s="56">
        <f t="shared" si="5"/>
        <v>2.0182215405703908E-2</v>
      </c>
      <c r="K61">
        <f t="shared" si="2"/>
        <v>0</v>
      </c>
    </row>
    <row r="62" spans="2:11" x14ac:dyDescent="0.35">
      <c r="B62">
        <v>-2.0000000000000102</v>
      </c>
      <c r="C62" s="56">
        <f>_xll.acq_special_erf(B62)</f>
        <v>-0.99532226501895305</v>
      </c>
      <c r="D62" s="56">
        <f t="shared" si="3"/>
        <v>-0.99532226501895293</v>
      </c>
      <c r="E62">
        <f t="shared" si="0"/>
        <v>1.1102230246251565E-16</v>
      </c>
      <c r="F62" s="56">
        <f>_xll.acq_special_erfc(B62)</f>
        <v>1.995322265018953</v>
      </c>
      <c r="G62" s="56">
        <f t="shared" si="4"/>
        <v>1.995322265018953</v>
      </c>
      <c r="H62">
        <f t="shared" si="1"/>
        <v>0</v>
      </c>
      <c r="I62" s="56">
        <f>_xll.acq_special_normalcdf(B62)</f>
        <v>2.275013194817864E-2</v>
      </c>
      <c r="J62" s="56">
        <f t="shared" si="5"/>
        <v>2.2750131948178647E-2</v>
      </c>
      <c r="K62">
        <f t="shared" si="2"/>
        <v>6.9388939039072284E-18</v>
      </c>
    </row>
    <row r="63" spans="2:11" x14ac:dyDescent="0.35">
      <c r="B63">
        <v>-1.9500000000000099</v>
      </c>
      <c r="C63" s="56">
        <f>_xll.acq_special_erf(B63)</f>
        <v>-0.99417933359218935</v>
      </c>
      <c r="D63" s="56">
        <f t="shared" si="3"/>
        <v>-0.99417933359218935</v>
      </c>
      <c r="E63">
        <f t="shared" si="0"/>
        <v>0</v>
      </c>
      <c r="F63" s="56">
        <f>_xll.acq_special_erfc(B63)</f>
        <v>1.9941793335921894</v>
      </c>
      <c r="G63" s="56">
        <f t="shared" si="4"/>
        <v>1.9941793335921894</v>
      </c>
      <c r="H63">
        <f t="shared" si="1"/>
        <v>0</v>
      </c>
      <c r="I63" s="56">
        <f>_xll.acq_special_normalcdf(B63)</f>
        <v>2.5588059521638031E-2</v>
      </c>
      <c r="J63" s="56">
        <f t="shared" si="5"/>
        <v>2.5588059521638038E-2</v>
      </c>
      <c r="K63">
        <f t="shared" si="2"/>
        <v>6.9388939039072284E-18</v>
      </c>
    </row>
    <row r="64" spans="2:11" x14ac:dyDescent="0.35">
      <c r="B64">
        <v>-1.9000000000000099</v>
      </c>
      <c r="C64" s="56">
        <f>_xll.acq_special_erf(B64)</f>
        <v>-0.99279042923525784</v>
      </c>
      <c r="D64" s="56">
        <f t="shared" si="3"/>
        <v>-0.99279042923525773</v>
      </c>
      <c r="E64">
        <f t="shared" si="0"/>
        <v>1.1102230246251565E-16</v>
      </c>
      <c r="F64" s="56">
        <f>_xll.acq_special_erfc(B64)</f>
        <v>1.9927904292352578</v>
      </c>
      <c r="G64" s="56">
        <f t="shared" si="4"/>
        <v>1.9927904292352578</v>
      </c>
      <c r="H64">
        <f t="shared" si="1"/>
        <v>0</v>
      </c>
      <c r="I64" s="56">
        <f>_xll.acq_special_normalcdf(B64)</f>
        <v>2.8716559816001137E-2</v>
      </c>
      <c r="J64" s="56">
        <f t="shared" si="5"/>
        <v>2.8716559816001137E-2</v>
      </c>
      <c r="K64">
        <f t="shared" si="2"/>
        <v>0</v>
      </c>
    </row>
    <row r="65" spans="2:11" x14ac:dyDescent="0.35">
      <c r="B65">
        <v>-1.8500000000000101</v>
      </c>
      <c r="C65" s="56">
        <f>_xll.acq_special_erf(B65)</f>
        <v>-0.99111103005608614</v>
      </c>
      <c r="D65" s="56">
        <f t="shared" si="3"/>
        <v>-0.99111103005608603</v>
      </c>
      <c r="E65">
        <f t="shared" si="0"/>
        <v>1.1102230246251565E-16</v>
      </c>
      <c r="F65" s="56">
        <f>_xll.acq_special_erfc(B65)</f>
        <v>1.9911110300560861</v>
      </c>
      <c r="G65" s="56">
        <f t="shared" si="4"/>
        <v>1.9911110300560861</v>
      </c>
      <c r="H65">
        <f t="shared" si="1"/>
        <v>0</v>
      </c>
      <c r="I65" s="56">
        <f>_xll.acq_special_normalcdf(B65)</f>
        <v>3.2156774795612977E-2</v>
      </c>
      <c r="J65" s="56">
        <f t="shared" si="5"/>
        <v>3.2156774795612984E-2</v>
      </c>
      <c r="K65">
        <f t="shared" si="2"/>
        <v>6.9388939039072284E-18</v>
      </c>
    </row>
    <row r="66" spans="2:11" x14ac:dyDescent="0.35">
      <c r="B66">
        <v>-1.80000000000001</v>
      </c>
      <c r="C66" s="56">
        <f>_xll.acq_special_erf(B66)</f>
        <v>-0.9890905016357312</v>
      </c>
      <c r="D66" s="56">
        <f t="shared" si="3"/>
        <v>-0.9890905016357312</v>
      </c>
      <c r="E66">
        <f t="shared" ref="E66:E129" si="6">ABS(C66-D66)</f>
        <v>0</v>
      </c>
      <c r="F66" s="56">
        <f>_xll.acq_special_erfc(B66)</f>
        <v>1.9890905016357312</v>
      </c>
      <c r="G66" s="56">
        <f t="shared" si="4"/>
        <v>1.9890905016357312</v>
      </c>
      <c r="H66">
        <f t="shared" ref="H66:H129" si="7">ABS(F66-G66)</f>
        <v>0</v>
      </c>
      <c r="I66" s="56">
        <f>_xll.acq_special_normalcdf(B66)</f>
        <v>3.5930319112924998E-2</v>
      </c>
      <c r="J66" s="56">
        <f t="shared" si="5"/>
        <v>3.5930319112924998E-2</v>
      </c>
      <c r="K66">
        <f t="shared" ref="K66:K129" si="8">ABS(I66-J66)</f>
        <v>0</v>
      </c>
    </row>
    <row r="67" spans="2:11" x14ac:dyDescent="0.35">
      <c r="B67">
        <v>-1.75000000000001</v>
      </c>
      <c r="C67" s="56">
        <f>_xll.acq_special_erf(B67)</f>
        <v>-0.98667167121918298</v>
      </c>
      <c r="D67" s="56">
        <f t="shared" ref="D67:D130" si="9">_xlfn.ERF.PRECISE(B67)</f>
        <v>-0.98667167121918298</v>
      </c>
      <c r="E67">
        <f t="shared" si="6"/>
        <v>0</v>
      </c>
      <c r="F67" s="56">
        <f>_xll.acq_special_erfc(B67)</f>
        <v>1.986671671219183</v>
      </c>
      <c r="G67" s="56">
        <f t="shared" ref="G67:G130" si="10">_xlfn.ERFC.PRECISE(B67)</f>
        <v>1.986671671219183</v>
      </c>
      <c r="H67">
        <f t="shared" si="7"/>
        <v>0</v>
      </c>
      <c r="I67" s="56">
        <f>_xll.acq_special_normalcdf(B67)</f>
        <v>4.0059156863816218E-2</v>
      </c>
      <c r="J67" s="56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35">
      <c r="B68">
        <v>-1.7000000000000099</v>
      </c>
      <c r="C68" s="56">
        <f>_xll.acq_special_erf(B68)</f>
        <v>-0.9837904585907753</v>
      </c>
      <c r="D68" s="56">
        <f t="shared" si="9"/>
        <v>-0.98379045859077519</v>
      </c>
      <c r="E68">
        <f t="shared" si="6"/>
        <v>1.1102230246251565E-16</v>
      </c>
      <c r="F68" s="56">
        <f>_xll.acq_special_erfc(B68)</f>
        <v>1.9837904585907753</v>
      </c>
      <c r="G68" s="56">
        <f t="shared" si="10"/>
        <v>1.9837904585907753</v>
      </c>
      <c r="H68">
        <f t="shared" si="7"/>
        <v>0</v>
      </c>
      <c r="I68" s="56">
        <f>_xll.acq_special_normalcdf(B68)</f>
        <v>4.456546275854209E-2</v>
      </c>
      <c r="J68" s="56">
        <f t="shared" si="11"/>
        <v>4.4565462758542097E-2</v>
      </c>
      <c r="K68">
        <f t="shared" si="8"/>
        <v>6.9388939039072284E-18</v>
      </c>
    </row>
    <row r="69" spans="2:11" x14ac:dyDescent="0.35">
      <c r="B69">
        <v>-1.6500000000000099</v>
      </c>
      <c r="C69" s="56">
        <f>_xll.acq_special_erf(B69)</f>
        <v>-0.98037558502336108</v>
      </c>
      <c r="D69" s="56">
        <f t="shared" si="9"/>
        <v>-0.98037558502336097</v>
      </c>
      <c r="E69">
        <f t="shared" si="6"/>
        <v>1.1102230246251565E-16</v>
      </c>
      <c r="F69" s="56">
        <f>_xll.acq_special_erfc(B69)</f>
        <v>1.9803755850233611</v>
      </c>
      <c r="G69" s="56">
        <f t="shared" si="10"/>
        <v>1.9803755850233611</v>
      </c>
      <c r="H69">
        <f t="shared" si="7"/>
        <v>0</v>
      </c>
      <c r="I69" s="56">
        <f>_xll.acq_special_normalcdf(B69)</f>
        <v>4.947146803364709E-2</v>
      </c>
      <c r="J69" s="56">
        <f t="shared" si="11"/>
        <v>4.947146803364709E-2</v>
      </c>
      <c r="K69">
        <f t="shared" si="8"/>
        <v>0</v>
      </c>
    </row>
    <row r="70" spans="2:11" x14ac:dyDescent="0.35">
      <c r="B70">
        <v>-1.6000000000000101</v>
      </c>
      <c r="C70" s="56">
        <f>_xll.acq_special_erf(B70)</f>
        <v>-0.97634838334464491</v>
      </c>
      <c r="D70" s="56">
        <f t="shared" si="9"/>
        <v>-0.97634838334464491</v>
      </c>
      <c r="E70">
        <f t="shared" si="6"/>
        <v>0</v>
      </c>
      <c r="F70" s="56">
        <f>_xll.acq_special_erfc(B70)</f>
        <v>1.9763483833446449</v>
      </c>
      <c r="G70" s="56">
        <f t="shared" si="10"/>
        <v>1.9763483833446449</v>
      </c>
      <c r="H70">
        <f t="shared" si="7"/>
        <v>0</v>
      </c>
      <c r="I70" s="56">
        <f>_xll.acq_special_normalcdf(B70)</f>
        <v>5.4799291699556843E-2</v>
      </c>
      <c r="J70" s="56">
        <f t="shared" si="11"/>
        <v>5.479929169955685E-2</v>
      </c>
      <c r="K70">
        <f t="shared" si="8"/>
        <v>6.9388939039072284E-18</v>
      </c>
    </row>
    <row r="71" spans="2:11" x14ac:dyDescent="0.35">
      <c r="B71">
        <v>-1.55000000000001</v>
      </c>
      <c r="C71" s="56">
        <f>_xll.acq_special_erf(B71)</f>
        <v>-0.97162273326201354</v>
      </c>
      <c r="D71" s="56">
        <f t="shared" si="9"/>
        <v>-0.97162273326201354</v>
      </c>
      <c r="E71">
        <f t="shared" si="6"/>
        <v>0</v>
      </c>
      <c r="F71" s="56">
        <f>_xll.acq_special_erfc(B71)</f>
        <v>1.9716227332620135</v>
      </c>
      <c r="G71" s="56">
        <f t="shared" si="10"/>
        <v>1.9716227332620135</v>
      </c>
      <c r="H71">
        <f t="shared" si="7"/>
        <v>0</v>
      </c>
      <c r="I71" s="56">
        <f>_xll.acq_special_normalcdf(B71)</f>
        <v>6.0570758002057801E-2</v>
      </c>
      <c r="J71" s="56">
        <f t="shared" si="11"/>
        <v>6.0570758002057801E-2</v>
      </c>
      <c r="K71">
        <f t="shared" si="8"/>
        <v>0</v>
      </c>
    </row>
    <row r="72" spans="2:11" x14ac:dyDescent="0.35">
      <c r="B72">
        <v>-1.50000000000001</v>
      </c>
      <c r="C72" s="56">
        <f>_xll.acq_special_erf(B72)</f>
        <v>-0.96610514647531187</v>
      </c>
      <c r="D72" s="56">
        <f t="shared" si="9"/>
        <v>-0.96610514647531187</v>
      </c>
      <c r="E72">
        <f t="shared" si="6"/>
        <v>0</v>
      </c>
      <c r="F72" s="56">
        <f>_xll.acq_special_erfc(B72)</f>
        <v>1.9661051464753119</v>
      </c>
      <c r="G72" s="56">
        <f t="shared" si="10"/>
        <v>1.9661051464753119</v>
      </c>
      <c r="H72">
        <f t="shared" si="7"/>
        <v>0</v>
      </c>
      <c r="I72" s="56">
        <f>_xll.acq_special_normalcdf(B72)</f>
        <v>6.6807201268856753E-2</v>
      </c>
      <c r="J72" s="56">
        <f t="shared" si="11"/>
        <v>6.6807201268856753E-2</v>
      </c>
      <c r="K72">
        <f t="shared" si="8"/>
        <v>0</v>
      </c>
    </row>
    <row r="73" spans="2:11" x14ac:dyDescent="0.35">
      <c r="B73">
        <v>-1.4500000000000099</v>
      </c>
      <c r="C73" s="56">
        <f>_xll.acq_special_erf(B73)</f>
        <v>-0.95969502563746056</v>
      </c>
      <c r="D73" s="56">
        <f t="shared" si="9"/>
        <v>-0.95969502563746056</v>
      </c>
      <c r="E73">
        <f t="shared" si="6"/>
        <v>0</v>
      </c>
      <c r="F73" s="56">
        <f>_xll.acq_special_erfc(B73)</f>
        <v>1.9596950256374606</v>
      </c>
      <c r="G73" s="56">
        <f t="shared" si="10"/>
        <v>1.9596950256374606</v>
      </c>
      <c r="H73">
        <f t="shared" si="7"/>
        <v>0</v>
      </c>
      <c r="I73" s="56">
        <f>_xll.acq_special_normalcdf(B73)</f>
        <v>7.3529259609646971E-2</v>
      </c>
      <c r="J73" s="56">
        <f t="shared" si="11"/>
        <v>7.3529259609646958E-2</v>
      </c>
      <c r="K73">
        <f t="shared" si="8"/>
        <v>1.3877787807814457E-17</v>
      </c>
    </row>
    <row r="74" spans="2:11" x14ac:dyDescent="0.35">
      <c r="B74">
        <v>-1.4000000000000099</v>
      </c>
      <c r="C74" s="56">
        <f>_xll.acq_special_erf(B74)</f>
        <v>-0.95228511976265029</v>
      </c>
      <c r="D74" s="56">
        <f t="shared" si="9"/>
        <v>-0.9522851197626504</v>
      </c>
      <c r="E74">
        <f t="shared" si="6"/>
        <v>1.1102230246251565E-16</v>
      </c>
      <c r="F74" s="56">
        <f>_xll.acq_special_erfc(B74)</f>
        <v>1.9522851197626503</v>
      </c>
      <c r="G74" s="56">
        <f t="shared" si="10"/>
        <v>1.9522851197626503</v>
      </c>
      <c r="H74">
        <f t="shared" si="7"/>
        <v>0</v>
      </c>
      <c r="I74" s="56">
        <f>_xll.acq_special_normalcdf(B74)</f>
        <v>8.0756659233769623E-2</v>
      </c>
      <c r="J74" s="56">
        <f t="shared" si="11"/>
        <v>8.0756659233769554E-2</v>
      </c>
      <c r="K74">
        <f t="shared" si="8"/>
        <v>6.9388939039072284E-17</v>
      </c>
    </row>
    <row r="75" spans="2:11" x14ac:dyDescent="0.35">
      <c r="B75">
        <v>-1.3500000000000101</v>
      </c>
      <c r="C75" s="56">
        <f>_xll.acq_special_erf(B75)</f>
        <v>-0.94376219612272583</v>
      </c>
      <c r="D75" s="56">
        <f t="shared" si="9"/>
        <v>-0.94376219612272594</v>
      </c>
      <c r="E75">
        <f t="shared" si="6"/>
        <v>1.1102230246251565E-16</v>
      </c>
      <c r="F75" s="56">
        <f>_xll.acq_special_erfc(B75)</f>
        <v>1.9437621961227258</v>
      </c>
      <c r="G75" s="56">
        <f t="shared" si="10"/>
        <v>1.9437621961227258</v>
      </c>
      <c r="H75">
        <f t="shared" si="7"/>
        <v>0</v>
      </c>
      <c r="I75" s="56">
        <f>_xll.acq_special_normalcdf(B75)</f>
        <v>8.8507991437400457E-2</v>
      </c>
      <c r="J75" s="56">
        <f t="shared" si="11"/>
        <v>8.8507991437400374E-2</v>
      </c>
      <c r="K75">
        <f t="shared" si="8"/>
        <v>8.3266726846886741E-17</v>
      </c>
    </row>
    <row r="76" spans="2:11" x14ac:dyDescent="0.35">
      <c r="B76">
        <v>-1.30000000000001</v>
      </c>
      <c r="C76" s="56">
        <f>_xll.acq_special_erf(B76)</f>
        <v>-0.93400794494065442</v>
      </c>
      <c r="D76" s="56">
        <f t="shared" si="9"/>
        <v>-0.93400794494065453</v>
      </c>
      <c r="E76">
        <f t="shared" si="6"/>
        <v>1.1102230246251565E-16</v>
      </c>
      <c r="F76" s="56">
        <f>_xll.acq_special_erfc(B76)</f>
        <v>1.9340079449406544</v>
      </c>
      <c r="G76" s="56">
        <f t="shared" si="10"/>
        <v>1.9340079449406544</v>
      </c>
      <c r="H76">
        <f t="shared" si="7"/>
        <v>0</v>
      </c>
      <c r="I76" s="56">
        <f>_xll.acq_special_normalcdf(B76)</f>
        <v>9.6800484585608582E-2</v>
      </c>
      <c r="J76" s="56">
        <f t="shared" si="11"/>
        <v>9.6800484585608582E-2</v>
      </c>
      <c r="K76">
        <f t="shared" si="8"/>
        <v>0</v>
      </c>
    </row>
    <row r="77" spans="2:11" x14ac:dyDescent="0.35">
      <c r="B77">
        <v>-1.25000000000001</v>
      </c>
      <c r="C77" s="56">
        <f>_xll.acq_special_erf(B77)</f>
        <v>-0.92290012825646062</v>
      </c>
      <c r="D77" s="56">
        <f t="shared" si="9"/>
        <v>-0.92290012825646062</v>
      </c>
      <c r="E77">
        <f t="shared" si="6"/>
        <v>0</v>
      </c>
      <c r="F77" s="56">
        <f>_xll.acq_special_erfc(B77)</f>
        <v>1.9229001282564606</v>
      </c>
      <c r="G77" s="56">
        <f t="shared" si="10"/>
        <v>1.9229001282564606</v>
      </c>
      <c r="H77">
        <f t="shared" si="7"/>
        <v>0</v>
      </c>
      <c r="I77" s="56">
        <f>_xll.acq_special_normalcdf(B77)</f>
        <v>0.10564977366685341</v>
      </c>
      <c r="J77" s="56">
        <f t="shared" si="11"/>
        <v>0.10564977366685342</v>
      </c>
      <c r="K77">
        <f t="shared" si="8"/>
        <v>1.3877787807814457E-17</v>
      </c>
    </row>
    <row r="78" spans="2:11" x14ac:dyDescent="0.35">
      <c r="B78">
        <v>-1.2000000000000099</v>
      </c>
      <c r="C78" s="56">
        <f>_xll.acq_special_erf(B78)</f>
        <v>-0.91031397822963811</v>
      </c>
      <c r="D78" s="56">
        <f t="shared" si="9"/>
        <v>-0.91031397822963811</v>
      </c>
      <c r="E78">
        <f t="shared" si="6"/>
        <v>0</v>
      </c>
      <c r="F78" s="56">
        <f>_xll.acq_special_erfc(B78)</f>
        <v>1.9103139782296381</v>
      </c>
      <c r="G78" s="56">
        <f t="shared" si="10"/>
        <v>1.9103139782296381</v>
      </c>
      <c r="H78">
        <f t="shared" si="7"/>
        <v>0</v>
      </c>
      <c r="I78" s="56">
        <f>_xll.acq_special_normalcdf(B78)</f>
        <v>0.11506967022170633</v>
      </c>
      <c r="J78" s="56">
        <f t="shared" si="11"/>
        <v>0.11506967022170632</v>
      </c>
      <c r="K78">
        <f t="shared" si="8"/>
        <v>1.3877787807814457E-17</v>
      </c>
    </row>
    <row r="79" spans="2:11" x14ac:dyDescent="0.35">
      <c r="B79">
        <v>-1.1500000000000099</v>
      </c>
      <c r="C79" s="56">
        <f>_xll.acq_special_erf(B79)</f>
        <v>-0.89612384293691805</v>
      </c>
      <c r="D79" s="56">
        <f t="shared" si="9"/>
        <v>-0.89612384293691805</v>
      </c>
      <c r="E79">
        <f t="shared" si="6"/>
        <v>0</v>
      </c>
      <c r="F79" s="56">
        <f>_xll.acq_special_erfc(B79)</f>
        <v>1.896123842936918</v>
      </c>
      <c r="G79" s="56">
        <f t="shared" si="10"/>
        <v>1.896123842936918</v>
      </c>
      <c r="H79">
        <f t="shared" si="7"/>
        <v>0</v>
      </c>
      <c r="I79" s="56">
        <f>_xll.acq_special_normalcdf(B79)</f>
        <v>0.12507193563714825</v>
      </c>
      <c r="J79" s="56">
        <f t="shared" si="11"/>
        <v>0.12507193563714819</v>
      </c>
      <c r="K79">
        <f t="shared" si="8"/>
        <v>5.5511151231257827E-17</v>
      </c>
    </row>
    <row r="80" spans="2:11" x14ac:dyDescent="0.35">
      <c r="B80">
        <v>-1.1000000000000101</v>
      </c>
      <c r="C80" s="56">
        <f>_xll.acq_special_erf(B80)</f>
        <v>-0.88020506957408506</v>
      </c>
      <c r="D80" s="56">
        <f t="shared" si="9"/>
        <v>-0.88020506957408506</v>
      </c>
      <c r="E80">
        <f t="shared" si="6"/>
        <v>0</v>
      </c>
      <c r="F80" s="56">
        <f>_xll.acq_special_erfc(B80)</f>
        <v>1.8802050695740851</v>
      </c>
      <c r="G80" s="56">
        <f t="shared" si="10"/>
        <v>1.8802050695740851</v>
      </c>
      <c r="H80">
        <f t="shared" si="7"/>
        <v>0</v>
      </c>
      <c r="I80" s="56">
        <f>_xll.acq_special_normalcdf(B80)</f>
        <v>0.13566606094638051</v>
      </c>
      <c r="J80" s="56">
        <f t="shared" si="11"/>
        <v>0.13566606094638042</v>
      </c>
      <c r="K80">
        <f t="shared" si="8"/>
        <v>8.3266726846886741E-17</v>
      </c>
    </row>
    <row r="81" spans="2:11" x14ac:dyDescent="0.35">
      <c r="B81">
        <v>-1.05000000000001</v>
      </c>
      <c r="C81" s="56">
        <f>_xll.acq_special_erf(B81)</f>
        <v>-0.86243610609010046</v>
      </c>
      <c r="D81" s="56">
        <f t="shared" si="9"/>
        <v>-0.86243610609010046</v>
      </c>
      <c r="E81">
        <f t="shared" si="6"/>
        <v>0</v>
      </c>
      <c r="F81" s="56">
        <f>_xll.acq_special_erfc(B81)</f>
        <v>1.8624361060901005</v>
      </c>
      <c r="G81" s="56">
        <f t="shared" si="10"/>
        <v>1.8624361060901005</v>
      </c>
      <c r="H81">
        <f t="shared" si="7"/>
        <v>0</v>
      </c>
      <c r="I81" s="56">
        <f>_xll.acq_special_normalcdf(B81)</f>
        <v>0.14685905637589358</v>
      </c>
      <c r="J81" s="56">
        <f t="shared" si="11"/>
        <v>0.14685905637589361</v>
      </c>
      <c r="K81">
        <f t="shared" si="8"/>
        <v>2.7755575615628914E-17</v>
      </c>
    </row>
    <row r="82" spans="2:11" x14ac:dyDescent="0.35">
      <c r="B82">
        <v>-1.00000000000001</v>
      </c>
      <c r="C82" s="56">
        <f>_xll.acq_special_erf(B82)</f>
        <v>-0.842700792949719</v>
      </c>
      <c r="D82" s="56">
        <f t="shared" si="9"/>
        <v>-0.842700792949719</v>
      </c>
      <c r="E82">
        <f t="shared" si="6"/>
        <v>0</v>
      </c>
      <c r="F82" s="56">
        <f>_xll.acq_special_erfc(B82)</f>
        <v>1.842700792949719</v>
      </c>
      <c r="G82" s="56">
        <f t="shared" si="10"/>
        <v>1.842700792949719</v>
      </c>
      <c r="H82">
        <f t="shared" si="7"/>
        <v>0</v>
      </c>
      <c r="I82" s="56">
        <f>_xll.acq_special_normalcdf(B82)</f>
        <v>0.15865525393145458</v>
      </c>
      <c r="J82" s="56">
        <f t="shared" si="11"/>
        <v>0.15865525393145458</v>
      </c>
      <c r="K82">
        <f t="shared" si="8"/>
        <v>0</v>
      </c>
    </row>
    <row r="83" spans="2:11" x14ac:dyDescent="0.35">
      <c r="B83">
        <v>-0.95000000000000995</v>
      </c>
      <c r="C83" s="56">
        <f>_xll.acq_special_erf(B83)</f>
        <v>-0.82089080727328234</v>
      </c>
      <c r="D83" s="56">
        <f t="shared" si="9"/>
        <v>-0.82089080727328256</v>
      </c>
      <c r="E83">
        <f t="shared" si="6"/>
        <v>2.2204460492503131E-16</v>
      </c>
      <c r="F83" s="56">
        <f>_xll.acq_special_erfc(B83)</f>
        <v>1.8208908072732823</v>
      </c>
      <c r="G83" s="56">
        <f t="shared" si="10"/>
        <v>1.8208908072732826</v>
      </c>
      <c r="H83">
        <f t="shared" si="7"/>
        <v>2.2204460492503131E-16</v>
      </c>
      <c r="I83" s="56">
        <f>_xll.acq_special_normalcdf(B83)</f>
        <v>0.17105612630847927</v>
      </c>
      <c r="J83" s="56">
        <f t="shared" si="11"/>
        <v>0.17105612630847924</v>
      </c>
      <c r="K83">
        <f t="shared" si="8"/>
        <v>2.7755575615628914E-17</v>
      </c>
    </row>
    <row r="84" spans="2:11" x14ac:dyDescent="0.35">
      <c r="B84">
        <v>-0.90000000000001001</v>
      </c>
      <c r="C84" s="56">
        <f>_xll.acq_special_erf(B84)</f>
        <v>-0.79690821242283716</v>
      </c>
      <c r="D84" s="56">
        <f t="shared" si="9"/>
        <v>-0.79690821242283716</v>
      </c>
      <c r="E84">
        <f t="shared" si="6"/>
        <v>0</v>
      </c>
      <c r="F84" s="56">
        <f>_xll.acq_special_erfc(B84)</f>
        <v>1.7969082124228373</v>
      </c>
      <c r="G84" s="56">
        <f t="shared" si="10"/>
        <v>1.796908212422837</v>
      </c>
      <c r="H84">
        <f t="shared" si="7"/>
        <v>2.2204460492503131E-16</v>
      </c>
      <c r="I84" s="56">
        <f>_xll.acq_special_normalcdf(B84)</f>
        <v>0.18406012534675686</v>
      </c>
      <c r="J84" s="56">
        <f t="shared" si="11"/>
        <v>0.18406012534675684</v>
      </c>
      <c r="K84">
        <f t="shared" si="8"/>
        <v>2.7755575615628914E-17</v>
      </c>
    </row>
    <row r="85" spans="2:11" x14ac:dyDescent="0.35">
      <c r="B85">
        <v>-0.85000000000000997</v>
      </c>
      <c r="C85" s="56">
        <f>_xll.acq_special_erf(B85)</f>
        <v>-0.77066805760835788</v>
      </c>
      <c r="D85" s="56">
        <f t="shared" si="9"/>
        <v>-0.77066805760835799</v>
      </c>
      <c r="E85">
        <f t="shared" si="6"/>
        <v>1.1102230246251565E-16</v>
      </c>
      <c r="F85" s="56">
        <f>_xll.acq_special_erfc(B85)</f>
        <v>1.7706680576083578</v>
      </c>
      <c r="G85" s="56">
        <f t="shared" si="10"/>
        <v>1.770668057608358</v>
      </c>
      <c r="H85">
        <f t="shared" si="7"/>
        <v>2.2204460492503131E-16</v>
      </c>
      <c r="I85" s="56">
        <f>_xll.acq_special_normalcdf(B85)</f>
        <v>0.19766254312268955</v>
      </c>
      <c r="J85" s="56">
        <f t="shared" si="11"/>
        <v>0.1976625431226896</v>
      </c>
      <c r="K85">
        <f t="shared" si="8"/>
        <v>5.5511151231257827E-17</v>
      </c>
    </row>
    <row r="86" spans="2:11" x14ac:dyDescent="0.35">
      <c r="B86">
        <v>-0.80000000000001004</v>
      </c>
      <c r="C86" s="56">
        <f>_xll.acq_special_erf(B86)</f>
        <v>-0.7421009647076664</v>
      </c>
      <c r="D86" s="56">
        <f t="shared" si="9"/>
        <v>-0.74210096470766651</v>
      </c>
      <c r="E86">
        <f t="shared" si="6"/>
        <v>1.1102230246251565E-16</v>
      </c>
      <c r="F86" s="56">
        <f>_xll.acq_special_erfc(B86)</f>
        <v>1.7421009647076664</v>
      </c>
      <c r="G86" s="56">
        <f t="shared" si="10"/>
        <v>1.7421009647076664</v>
      </c>
      <c r="H86">
        <f t="shared" si="7"/>
        <v>0</v>
      </c>
      <c r="I86" s="56">
        <f>_xll.acq_special_normalcdf(B86)</f>
        <v>0.21185539858339381</v>
      </c>
      <c r="J86" s="56">
        <f t="shared" si="11"/>
        <v>0.21185539858339378</v>
      </c>
      <c r="K86">
        <f t="shared" si="8"/>
        <v>2.7755575615628914E-17</v>
      </c>
    </row>
    <row r="87" spans="2:11" x14ac:dyDescent="0.35">
      <c r="B87">
        <v>-0.75000000000001998</v>
      </c>
      <c r="C87" s="56">
        <f>_xll.acq_special_erf(B87)</f>
        <v>-0.71115563365352785</v>
      </c>
      <c r="D87" s="56">
        <f t="shared" si="9"/>
        <v>-0.71115563365352807</v>
      </c>
      <c r="E87">
        <f t="shared" si="6"/>
        <v>2.2204460492503131E-16</v>
      </c>
      <c r="F87" s="56">
        <f>_xll.acq_special_erfc(B87)</f>
        <v>1.7111556336535279</v>
      </c>
      <c r="G87" s="56">
        <f t="shared" si="10"/>
        <v>1.7111556336535281</v>
      </c>
      <c r="H87">
        <f t="shared" si="7"/>
        <v>2.2204460492503131E-16</v>
      </c>
      <c r="I87" s="56">
        <f>_xll.acq_special_normalcdf(B87)</f>
        <v>0.22662735237686216</v>
      </c>
      <c r="J87" s="56">
        <f t="shared" si="11"/>
        <v>0.22662735237686216</v>
      </c>
      <c r="K87">
        <f t="shared" si="8"/>
        <v>0</v>
      </c>
    </row>
    <row r="88" spans="2:11" x14ac:dyDescent="0.35">
      <c r="B88">
        <v>-0.70000000000002005</v>
      </c>
      <c r="C88" s="56">
        <f>_xll.acq_special_erf(B88)</f>
        <v>-0.67780119383743231</v>
      </c>
      <c r="D88" s="56">
        <f t="shared" si="9"/>
        <v>-0.67780119383743243</v>
      </c>
      <c r="E88">
        <f t="shared" si="6"/>
        <v>1.1102230246251565E-16</v>
      </c>
      <c r="F88" s="56">
        <f>_xll.acq_special_erfc(B88)</f>
        <v>1.6778011938374324</v>
      </c>
      <c r="G88" s="56">
        <f t="shared" si="10"/>
        <v>1.6778011938374324</v>
      </c>
      <c r="H88">
        <f t="shared" si="7"/>
        <v>0</v>
      </c>
      <c r="I88" s="56">
        <f>_xll.acq_special_normalcdf(B88)</f>
        <v>0.24196365222306676</v>
      </c>
      <c r="J88" s="56">
        <f t="shared" si="11"/>
        <v>0.24196365222306665</v>
      </c>
      <c r="K88">
        <f t="shared" si="8"/>
        <v>1.1102230246251565E-16</v>
      </c>
    </row>
    <row r="89" spans="2:11" x14ac:dyDescent="0.35">
      <c r="B89">
        <v>-0.65000000000002001</v>
      </c>
      <c r="C89" s="56">
        <f>_xll.acq_special_erf(B89)</f>
        <v>-0.64202932735568652</v>
      </c>
      <c r="D89" s="56">
        <f t="shared" si="9"/>
        <v>-0.64202932735568674</v>
      </c>
      <c r="E89">
        <f t="shared" si="6"/>
        <v>2.2204460492503131E-16</v>
      </c>
      <c r="F89" s="56">
        <f>_xll.acq_special_erfc(B89)</f>
        <v>1.6420293273556865</v>
      </c>
      <c r="G89" s="56">
        <f t="shared" si="10"/>
        <v>1.6420293273556867</v>
      </c>
      <c r="H89">
        <f t="shared" si="7"/>
        <v>2.2204460492503131E-16</v>
      </c>
      <c r="I89" s="56">
        <f>_xll.acq_special_normalcdf(B89)</f>
        <v>0.25784611080585823</v>
      </c>
      <c r="J89" s="56">
        <f t="shared" si="11"/>
        <v>0.25784611080585818</v>
      </c>
      <c r="K89">
        <f t="shared" si="8"/>
        <v>5.5511151231257827E-17</v>
      </c>
    </row>
    <row r="90" spans="2:11" x14ac:dyDescent="0.35">
      <c r="B90">
        <v>-0.60000000000001996</v>
      </c>
      <c r="C90" s="56">
        <f>_xll.acq_special_erf(B90)</f>
        <v>-0.60385609084794156</v>
      </c>
      <c r="D90" s="56">
        <f t="shared" si="9"/>
        <v>-0.60385609084794156</v>
      </c>
      <c r="E90">
        <f t="shared" si="6"/>
        <v>0</v>
      </c>
      <c r="F90" s="56">
        <f>_xll.acq_special_erfc(B90)</f>
        <v>1.6038560908479416</v>
      </c>
      <c r="G90" s="56">
        <f t="shared" si="10"/>
        <v>1.6038560908479416</v>
      </c>
      <c r="H90">
        <f t="shared" si="7"/>
        <v>0</v>
      </c>
      <c r="I90" s="56">
        <f>_xll.acq_special_normalcdf(B90)</f>
        <v>0.27425311775006689</v>
      </c>
      <c r="J90" s="56">
        <f t="shared" si="11"/>
        <v>0.27425311775006689</v>
      </c>
      <c r="K90">
        <f t="shared" si="8"/>
        <v>0</v>
      </c>
    </row>
    <row r="91" spans="2:11" x14ac:dyDescent="0.35">
      <c r="B91">
        <v>-0.55000000000002003</v>
      </c>
      <c r="C91" s="56">
        <f>_xll.acq_special_erf(B91)</f>
        <v>-0.56332336632512559</v>
      </c>
      <c r="D91" s="56">
        <f t="shared" si="9"/>
        <v>-0.56332336632512559</v>
      </c>
      <c r="E91">
        <f t="shared" si="6"/>
        <v>0</v>
      </c>
      <c r="F91" s="56">
        <f>_xll.acq_special_erfc(B91)</f>
        <v>1.5633233663251256</v>
      </c>
      <c r="G91" s="56">
        <f t="shared" si="10"/>
        <v>1.5633233663251256</v>
      </c>
      <c r="H91">
        <f t="shared" si="7"/>
        <v>0</v>
      </c>
      <c r="I91" s="56">
        <f>_xll.acq_special_normalcdf(B91)</f>
        <v>0.29115968678833948</v>
      </c>
      <c r="J91" s="56">
        <f t="shared" si="11"/>
        <v>0.29115968678833948</v>
      </c>
      <c r="K91">
        <f t="shared" si="8"/>
        <v>0</v>
      </c>
    </row>
    <row r="92" spans="2:11" x14ac:dyDescent="0.35">
      <c r="B92">
        <v>-0.50000000000001998</v>
      </c>
      <c r="C92" s="56">
        <f>_xll.acq_special_erf(B92)</f>
        <v>-0.52049987781306406</v>
      </c>
      <c r="D92" s="56">
        <f t="shared" si="9"/>
        <v>-0.52049987781306406</v>
      </c>
      <c r="E92">
        <f t="shared" si="6"/>
        <v>0</v>
      </c>
      <c r="F92" s="56">
        <f>_xll.acq_special_erfc(B92)</f>
        <v>1.5204998778130641</v>
      </c>
      <c r="G92" s="56">
        <f t="shared" si="10"/>
        <v>1.5204998778130641</v>
      </c>
      <c r="H92">
        <f t="shared" si="7"/>
        <v>0</v>
      </c>
      <c r="I92" s="56">
        <f>_xll.acq_special_normalcdf(B92)</f>
        <v>0.30853753872597983</v>
      </c>
      <c r="J92" s="56">
        <f t="shared" si="11"/>
        <v>0.30853753872597978</v>
      </c>
      <c r="K92">
        <f t="shared" si="8"/>
        <v>5.5511151231257827E-17</v>
      </c>
    </row>
    <row r="93" spans="2:11" x14ac:dyDescent="0.35">
      <c r="B93">
        <v>-0.45000000000002</v>
      </c>
      <c r="C93" s="56">
        <f>_xll.acq_special_erf(B93)</f>
        <v>-0.47548171978694204</v>
      </c>
      <c r="D93" s="56">
        <f t="shared" si="9"/>
        <v>-0.47548171978694209</v>
      </c>
      <c r="E93">
        <f t="shared" si="6"/>
        <v>5.5511151231257827E-17</v>
      </c>
      <c r="F93" s="56">
        <f>_xll.acq_special_erfc(B93)</f>
        <v>1.4754817197869421</v>
      </c>
      <c r="G93" s="56">
        <f t="shared" si="10"/>
        <v>1.4754817197869421</v>
      </c>
      <c r="H93">
        <f t="shared" si="7"/>
        <v>0</v>
      </c>
      <c r="I93" s="56">
        <f>_xll.acq_special_normalcdf(B93)</f>
        <v>0.32635522028791286</v>
      </c>
      <c r="J93" s="56">
        <f t="shared" si="11"/>
        <v>0.32635522028791286</v>
      </c>
      <c r="K93">
        <f t="shared" si="8"/>
        <v>0</v>
      </c>
    </row>
    <row r="94" spans="2:11" x14ac:dyDescent="0.35">
      <c r="B94">
        <v>-0.40000000000002001</v>
      </c>
      <c r="C94" s="56">
        <f>_xll.acq_special_erf(B94)</f>
        <v>-0.42839235504668771</v>
      </c>
      <c r="D94" s="56">
        <f t="shared" si="9"/>
        <v>-0.42839235504668777</v>
      </c>
      <c r="E94">
        <f t="shared" si="6"/>
        <v>5.5511151231257827E-17</v>
      </c>
      <c r="F94" s="56">
        <f>_xll.acq_special_erfc(B94)</f>
        <v>1.4283923550466877</v>
      </c>
      <c r="G94" s="56">
        <f t="shared" si="10"/>
        <v>1.4283923550466877</v>
      </c>
      <c r="H94">
        <f t="shared" si="7"/>
        <v>0</v>
      </c>
      <c r="I94" s="56">
        <f>_xll.acq_special_normalcdf(B94)</f>
        <v>0.34457825838966849</v>
      </c>
      <c r="J94" s="56">
        <f t="shared" si="11"/>
        <v>0.34457825838966843</v>
      </c>
      <c r="K94">
        <f t="shared" si="8"/>
        <v>5.5511151231257827E-17</v>
      </c>
    </row>
    <row r="95" spans="2:11" x14ac:dyDescent="0.35">
      <c r="B95">
        <v>-0.35000000000002002</v>
      </c>
      <c r="C95" s="56">
        <f>_xll.acq_special_erf(B95)</f>
        <v>-0.37938205356233029</v>
      </c>
      <c r="D95" s="56">
        <f t="shared" si="9"/>
        <v>-0.37938205356233035</v>
      </c>
      <c r="E95">
        <f t="shared" si="6"/>
        <v>5.5511151231257827E-17</v>
      </c>
      <c r="F95" s="56">
        <f>_xll.acq_special_erfc(B95)</f>
        <v>1.3793820535623302</v>
      </c>
      <c r="G95" s="56">
        <f t="shared" si="10"/>
        <v>1.3793820535623302</v>
      </c>
      <c r="H95">
        <f t="shared" si="7"/>
        <v>0</v>
      </c>
      <c r="I95" s="56">
        <f>_xll.acq_special_normalcdf(B95)</f>
        <v>0.36316934882437341</v>
      </c>
      <c r="J95" s="56">
        <f t="shared" si="11"/>
        <v>0.36316934882437341</v>
      </c>
      <c r="K95">
        <f t="shared" si="8"/>
        <v>0</v>
      </c>
    </row>
    <row r="96" spans="2:11" x14ac:dyDescent="0.35">
      <c r="B96">
        <v>-0.30000000000001997</v>
      </c>
      <c r="C96" s="56">
        <f>_xll.acq_special_erf(B96)</f>
        <v>-0.32862675945914793</v>
      </c>
      <c r="D96" s="56">
        <f t="shared" si="9"/>
        <v>-0.3286267594591481</v>
      </c>
      <c r="E96">
        <f t="shared" si="6"/>
        <v>1.6653345369377348E-16</v>
      </c>
      <c r="F96" s="56">
        <f>_xll.acq_special_erfc(B96)</f>
        <v>1.3286267594591479</v>
      </c>
      <c r="G96" s="56">
        <f t="shared" si="10"/>
        <v>1.3286267594591481</v>
      </c>
      <c r="H96">
        <f t="shared" si="7"/>
        <v>2.2204460492503131E-16</v>
      </c>
      <c r="I96" s="56">
        <f>_xll.acq_special_normalcdf(B96)</f>
        <v>0.38208857781103978</v>
      </c>
      <c r="J96" s="56">
        <f t="shared" si="11"/>
        <v>0.38208857781103972</v>
      </c>
      <c r="K96">
        <f t="shared" si="8"/>
        <v>5.5511151231257827E-17</v>
      </c>
    </row>
    <row r="97" spans="2:11" x14ac:dyDescent="0.35">
      <c r="B97">
        <v>-0.25000000000001998</v>
      </c>
      <c r="C97" s="56">
        <f>_xll.acq_special_erf(B97)</f>
        <v>-0.27632639016825811</v>
      </c>
      <c r="D97" s="56">
        <f t="shared" si="9"/>
        <v>-0.27632639016825811</v>
      </c>
      <c r="E97">
        <f t="shared" si="6"/>
        <v>0</v>
      </c>
      <c r="F97" s="56">
        <f>_xll.acq_special_erfc(B97)</f>
        <v>1.2763263901682582</v>
      </c>
      <c r="G97" s="56">
        <f t="shared" si="10"/>
        <v>1.2763263901682582</v>
      </c>
      <c r="H97">
        <f t="shared" si="7"/>
        <v>0</v>
      </c>
      <c r="I97" s="56">
        <f>_xll.acq_special_normalcdf(B97)</f>
        <v>0.40129367431706853</v>
      </c>
      <c r="J97" s="56">
        <f t="shared" si="11"/>
        <v>0.40129367431706853</v>
      </c>
      <c r="K97">
        <f t="shared" si="8"/>
        <v>0</v>
      </c>
    </row>
    <row r="98" spans="2:11" x14ac:dyDescent="0.35">
      <c r="B98">
        <v>-0.20000000000002</v>
      </c>
      <c r="C98" s="56">
        <f>_xll.acq_special_erf(B98)</f>
        <v>-0.2227025892105001</v>
      </c>
      <c r="D98" s="56">
        <f t="shared" si="9"/>
        <v>-0.22270258921050015</v>
      </c>
      <c r="E98">
        <f t="shared" si="6"/>
        <v>5.5511151231257827E-17</v>
      </c>
      <c r="F98" s="56">
        <f>_xll.acq_special_erfc(B98)</f>
        <v>1.2227025892105001</v>
      </c>
      <c r="G98" s="56">
        <f t="shared" si="10"/>
        <v>1.2227025892105001</v>
      </c>
      <c r="H98">
        <f t="shared" si="7"/>
        <v>0</v>
      </c>
      <c r="I98" s="56">
        <f>_xll.acq_special_normalcdf(B98)</f>
        <v>0.42074029056088913</v>
      </c>
      <c r="J98" s="56">
        <f t="shared" si="11"/>
        <v>0.42074029056088913</v>
      </c>
      <c r="K98">
        <f t="shared" si="8"/>
        <v>0</v>
      </c>
    </row>
    <row r="99" spans="2:11" x14ac:dyDescent="0.35">
      <c r="B99">
        <v>-0.15000000000002001</v>
      </c>
      <c r="C99" s="56">
        <f>_xll.acq_special_erf(B99)</f>
        <v>-0.16799597142738554</v>
      </c>
      <c r="D99" s="56">
        <f t="shared" si="9"/>
        <v>-0.16799597142738559</v>
      </c>
      <c r="E99">
        <f t="shared" si="6"/>
        <v>5.5511151231257827E-17</v>
      </c>
      <c r="F99" s="56">
        <f>_xll.acq_special_erfc(B99)</f>
        <v>1.1679959714273855</v>
      </c>
      <c r="G99" s="56">
        <f t="shared" si="10"/>
        <v>1.1679959714273855</v>
      </c>
      <c r="H99">
        <f t="shared" si="7"/>
        <v>0</v>
      </c>
      <c r="I99" s="56">
        <f>_xll.acq_special_normalcdf(B99)</f>
        <v>0.44038230762974961</v>
      </c>
      <c r="J99" s="56">
        <f t="shared" si="11"/>
        <v>0.44038230762974956</v>
      </c>
      <c r="K99">
        <f t="shared" si="8"/>
        <v>5.5511151231257827E-17</v>
      </c>
    </row>
    <row r="100" spans="2:11" x14ac:dyDescent="0.35">
      <c r="B100">
        <v>-0.10000000000002</v>
      </c>
      <c r="C100" s="56">
        <f>_xll.acq_special_erf(B100)</f>
        <v>-0.11246291601830724</v>
      </c>
      <c r="D100" s="56">
        <f t="shared" si="9"/>
        <v>-0.11246291601830724</v>
      </c>
      <c r="E100">
        <f t="shared" si="6"/>
        <v>0</v>
      </c>
      <c r="F100" s="56">
        <f>_xll.acq_special_erfc(B100)</f>
        <v>1.1124629160183073</v>
      </c>
      <c r="G100" s="56">
        <f t="shared" si="10"/>
        <v>1.1124629160183073</v>
      </c>
      <c r="H100">
        <f t="shared" si="7"/>
        <v>0</v>
      </c>
      <c r="I100" s="56">
        <f>_xll.acq_special_normalcdf(B100)</f>
        <v>0.46017216272296307</v>
      </c>
      <c r="J100" s="56">
        <f t="shared" si="11"/>
        <v>0.46017216272296307</v>
      </c>
      <c r="K100">
        <f t="shared" si="8"/>
        <v>0</v>
      </c>
    </row>
    <row r="101" spans="2:11" x14ac:dyDescent="0.35">
      <c r="B101">
        <v>-5.0000000000020299E-2</v>
      </c>
      <c r="C101" s="56">
        <f>_xll.acq_special_erf(B101)</f>
        <v>-5.6371977797039466E-2</v>
      </c>
      <c r="D101" s="56">
        <f t="shared" si="9"/>
        <v>-5.6371977797039487E-2</v>
      </c>
      <c r="E101">
        <f t="shared" si="6"/>
        <v>2.0816681711721685E-17</v>
      </c>
      <c r="F101" s="56">
        <f>_xll.acq_special_erfc(B101)</f>
        <v>1.0563719777970395</v>
      </c>
      <c r="G101" s="56">
        <f t="shared" si="10"/>
        <v>1.0563719777970395</v>
      </c>
      <c r="H101">
        <f t="shared" si="7"/>
        <v>0</v>
      </c>
      <c r="I101" s="56">
        <f>_xll.acq_special_normalcdf(B101)</f>
        <v>0.48006119416161946</v>
      </c>
      <c r="J101" s="56">
        <f t="shared" si="11"/>
        <v>0.48006119416161946</v>
      </c>
      <c r="K101">
        <f t="shared" si="8"/>
        <v>0</v>
      </c>
    </row>
    <row r="102" spans="2:11" x14ac:dyDescent="0.35">
      <c r="B102">
        <v>-2.0428103653102899E-14</v>
      </c>
      <c r="C102" s="56">
        <f>_xll.acq_special_erf(B102)</f>
        <v>-2.3050646585429045E-14</v>
      </c>
      <c r="D102" s="56">
        <f t="shared" si="9"/>
        <v>-2.3050646585429052E-14</v>
      </c>
      <c r="E102">
        <f t="shared" si="6"/>
        <v>6.3108872417680944E-30</v>
      </c>
      <c r="F102" s="56">
        <f>_xll.acq_special_erfc(B102)</f>
        <v>1.0000000000000231</v>
      </c>
      <c r="G102" s="56">
        <f t="shared" si="10"/>
        <v>1.0000000000000231</v>
      </c>
      <c r="H102">
        <f t="shared" si="7"/>
        <v>0</v>
      </c>
      <c r="I102" s="56">
        <f>_xll.acq_special_normalcdf(B102)</f>
        <v>0.49999999999999184</v>
      </c>
      <c r="J102" s="56">
        <f t="shared" si="11"/>
        <v>0.49999999999999184</v>
      </c>
      <c r="K102">
        <f t="shared" si="8"/>
        <v>0</v>
      </c>
    </row>
    <row r="103" spans="2:11" x14ac:dyDescent="0.35">
      <c r="B103">
        <v>4.9999999999980303E-2</v>
      </c>
      <c r="C103" s="56">
        <f>_xll.acq_special_erf(B103)</f>
        <v>5.6371977796994446E-2</v>
      </c>
      <c r="D103" s="56">
        <f t="shared" si="9"/>
        <v>5.637197779699446E-2</v>
      </c>
      <c r="E103">
        <f t="shared" si="6"/>
        <v>1.3877787807814457E-17</v>
      </c>
      <c r="F103" s="56">
        <f>_xll.acq_special_erfc(B103)</f>
        <v>0.94362802220300557</v>
      </c>
      <c r="G103" s="56">
        <f t="shared" si="10"/>
        <v>0.94362802220300557</v>
      </c>
      <c r="H103">
        <f t="shared" si="7"/>
        <v>0</v>
      </c>
      <c r="I103" s="56">
        <f>_xll.acq_special_normalcdf(B103)</f>
        <v>0.5199388058383646</v>
      </c>
      <c r="J103" s="56">
        <f t="shared" si="11"/>
        <v>0.5199388058383646</v>
      </c>
      <c r="K103">
        <f t="shared" si="8"/>
        <v>0</v>
      </c>
    </row>
    <row r="104" spans="2:11" x14ac:dyDescent="0.35">
      <c r="B104">
        <v>9.9999999999980105E-2</v>
      </c>
      <c r="C104" s="56">
        <f>_xll.acq_special_erf(B104)</f>
        <v>0.11246291601826267</v>
      </c>
      <c r="D104" s="56">
        <f t="shared" si="9"/>
        <v>0.11246291601826267</v>
      </c>
      <c r="E104">
        <f t="shared" si="6"/>
        <v>0</v>
      </c>
      <c r="F104" s="56">
        <f>_xll.acq_special_erfc(B104)</f>
        <v>0.88753708398173736</v>
      </c>
      <c r="G104" s="56">
        <f t="shared" si="10"/>
        <v>0.88753708398173736</v>
      </c>
      <c r="H104">
        <f t="shared" si="7"/>
        <v>0</v>
      </c>
      <c r="I104" s="56">
        <f>_xll.acq_special_normalcdf(B104)</f>
        <v>0.53982783727702111</v>
      </c>
      <c r="J104" s="56">
        <f t="shared" si="11"/>
        <v>0.53982783727702111</v>
      </c>
      <c r="K104">
        <f t="shared" si="8"/>
        <v>0</v>
      </c>
    </row>
    <row r="105" spans="2:11" x14ac:dyDescent="0.35">
      <c r="B105">
        <v>0.14999999999998001</v>
      </c>
      <c r="C105" s="56">
        <f>_xll.acq_special_erf(B105)</f>
        <v>0.16799597142734141</v>
      </c>
      <c r="D105" s="56">
        <f t="shared" si="9"/>
        <v>0.16799597142734146</v>
      </c>
      <c r="E105">
        <f t="shared" si="6"/>
        <v>5.5511151231257827E-17</v>
      </c>
      <c r="F105" s="56">
        <f>_xll.acq_special_erfc(B105)</f>
        <v>0.83200402857265865</v>
      </c>
      <c r="G105" s="56">
        <f t="shared" si="10"/>
        <v>0.83200402857265854</v>
      </c>
      <c r="H105">
        <f t="shared" si="7"/>
        <v>1.1102230246251565E-16</v>
      </c>
      <c r="I105" s="56">
        <f>_xll.acq_special_normalcdf(B105)</f>
        <v>0.55961769237023462</v>
      </c>
      <c r="J105" s="56">
        <f t="shared" si="11"/>
        <v>0.55961769237023462</v>
      </c>
      <c r="K105">
        <f t="shared" si="8"/>
        <v>0</v>
      </c>
    </row>
    <row r="106" spans="2:11" x14ac:dyDescent="0.35">
      <c r="B106">
        <v>0.19999999999998</v>
      </c>
      <c r="C106" s="56">
        <f>_xll.acq_special_erf(B106)</f>
        <v>0.22270258921045677</v>
      </c>
      <c r="D106" s="56">
        <f t="shared" si="9"/>
        <v>0.22270258921045677</v>
      </c>
      <c r="E106">
        <f t="shared" si="6"/>
        <v>0</v>
      </c>
      <c r="F106" s="56">
        <f>_xll.acq_special_erfc(B106)</f>
        <v>0.77729741078954318</v>
      </c>
      <c r="G106" s="56">
        <f t="shared" si="10"/>
        <v>0.77729741078954318</v>
      </c>
      <c r="H106">
        <f t="shared" si="7"/>
        <v>0</v>
      </c>
      <c r="I106" s="56">
        <f>_xll.acq_special_normalcdf(B106)</f>
        <v>0.57925970943909522</v>
      </c>
      <c r="J106" s="56">
        <f t="shared" si="11"/>
        <v>0.57925970943909522</v>
      </c>
      <c r="K106">
        <f t="shared" si="8"/>
        <v>0</v>
      </c>
    </row>
    <row r="107" spans="2:11" x14ac:dyDescent="0.35">
      <c r="B107">
        <v>0.24999999999997999</v>
      </c>
      <c r="C107" s="56">
        <f>_xll.acq_special_erf(B107)</f>
        <v>0.27632639016821564</v>
      </c>
      <c r="D107" s="56">
        <f t="shared" si="9"/>
        <v>0.27632639016821575</v>
      </c>
      <c r="E107">
        <f t="shared" si="6"/>
        <v>1.1102230246251565E-16</v>
      </c>
      <c r="F107" s="56">
        <f>_xll.acq_special_erfc(B107)</f>
        <v>0.72367360983178441</v>
      </c>
      <c r="G107" s="56">
        <f t="shared" si="10"/>
        <v>0.72367360983178419</v>
      </c>
      <c r="H107">
        <f t="shared" si="7"/>
        <v>2.2204460492503131E-16</v>
      </c>
      <c r="I107" s="56">
        <f>_xll.acq_special_normalcdf(B107)</f>
        <v>0.59870632568291593</v>
      </c>
      <c r="J107" s="56">
        <f t="shared" si="11"/>
        <v>0.59870632568291593</v>
      </c>
      <c r="K107">
        <f t="shared" si="8"/>
        <v>0</v>
      </c>
    </row>
    <row r="108" spans="2:11" x14ac:dyDescent="0.35">
      <c r="B108">
        <v>0.29999999999998</v>
      </c>
      <c r="C108" s="56">
        <f>_xll.acq_special_erf(B108)</f>
        <v>0.3286267594591068</v>
      </c>
      <c r="D108" s="56">
        <f t="shared" si="9"/>
        <v>0.32862675945910685</v>
      </c>
      <c r="E108">
        <f t="shared" si="6"/>
        <v>5.5511151231257827E-17</v>
      </c>
      <c r="F108" s="56">
        <f>_xll.acq_special_erfc(B108)</f>
        <v>0.6713732405408932</v>
      </c>
      <c r="G108" s="56">
        <f t="shared" si="10"/>
        <v>0.6713732405408932</v>
      </c>
      <c r="H108">
        <f t="shared" si="7"/>
        <v>0</v>
      </c>
      <c r="I108" s="56">
        <f>_xll.acq_special_normalcdf(B108)</f>
        <v>0.61791142218894501</v>
      </c>
      <c r="J108" s="56">
        <f t="shared" si="11"/>
        <v>0.61791142218894501</v>
      </c>
      <c r="K108">
        <f t="shared" si="8"/>
        <v>0</v>
      </c>
    </row>
    <row r="109" spans="2:11" x14ac:dyDescent="0.35">
      <c r="B109">
        <v>0.34999999999997999</v>
      </c>
      <c r="C109" s="56">
        <f>_xll.acq_special_erf(B109)</f>
        <v>0.37938205356229027</v>
      </c>
      <c r="D109" s="56">
        <f t="shared" si="9"/>
        <v>0.37938205356229032</v>
      </c>
      <c r="E109">
        <f t="shared" si="6"/>
        <v>5.5511151231257827E-17</v>
      </c>
      <c r="F109" s="56">
        <f>_xll.acq_special_erfc(B109)</f>
        <v>0.62061794643770973</v>
      </c>
      <c r="G109" s="56">
        <f t="shared" si="10"/>
        <v>0.62061794643770973</v>
      </c>
      <c r="H109">
        <f t="shared" si="7"/>
        <v>0</v>
      </c>
      <c r="I109" s="56">
        <f>_xll.acq_special_normalcdf(B109)</f>
        <v>0.63683065117561166</v>
      </c>
      <c r="J109" s="56">
        <f t="shared" si="11"/>
        <v>0.63683065117561155</v>
      </c>
      <c r="K109">
        <f t="shared" si="8"/>
        <v>1.1102230246251565E-16</v>
      </c>
    </row>
    <row r="110" spans="2:11" x14ac:dyDescent="0.35">
      <c r="B110">
        <v>0.39999999999997998</v>
      </c>
      <c r="C110" s="56">
        <f>_xll.acq_special_erf(B110)</f>
        <v>0.42839235504664919</v>
      </c>
      <c r="D110" s="56">
        <f t="shared" si="9"/>
        <v>0.42839235504664919</v>
      </c>
      <c r="E110">
        <f t="shared" si="6"/>
        <v>0</v>
      </c>
      <c r="F110" s="56">
        <f>_xll.acq_special_erfc(B110)</f>
        <v>0.57160764495335081</v>
      </c>
      <c r="G110" s="56">
        <f t="shared" si="10"/>
        <v>0.57160764495335081</v>
      </c>
      <c r="H110">
        <f t="shared" si="7"/>
        <v>0</v>
      </c>
      <c r="I110" s="56">
        <f>_xll.acq_special_normalcdf(B110)</f>
        <v>0.65542174161031674</v>
      </c>
      <c r="J110" s="56">
        <f t="shared" si="11"/>
        <v>0.65542174161031674</v>
      </c>
      <c r="K110">
        <f t="shared" si="8"/>
        <v>0</v>
      </c>
    </row>
    <row r="111" spans="2:11" x14ac:dyDescent="0.35">
      <c r="B111">
        <v>0.44999999999998003</v>
      </c>
      <c r="C111" s="56">
        <f>_xll.acq_special_erf(B111)</f>
        <v>0.47548171978690529</v>
      </c>
      <c r="D111" s="56">
        <f t="shared" si="9"/>
        <v>0.47548171978690529</v>
      </c>
      <c r="E111">
        <f t="shared" si="6"/>
        <v>0</v>
      </c>
      <c r="F111" s="56">
        <f>_xll.acq_special_erfc(B111)</f>
        <v>0.52451828021309477</v>
      </c>
      <c r="G111" s="56">
        <f t="shared" si="10"/>
        <v>0.52451828021309477</v>
      </c>
      <c r="H111">
        <f t="shared" si="7"/>
        <v>0</v>
      </c>
      <c r="I111" s="56">
        <f>_xll.acq_special_normalcdf(B111)</f>
        <v>0.67364477971207282</v>
      </c>
      <c r="J111" s="56">
        <f t="shared" si="11"/>
        <v>0.67364477971207282</v>
      </c>
      <c r="K111">
        <f t="shared" si="8"/>
        <v>0</v>
      </c>
    </row>
    <row r="112" spans="2:11" x14ac:dyDescent="0.35">
      <c r="B112">
        <v>0.49999999999998002</v>
      </c>
      <c r="C112" s="56">
        <f>_xll.acq_special_erf(B112)</f>
        <v>0.52049987781302898</v>
      </c>
      <c r="D112" s="56">
        <f t="shared" si="9"/>
        <v>0.52049987781302909</v>
      </c>
      <c r="E112">
        <f t="shared" si="6"/>
        <v>1.1102230246251565E-16</v>
      </c>
      <c r="F112" s="56">
        <f>_xll.acq_special_erfc(B112)</f>
        <v>0.47950012218697102</v>
      </c>
      <c r="G112" s="56">
        <f t="shared" si="10"/>
        <v>0.47950012218697091</v>
      </c>
      <c r="H112">
        <f t="shared" si="7"/>
        <v>1.1102230246251565E-16</v>
      </c>
      <c r="I112" s="56">
        <f>_xll.acq_special_normalcdf(B112)</f>
        <v>0.69146246127400601</v>
      </c>
      <c r="J112" s="56">
        <f t="shared" si="11"/>
        <v>0.69146246127400612</v>
      </c>
      <c r="K112">
        <f t="shared" si="8"/>
        <v>1.1102230246251565E-16</v>
      </c>
    </row>
    <row r="113" spans="2:11" x14ac:dyDescent="0.35">
      <c r="B113">
        <v>0.54999999999997995</v>
      </c>
      <c r="C113" s="56">
        <f>_xll.acq_special_erf(B113)</f>
        <v>0.56332336632509217</v>
      </c>
      <c r="D113" s="56">
        <f t="shared" si="9"/>
        <v>0.56332336632509217</v>
      </c>
      <c r="E113">
        <f t="shared" si="6"/>
        <v>0</v>
      </c>
      <c r="F113" s="56">
        <f>_xll.acq_special_erfc(B113)</f>
        <v>0.43667663367490783</v>
      </c>
      <c r="G113" s="56">
        <f t="shared" si="10"/>
        <v>0.43667663367490783</v>
      </c>
      <c r="H113">
        <f t="shared" si="7"/>
        <v>0</v>
      </c>
      <c r="I113" s="56">
        <f>_xll.acq_special_normalcdf(B113)</f>
        <v>0.70884031321164676</v>
      </c>
      <c r="J113" s="56">
        <f t="shared" si="11"/>
        <v>0.70884031321164676</v>
      </c>
      <c r="K113">
        <f t="shared" si="8"/>
        <v>0</v>
      </c>
    </row>
    <row r="114" spans="2:11" x14ac:dyDescent="0.35">
      <c r="B114">
        <v>0.59999999999997999</v>
      </c>
      <c r="C114" s="56">
        <f>_xll.acq_special_erf(B114)</f>
        <v>0.60385609084791014</v>
      </c>
      <c r="D114" s="56">
        <f t="shared" si="9"/>
        <v>0.60385609084791025</v>
      </c>
      <c r="E114">
        <f t="shared" si="6"/>
        <v>1.1102230246251565E-16</v>
      </c>
      <c r="F114" s="56">
        <f>_xll.acq_special_erfc(B114)</f>
        <v>0.39614390915208986</v>
      </c>
      <c r="G114" s="56">
        <f t="shared" si="10"/>
        <v>0.3961439091520898</v>
      </c>
      <c r="H114">
        <f t="shared" si="7"/>
        <v>5.5511151231257827E-17</v>
      </c>
      <c r="I114" s="56">
        <f>_xll.acq_special_normalcdf(B114)</f>
        <v>0.72574688224991979</v>
      </c>
      <c r="J114" s="56">
        <f t="shared" si="11"/>
        <v>0.72574688224991979</v>
      </c>
      <c r="K114">
        <f t="shared" si="8"/>
        <v>0</v>
      </c>
    </row>
    <row r="115" spans="2:11" x14ac:dyDescent="0.35">
      <c r="B115">
        <v>0.64999999999998004</v>
      </c>
      <c r="C115" s="56">
        <f>_xll.acq_special_erf(B115)</f>
        <v>0.6420293273556571</v>
      </c>
      <c r="D115" s="56">
        <f t="shared" si="9"/>
        <v>0.6420293273556571</v>
      </c>
      <c r="E115">
        <f t="shared" si="6"/>
        <v>0</v>
      </c>
      <c r="F115" s="56">
        <f>_xll.acq_special_erfc(B115)</f>
        <v>0.3579706726443429</v>
      </c>
      <c r="G115" s="56">
        <f t="shared" si="10"/>
        <v>0.3579706726443429</v>
      </c>
      <c r="H115">
        <f t="shared" si="7"/>
        <v>0</v>
      </c>
      <c r="I115" s="56">
        <f>_xll.acq_special_normalcdf(B115)</f>
        <v>0.74215388919412884</v>
      </c>
      <c r="J115" s="56">
        <f t="shared" si="11"/>
        <v>0.74215388919412884</v>
      </c>
      <c r="K115">
        <f t="shared" si="8"/>
        <v>0</v>
      </c>
    </row>
    <row r="116" spans="2:11" x14ac:dyDescent="0.35">
      <c r="B116">
        <v>0.69999999999997997</v>
      </c>
      <c r="C116" s="56">
        <f>_xll.acq_special_erf(B116)</f>
        <v>0.67780119383740456</v>
      </c>
      <c r="D116" s="56">
        <f t="shared" si="9"/>
        <v>0.67780119383740467</v>
      </c>
      <c r="E116">
        <f t="shared" si="6"/>
        <v>1.1102230246251565E-16</v>
      </c>
      <c r="F116" s="56">
        <f>_xll.acq_special_erfc(B116)</f>
        <v>0.32219880616259544</v>
      </c>
      <c r="G116" s="56">
        <f t="shared" si="10"/>
        <v>0.32219880616259533</v>
      </c>
      <c r="H116">
        <f t="shared" si="7"/>
        <v>1.1102230246251565E-16</v>
      </c>
      <c r="I116" s="56">
        <f>_xll.acq_special_normalcdf(B116)</f>
        <v>0.75803634777692075</v>
      </c>
      <c r="J116" s="56">
        <f t="shared" si="11"/>
        <v>0.75803634777692075</v>
      </c>
      <c r="K116">
        <f t="shared" si="8"/>
        <v>0</v>
      </c>
    </row>
    <row r="117" spans="2:11" x14ac:dyDescent="0.35">
      <c r="B117">
        <v>0.74999999999998002</v>
      </c>
      <c r="C117" s="56">
        <f>_xll.acq_special_erf(B117)</f>
        <v>0.71115563365350232</v>
      </c>
      <c r="D117" s="56">
        <f t="shared" si="9"/>
        <v>0.71115563365350232</v>
      </c>
      <c r="E117">
        <f t="shared" si="6"/>
        <v>0</v>
      </c>
      <c r="F117" s="56">
        <f>_xll.acq_special_erfc(B117)</f>
        <v>0.28884436634649768</v>
      </c>
      <c r="G117" s="56">
        <f t="shared" si="10"/>
        <v>0.28884436634649774</v>
      </c>
      <c r="H117">
        <f t="shared" si="7"/>
        <v>5.5511151231257827E-17</v>
      </c>
      <c r="I117" s="56">
        <f>_xll.acq_special_normalcdf(B117)</f>
        <v>0.77337264762312574</v>
      </c>
      <c r="J117" s="56">
        <f t="shared" si="11"/>
        <v>0.77337264762312574</v>
      </c>
      <c r="K117">
        <f t="shared" si="8"/>
        <v>0</v>
      </c>
    </row>
    <row r="118" spans="2:11" x14ac:dyDescent="0.35">
      <c r="B118">
        <v>0.79999999999997995</v>
      </c>
      <c r="C118" s="56">
        <f>_xll.acq_special_erf(B118)</f>
        <v>0.74210096470764852</v>
      </c>
      <c r="D118" s="56">
        <f t="shared" si="9"/>
        <v>0.74210096470764852</v>
      </c>
      <c r="E118">
        <f t="shared" si="6"/>
        <v>0</v>
      </c>
      <c r="F118" s="56">
        <f>_xll.acq_special_erfc(B118)</f>
        <v>0.25789903529235148</v>
      </c>
      <c r="G118" s="56">
        <f t="shared" si="10"/>
        <v>0.25789903529235148</v>
      </c>
      <c r="H118">
        <f t="shared" si="7"/>
        <v>0</v>
      </c>
      <c r="I118" s="56">
        <f>_xll.acq_special_normalcdf(B118)</f>
        <v>0.78814460141659759</v>
      </c>
      <c r="J118" s="56">
        <f t="shared" si="11"/>
        <v>0.78814460141659759</v>
      </c>
      <c r="K118">
        <f t="shared" si="8"/>
        <v>0</v>
      </c>
    </row>
    <row r="119" spans="2:11" x14ac:dyDescent="0.35">
      <c r="B119">
        <v>0.84999999999997999</v>
      </c>
      <c r="C119" s="56">
        <f>_xll.acq_special_erf(B119)</f>
        <v>0.77066805760834156</v>
      </c>
      <c r="D119" s="56">
        <f t="shared" si="9"/>
        <v>0.77066805760834156</v>
      </c>
      <c r="E119">
        <f t="shared" si="6"/>
        <v>0</v>
      </c>
      <c r="F119" s="56">
        <f>_xll.acq_special_erfc(B119)</f>
        <v>0.22933194239165844</v>
      </c>
      <c r="G119" s="56">
        <f t="shared" si="10"/>
        <v>0.22933194239165841</v>
      </c>
      <c r="H119">
        <f t="shared" si="7"/>
        <v>2.7755575615628914E-17</v>
      </c>
      <c r="I119" s="56">
        <f>_xll.acq_special_normalcdf(B119)</f>
        <v>0.80233745687730207</v>
      </c>
      <c r="J119" s="56">
        <f t="shared" si="11"/>
        <v>0.80233745687730207</v>
      </c>
      <c r="K119">
        <f t="shared" si="8"/>
        <v>0</v>
      </c>
    </row>
    <row r="120" spans="2:11" x14ac:dyDescent="0.35">
      <c r="B120">
        <v>0.89999999999998004</v>
      </c>
      <c r="C120" s="56">
        <f>_xll.acq_special_erf(B120)</f>
        <v>0.79690821242282195</v>
      </c>
      <c r="D120" s="56">
        <f t="shared" si="9"/>
        <v>0.79690821242282217</v>
      </c>
      <c r="E120">
        <f t="shared" si="6"/>
        <v>2.2204460492503131E-16</v>
      </c>
      <c r="F120" s="56">
        <f>_xll.acq_special_erfc(B120)</f>
        <v>0.20309178757717805</v>
      </c>
      <c r="G120" s="56">
        <f t="shared" si="10"/>
        <v>0.20309178757717788</v>
      </c>
      <c r="H120">
        <f t="shared" si="7"/>
        <v>1.6653345369377348E-16</v>
      </c>
      <c r="I120" s="56">
        <f>_xll.acq_special_normalcdf(B120)</f>
        <v>0.81593987465323514</v>
      </c>
      <c r="J120" s="56">
        <f t="shared" si="11"/>
        <v>0.81593987465323525</v>
      </c>
      <c r="K120">
        <f t="shared" si="8"/>
        <v>1.1102230246251565E-16</v>
      </c>
    </row>
    <row r="121" spans="2:11" x14ac:dyDescent="0.35">
      <c r="B121">
        <v>0.94999999999997997</v>
      </c>
      <c r="C121" s="56">
        <f>_xll.acq_special_erf(B121)</f>
        <v>0.82089080727326869</v>
      </c>
      <c r="D121" s="56">
        <f t="shared" si="9"/>
        <v>0.8208908072732688</v>
      </c>
      <c r="E121">
        <f t="shared" si="6"/>
        <v>1.1102230246251565E-16</v>
      </c>
      <c r="F121" s="56">
        <f>_xll.acq_special_erfc(B121)</f>
        <v>0.17910919272673131</v>
      </c>
      <c r="G121" s="56">
        <f t="shared" si="10"/>
        <v>0.1791091927267312</v>
      </c>
      <c r="H121">
        <f t="shared" si="7"/>
        <v>1.1102230246251565E-16</v>
      </c>
      <c r="I121" s="56">
        <f>_xll.acq_special_normalcdf(B121)</f>
        <v>0.82894387369151312</v>
      </c>
      <c r="J121" s="56">
        <f t="shared" si="11"/>
        <v>0.82894387369151312</v>
      </c>
      <c r="K121">
        <f t="shared" si="8"/>
        <v>0</v>
      </c>
    </row>
    <row r="122" spans="2:11" x14ac:dyDescent="0.35">
      <c r="B122">
        <v>0.99999999999998002</v>
      </c>
      <c r="C122" s="56">
        <f>_xll.acq_special_erf(B122)</f>
        <v>0.84270079294970657</v>
      </c>
      <c r="D122" s="56">
        <f t="shared" si="9"/>
        <v>0.84270079294970657</v>
      </c>
      <c r="E122">
        <f t="shared" si="6"/>
        <v>0</v>
      </c>
      <c r="F122" s="56">
        <f>_xll.acq_special_erfc(B122)</f>
        <v>0.15729920705029343</v>
      </c>
      <c r="G122" s="56">
        <f t="shared" si="10"/>
        <v>0.15729920705029343</v>
      </c>
      <c r="H122">
        <f t="shared" si="7"/>
        <v>0</v>
      </c>
      <c r="I122" s="56">
        <f>_xll.acq_special_normalcdf(B122)</f>
        <v>0.84134474606853815</v>
      </c>
      <c r="J122" s="56">
        <f t="shared" si="11"/>
        <v>0.84134474606853815</v>
      </c>
      <c r="K122">
        <f t="shared" si="8"/>
        <v>0</v>
      </c>
    </row>
    <row r="123" spans="2:11" x14ac:dyDescent="0.35">
      <c r="B123">
        <v>1.0499999999999801</v>
      </c>
      <c r="C123" s="56">
        <f>_xll.acq_special_erf(B123)</f>
        <v>0.86243610609008914</v>
      </c>
      <c r="D123" s="56">
        <f t="shared" si="9"/>
        <v>0.86243610609008925</v>
      </c>
      <c r="E123">
        <f t="shared" si="6"/>
        <v>1.1102230246251565E-16</v>
      </c>
      <c r="F123" s="56">
        <f>_xll.acq_special_erfc(B123)</f>
        <v>0.13756389390991083</v>
      </c>
      <c r="G123" s="56">
        <f t="shared" si="10"/>
        <v>0.13756389390991078</v>
      </c>
      <c r="H123">
        <f t="shared" si="7"/>
        <v>5.5511151231257827E-17</v>
      </c>
      <c r="I123" s="56">
        <f>_xll.acq_special_normalcdf(B123)</f>
        <v>0.85314094362409953</v>
      </c>
      <c r="J123" s="56">
        <f t="shared" si="11"/>
        <v>0.85314094362409953</v>
      </c>
      <c r="K123">
        <f t="shared" si="8"/>
        <v>0</v>
      </c>
    </row>
    <row r="124" spans="2:11" x14ac:dyDescent="0.35">
      <c r="B124">
        <v>1.0999999999999801</v>
      </c>
      <c r="C124" s="56">
        <f>_xll.acq_special_erf(B124)</f>
        <v>0.88020506957407496</v>
      </c>
      <c r="D124" s="56">
        <f t="shared" si="9"/>
        <v>0.88020506957407496</v>
      </c>
      <c r="E124">
        <f t="shared" si="6"/>
        <v>0</v>
      </c>
      <c r="F124" s="56">
        <f>_xll.acq_special_erfc(B124)</f>
        <v>0.11979493042592501</v>
      </c>
      <c r="G124" s="56">
        <f t="shared" si="10"/>
        <v>0.119794930425925</v>
      </c>
      <c r="H124">
        <f t="shared" si="7"/>
        <v>1.3877787807814457E-17</v>
      </c>
      <c r="I124" s="56">
        <f>_xll.acq_special_normalcdf(B124)</f>
        <v>0.864333939053613</v>
      </c>
      <c r="J124" s="56">
        <f t="shared" si="11"/>
        <v>0.864333939053613</v>
      </c>
      <c r="K124">
        <f t="shared" si="8"/>
        <v>0</v>
      </c>
    </row>
    <row r="125" spans="2:11" x14ac:dyDescent="0.35">
      <c r="B125">
        <v>1.1499999999999799</v>
      </c>
      <c r="C125" s="56">
        <f>_xll.acq_special_erf(B125)</f>
        <v>0.89612384293690894</v>
      </c>
      <c r="D125" s="56">
        <f t="shared" si="9"/>
        <v>0.89612384293690894</v>
      </c>
      <c r="E125">
        <f t="shared" si="6"/>
        <v>0</v>
      </c>
      <c r="F125" s="56">
        <f>_xll.acq_special_erfc(B125)</f>
        <v>0.10387615706309104</v>
      </c>
      <c r="G125" s="56">
        <f t="shared" si="10"/>
        <v>0.10387615706309103</v>
      </c>
      <c r="H125">
        <f t="shared" si="7"/>
        <v>1.3877787807814457E-17</v>
      </c>
      <c r="I125" s="56">
        <f>_xll.acq_special_normalcdf(B125)</f>
        <v>0.87492806436284565</v>
      </c>
      <c r="J125" s="56">
        <f t="shared" si="11"/>
        <v>0.87492806436284565</v>
      </c>
      <c r="K125">
        <f t="shared" si="8"/>
        <v>0</v>
      </c>
    </row>
    <row r="126" spans="2:11" x14ac:dyDescent="0.35">
      <c r="B126">
        <v>1.19999999999998</v>
      </c>
      <c r="C126" s="56">
        <f>_xll.acq_special_erf(B126)</f>
        <v>0.91031397822963012</v>
      </c>
      <c r="D126" s="56">
        <f t="shared" si="9"/>
        <v>0.91031397822963001</v>
      </c>
      <c r="E126">
        <f t="shared" si="6"/>
        <v>1.1102230246251565E-16</v>
      </c>
      <c r="F126" s="56">
        <f>_xll.acq_special_erfc(B126)</f>
        <v>8.9686021770369939E-2</v>
      </c>
      <c r="G126" s="56">
        <f t="shared" si="10"/>
        <v>8.9686021770369981E-2</v>
      </c>
      <c r="H126">
        <f t="shared" si="7"/>
        <v>4.163336342344337E-17</v>
      </c>
      <c r="I126" s="56">
        <f>_xll.acq_special_normalcdf(B126)</f>
        <v>0.88493032977828778</v>
      </c>
      <c r="J126" s="56">
        <f t="shared" si="11"/>
        <v>0.88493032977828789</v>
      </c>
      <c r="K126">
        <f t="shared" si="8"/>
        <v>1.1102230246251565E-16</v>
      </c>
    </row>
    <row r="127" spans="2:11" x14ac:dyDescent="0.35">
      <c r="B127">
        <v>1.24999999999998</v>
      </c>
      <c r="C127" s="56">
        <f>_xll.acq_special_erf(B127)</f>
        <v>0.92290012825645351</v>
      </c>
      <c r="D127" s="56">
        <f t="shared" si="9"/>
        <v>0.92290012825645351</v>
      </c>
      <c r="E127">
        <f t="shared" si="6"/>
        <v>0</v>
      </c>
      <c r="F127" s="56">
        <f>_xll.acq_special_erfc(B127)</f>
        <v>7.7099871743546516E-2</v>
      </c>
      <c r="G127" s="56">
        <f t="shared" si="10"/>
        <v>7.7099871743546503E-2</v>
      </c>
      <c r="H127">
        <f t="shared" si="7"/>
        <v>1.3877787807814457E-17</v>
      </c>
      <c r="I127" s="56">
        <f>_xll.acq_special_normalcdf(B127)</f>
        <v>0.8943502263331411</v>
      </c>
      <c r="J127" s="56">
        <f t="shared" si="11"/>
        <v>0.8943502263331411</v>
      </c>
      <c r="K127">
        <f t="shared" si="8"/>
        <v>0</v>
      </c>
    </row>
    <row r="128" spans="2:11" x14ac:dyDescent="0.35">
      <c r="B128">
        <v>1.2999999999999801</v>
      </c>
      <c r="C128" s="56">
        <f>_xll.acq_special_erf(B128)</f>
        <v>0.93400794494064832</v>
      </c>
      <c r="D128" s="56">
        <f t="shared" si="9"/>
        <v>0.93400794494064832</v>
      </c>
      <c r="E128">
        <f t="shared" si="6"/>
        <v>0</v>
      </c>
      <c r="F128" s="56">
        <f>_xll.acq_special_erfc(B128)</f>
        <v>6.5992055059351726E-2</v>
      </c>
      <c r="G128" s="56">
        <f t="shared" si="10"/>
        <v>6.5992055059351712E-2</v>
      </c>
      <c r="H128">
        <f t="shared" si="7"/>
        <v>1.3877787807814457E-17</v>
      </c>
      <c r="I128" s="56">
        <f>_xll.acq_special_normalcdf(B128)</f>
        <v>0.90319951541438614</v>
      </c>
      <c r="J128" s="56">
        <f t="shared" si="11"/>
        <v>0.90319951541438626</v>
      </c>
      <c r="K128">
        <f t="shared" si="8"/>
        <v>1.1102230246251565E-16</v>
      </c>
    </row>
    <row r="129" spans="2:11" x14ac:dyDescent="0.35">
      <c r="B129">
        <v>1.3499999999999801</v>
      </c>
      <c r="C129" s="56">
        <f>_xll.acq_special_erf(B129)</f>
        <v>0.94376219612272039</v>
      </c>
      <c r="D129" s="56">
        <f t="shared" si="9"/>
        <v>0.94376219612272039</v>
      </c>
      <c r="E129">
        <f t="shared" si="6"/>
        <v>0</v>
      </c>
      <c r="F129" s="56">
        <f>_xll.acq_special_erfc(B129)</f>
        <v>5.6237803877279571E-2</v>
      </c>
      <c r="G129" s="56">
        <f t="shared" si="10"/>
        <v>5.6237803877279571E-2</v>
      </c>
      <c r="H129">
        <f t="shared" si="7"/>
        <v>0</v>
      </c>
      <c r="I129" s="56">
        <f>_xll.acq_special_normalcdf(B129)</f>
        <v>0.91149200856259482</v>
      </c>
      <c r="J129" s="56">
        <f t="shared" si="11"/>
        <v>0.91149200856259482</v>
      </c>
      <c r="K129">
        <f t="shared" si="8"/>
        <v>0</v>
      </c>
    </row>
    <row r="130" spans="2:11" x14ac:dyDescent="0.35">
      <c r="B130">
        <v>1.3999999999999799</v>
      </c>
      <c r="C130" s="56">
        <f>_xll.acq_special_erf(B130)</f>
        <v>0.95228511976264563</v>
      </c>
      <c r="D130" s="56">
        <f t="shared" si="9"/>
        <v>0.95228511976264563</v>
      </c>
      <c r="E130">
        <f t="shared" ref="E130:E193" si="12">ABS(C130-D130)</f>
        <v>0</v>
      </c>
      <c r="F130" s="56">
        <f>_xll.acq_special_erfc(B130)</f>
        <v>4.7714880237354373E-2</v>
      </c>
      <c r="G130" s="56">
        <f t="shared" si="10"/>
        <v>4.7714880237354373E-2</v>
      </c>
      <c r="H130">
        <f t="shared" ref="H130:H193" si="13">ABS(F130-G130)</f>
        <v>0</v>
      </c>
      <c r="I130" s="56">
        <f>_xll.acq_special_normalcdf(B130)</f>
        <v>0.91924334076622594</v>
      </c>
      <c r="J130" s="56">
        <f t="shared" si="11"/>
        <v>0.91924334076622594</v>
      </c>
      <c r="K130">
        <f t="shared" ref="K130:K193" si="14">ABS(I130-J130)</f>
        <v>0</v>
      </c>
    </row>
    <row r="131" spans="2:11" x14ac:dyDescent="0.35">
      <c r="B131">
        <v>1.44999999999998</v>
      </c>
      <c r="C131" s="56">
        <f>_xll.acq_special_erf(B131)</f>
        <v>0.95969502563745646</v>
      </c>
      <c r="D131" s="56">
        <f t="shared" ref="D131:D194" si="15">_xlfn.ERF.PRECISE(B131)</f>
        <v>0.95969502563745646</v>
      </c>
      <c r="E131">
        <f t="shared" si="12"/>
        <v>0</v>
      </c>
      <c r="F131" s="56">
        <f>_xll.acq_special_erfc(B131)</f>
        <v>4.030497436254353E-2</v>
      </c>
      <c r="G131" s="56">
        <f t="shared" ref="G131:G194" si="16">_xlfn.ERFC.PRECISE(B131)</f>
        <v>4.030497436254353E-2</v>
      </c>
      <c r="H131">
        <f t="shared" si="13"/>
        <v>0</v>
      </c>
      <c r="I131" s="56">
        <f>_xll.acq_special_normalcdf(B131)</f>
        <v>0.92647074039034893</v>
      </c>
      <c r="J131" s="56">
        <f t="shared" ref="J131:J194" si="17">_xlfn.NORM.S.DIST(B131,TRUE)</f>
        <v>0.92647074039034893</v>
      </c>
      <c r="K131">
        <f t="shared" si="14"/>
        <v>0</v>
      </c>
    </row>
    <row r="132" spans="2:11" x14ac:dyDescent="0.35">
      <c r="B132">
        <v>1.49999999999998</v>
      </c>
      <c r="C132" s="56">
        <f>_xll.acq_special_erf(B132)</f>
        <v>0.96610514647530832</v>
      </c>
      <c r="D132" s="56">
        <f t="shared" si="15"/>
        <v>0.96610514647530832</v>
      </c>
      <c r="E132">
        <f t="shared" si="12"/>
        <v>0</v>
      </c>
      <c r="F132" s="56">
        <f>_xll.acq_special_erfc(B132)</f>
        <v>3.3894853524691647E-2</v>
      </c>
      <c r="G132" s="56">
        <f t="shared" si="16"/>
        <v>3.3894853524691654E-2</v>
      </c>
      <c r="H132">
        <f t="shared" si="13"/>
        <v>6.9388939039072284E-18</v>
      </c>
      <c r="I132" s="56">
        <f>_xll.acq_special_normalcdf(B132)</f>
        <v>0.93319279873113936</v>
      </c>
      <c r="J132" s="56">
        <f t="shared" si="17"/>
        <v>0.93319279873113936</v>
      </c>
      <c r="K132">
        <f t="shared" si="14"/>
        <v>0</v>
      </c>
    </row>
    <row r="133" spans="2:11" x14ac:dyDescent="0.35">
      <c r="B133">
        <v>1.5499999999999801</v>
      </c>
      <c r="C133" s="56">
        <f>_xll.acq_special_erf(B133)</f>
        <v>0.97162273326201054</v>
      </c>
      <c r="D133" s="56">
        <f t="shared" si="15"/>
        <v>0.97162273326201054</v>
      </c>
      <c r="E133">
        <f t="shared" si="12"/>
        <v>0</v>
      </c>
      <c r="F133" s="56">
        <f>_xll.acq_special_erfc(B133)</f>
        <v>2.8377266737989501E-2</v>
      </c>
      <c r="G133" s="56">
        <f t="shared" si="16"/>
        <v>2.8377266737989505E-2</v>
      </c>
      <c r="H133">
        <f t="shared" si="13"/>
        <v>3.4694469519536142E-18</v>
      </c>
      <c r="I133" s="56">
        <f>_xll.acq_special_normalcdf(B133)</f>
        <v>0.93942924199793865</v>
      </c>
      <c r="J133" s="56">
        <f t="shared" si="17"/>
        <v>0.93942924199793865</v>
      </c>
      <c r="K133">
        <f t="shared" si="14"/>
        <v>0</v>
      </c>
    </row>
    <row r="134" spans="2:11" x14ac:dyDescent="0.35">
      <c r="B134">
        <v>1.5999999999999801</v>
      </c>
      <c r="C134" s="56">
        <f>_xll.acq_special_erf(B134)</f>
        <v>0.97634838334464225</v>
      </c>
      <c r="D134" s="56">
        <f t="shared" si="15"/>
        <v>0.97634838334464225</v>
      </c>
      <c r="E134">
        <f t="shared" si="12"/>
        <v>0</v>
      </c>
      <c r="F134" s="56">
        <f>_xll.acq_special_erfc(B134)</f>
        <v>2.3651616655357723E-2</v>
      </c>
      <c r="G134" s="56">
        <f t="shared" si="16"/>
        <v>2.3651616655357727E-2</v>
      </c>
      <c r="H134">
        <f t="shared" si="13"/>
        <v>3.4694469519536142E-18</v>
      </c>
      <c r="I134" s="56">
        <f>_xll.acq_special_normalcdf(B134)</f>
        <v>0.94520070830043978</v>
      </c>
      <c r="J134" s="56">
        <f t="shared" si="17"/>
        <v>0.94520070830043978</v>
      </c>
      <c r="K134">
        <f t="shared" si="14"/>
        <v>0</v>
      </c>
    </row>
    <row r="135" spans="2:11" x14ac:dyDescent="0.35">
      <c r="B135">
        <v>1.6499999999999799</v>
      </c>
      <c r="C135" s="56">
        <f>_xll.acq_special_erf(B135)</f>
        <v>0.98037558502335886</v>
      </c>
      <c r="D135" s="56">
        <f t="shared" si="15"/>
        <v>0.98037558502335886</v>
      </c>
      <c r="E135">
        <f t="shared" si="12"/>
        <v>0</v>
      </c>
      <c r="F135" s="56">
        <f>_xll.acq_special_erfc(B135)</f>
        <v>1.9624414976641191E-2</v>
      </c>
      <c r="G135" s="56">
        <f t="shared" si="16"/>
        <v>1.9624414976641184E-2</v>
      </c>
      <c r="H135">
        <f t="shared" si="13"/>
        <v>6.9388939039072284E-18</v>
      </c>
      <c r="I135" s="56">
        <f>_xll.acq_special_normalcdf(B135)</f>
        <v>0.9505285319663499</v>
      </c>
      <c r="J135" s="56">
        <f t="shared" si="17"/>
        <v>0.9505285319663499</v>
      </c>
      <c r="K135">
        <f t="shared" si="14"/>
        <v>0</v>
      </c>
    </row>
    <row r="136" spans="2:11" x14ac:dyDescent="0.35">
      <c r="B136">
        <v>1.69999999999998</v>
      </c>
      <c r="C136" s="56">
        <f>_xll.acq_special_erf(B136)</f>
        <v>0.9837904585907733</v>
      </c>
      <c r="D136" s="56">
        <f t="shared" si="15"/>
        <v>0.9837904585907733</v>
      </c>
      <c r="E136">
        <f t="shared" si="12"/>
        <v>0</v>
      </c>
      <c r="F136" s="56">
        <f>_xll.acq_special_erfc(B136)</f>
        <v>1.6209541409226695E-2</v>
      </c>
      <c r="G136" s="56">
        <f t="shared" si="16"/>
        <v>1.6209541409226695E-2</v>
      </c>
      <c r="H136">
        <f t="shared" si="13"/>
        <v>0</v>
      </c>
      <c r="I136" s="56">
        <f>_xll.acq_special_normalcdf(B136)</f>
        <v>0.95543453724145511</v>
      </c>
      <c r="J136" s="56">
        <f t="shared" si="17"/>
        <v>0.95543453724145511</v>
      </c>
      <c r="K136">
        <f t="shared" si="14"/>
        <v>0</v>
      </c>
    </row>
    <row r="137" spans="2:11" x14ac:dyDescent="0.35">
      <c r="B137">
        <v>1.74999999999998</v>
      </c>
      <c r="C137" s="56">
        <f>_xll.acq_special_erf(B137)</f>
        <v>0.98667167121918142</v>
      </c>
      <c r="D137" s="56">
        <f t="shared" si="15"/>
        <v>0.98667167121918142</v>
      </c>
      <c r="E137">
        <f t="shared" si="12"/>
        <v>0</v>
      </c>
      <c r="F137" s="56">
        <f>_xll.acq_special_erfc(B137)</f>
        <v>1.3328328780818608E-2</v>
      </c>
      <c r="G137" s="56">
        <f t="shared" si="16"/>
        <v>1.3328328780818612E-2</v>
      </c>
      <c r="H137">
        <f t="shared" si="13"/>
        <v>3.4694469519536142E-18</v>
      </c>
      <c r="I137" s="56">
        <f>_xll.acq_special_normalcdf(B137)</f>
        <v>0.95994084313618122</v>
      </c>
      <c r="J137" s="56">
        <f t="shared" si="17"/>
        <v>0.95994084313618122</v>
      </c>
      <c r="K137">
        <f t="shared" si="14"/>
        <v>0</v>
      </c>
    </row>
    <row r="138" spans="2:11" x14ac:dyDescent="0.35">
      <c r="B138">
        <v>1.7999999999999801</v>
      </c>
      <c r="C138" s="56">
        <f>_xll.acq_special_erf(B138)</f>
        <v>0.98909050163572987</v>
      </c>
      <c r="D138" s="56">
        <f t="shared" si="15"/>
        <v>0.98909050163572987</v>
      </c>
      <c r="E138">
        <f t="shared" si="12"/>
        <v>0</v>
      </c>
      <c r="F138" s="56">
        <f>_xll.acq_special_erfc(B138)</f>
        <v>1.0909498364270166E-2</v>
      </c>
      <c r="G138" s="56">
        <f t="shared" si="16"/>
        <v>1.0909498364270163E-2</v>
      </c>
      <c r="H138">
        <f t="shared" si="13"/>
        <v>3.4694469519536142E-18</v>
      </c>
      <c r="I138" s="56">
        <f>_xll.acq_special_normalcdf(B138)</f>
        <v>0.96406968088707257</v>
      </c>
      <c r="J138" s="56">
        <f t="shared" si="17"/>
        <v>0.96406968088707268</v>
      </c>
      <c r="K138">
        <f t="shared" si="14"/>
        <v>1.1102230246251565E-16</v>
      </c>
    </row>
    <row r="139" spans="2:11" x14ac:dyDescent="0.35">
      <c r="B139">
        <v>1.8499999999999801</v>
      </c>
      <c r="C139" s="56">
        <f>_xll.acq_special_erf(B139)</f>
        <v>0.99111103005608503</v>
      </c>
      <c r="D139" s="56">
        <f t="shared" si="15"/>
        <v>0.99111103005608503</v>
      </c>
      <c r="E139">
        <f t="shared" si="12"/>
        <v>0</v>
      </c>
      <c r="F139" s="56">
        <f>_xll.acq_special_erfc(B139)</f>
        <v>8.888969943915026E-3</v>
      </c>
      <c r="G139" s="56">
        <f t="shared" si="16"/>
        <v>8.888969943915026E-3</v>
      </c>
      <c r="H139">
        <f t="shared" si="13"/>
        <v>0</v>
      </c>
      <c r="I139" s="56">
        <f>_xll.acq_special_normalcdf(B139)</f>
        <v>0.96784322520438482</v>
      </c>
      <c r="J139" s="56">
        <f t="shared" si="17"/>
        <v>0.96784322520438493</v>
      </c>
      <c r="K139">
        <f t="shared" si="14"/>
        <v>1.1102230246251565E-16</v>
      </c>
    </row>
    <row r="140" spans="2:11" x14ac:dyDescent="0.35">
      <c r="B140">
        <v>1.8999999999999799</v>
      </c>
      <c r="C140" s="56">
        <f>_xll.acq_special_erf(B140)</f>
        <v>0.99279042923525684</v>
      </c>
      <c r="D140" s="56">
        <f t="shared" si="15"/>
        <v>0.99279042923525684</v>
      </c>
      <c r="E140">
        <f t="shared" si="12"/>
        <v>0</v>
      </c>
      <c r="F140" s="56">
        <f>_xll.acq_special_erfc(B140)</f>
        <v>7.2095707647431406E-3</v>
      </c>
      <c r="G140" s="56">
        <f t="shared" si="16"/>
        <v>7.2095707647431388E-3</v>
      </c>
      <c r="H140">
        <f t="shared" si="13"/>
        <v>1.7347234759768071E-18</v>
      </c>
      <c r="I140" s="56">
        <f>_xll.acq_special_normalcdf(B140)</f>
        <v>0.97128344018399693</v>
      </c>
      <c r="J140" s="56">
        <f t="shared" si="17"/>
        <v>0.97128344018399693</v>
      </c>
      <c r="K140">
        <f t="shared" si="14"/>
        <v>0</v>
      </c>
    </row>
    <row r="141" spans="2:11" x14ac:dyDescent="0.35">
      <c r="B141">
        <v>1.94999999999998</v>
      </c>
      <c r="C141" s="56">
        <f>_xll.acq_special_erf(B141)</f>
        <v>0.99417933359218857</v>
      </c>
      <c r="D141" s="56">
        <f t="shared" si="15"/>
        <v>0.99417933359218857</v>
      </c>
      <c r="E141">
        <f t="shared" si="12"/>
        <v>0</v>
      </c>
      <c r="F141" s="56">
        <f>_xll.acq_special_erfc(B141)</f>
        <v>5.820666407811384E-3</v>
      </c>
      <c r="G141" s="56">
        <f t="shared" si="16"/>
        <v>5.820666407811384E-3</v>
      </c>
      <c r="H141">
        <f t="shared" si="13"/>
        <v>0</v>
      </c>
      <c r="I141" s="56">
        <f>_xll.acq_special_normalcdf(B141)</f>
        <v>0.97441194047836022</v>
      </c>
      <c r="J141" s="56">
        <f t="shared" si="17"/>
        <v>0.97441194047836022</v>
      </c>
      <c r="K141">
        <f t="shared" si="14"/>
        <v>0</v>
      </c>
    </row>
    <row r="142" spans="2:11" x14ac:dyDescent="0.35">
      <c r="B142">
        <v>1.99999999999998</v>
      </c>
      <c r="C142" s="56">
        <f>_xll.acq_special_erf(B142)</f>
        <v>0.99532226501895227</v>
      </c>
      <c r="D142" s="56">
        <f t="shared" si="15"/>
        <v>0.99532226501895227</v>
      </c>
      <c r="E142">
        <f t="shared" si="12"/>
        <v>0</v>
      </c>
      <c r="F142" s="56">
        <f>_xll.acq_special_erfc(B142)</f>
        <v>4.6777349810476774E-3</v>
      </c>
      <c r="G142" s="56">
        <f t="shared" si="16"/>
        <v>4.6777349810476782E-3</v>
      </c>
      <c r="H142">
        <f t="shared" si="13"/>
        <v>8.6736173798840355E-19</v>
      </c>
      <c r="I142" s="56">
        <f>_xll.acq_special_normalcdf(B142)</f>
        <v>0.97724986805181968</v>
      </c>
      <c r="J142" s="56">
        <f t="shared" si="17"/>
        <v>0.97724986805181968</v>
      </c>
      <c r="K142">
        <f t="shared" si="14"/>
        <v>0</v>
      </c>
    </row>
    <row r="143" spans="2:11" x14ac:dyDescent="0.35">
      <c r="B143">
        <v>2.0499999999999701</v>
      </c>
      <c r="C143" s="56">
        <f>_xll.acq_special_erf(B143)</f>
        <v>0.99625809604445636</v>
      </c>
      <c r="D143" s="56">
        <f t="shared" si="15"/>
        <v>0.99625809604445636</v>
      </c>
      <c r="E143">
        <f t="shared" si="12"/>
        <v>0</v>
      </c>
      <c r="F143" s="56">
        <f>_xll.acq_special_erfc(B143)</f>
        <v>3.741903955543632E-3</v>
      </c>
      <c r="G143" s="56">
        <f t="shared" si="16"/>
        <v>3.7419039555436316E-3</v>
      </c>
      <c r="H143">
        <f t="shared" si="13"/>
        <v>4.3368086899420177E-19</v>
      </c>
      <c r="I143" s="56">
        <f>_xll.acq_special_normalcdf(B143)</f>
        <v>0.97981778459429414</v>
      </c>
      <c r="J143" s="56">
        <f t="shared" si="17"/>
        <v>0.97981778459429414</v>
      </c>
      <c r="K143">
        <f t="shared" si="14"/>
        <v>0</v>
      </c>
    </row>
    <row r="144" spans="2:11" x14ac:dyDescent="0.35">
      <c r="B144">
        <v>2.0999999999999699</v>
      </c>
      <c r="C144" s="56">
        <f>_xll.acq_special_erf(B144)</f>
        <v>0.99702053334366658</v>
      </c>
      <c r="D144" s="56">
        <f t="shared" si="15"/>
        <v>0.99702053334366658</v>
      </c>
      <c r="E144">
        <f t="shared" si="12"/>
        <v>0</v>
      </c>
      <c r="F144" s="56">
        <f>_xll.acq_special_erfc(B144)</f>
        <v>2.9794666563333996E-3</v>
      </c>
      <c r="G144" s="56">
        <f t="shared" si="16"/>
        <v>2.9794666563333987E-3</v>
      </c>
      <c r="H144">
        <f t="shared" si="13"/>
        <v>8.6736173798840355E-19</v>
      </c>
      <c r="I144" s="56">
        <f>_xll.acq_special_normalcdf(B144)</f>
        <v>0.9821355794371821</v>
      </c>
      <c r="J144" s="56">
        <f t="shared" si="17"/>
        <v>0.9821355794371821</v>
      </c>
      <c r="K144">
        <f t="shared" si="14"/>
        <v>0</v>
      </c>
    </row>
    <row r="145" spans="2:11" x14ac:dyDescent="0.35">
      <c r="B145">
        <v>2.1499999999999702</v>
      </c>
      <c r="C145" s="56">
        <f>_xll.acq_special_erf(B145)</f>
        <v>0.99763860703732499</v>
      </c>
      <c r="D145" s="56">
        <f t="shared" si="15"/>
        <v>0.99763860703732499</v>
      </c>
      <c r="E145">
        <f t="shared" si="12"/>
        <v>0</v>
      </c>
      <c r="F145" s="56">
        <f>_xll.acq_special_erfc(B145)</f>
        <v>2.3613929626749861E-3</v>
      </c>
      <c r="G145" s="56">
        <f t="shared" si="16"/>
        <v>2.3613929626749857E-3</v>
      </c>
      <c r="H145">
        <f t="shared" si="13"/>
        <v>4.3368086899420177E-19</v>
      </c>
      <c r="I145" s="56">
        <f>_xll.acq_special_normalcdf(B145)</f>
        <v>0.98422239260890831</v>
      </c>
      <c r="J145" s="56">
        <f t="shared" si="17"/>
        <v>0.98422239260890831</v>
      </c>
      <c r="K145">
        <f t="shared" si="14"/>
        <v>0</v>
      </c>
    </row>
    <row r="146" spans="2:11" x14ac:dyDescent="0.35">
      <c r="B146">
        <v>2.19999999999997</v>
      </c>
      <c r="C146" s="56">
        <f>_xll.acq_special_erf(B146)</f>
        <v>0.99813715370201783</v>
      </c>
      <c r="D146" s="56">
        <f t="shared" si="15"/>
        <v>0.99813715370201783</v>
      </c>
      <c r="E146">
        <f t="shared" si="12"/>
        <v>0</v>
      </c>
      <c r="F146" s="56">
        <f>_xll.acq_special_erfc(B146)</f>
        <v>1.86284629798216E-3</v>
      </c>
      <c r="G146" s="56">
        <f t="shared" si="16"/>
        <v>1.8628462979821602E-3</v>
      </c>
      <c r="H146">
        <f t="shared" si="13"/>
        <v>2.1684043449710089E-19</v>
      </c>
      <c r="I146" s="56">
        <f>_xll.acq_special_normalcdf(B146)</f>
        <v>0.9860965524865003</v>
      </c>
      <c r="J146" s="56">
        <f t="shared" si="17"/>
        <v>0.9860965524865003</v>
      </c>
      <c r="K146">
        <f t="shared" si="14"/>
        <v>0</v>
      </c>
    </row>
    <row r="147" spans="2:11" x14ac:dyDescent="0.35">
      <c r="B147">
        <v>2.2499999999999698</v>
      </c>
      <c r="C147" s="56">
        <f>_xll.acq_special_erf(B147)</f>
        <v>0.9985372834133186</v>
      </c>
      <c r="D147" s="56">
        <f t="shared" si="15"/>
        <v>0.9985372834133186</v>
      </c>
      <c r="E147">
        <f t="shared" si="12"/>
        <v>0</v>
      </c>
      <c r="F147" s="56">
        <f>_xll.acq_special_erfc(B147)</f>
        <v>1.4627165866813675E-3</v>
      </c>
      <c r="G147" s="56">
        <f t="shared" si="16"/>
        <v>1.4627165866813675E-3</v>
      </c>
      <c r="H147">
        <f t="shared" si="13"/>
        <v>0</v>
      </c>
      <c r="I147" s="56">
        <f>_xll.acq_special_normalcdf(B147)</f>
        <v>0.98777552734495433</v>
      </c>
      <c r="J147" s="56">
        <f t="shared" si="17"/>
        <v>0.98777552734495433</v>
      </c>
      <c r="K147">
        <f t="shared" si="14"/>
        <v>0</v>
      </c>
    </row>
    <row r="148" spans="2:11" x14ac:dyDescent="0.35">
      <c r="B148">
        <v>2.2999999999999701</v>
      </c>
      <c r="C148" s="56">
        <f>_xll.acq_special_erf(B148)</f>
        <v>0.99885682340264315</v>
      </c>
      <c r="D148" s="56">
        <f t="shared" si="15"/>
        <v>0.99885682340264315</v>
      </c>
      <c r="E148">
        <f t="shared" si="12"/>
        <v>0</v>
      </c>
      <c r="F148" s="56">
        <f>_xll.acq_special_erfc(B148)</f>
        <v>1.1431765973568216E-3</v>
      </c>
      <c r="G148" s="56">
        <f t="shared" si="16"/>
        <v>1.1431765973568219E-3</v>
      </c>
      <c r="H148">
        <f t="shared" si="13"/>
        <v>2.1684043449710089E-19</v>
      </c>
      <c r="I148" s="56">
        <f>_xll.acq_special_normalcdf(B148)</f>
        <v>0.98927588997832339</v>
      </c>
      <c r="J148" s="56">
        <f t="shared" si="17"/>
        <v>0.98927588997832339</v>
      </c>
      <c r="K148">
        <f t="shared" si="14"/>
        <v>0</v>
      </c>
    </row>
    <row r="149" spans="2:11" x14ac:dyDescent="0.35">
      <c r="B149">
        <v>2.3499999999999699</v>
      </c>
      <c r="C149" s="56">
        <f>_xll.acq_special_erf(B149)</f>
        <v>0.99911073296786745</v>
      </c>
      <c r="D149" s="56">
        <f t="shared" si="15"/>
        <v>0.99911073296786745</v>
      </c>
      <c r="E149">
        <f t="shared" si="12"/>
        <v>0</v>
      </c>
      <c r="F149" s="56">
        <f>_xll.acq_special_erfc(B149)</f>
        <v>8.8926703213259065E-4</v>
      </c>
      <c r="G149" s="56">
        <f t="shared" si="16"/>
        <v>8.8926703213259065E-4</v>
      </c>
      <c r="H149">
        <f t="shared" si="13"/>
        <v>0</v>
      </c>
      <c r="I149" s="56">
        <f>_xll.acq_special_normalcdf(B149)</f>
        <v>0.99061329446516067</v>
      </c>
      <c r="J149" s="56">
        <f t="shared" si="17"/>
        <v>0.99061329446516067</v>
      </c>
      <c r="K149">
        <f t="shared" si="14"/>
        <v>0</v>
      </c>
    </row>
    <row r="150" spans="2:11" x14ac:dyDescent="0.35">
      <c r="B150">
        <v>2.3999999999999702</v>
      </c>
      <c r="C150" s="56">
        <f>_xll.acq_special_erf(B150)</f>
        <v>0.99931148610335485</v>
      </c>
      <c r="D150" s="56">
        <f t="shared" si="15"/>
        <v>0.99931148610335485</v>
      </c>
      <c r="E150">
        <f t="shared" si="12"/>
        <v>0</v>
      </c>
      <c r="F150" s="56">
        <f>_xll.acq_special_erfc(B150)</f>
        <v>6.8851389664518461E-4</v>
      </c>
      <c r="G150" s="56">
        <f t="shared" si="16"/>
        <v>6.8851389664518461E-4</v>
      </c>
      <c r="H150">
        <f t="shared" si="13"/>
        <v>0</v>
      </c>
      <c r="I150" s="56">
        <f>_xll.acq_special_normalcdf(B150)</f>
        <v>0.99180246407540318</v>
      </c>
      <c r="J150" s="56">
        <f t="shared" si="17"/>
        <v>0.99180246407540318</v>
      </c>
      <c r="K150">
        <f t="shared" si="14"/>
        <v>0</v>
      </c>
    </row>
    <row r="151" spans="2:11" x14ac:dyDescent="0.35">
      <c r="B151">
        <v>2.44999999999997</v>
      </c>
      <c r="C151" s="56">
        <f>_xll.acq_special_erf(B151)</f>
        <v>0.99946941988774884</v>
      </c>
      <c r="D151" s="56">
        <f t="shared" si="15"/>
        <v>0.99946941988774884</v>
      </c>
      <c r="E151">
        <f t="shared" si="12"/>
        <v>0</v>
      </c>
      <c r="F151" s="56">
        <f>_xll.acq_special_erfc(B151)</f>
        <v>5.3058011225113808E-4</v>
      </c>
      <c r="G151" s="56">
        <f t="shared" si="16"/>
        <v>5.3058011225113819E-4</v>
      </c>
      <c r="H151">
        <f t="shared" si="13"/>
        <v>1.0842021724855044E-19</v>
      </c>
      <c r="I151" s="56">
        <f>_xll.acq_special_normalcdf(B151)</f>
        <v>0.99285718926472799</v>
      </c>
      <c r="J151" s="56">
        <f t="shared" si="17"/>
        <v>0.99285718926472799</v>
      </c>
      <c r="K151">
        <f t="shared" si="14"/>
        <v>0</v>
      </c>
    </row>
    <row r="152" spans="2:11" x14ac:dyDescent="0.35">
      <c r="B152">
        <v>2.4999999999999698</v>
      </c>
      <c r="C152" s="56">
        <f>_xll.acq_special_erf(B152)</f>
        <v>0.99959304798255499</v>
      </c>
      <c r="D152" s="56">
        <f t="shared" si="15"/>
        <v>0.99959304798255499</v>
      </c>
      <c r="E152">
        <f t="shared" si="12"/>
        <v>0</v>
      </c>
      <c r="F152" s="56">
        <f>_xll.acq_special_erfc(B152)</f>
        <v>4.0695201744502468E-4</v>
      </c>
      <c r="G152" s="56">
        <f t="shared" si="16"/>
        <v>4.0695201744502468E-4</v>
      </c>
      <c r="H152">
        <f t="shared" si="13"/>
        <v>0</v>
      </c>
      <c r="I152" s="56">
        <f>_xll.acq_special_normalcdf(B152)</f>
        <v>0.99379033467422329</v>
      </c>
      <c r="J152" s="56">
        <f t="shared" si="17"/>
        <v>0.99379033467422329</v>
      </c>
      <c r="K152">
        <f t="shared" si="14"/>
        <v>0</v>
      </c>
    </row>
    <row r="153" spans="2:11" x14ac:dyDescent="0.35">
      <c r="B153">
        <v>2.5499999999999701</v>
      </c>
      <c r="C153" s="56">
        <f>_xll.acq_special_erf(B153)</f>
        <v>0.99968933965736073</v>
      </c>
      <c r="D153" s="56">
        <f t="shared" si="15"/>
        <v>0.99968933965736073</v>
      </c>
      <c r="E153">
        <f t="shared" si="12"/>
        <v>0</v>
      </c>
      <c r="F153" s="56">
        <f>_xll.acq_special_erfc(B153)</f>
        <v>3.1066034263924102E-4</v>
      </c>
      <c r="G153" s="56">
        <f t="shared" si="16"/>
        <v>3.1066034263924107E-4</v>
      </c>
      <c r="H153">
        <f t="shared" si="13"/>
        <v>5.4210108624275222E-20</v>
      </c>
      <c r="I153" s="56">
        <f>_xll.acq_special_normalcdf(B153)</f>
        <v>0.99461385404593283</v>
      </c>
      <c r="J153" s="56">
        <f t="shared" si="17"/>
        <v>0.99461385404593283</v>
      </c>
      <c r="K153">
        <f t="shared" si="14"/>
        <v>0</v>
      </c>
    </row>
    <row r="154" spans="2:11" x14ac:dyDescent="0.35">
      <c r="B154">
        <v>2.5999999999999699</v>
      </c>
      <c r="C154" s="56">
        <f>_xll.acq_special_erf(B154)</f>
        <v>0.99976396558347058</v>
      </c>
      <c r="D154" s="56">
        <f t="shared" si="15"/>
        <v>0.99976396558347058</v>
      </c>
      <c r="E154">
        <f t="shared" si="12"/>
        <v>0</v>
      </c>
      <c r="F154" s="56">
        <f>_xll.acq_special_erfc(B154)</f>
        <v>2.3603441652938855E-4</v>
      </c>
      <c r="G154" s="56">
        <f t="shared" si="16"/>
        <v>2.360344165293886E-4</v>
      </c>
      <c r="H154">
        <f t="shared" si="13"/>
        <v>5.4210108624275222E-20</v>
      </c>
      <c r="I154" s="56">
        <f>_xll.acq_special_normalcdf(B154)</f>
        <v>0.99533881197628082</v>
      </c>
      <c r="J154" s="56">
        <f t="shared" si="17"/>
        <v>0.99533881197628082</v>
      </c>
      <c r="K154">
        <f t="shared" si="14"/>
        <v>0</v>
      </c>
    </row>
    <row r="155" spans="2:11" x14ac:dyDescent="0.35">
      <c r="B155">
        <v>2.6499999999999702</v>
      </c>
      <c r="C155" s="56">
        <f>_xll.acq_special_erf(B155)</f>
        <v>0.999821512247976</v>
      </c>
      <c r="D155" s="56">
        <f t="shared" si="15"/>
        <v>0.999821512247976</v>
      </c>
      <c r="E155">
        <f t="shared" si="12"/>
        <v>0</v>
      </c>
      <c r="F155" s="56">
        <f>_xll.acq_special_erfc(B155)</f>
        <v>1.784877520240309E-4</v>
      </c>
      <c r="G155" s="56">
        <f t="shared" si="16"/>
        <v>1.784877520240309E-4</v>
      </c>
      <c r="H155">
        <f t="shared" si="13"/>
        <v>0</v>
      </c>
      <c r="I155" s="56">
        <f>_xll.acq_special_normalcdf(B155)</f>
        <v>0.99597541145724133</v>
      </c>
      <c r="J155" s="56">
        <f t="shared" si="17"/>
        <v>0.99597541145724133</v>
      </c>
      <c r="K155">
        <f t="shared" si="14"/>
        <v>0</v>
      </c>
    </row>
    <row r="156" spans="2:11" x14ac:dyDescent="0.35">
      <c r="B156">
        <v>2.69999999999997</v>
      </c>
      <c r="C156" s="56">
        <f>_xll.acq_special_erf(B156)</f>
        <v>0.99986566726005943</v>
      </c>
      <c r="D156" s="56">
        <f t="shared" si="15"/>
        <v>0.99986566726005943</v>
      </c>
      <c r="E156">
        <f t="shared" si="12"/>
        <v>0</v>
      </c>
      <c r="F156" s="56">
        <f>_xll.acq_special_erfc(B156)</f>
        <v>1.3433273994054747E-4</v>
      </c>
      <c r="G156" s="56">
        <f t="shared" si="16"/>
        <v>1.343327399405475E-4</v>
      </c>
      <c r="H156">
        <f t="shared" si="13"/>
        <v>2.7105054312137611E-20</v>
      </c>
      <c r="I156" s="56">
        <f>_xll.acq_special_normalcdf(B156)</f>
        <v>0.99653302619695905</v>
      </c>
      <c r="J156" s="56">
        <f t="shared" si="17"/>
        <v>0.99653302619695905</v>
      </c>
      <c r="K156">
        <f t="shared" si="14"/>
        <v>0</v>
      </c>
    </row>
    <row r="157" spans="2:11" x14ac:dyDescent="0.35">
      <c r="B157">
        <v>2.7499999999999698</v>
      </c>
      <c r="C157" s="56">
        <f>_xll.acq_special_erf(B157)</f>
        <v>0.99989937807788032</v>
      </c>
      <c r="D157" s="56">
        <f t="shared" si="15"/>
        <v>0.99989937807788032</v>
      </c>
      <c r="E157">
        <f t="shared" si="12"/>
        <v>0</v>
      </c>
      <c r="F157" s="56">
        <f>_xll.acq_special_erfc(B157)</f>
        <v>1.0062192211965452E-4</v>
      </c>
      <c r="G157" s="56">
        <f t="shared" si="16"/>
        <v>1.0062192211965454E-4</v>
      </c>
      <c r="H157">
        <f t="shared" si="13"/>
        <v>2.7105054312137611E-20</v>
      </c>
      <c r="I157" s="56">
        <f>_xll.acq_special_normalcdf(B157)</f>
        <v>0.99702023676494522</v>
      </c>
      <c r="J157" s="56">
        <f t="shared" si="17"/>
        <v>0.99702023676494522</v>
      </c>
      <c r="K157">
        <f t="shared" si="14"/>
        <v>0</v>
      </c>
    </row>
    <row r="158" spans="2:11" x14ac:dyDescent="0.35">
      <c r="B158">
        <v>2.7999999999999701</v>
      </c>
      <c r="C158" s="56">
        <f>_xll.acq_special_erf(B158)</f>
        <v>0.99992498680533448</v>
      </c>
      <c r="D158" s="56">
        <f t="shared" si="15"/>
        <v>0.99992498680533448</v>
      </c>
      <c r="E158">
        <f t="shared" si="12"/>
        <v>0</v>
      </c>
      <c r="F158" s="56">
        <f>_xll.acq_special_erfc(B158)</f>
        <v>7.5013194665472362E-5</v>
      </c>
      <c r="G158" s="56">
        <f t="shared" si="16"/>
        <v>7.5013194665472362E-5</v>
      </c>
      <c r="H158">
        <f t="shared" si="13"/>
        <v>0</v>
      </c>
      <c r="I158" s="56">
        <f>_xll.acq_special_normalcdf(B158)</f>
        <v>0.9974448696695718</v>
      </c>
      <c r="J158" s="56">
        <f t="shared" si="17"/>
        <v>0.9974448696695718</v>
      </c>
      <c r="K158">
        <f t="shared" si="14"/>
        <v>0</v>
      </c>
    </row>
    <row r="159" spans="2:11" x14ac:dyDescent="0.35">
      <c r="B159">
        <v>2.8499999999999699</v>
      </c>
      <c r="C159" s="56">
        <f>_xll.acq_special_erf(B159)</f>
        <v>0.9999443437200386</v>
      </c>
      <c r="D159" s="56">
        <f t="shared" si="15"/>
        <v>0.9999443437200386</v>
      </c>
      <c r="E159">
        <f t="shared" si="12"/>
        <v>0</v>
      </c>
      <c r="F159" s="56">
        <f>_xll.acq_special_erfc(B159)</f>
        <v>5.5656279961409087E-5</v>
      </c>
      <c r="G159" s="56">
        <f t="shared" si="16"/>
        <v>5.565627996140906E-5</v>
      </c>
      <c r="H159">
        <f t="shared" si="13"/>
        <v>2.7105054312137611E-20</v>
      </c>
      <c r="I159" s="56">
        <f>_xll.acq_special_normalcdf(B159)</f>
        <v>0.99781403854508655</v>
      </c>
      <c r="J159" s="56">
        <f t="shared" si="17"/>
        <v>0.99781403854508655</v>
      </c>
      <c r="K159">
        <f t="shared" si="14"/>
        <v>0</v>
      </c>
    </row>
    <row r="160" spans="2:11" x14ac:dyDescent="0.35">
      <c r="B160">
        <v>2.8999999999999702</v>
      </c>
      <c r="C160" s="56">
        <f>_xll.acq_special_erf(B160)</f>
        <v>0.99995890212190053</v>
      </c>
      <c r="D160" s="56">
        <f t="shared" si="15"/>
        <v>0.99995890212190053</v>
      </c>
      <c r="E160">
        <f t="shared" si="12"/>
        <v>0</v>
      </c>
      <c r="F160" s="56">
        <f>_xll.acq_special_erfc(B160)</f>
        <v>4.1097878099466366E-5</v>
      </c>
      <c r="G160" s="56">
        <f t="shared" si="16"/>
        <v>4.1097878099466359E-5</v>
      </c>
      <c r="H160">
        <f t="shared" si="13"/>
        <v>6.7762635780344027E-21</v>
      </c>
      <c r="I160" s="56">
        <f>_xll.acq_special_normalcdf(B160)</f>
        <v>0.99813418669961573</v>
      </c>
      <c r="J160" s="56">
        <f t="shared" si="17"/>
        <v>0.99813418669961573</v>
      </c>
      <c r="K160">
        <f t="shared" si="14"/>
        <v>0</v>
      </c>
    </row>
    <row r="161" spans="2:11" x14ac:dyDescent="0.35">
      <c r="B161">
        <v>2.94999999999997</v>
      </c>
      <c r="C161" s="56">
        <f>_xll.acq_special_erf(B161)</f>
        <v>0.99996979695793586</v>
      </c>
      <c r="D161" s="56">
        <f t="shared" si="15"/>
        <v>0.99996979695793586</v>
      </c>
      <c r="E161">
        <f t="shared" si="12"/>
        <v>0</v>
      </c>
      <c r="F161" s="56">
        <f>_xll.acq_special_erfc(B161)</f>
        <v>3.0203042064143898E-5</v>
      </c>
      <c r="G161" s="56">
        <f t="shared" si="16"/>
        <v>3.0203042064143891E-5</v>
      </c>
      <c r="H161">
        <f t="shared" si="13"/>
        <v>6.7762635780344027E-21</v>
      </c>
      <c r="I161" s="56">
        <f>_xll.acq_special_normalcdf(B161)</f>
        <v>0.99841113035263496</v>
      </c>
      <c r="J161" s="56">
        <f t="shared" si="17"/>
        <v>0.99841113035263496</v>
      </c>
      <c r="K161">
        <f t="shared" si="14"/>
        <v>0</v>
      </c>
    </row>
    <row r="162" spans="2:11" x14ac:dyDescent="0.35">
      <c r="B162">
        <v>2.9999999999999698</v>
      </c>
      <c r="C162" s="56">
        <f>_xll.acq_special_erf(B162)</f>
        <v>0.99997790950300136</v>
      </c>
      <c r="D162" s="56">
        <f t="shared" si="15"/>
        <v>0.99997790950300136</v>
      </c>
      <c r="E162">
        <f t="shared" si="12"/>
        <v>0</v>
      </c>
      <c r="F162" s="56">
        <f>_xll.acq_special_erfc(B162)</f>
        <v>2.2090496998589649E-5</v>
      </c>
      <c r="G162" s="56">
        <f t="shared" si="16"/>
        <v>2.2090496998589649E-5</v>
      </c>
      <c r="H162">
        <f t="shared" si="13"/>
        <v>0</v>
      </c>
      <c r="I162" s="56">
        <f>_xll.acq_special_normalcdf(B162)</f>
        <v>0.99865010196836979</v>
      </c>
      <c r="J162" s="56">
        <f t="shared" si="17"/>
        <v>0.99865010196836979</v>
      </c>
      <c r="K162">
        <f t="shared" si="14"/>
        <v>0</v>
      </c>
    </row>
    <row r="163" spans="2:11" x14ac:dyDescent="0.35">
      <c r="B163">
        <v>3.0499999999999701</v>
      </c>
      <c r="C163" s="56">
        <f>_xll.acq_special_erf(B163)</f>
        <v>0.99998392017423987</v>
      </c>
      <c r="D163" s="56">
        <f t="shared" si="15"/>
        <v>0.99998392017423987</v>
      </c>
      <c r="E163">
        <f t="shared" si="12"/>
        <v>0</v>
      </c>
      <c r="F163" s="56">
        <f>_xll.acq_special_erfc(B163)</f>
        <v>1.6079825760170064E-5</v>
      </c>
      <c r="G163" s="56">
        <f t="shared" si="16"/>
        <v>1.6079825760170067E-5</v>
      </c>
      <c r="H163">
        <f t="shared" si="13"/>
        <v>3.3881317890172014E-21</v>
      </c>
      <c r="I163" s="56">
        <f>_xll.acq_special_normalcdf(B163)</f>
        <v>0.99885579316897721</v>
      </c>
      <c r="J163" s="56">
        <f t="shared" si="17"/>
        <v>0.99885579316897721</v>
      </c>
      <c r="K163">
        <f t="shared" si="14"/>
        <v>0</v>
      </c>
    </row>
    <row r="164" spans="2:11" x14ac:dyDescent="0.35">
      <c r="B164">
        <v>3.0999999999999699</v>
      </c>
      <c r="C164" s="56">
        <f>_xll.acq_special_erf(B164)</f>
        <v>0.99998835134263275</v>
      </c>
      <c r="D164" s="56">
        <f t="shared" si="15"/>
        <v>0.99998835134263275</v>
      </c>
      <c r="E164">
        <f t="shared" si="12"/>
        <v>0</v>
      </c>
      <c r="F164" s="56">
        <f>_xll.acq_special_erfc(B164)</f>
        <v>1.1648657367201876E-5</v>
      </c>
      <c r="G164" s="56">
        <f t="shared" si="16"/>
        <v>1.1648657367201876E-5</v>
      </c>
      <c r="H164">
        <f t="shared" si="13"/>
        <v>0</v>
      </c>
      <c r="I164" s="56">
        <f>_xll.acq_special_normalcdf(B164)</f>
        <v>0.99903239678678157</v>
      </c>
      <c r="J164" s="56">
        <f t="shared" si="17"/>
        <v>0.99903239678678157</v>
      </c>
      <c r="K164">
        <f t="shared" si="14"/>
        <v>0</v>
      </c>
    </row>
    <row r="165" spans="2:11" x14ac:dyDescent="0.35">
      <c r="B165">
        <v>3.1499999999999702</v>
      </c>
      <c r="C165" s="56">
        <f>_xll.acq_special_erf(B165)</f>
        <v>0.99999160178868474</v>
      </c>
      <c r="D165" s="56">
        <f t="shared" si="15"/>
        <v>0.99999160178868474</v>
      </c>
      <c r="E165">
        <f t="shared" si="12"/>
        <v>0</v>
      </c>
      <c r="F165" s="56">
        <f>_xll.acq_special_erfc(B165)</f>
        <v>8.3982113152175875E-6</v>
      </c>
      <c r="G165" s="56">
        <f t="shared" si="16"/>
        <v>8.3982113152175909E-6</v>
      </c>
      <c r="H165">
        <f t="shared" si="13"/>
        <v>3.3881317890172014E-21</v>
      </c>
      <c r="I165" s="56">
        <f>_xll.acq_special_normalcdf(B165)</f>
        <v>0.99918364768717138</v>
      </c>
      <c r="J165" s="56">
        <f t="shared" si="17"/>
        <v>0.99918364768717138</v>
      </c>
      <c r="K165">
        <f t="shared" si="14"/>
        <v>0</v>
      </c>
    </row>
    <row r="166" spans="2:11" x14ac:dyDescent="0.35">
      <c r="B166">
        <v>3.19999999999997</v>
      </c>
      <c r="C166" s="56">
        <f>_xll.acq_special_erf(B166)</f>
        <v>0.99999397423884828</v>
      </c>
      <c r="D166" s="56">
        <f t="shared" si="15"/>
        <v>0.99999397423884828</v>
      </c>
      <c r="E166">
        <f t="shared" si="12"/>
        <v>0</v>
      </c>
      <c r="F166" s="56">
        <f>_xll.acq_special_erfc(B166)</f>
        <v>6.0257611517633039E-6</v>
      </c>
      <c r="G166" s="56">
        <f t="shared" si="16"/>
        <v>6.0257611517633031E-6</v>
      </c>
      <c r="H166">
        <f t="shared" si="13"/>
        <v>8.4703294725430034E-22</v>
      </c>
      <c r="I166" s="56">
        <f>_xll.acq_special_normalcdf(B166)</f>
        <v>0.99931286206208403</v>
      </c>
      <c r="J166" s="56">
        <f t="shared" si="17"/>
        <v>0.99931286206208403</v>
      </c>
      <c r="K166">
        <f t="shared" si="14"/>
        <v>0</v>
      </c>
    </row>
    <row r="167" spans="2:11" x14ac:dyDescent="0.35">
      <c r="B167">
        <v>3.2499999999999698</v>
      </c>
      <c r="C167" s="56">
        <f>_xll.acq_special_erf(B167)</f>
        <v>0.99999569722053627</v>
      </c>
      <c r="D167" s="56">
        <f t="shared" si="15"/>
        <v>0.99999569722053627</v>
      </c>
      <c r="E167">
        <f t="shared" si="12"/>
        <v>0</v>
      </c>
      <c r="F167" s="56">
        <f>_xll.acq_special_erfc(B167)</f>
        <v>4.3027794636760003E-6</v>
      </c>
      <c r="G167" s="56">
        <f t="shared" si="16"/>
        <v>4.3027794636759995E-6</v>
      </c>
      <c r="H167">
        <f t="shared" si="13"/>
        <v>8.4703294725430034E-22</v>
      </c>
      <c r="I167" s="56">
        <f>_xll.acq_special_normalcdf(B167)</f>
        <v>0.99942297495760912</v>
      </c>
      <c r="J167" s="56">
        <f t="shared" si="17"/>
        <v>0.99942297495760912</v>
      </c>
      <c r="K167">
        <f t="shared" si="14"/>
        <v>0</v>
      </c>
    </row>
    <row r="168" spans="2:11" x14ac:dyDescent="0.35">
      <c r="B168">
        <v>3.2999999999999701</v>
      </c>
      <c r="C168" s="56">
        <f>_xll.acq_special_erf(B168)</f>
        <v>0.99999694229020353</v>
      </c>
      <c r="D168" s="56">
        <f t="shared" si="15"/>
        <v>0.99999694229020353</v>
      </c>
      <c r="E168">
        <f t="shared" si="12"/>
        <v>0</v>
      </c>
      <c r="F168" s="56">
        <f>_xll.acq_special_erfc(B168)</f>
        <v>3.0577097964387931E-6</v>
      </c>
      <c r="G168" s="56">
        <f t="shared" si="16"/>
        <v>3.0577097964387939E-6</v>
      </c>
      <c r="H168">
        <f t="shared" si="13"/>
        <v>8.4703294725430034E-22</v>
      </c>
      <c r="I168" s="56">
        <f>_xll.acq_special_normalcdf(B168)</f>
        <v>0.99951657585761622</v>
      </c>
      <c r="J168" s="56">
        <f t="shared" si="17"/>
        <v>0.99951657585761622</v>
      </c>
      <c r="K168">
        <f t="shared" si="14"/>
        <v>0</v>
      </c>
    </row>
    <row r="169" spans="2:11" x14ac:dyDescent="0.35">
      <c r="B169">
        <v>3.3499999999999699</v>
      </c>
      <c r="C169" s="56">
        <f>_xll.acq_special_erf(B169)</f>
        <v>0.99999783752317994</v>
      </c>
      <c r="D169" s="56">
        <f t="shared" si="15"/>
        <v>0.99999783752317994</v>
      </c>
      <c r="E169">
        <f t="shared" si="12"/>
        <v>0</v>
      </c>
      <c r="F169" s="56">
        <f>_xll.acq_special_erfc(B169)</f>
        <v>2.1624768200406388E-6</v>
      </c>
      <c r="G169" s="56">
        <f t="shared" si="16"/>
        <v>2.1624768200406383E-6</v>
      </c>
      <c r="H169">
        <f t="shared" si="13"/>
        <v>4.2351647362715017E-22</v>
      </c>
      <c r="I169" s="56">
        <f>_xll.acq_special_normalcdf(B169)</f>
        <v>0.99959594219813597</v>
      </c>
      <c r="J169" s="56">
        <f t="shared" si="17"/>
        <v>0.99959594219813597</v>
      </c>
      <c r="K169">
        <f t="shared" si="14"/>
        <v>0</v>
      </c>
    </row>
    <row r="170" spans="2:11" x14ac:dyDescent="0.35">
      <c r="B170">
        <v>3.3999999999999702</v>
      </c>
      <c r="C170" s="56">
        <f>_xll.acq_special_erf(B170)</f>
        <v>0.9999984780066371</v>
      </c>
      <c r="D170" s="56">
        <f t="shared" si="15"/>
        <v>0.9999984780066371</v>
      </c>
      <c r="E170">
        <f t="shared" si="12"/>
        <v>0</v>
      </c>
      <c r="F170" s="56">
        <f>_xll.acq_special_erfc(B170)</f>
        <v>1.5219933628626078E-6</v>
      </c>
      <c r="G170" s="56">
        <f t="shared" si="16"/>
        <v>1.5219933628626074E-6</v>
      </c>
      <c r="H170">
        <f t="shared" si="13"/>
        <v>4.2351647362715017E-22</v>
      </c>
      <c r="I170" s="56">
        <f>_xll.acq_special_normalcdf(B170)</f>
        <v>0.99966307073432303</v>
      </c>
      <c r="J170" s="56">
        <f t="shared" si="17"/>
        <v>0.99966307073432303</v>
      </c>
      <c r="K170">
        <f t="shared" si="14"/>
        <v>0</v>
      </c>
    </row>
    <row r="171" spans="2:11" x14ac:dyDescent="0.35">
      <c r="B171">
        <v>3.44999999999997</v>
      </c>
      <c r="C171" s="56">
        <f>_xll.acq_special_erf(B171)</f>
        <v>0.99999893394820649</v>
      </c>
      <c r="D171" s="56">
        <f t="shared" si="15"/>
        <v>0.99999893394820649</v>
      </c>
      <c r="E171">
        <f t="shared" si="12"/>
        <v>0</v>
      </c>
      <c r="F171" s="56">
        <f>_xll.acq_special_erfc(B171)</f>
        <v>1.0660517934740115E-6</v>
      </c>
      <c r="G171" s="56">
        <f t="shared" si="16"/>
        <v>1.0660517934740113E-6</v>
      </c>
      <c r="H171">
        <f t="shared" si="13"/>
        <v>2.1175823681357508E-22</v>
      </c>
      <c r="I171" s="56">
        <f>_xll.acq_special_normalcdf(B171)</f>
        <v>0.99971970672318378</v>
      </c>
      <c r="J171" s="56">
        <f t="shared" si="17"/>
        <v>0.99971970672318378</v>
      </c>
      <c r="K171">
        <f t="shared" si="14"/>
        <v>0</v>
      </c>
    </row>
    <row r="172" spans="2:11" x14ac:dyDescent="0.35">
      <c r="B172">
        <v>3.4999999999999698</v>
      </c>
      <c r="C172" s="56">
        <f>_xll.acq_special_erf(B172)</f>
        <v>0.99999925690162761</v>
      </c>
      <c r="D172" s="56">
        <f t="shared" si="15"/>
        <v>0.99999925690162761</v>
      </c>
      <c r="E172">
        <f t="shared" si="12"/>
        <v>0</v>
      </c>
      <c r="F172" s="56">
        <f>_xll.acq_special_erfc(B172)</f>
        <v>7.4309837234157562E-7</v>
      </c>
      <c r="G172" s="56">
        <f t="shared" si="16"/>
        <v>7.4309837234157572E-7</v>
      </c>
      <c r="H172">
        <f t="shared" si="13"/>
        <v>1.0587911840678754E-22</v>
      </c>
      <c r="I172" s="56">
        <f>_xll.acq_special_normalcdf(B172)</f>
        <v>0.99976737092096446</v>
      </c>
      <c r="J172" s="56">
        <f t="shared" si="17"/>
        <v>0.99976737092096446</v>
      </c>
      <c r="K172">
        <f t="shared" si="14"/>
        <v>0</v>
      </c>
    </row>
    <row r="173" spans="2:11" x14ac:dyDescent="0.35">
      <c r="B173">
        <v>3.5499999999999701</v>
      </c>
      <c r="C173" s="56">
        <f>_xll.acq_special_erf(B173)</f>
        <v>0.99999948451617537</v>
      </c>
      <c r="D173" s="56">
        <f t="shared" si="15"/>
        <v>0.99999948451617537</v>
      </c>
      <c r="E173">
        <f t="shared" si="12"/>
        <v>0</v>
      </c>
      <c r="F173" s="56">
        <f>_xll.acq_special_erfc(B173)</f>
        <v>5.1548382463390851E-7</v>
      </c>
      <c r="G173" s="56">
        <f t="shared" si="16"/>
        <v>5.154838246339084E-7</v>
      </c>
      <c r="H173">
        <f t="shared" si="13"/>
        <v>1.0587911840678754E-22</v>
      </c>
      <c r="I173" s="56">
        <f>_xll.acq_special_normalcdf(B173)</f>
        <v>0.99980738442436434</v>
      </c>
      <c r="J173" s="56">
        <f t="shared" si="17"/>
        <v>0.99980738442436434</v>
      </c>
      <c r="K173">
        <f t="shared" si="14"/>
        <v>0</v>
      </c>
    </row>
    <row r="174" spans="2:11" x14ac:dyDescent="0.35">
      <c r="B174">
        <v>3.5999999999999699</v>
      </c>
      <c r="C174" s="56">
        <f>_xll.acq_special_erf(B174)</f>
        <v>0.99999964413700704</v>
      </c>
      <c r="D174" s="56">
        <f t="shared" si="15"/>
        <v>0.99999964413700704</v>
      </c>
      <c r="E174">
        <f t="shared" si="12"/>
        <v>0</v>
      </c>
      <c r="F174" s="56">
        <f>_xll.acq_special_erfc(B174)</f>
        <v>3.5586299300776551E-7</v>
      </c>
      <c r="G174" s="56">
        <f t="shared" si="16"/>
        <v>3.5586299300776556E-7</v>
      </c>
      <c r="H174">
        <f t="shared" si="13"/>
        <v>5.2939559203393771E-23</v>
      </c>
      <c r="I174" s="56">
        <f>_xll.acq_special_normalcdf(B174)</f>
        <v>0.99984089140984245</v>
      </c>
      <c r="J174" s="56">
        <f t="shared" si="17"/>
        <v>0.99984089140984245</v>
      </c>
      <c r="K174">
        <f t="shared" si="14"/>
        <v>0</v>
      </c>
    </row>
    <row r="175" spans="2:11" x14ac:dyDescent="0.35">
      <c r="B175">
        <v>3.6499999999999702</v>
      </c>
      <c r="C175" s="56">
        <f>_xll.acq_special_erf(B175)</f>
        <v>0.99999975551734943</v>
      </c>
      <c r="D175" s="56">
        <f t="shared" si="15"/>
        <v>0.99999975551734943</v>
      </c>
      <c r="E175">
        <f t="shared" si="12"/>
        <v>0</v>
      </c>
      <c r="F175" s="56">
        <f>_xll.acq_special_erfc(B175)</f>
        <v>2.4448265057543263E-7</v>
      </c>
      <c r="G175" s="56">
        <f t="shared" si="16"/>
        <v>2.4448265057543274E-7</v>
      </c>
      <c r="H175">
        <f t="shared" si="13"/>
        <v>1.0587911840678754E-22</v>
      </c>
      <c r="I175" s="56">
        <f>_xll.acq_special_normalcdf(B175)</f>
        <v>0.99986887984557948</v>
      </c>
      <c r="J175" s="56">
        <f t="shared" si="17"/>
        <v>0.99986887984557948</v>
      </c>
      <c r="K175">
        <f t="shared" si="14"/>
        <v>0</v>
      </c>
    </row>
    <row r="176" spans="2:11" x14ac:dyDescent="0.35">
      <c r="B176">
        <v>3.69999999999997</v>
      </c>
      <c r="C176" s="56">
        <f>_xll.acq_special_erf(B176)</f>
        <v>0.99999983284894212</v>
      </c>
      <c r="D176" s="56">
        <f t="shared" si="15"/>
        <v>0.99999983284894212</v>
      </c>
      <c r="E176">
        <f t="shared" si="12"/>
        <v>0</v>
      </c>
      <c r="F176" s="56">
        <f>_xll.acq_special_erfc(B176)</f>
        <v>1.6715105790918469E-7</v>
      </c>
      <c r="G176" s="56">
        <f t="shared" si="16"/>
        <v>1.6715105790918466E-7</v>
      </c>
      <c r="H176">
        <f t="shared" si="13"/>
        <v>2.6469779601696886E-23</v>
      </c>
      <c r="I176" s="56">
        <f>_xll.acq_special_normalcdf(B176)</f>
        <v>0.99989220026652259</v>
      </c>
      <c r="J176" s="56">
        <f t="shared" si="17"/>
        <v>0.99989220026652259</v>
      </c>
      <c r="K176">
        <f t="shared" si="14"/>
        <v>0</v>
      </c>
    </row>
    <row r="177" spans="2:11" x14ac:dyDescent="0.35">
      <c r="B177">
        <v>3.7499999999999698</v>
      </c>
      <c r="C177" s="56">
        <f>_xll.acq_special_erf(B177)</f>
        <v>0.99999988627274339</v>
      </c>
      <c r="D177" s="56">
        <f t="shared" si="15"/>
        <v>0.99999988627274339</v>
      </c>
      <c r="E177">
        <f t="shared" si="12"/>
        <v>0</v>
      </c>
      <c r="F177" s="56">
        <f>_xll.acq_special_erfc(B177)</f>
        <v>1.137272565698232E-7</v>
      </c>
      <c r="G177" s="56">
        <f t="shared" si="16"/>
        <v>1.1372725656982336E-7</v>
      </c>
      <c r="H177">
        <f t="shared" si="13"/>
        <v>1.5881867761018131E-22</v>
      </c>
      <c r="I177" s="56">
        <f>_xll.acq_special_normalcdf(B177)</f>
        <v>0.99991158271479919</v>
      </c>
      <c r="J177" s="56">
        <f t="shared" si="17"/>
        <v>0.99991158271479919</v>
      </c>
      <c r="K177">
        <f t="shared" si="14"/>
        <v>0</v>
      </c>
    </row>
    <row r="178" spans="2:11" x14ac:dyDescent="0.35">
      <c r="B178">
        <v>3.7999999999999701</v>
      </c>
      <c r="C178" s="56">
        <f>_xll.acq_special_erf(B178)</f>
        <v>0.99999992299607254</v>
      </c>
      <c r="D178" s="56">
        <f t="shared" si="15"/>
        <v>0.99999992299607254</v>
      </c>
      <c r="E178">
        <f t="shared" si="12"/>
        <v>0</v>
      </c>
      <c r="F178" s="56">
        <f>_xll.acq_special_erfc(B178)</f>
        <v>7.7003927456982275E-8</v>
      </c>
      <c r="G178" s="56">
        <f t="shared" si="16"/>
        <v>7.7003927456982235E-8</v>
      </c>
      <c r="H178">
        <f t="shared" si="13"/>
        <v>3.9704669402545328E-23</v>
      </c>
      <c r="I178" s="56">
        <f>_xll.acq_special_normalcdf(B178)</f>
        <v>0.99992765195607491</v>
      </c>
      <c r="J178" s="56">
        <f t="shared" si="17"/>
        <v>0.99992765195607491</v>
      </c>
      <c r="K178">
        <f t="shared" si="14"/>
        <v>0</v>
      </c>
    </row>
    <row r="179" spans="2:11" x14ac:dyDescent="0.35">
      <c r="B179">
        <v>3.8499999999999699</v>
      </c>
      <c r="C179" s="56">
        <f>_xll.acq_special_erf(B179)</f>
        <v>0.99999994811370663</v>
      </c>
      <c r="D179" s="56">
        <f t="shared" si="15"/>
        <v>0.99999994811370663</v>
      </c>
      <c r="E179">
        <f t="shared" si="12"/>
        <v>0</v>
      </c>
      <c r="F179" s="56">
        <f>_xll.acq_special_erfc(B179)</f>
        <v>5.1886293410484961E-8</v>
      </c>
      <c r="G179" s="56">
        <f t="shared" si="16"/>
        <v>5.1886293410484967E-8</v>
      </c>
      <c r="H179">
        <f t="shared" si="13"/>
        <v>6.6174449004242214E-24</v>
      </c>
      <c r="I179" s="56">
        <f>_xll.acq_special_normalcdf(B179)</f>
        <v>0.99994094108758103</v>
      </c>
      <c r="J179" s="56">
        <f t="shared" si="17"/>
        <v>0.99994094108758103</v>
      </c>
      <c r="K179">
        <f t="shared" si="14"/>
        <v>0</v>
      </c>
    </row>
    <row r="180" spans="2:11" x14ac:dyDescent="0.35">
      <c r="B180">
        <v>3.8999999999999702</v>
      </c>
      <c r="C180" s="56">
        <f>_xll.acq_special_erf(B180)</f>
        <v>0.99999996520775136</v>
      </c>
      <c r="D180" s="56">
        <f t="shared" si="15"/>
        <v>0.99999996520775136</v>
      </c>
      <c r="E180">
        <f t="shared" si="12"/>
        <v>0</v>
      </c>
      <c r="F180" s="56">
        <f>_xll.acq_special_erfc(B180)</f>
        <v>3.4792248597240123E-8</v>
      </c>
      <c r="G180" s="56">
        <f t="shared" si="16"/>
        <v>3.479224859724011E-8</v>
      </c>
      <c r="H180">
        <f t="shared" si="13"/>
        <v>1.3234889800848443E-23</v>
      </c>
      <c r="I180" s="56">
        <f>_xll.acq_special_normalcdf(B180)</f>
        <v>0.99995190365598241</v>
      </c>
      <c r="J180" s="56">
        <f t="shared" si="17"/>
        <v>0.99995190365598241</v>
      </c>
      <c r="K180">
        <f t="shared" si="14"/>
        <v>0</v>
      </c>
    </row>
    <row r="181" spans="2:11" x14ac:dyDescent="0.35">
      <c r="B181">
        <v>3.94999999999997</v>
      </c>
      <c r="C181" s="56">
        <f>_xll.acq_special_erf(B181)</f>
        <v>0.9999999767832678</v>
      </c>
      <c r="D181" s="56">
        <f t="shared" si="15"/>
        <v>0.9999999767832678</v>
      </c>
      <c r="E181">
        <f t="shared" si="12"/>
        <v>0</v>
      </c>
      <c r="F181" s="56">
        <f>_xll.acq_special_erfc(B181)</f>
        <v>2.321673223665498E-8</v>
      </c>
      <c r="G181" s="56">
        <f t="shared" si="16"/>
        <v>2.3216732236654976E-8</v>
      </c>
      <c r="H181">
        <f t="shared" si="13"/>
        <v>3.3087224502121107E-24</v>
      </c>
      <c r="I181" s="56">
        <f>_xll.acq_special_normalcdf(B181)</f>
        <v>0.99996092440340223</v>
      </c>
      <c r="J181" s="56">
        <f t="shared" si="17"/>
        <v>0.99996092440340223</v>
      </c>
      <c r="K181">
        <f t="shared" si="14"/>
        <v>0</v>
      </c>
    </row>
    <row r="182" spans="2:11" x14ac:dyDescent="0.35">
      <c r="B182">
        <v>3.9999999999999698</v>
      </c>
      <c r="C182" s="56">
        <f>_xll.acq_special_erf(B182)</f>
        <v>0.99999998458274209</v>
      </c>
      <c r="D182" s="56">
        <f t="shared" si="15"/>
        <v>0.99999998458274209</v>
      </c>
      <c r="E182">
        <f t="shared" si="12"/>
        <v>0</v>
      </c>
      <c r="F182" s="56">
        <f>_xll.acq_special_erfc(B182)</f>
        <v>1.5417257900283858E-8</v>
      </c>
      <c r="G182" s="56">
        <f t="shared" si="16"/>
        <v>1.5417257900283851E-8</v>
      </c>
      <c r="H182">
        <f t="shared" si="13"/>
        <v>6.6174449004242214E-24</v>
      </c>
      <c r="I182" s="56">
        <f>_xll.acq_special_normalcdf(B182)</f>
        <v>0.99996832875816688</v>
      </c>
      <c r="J182" s="56">
        <f t="shared" si="17"/>
        <v>0.99996832875816688</v>
      </c>
      <c r="K182">
        <f t="shared" si="14"/>
        <v>0</v>
      </c>
    </row>
    <row r="183" spans="2:11" x14ac:dyDescent="0.35">
      <c r="B183">
        <v>4.0499999999999696</v>
      </c>
      <c r="C183" s="56">
        <f>_xll.acq_special_erf(B183)</f>
        <v>0.99999998981175509</v>
      </c>
      <c r="D183" s="56">
        <f t="shared" si="15"/>
        <v>0.99999998981175509</v>
      </c>
      <c r="E183">
        <f t="shared" si="12"/>
        <v>0</v>
      </c>
      <c r="F183" s="56">
        <f>_xll.acq_special_erfc(B183)</f>
        <v>1.0188244933543599E-8</v>
      </c>
      <c r="G183" s="56">
        <f t="shared" si="16"/>
        <v>1.0188244933543602E-8</v>
      </c>
      <c r="H183">
        <f t="shared" si="13"/>
        <v>3.3087224502121107E-24</v>
      </c>
      <c r="I183" s="56">
        <f>_xll.acq_special_normalcdf(B183)</f>
        <v>0.99997439118352593</v>
      </c>
      <c r="J183" s="56">
        <f t="shared" si="17"/>
        <v>0.99997439118352593</v>
      </c>
      <c r="K183">
        <f t="shared" si="14"/>
        <v>0</v>
      </c>
    </row>
    <row r="184" spans="2:11" x14ac:dyDescent="0.35">
      <c r="B184">
        <v>4.0999999999999703</v>
      </c>
      <c r="C184" s="56">
        <f>_xll.acq_special_erf(B184)</f>
        <v>0.99999999329997236</v>
      </c>
      <c r="D184" s="56">
        <f t="shared" si="15"/>
        <v>0.99999999329997236</v>
      </c>
      <c r="E184">
        <f t="shared" si="12"/>
        <v>0</v>
      </c>
      <c r="F184" s="56">
        <f>_xll.acq_special_erfc(B184)</f>
        <v>6.7000276540865718E-9</v>
      </c>
      <c r="G184" s="56">
        <f t="shared" si="16"/>
        <v>6.7000276540865726E-9</v>
      </c>
      <c r="H184">
        <f t="shared" si="13"/>
        <v>8.2718061255302767E-25</v>
      </c>
      <c r="I184" s="56">
        <f>_xll.acq_special_normalcdf(B184)</f>
        <v>0.9999793424930874</v>
      </c>
      <c r="J184" s="56">
        <f t="shared" si="17"/>
        <v>0.9999793424930874</v>
      </c>
      <c r="K184">
        <f t="shared" si="14"/>
        <v>0</v>
      </c>
    </row>
    <row r="185" spans="2:11" x14ac:dyDescent="0.35">
      <c r="B185">
        <v>4.1499999999999702</v>
      </c>
      <c r="C185" s="56">
        <f>_xll.acq_special_erf(B185)</f>
        <v>0.99999999561532293</v>
      </c>
      <c r="D185" s="56">
        <f t="shared" si="15"/>
        <v>0.99999999561532293</v>
      </c>
      <c r="E185">
        <f t="shared" si="12"/>
        <v>0</v>
      </c>
      <c r="F185" s="56">
        <f>_xll.acq_special_erfc(B185)</f>
        <v>4.3846770477549405E-9</v>
      </c>
      <c r="G185" s="56">
        <f t="shared" si="16"/>
        <v>4.3846770477549389E-9</v>
      </c>
      <c r="H185">
        <f t="shared" si="13"/>
        <v>1.6543612251060553E-24</v>
      </c>
      <c r="I185" s="56">
        <f>_xll.acq_special_normalcdf(B185)</f>
        <v>0.99998337623627032</v>
      </c>
      <c r="J185" s="56">
        <f t="shared" si="17"/>
        <v>0.99998337623627032</v>
      </c>
      <c r="K185">
        <f t="shared" si="14"/>
        <v>0</v>
      </c>
    </row>
    <row r="186" spans="2:11" x14ac:dyDescent="0.35">
      <c r="B186">
        <v>4.19999999999997</v>
      </c>
      <c r="C186" s="56">
        <f>_xll.acq_special_erf(B186)</f>
        <v>0.99999999714450583</v>
      </c>
      <c r="D186" s="56">
        <f t="shared" si="15"/>
        <v>0.99999999714450583</v>
      </c>
      <c r="E186">
        <f t="shared" si="12"/>
        <v>0</v>
      </c>
      <c r="F186" s="56">
        <f>_xll.acq_special_erfc(B186)</f>
        <v>2.8554941795929263E-9</v>
      </c>
      <c r="G186" s="56">
        <f t="shared" si="16"/>
        <v>2.8554941795929263E-9</v>
      </c>
      <c r="H186">
        <f t="shared" si="13"/>
        <v>0</v>
      </c>
      <c r="I186" s="56">
        <f>_xll.acq_special_normalcdf(B186)</f>
        <v>0.9999866542509841</v>
      </c>
      <c r="J186" s="56">
        <f t="shared" si="17"/>
        <v>0.9999866542509841</v>
      </c>
      <c r="K186">
        <f t="shared" si="14"/>
        <v>0</v>
      </c>
    </row>
    <row r="187" spans="2:11" x14ac:dyDescent="0.35">
      <c r="B187">
        <v>4.2499999999999698</v>
      </c>
      <c r="C187" s="56">
        <f>_xll.acq_special_erf(B187)</f>
        <v>0.99999999814942586</v>
      </c>
      <c r="D187" s="56">
        <f t="shared" si="15"/>
        <v>0.99999999814942586</v>
      </c>
      <c r="E187">
        <f t="shared" si="12"/>
        <v>0</v>
      </c>
      <c r="F187" s="56">
        <f>_xll.acq_special_erfc(B187)</f>
        <v>1.8505741373872282E-9</v>
      </c>
      <c r="G187" s="56">
        <f t="shared" si="16"/>
        <v>1.850574137387228E-9</v>
      </c>
      <c r="H187">
        <f t="shared" si="13"/>
        <v>2.0679515313825692E-25</v>
      </c>
      <c r="I187" s="56">
        <f>_xll.acq_special_normalcdf(B187)</f>
        <v>0.9999893114742251</v>
      </c>
      <c r="J187" s="56">
        <f t="shared" si="17"/>
        <v>0.9999893114742251</v>
      </c>
      <c r="K187">
        <f t="shared" si="14"/>
        <v>0</v>
      </c>
    </row>
    <row r="188" spans="2:11" x14ac:dyDescent="0.35">
      <c r="B188">
        <v>4.2999999999999696</v>
      </c>
      <c r="C188" s="56">
        <f>_xll.acq_special_erf(B188)</f>
        <v>0.99999999880652823</v>
      </c>
      <c r="D188" s="56">
        <f t="shared" si="15"/>
        <v>0.99999999880652823</v>
      </c>
      <c r="E188">
        <f t="shared" si="12"/>
        <v>0</v>
      </c>
      <c r="F188" s="56">
        <f>_xll.acq_special_erfc(B188)</f>
        <v>1.1934717937223609E-9</v>
      </c>
      <c r="G188" s="56">
        <f t="shared" si="16"/>
        <v>1.1934717937223611E-9</v>
      </c>
      <c r="H188">
        <f t="shared" si="13"/>
        <v>2.0679515313825692E-25</v>
      </c>
      <c r="I188" s="56">
        <f>_xll.acq_special_normalcdf(B188)</f>
        <v>0.99999146009452899</v>
      </c>
      <c r="J188" s="56">
        <f t="shared" si="17"/>
        <v>0.99999146009452899</v>
      </c>
      <c r="K188">
        <f t="shared" si="14"/>
        <v>0</v>
      </c>
    </row>
    <row r="189" spans="2:11" x14ac:dyDescent="0.35">
      <c r="B189">
        <v>4.3499999999999703</v>
      </c>
      <c r="C189" s="56">
        <f>_xll.acq_special_erf(B189)</f>
        <v>0.99999999923405558</v>
      </c>
      <c r="D189" s="56">
        <f t="shared" si="15"/>
        <v>0.99999999923405558</v>
      </c>
      <c r="E189">
        <f t="shared" si="12"/>
        <v>0</v>
      </c>
      <c r="F189" s="56">
        <f>_xll.acq_special_erfc(B189)</f>
        <v>7.6594439884240892E-10</v>
      </c>
      <c r="G189" s="56">
        <f t="shared" si="16"/>
        <v>7.6594439884240861E-10</v>
      </c>
      <c r="H189">
        <f t="shared" si="13"/>
        <v>3.1019272970738538E-25</v>
      </c>
      <c r="I189" s="56">
        <f>_xll.acq_special_normalcdf(B189)</f>
        <v>0.99999319312340063</v>
      </c>
      <c r="J189" s="56">
        <f t="shared" si="17"/>
        <v>0.99999319312340063</v>
      </c>
      <c r="K189">
        <f t="shared" si="14"/>
        <v>0</v>
      </c>
    </row>
    <row r="190" spans="2:11" x14ac:dyDescent="0.35">
      <c r="B190">
        <v>4.3999999999999702</v>
      </c>
      <c r="C190" s="56">
        <f>_xll.acq_special_erf(B190)</f>
        <v>0.99999999951082896</v>
      </c>
      <c r="D190" s="56">
        <f t="shared" si="15"/>
        <v>0.99999999951082896</v>
      </c>
      <c r="E190">
        <f t="shared" si="12"/>
        <v>0</v>
      </c>
      <c r="F190" s="56">
        <f>_xll.acq_special_erfc(B190)</f>
        <v>4.8917102706072093E-10</v>
      </c>
      <c r="G190" s="56">
        <f t="shared" si="16"/>
        <v>4.8917102706072073E-10</v>
      </c>
      <c r="H190">
        <f t="shared" si="13"/>
        <v>2.0679515313825692E-25</v>
      </c>
      <c r="I190" s="56">
        <f>_xll.acq_special_normalcdf(B190)</f>
        <v>0.99999458745609227</v>
      </c>
      <c r="J190" s="56">
        <f t="shared" si="17"/>
        <v>0.99999458745609227</v>
      </c>
      <c r="K190">
        <f t="shared" si="14"/>
        <v>0</v>
      </c>
    </row>
    <row r="191" spans="2:11" x14ac:dyDescent="0.35">
      <c r="B191">
        <v>4.44999999999997</v>
      </c>
      <c r="C191" s="56">
        <f>_xll.acq_special_erf(B191)</f>
        <v>0.99999999968911368</v>
      </c>
      <c r="D191" s="56">
        <f t="shared" si="15"/>
        <v>0.99999999968911368</v>
      </c>
      <c r="E191">
        <f t="shared" si="12"/>
        <v>0</v>
      </c>
      <c r="F191" s="56">
        <f>_xll.acq_special_erfc(B191)</f>
        <v>3.1088632307632166E-10</v>
      </c>
      <c r="G191" s="56">
        <f t="shared" si="16"/>
        <v>3.108863230763216E-10</v>
      </c>
      <c r="H191">
        <f t="shared" si="13"/>
        <v>5.169878828456423E-26</v>
      </c>
      <c r="I191" s="56">
        <f>_xll.acq_special_normalcdf(B191)</f>
        <v>0.99999570648553004</v>
      </c>
      <c r="J191" s="56">
        <f t="shared" si="17"/>
        <v>0.99999570648553004</v>
      </c>
      <c r="K191">
        <f t="shared" si="14"/>
        <v>0</v>
      </c>
    </row>
    <row r="192" spans="2:11" x14ac:dyDescent="0.35">
      <c r="B192">
        <v>4.4999999999999698</v>
      </c>
      <c r="C192" s="56">
        <f>_xll.acq_special_erf(B192)</f>
        <v>0.99999999980338394</v>
      </c>
      <c r="D192" s="56">
        <f t="shared" si="15"/>
        <v>0.99999999980338394</v>
      </c>
      <c r="E192">
        <f t="shared" si="12"/>
        <v>0</v>
      </c>
      <c r="F192" s="56">
        <f>_xll.acq_special_erfc(B192)</f>
        <v>1.9661604415434312E-10</v>
      </c>
      <c r="G192" s="56">
        <f t="shared" si="16"/>
        <v>1.9661604415434309E-10</v>
      </c>
      <c r="H192">
        <f t="shared" si="13"/>
        <v>2.5849394142282115E-26</v>
      </c>
      <c r="I192" s="56">
        <f>_xll.acq_special_normalcdf(B192)</f>
        <v>0.99999660232687526</v>
      </c>
      <c r="J192" s="56">
        <f t="shared" si="17"/>
        <v>0.99999660232687526</v>
      </c>
      <c r="K192">
        <f t="shared" si="14"/>
        <v>0</v>
      </c>
    </row>
    <row r="193" spans="2:11" x14ac:dyDescent="0.35">
      <c r="B193">
        <v>4.5499999999999696</v>
      </c>
      <c r="C193" s="56">
        <f>_xll.acq_special_erf(B193)</f>
        <v>0.99999999987625954</v>
      </c>
      <c r="D193" s="56">
        <f t="shared" si="15"/>
        <v>0.99999999987625954</v>
      </c>
      <c r="E193">
        <f t="shared" si="12"/>
        <v>0</v>
      </c>
      <c r="F193" s="56">
        <f>_xll.acq_special_erfc(B193)</f>
        <v>1.2374048267633829E-10</v>
      </c>
      <c r="G193" s="56">
        <f t="shared" si="16"/>
        <v>1.2374048267633827E-10</v>
      </c>
      <c r="H193">
        <f t="shared" si="13"/>
        <v>2.5849394142282115E-26</v>
      </c>
      <c r="I193" s="56">
        <f>_xll.acq_special_normalcdf(B193)</f>
        <v>0.9999973177042204</v>
      </c>
      <c r="J193" s="56">
        <f t="shared" si="17"/>
        <v>0.9999973177042204</v>
      </c>
      <c r="K193">
        <f t="shared" si="14"/>
        <v>0</v>
      </c>
    </row>
    <row r="194" spans="2:11" x14ac:dyDescent="0.35">
      <c r="B194">
        <v>4.5999999999999703</v>
      </c>
      <c r="C194" s="56">
        <f>_xll.acq_special_erf(B194)</f>
        <v>0.99999999992250399</v>
      </c>
      <c r="D194" s="56">
        <f t="shared" si="15"/>
        <v>0.99999999992250399</v>
      </c>
      <c r="E194">
        <f t="shared" ref="E194:E202" si="18">ABS(C194-D194)</f>
        <v>0</v>
      </c>
      <c r="F194" s="56">
        <f>_xll.acq_special_erfc(B194)</f>
        <v>7.7495995974439996E-11</v>
      </c>
      <c r="G194" s="56">
        <f t="shared" si="16"/>
        <v>7.7495995974439957E-11</v>
      </c>
      <c r="H194">
        <f t="shared" ref="H194:H202" si="19">ABS(F194-G194)</f>
        <v>3.8774091213423172E-26</v>
      </c>
      <c r="I194" s="56">
        <f>_xll.acq_special_normalcdf(B194)</f>
        <v>0.9999978875452975</v>
      </c>
      <c r="J194" s="56">
        <f t="shared" si="17"/>
        <v>0.9999978875452975</v>
      </c>
      <c r="K194">
        <f t="shared" ref="K194:K202" si="20">ABS(I194-J194)</f>
        <v>0</v>
      </c>
    </row>
    <row r="195" spans="2:11" x14ac:dyDescent="0.35">
      <c r="B195">
        <v>4.6499999999999702</v>
      </c>
      <c r="C195" s="56">
        <f>_xll.acq_special_erf(B195)</f>
        <v>0.99999999995170297</v>
      </c>
      <c r="D195" s="56">
        <f t="shared" ref="D195:D202" si="21">_xlfn.ERF.PRECISE(B195)</f>
        <v>0.99999999995170297</v>
      </c>
      <c r="E195">
        <f t="shared" si="18"/>
        <v>0</v>
      </c>
      <c r="F195" s="56">
        <f>_xll.acq_special_erfc(B195)</f>
        <v>4.829703245092499E-11</v>
      </c>
      <c r="G195" s="56">
        <f t="shared" ref="G195:G202" si="22">_xlfn.ERFC.PRECISE(B195)</f>
        <v>4.8297032450924977E-11</v>
      </c>
      <c r="H195">
        <f t="shared" si="19"/>
        <v>1.2924697071141057E-26</v>
      </c>
      <c r="I195" s="56">
        <f>_xll.acq_special_normalcdf(B195)</f>
        <v>0.99999834032485568</v>
      </c>
      <c r="J195" s="56">
        <f t="shared" ref="J195:J202" si="23">_xlfn.NORM.S.DIST(B195,TRUE)</f>
        <v>0.99999834032485568</v>
      </c>
      <c r="K195">
        <f t="shared" si="20"/>
        <v>0</v>
      </c>
    </row>
    <row r="196" spans="2:11" x14ac:dyDescent="0.35">
      <c r="B196">
        <v>4.69999999999997</v>
      </c>
      <c r="C196" s="56">
        <f>_xll.acq_special_erf(B196)</f>
        <v>0.9999999999700474</v>
      </c>
      <c r="D196" s="56">
        <f t="shared" si="21"/>
        <v>0.9999999999700474</v>
      </c>
      <c r="E196">
        <f t="shared" si="18"/>
        <v>0</v>
      </c>
      <c r="F196" s="56">
        <f>_xll.acq_special_erfc(B196)</f>
        <v>2.9952597863805208E-11</v>
      </c>
      <c r="G196" s="56">
        <f t="shared" si="22"/>
        <v>2.9952597863805188E-11</v>
      </c>
      <c r="H196">
        <f t="shared" si="19"/>
        <v>1.9387045606711586E-26</v>
      </c>
      <c r="I196" s="56">
        <f>_xll.acq_special_normalcdf(B196)</f>
        <v>0.99999869919254614</v>
      </c>
      <c r="J196" s="56">
        <f t="shared" si="23"/>
        <v>0.99999869919254614</v>
      </c>
      <c r="K196">
        <f t="shared" si="20"/>
        <v>0</v>
      </c>
    </row>
    <row r="197" spans="2:11" x14ac:dyDescent="0.35">
      <c r="B197">
        <v>4.74999999999996</v>
      </c>
      <c r="C197" s="56">
        <f>_xll.acq_special_erf(B197)</f>
        <v>0.9999999999815149</v>
      </c>
      <c r="D197" s="56">
        <f t="shared" si="21"/>
        <v>0.9999999999815149</v>
      </c>
      <c r="E197">
        <f t="shared" si="18"/>
        <v>0</v>
      </c>
      <c r="F197" s="56">
        <f>_xll.acq_special_erfc(B197)</f>
        <v>1.8485047721492491E-11</v>
      </c>
      <c r="G197" s="56">
        <f t="shared" si="22"/>
        <v>1.8485047721492482E-11</v>
      </c>
      <c r="H197">
        <f t="shared" si="19"/>
        <v>9.6935228033557931E-27</v>
      </c>
      <c r="I197" s="56">
        <f>_xll.acq_special_normalcdf(B197)</f>
        <v>0.99999898291675748</v>
      </c>
      <c r="J197" s="56">
        <f t="shared" si="23"/>
        <v>0.99999898291675748</v>
      </c>
      <c r="K197">
        <f t="shared" si="20"/>
        <v>0</v>
      </c>
    </row>
    <row r="198" spans="2:11" x14ac:dyDescent="0.35">
      <c r="B198">
        <v>4.7999999999999696</v>
      </c>
      <c r="C198" s="56">
        <f>_xll.acq_special_erf(B198)</f>
        <v>0.99999999998864786</v>
      </c>
      <c r="D198" s="56">
        <f t="shared" si="21"/>
        <v>0.99999999998864786</v>
      </c>
      <c r="E198">
        <f t="shared" si="18"/>
        <v>0</v>
      </c>
      <c r="F198" s="56">
        <f>_xll.acq_special_erfc(B198)</f>
        <v>1.1352143584925344E-11</v>
      </c>
      <c r="G198" s="56">
        <f t="shared" si="22"/>
        <v>1.1352143584925342E-11</v>
      </c>
      <c r="H198">
        <f t="shared" si="19"/>
        <v>1.6155871338926322E-27</v>
      </c>
      <c r="I198" s="56">
        <f>_xll.acq_special_normalcdf(B198)</f>
        <v>0.99999920667184805</v>
      </c>
      <c r="J198" s="56">
        <f t="shared" si="23"/>
        <v>0.99999920667184805</v>
      </c>
      <c r="K198">
        <f t="shared" si="20"/>
        <v>0</v>
      </c>
    </row>
    <row r="199" spans="2:11" x14ac:dyDescent="0.35">
      <c r="B199">
        <v>4.8499999999999703</v>
      </c>
      <c r="C199" s="56">
        <f>_xll.acq_special_erf(B199)</f>
        <v>0.99999999999306244</v>
      </c>
      <c r="D199" s="56">
        <f t="shared" si="21"/>
        <v>0.99999999999306244</v>
      </c>
      <c r="E199">
        <f t="shared" si="18"/>
        <v>0</v>
      </c>
      <c r="F199" s="56">
        <f>_xll.acq_special_erfc(B199)</f>
        <v>6.9375416546278333E-12</v>
      </c>
      <c r="G199" s="56">
        <f t="shared" si="22"/>
        <v>6.9375416546278317E-12</v>
      </c>
      <c r="H199">
        <f t="shared" si="19"/>
        <v>1.6155871338926322E-27</v>
      </c>
      <c r="I199" s="56">
        <f>_xll.acq_special_normalcdf(B199)</f>
        <v>0.999999382692628</v>
      </c>
      <c r="J199" s="56">
        <f t="shared" si="23"/>
        <v>0.999999382692628</v>
      </c>
      <c r="K199">
        <f t="shared" si="20"/>
        <v>0</v>
      </c>
    </row>
    <row r="200" spans="2:11" x14ac:dyDescent="0.35">
      <c r="B200">
        <v>4.8999999999999604</v>
      </c>
      <c r="C200" s="56">
        <f>_xll.acq_special_erf(B200)</f>
        <v>0.99999999999578104</v>
      </c>
      <c r="D200" s="56">
        <f t="shared" si="21"/>
        <v>0.99999999999578104</v>
      </c>
      <c r="E200">
        <f t="shared" si="18"/>
        <v>0</v>
      </c>
      <c r="F200" s="56">
        <f>_xll.acq_special_erfc(B200)</f>
        <v>4.218936524007457E-12</v>
      </c>
      <c r="G200" s="56">
        <f t="shared" si="22"/>
        <v>4.218936524007457E-12</v>
      </c>
      <c r="H200">
        <f t="shared" si="19"/>
        <v>0</v>
      </c>
      <c r="I200" s="56">
        <f>_xll.acq_special_normalcdf(B200)</f>
        <v>0.99999952081672339</v>
      </c>
      <c r="J200" s="56">
        <f t="shared" si="23"/>
        <v>0.99999952081672339</v>
      </c>
      <c r="K200">
        <f t="shared" si="20"/>
        <v>0</v>
      </c>
    </row>
    <row r="201" spans="2:11" x14ac:dyDescent="0.35">
      <c r="B201">
        <v>4.9499999999999602</v>
      </c>
      <c r="C201" s="56">
        <f>_xll.acq_special_erf(B201)</f>
        <v>0.99999999999744693</v>
      </c>
      <c r="D201" s="56">
        <f t="shared" si="21"/>
        <v>0.99999999999744693</v>
      </c>
      <c r="E201">
        <f t="shared" si="18"/>
        <v>0</v>
      </c>
      <c r="F201" s="56">
        <f>_xll.acq_special_erfc(B201)</f>
        <v>2.5531086028523035E-12</v>
      </c>
      <c r="G201" s="56">
        <f t="shared" si="22"/>
        <v>2.5531086028523035E-12</v>
      </c>
      <c r="H201">
        <f t="shared" si="19"/>
        <v>0</v>
      </c>
      <c r="I201" s="56">
        <f>_xll.acq_special_normalcdf(B201)</f>
        <v>0.99999962893259209</v>
      </c>
      <c r="J201" s="56">
        <f t="shared" si="23"/>
        <v>0.99999962893259209</v>
      </c>
      <c r="K201">
        <f t="shared" si="20"/>
        <v>0</v>
      </c>
    </row>
    <row r="202" spans="2:11" x14ac:dyDescent="0.35">
      <c r="B202">
        <v>4.99999999999996</v>
      </c>
      <c r="C202" s="56">
        <f>_xll.acq_special_erf(B202)</f>
        <v>0.99999999999846256</v>
      </c>
      <c r="D202" s="56">
        <f t="shared" si="21"/>
        <v>0.99999999999846256</v>
      </c>
      <c r="E202">
        <f t="shared" si="18"/>
        <v>0</v>
      </c>
      <c r="F202" s="56">
        <f>_xll.acq_special_erfc(B202)</f>
        <v>1.5374597944286588E-12</v>
      </c>
      <c r="G202" s="56">
        <f t="shared" si="22"/>
        <v>1.5374597944286586E-12</v>
      </c>
      <c r="H202">
        <f t="shared" si="19"/>
        <v>2.0194839173657902E-28</v>
      </c>
      <c r="I202" s="56">
        <f>_xll.acq_special_normalcdf(B202)</f>
        <v>0.99999971334842808</v>
      </c>
      <c r="J202" s="56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Interpolation</vt:lpstr>
      <vt:lpstr>Interpolaton2D</vt:lpstr>
      <vt:lpstr>Scattered Interpolation</vt:lpstr>
      <vt:lpstr>Lowess</vt:lpstr>
      <vt:lpstr>Random</vt:lpstr>
      <vt:lpstr>Utils</vt:lpstr>
      <vt:lpstr>Objects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2016-04-20T01:07:57Z</dcterms:modified>
</cp:coreProperties>
</file>