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ACQ\ACQ.Excel\"/>
    </mc:Choice>
  </mc:AlternateContent>
  <bookViews>
    <workbookView xWindow="0" yWindow="0" windowWidth="17760" windowHeight="5370" tabRatio="900" activeTab="3"/>
  </bookViews>
  <sheets>
    <sheet name="Interpolation" sheetId="2" r:id="rId1"/>
    <sheet name="Functions" sheetId="12" r:id="rId2"/>
    <sheet name="Interpolation Tension" sheetId="11" r:id="rId3"/>
    <sheet name="Interpolaton2D" sheetId="4" r:id="rId4"/>
    <sheet name="Scattered Interpolation" sheetId="8" r:id="rId5"/>
    <sheet name="Lowess" sheetId="10" r:id="rId6"/>
    <sheet name="Random" sheetId="5" r:id="rId7"/>
    <sheet name="Utils" sheetId="3" r:id="rId8"/>
    <sheet name="Objects" sheetId="6" r:id="rId9"/>
    <sheet name="Description" sheetId="7" r:id="rId10"/>
    <sheet name="Special" sheetId="9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4" l="1"/>
  <c r="E17" i="4"/>
  <c r="F17" i="4"/>
  <c r="G17" i="4"/>
  <c r="H17" i="4"/>
  <c r="I17" i="4"/>
  <c r="D18" i="4"/>
  <c r="E18" i="4"/>
  <c r="F18" i="4"/>
  <c r="G18" i="4"/>
  <c r="H18" i="4"/>
  <c r="I18" i="4"/>
  <c r="D19" i="4"/>
  <c r="E19" i="4"/>
  <c r="F19" i="4"/>
  <c r="G19" i="4"/>
  <c r="H19" i="4"/>
  <c r="I19" i="4"/>
  <c r="D20" i="4"/>
  <c r="E20" i="4"/>
  <c r="F20" i="4"/>
  <c r="G20" i="4"/>
  <c r="H20" i="4"/>
  <c r="I20" i="4"/>
  <c r="E6" i="4"/>
  <c r="F6" i="4"/>
  <c r="G6" i="4"/>
  <c r="H6" i="4"/>
  <c r="I6" i="4"/>
  <c r="E7" i="4"/>
  <c r="F7" i="4"/>
  <c r="G7" i="4"/>
  <c r="H7" i="4"/>
  <c r="I7" i="4"/>
  <c r="E8" i="4"/>
  <c r="F8" i="4"/>
  <c r="G8" i="4"/>
  <c r="H8" i="4"/>
  <c r="I8" i="4"/>
  <c r="E9" i="4"/>
  <c r="F9" i="4"/>
  <c r="G9" i="4"/>
  <c r="H9" i="4"/>
  <c r="I9" i="4"/>
  <c r="E10" i="4"/>
  <c r="F10" i="4"/>
  <c r="G10" i="4"/>
  <c r="H10" i="4"/>
  <c r="I10" i="4"/>
  <c r="E11" i="4"/>
  <c r="F11" i="4"/>
  <c r="G11" i="4"/>
  <c r="H11" i="4"/>
  <c r="I11" i="4"/>
  <c r="E12" i="4"/>
  <c r="F12" i="4"/>
  <c r="G12" i="4"/>
  <c r="H12" i="4"/>
  <c r="I12" i="4"/>
  <c r="E13" i="4"/>
  <c r="F13" i="4"/>
  <c r="G13" i="4"/>
  <c r="H13" i="4"/>
  <c r="I13" i="4"/>
  <c r="E14" i="4"/>
  <c r="F14" i="4"/>
  <c r="G14" i="4"/>
  <c r="H14" i="4"/>
  <c r="I14" i="4"/>
  <c r="E15" i="4"/>
  <c r="F15" i="4"/>
  <c r="G15" i="4"/>
  <c r="H15" i="4"/>
  <c r="I15" i="4"/>
  <c r="E16" i="4"/>
  <c r="F16" i="4"/>
  <c r="G16" i="4"/>
  <c r="H16" i="4"/>
  <c r="I16" i="4"/>
  <c r="D7" i="4"/>
  <c r="D8" i="4"/>
  <c r="D9" i="4"/>
  <c r="D10" i="4"/>
  <c r="D11" i="4"/>
  <c r="D12" i="4"/>
  <c r="D13" i="4"/>
  <c r="D14" i="4"/>
  <c r="D15" i="4"/>
  <c r="D16" i="4"/>
  <c r="C5" i="3"/>
  <c r="L4" i="4"/>
  <c r="T10" i="4"/>
  <c r="N6" i="12" l="1"/>
  <c r="N7" i="12"/>
  <c r="N8" i="12"/>
  <c r="N9" i="12"/>
  <c r="N10" i="12"/>
  <c r="N11" i="12"/>
  <c r="N12" i="12"/>
  <c r="N13" i="12"/>
  <c r="N14" i="12"/>
  <c r="N15" i="12"/>
  <c r="N16" i="12"/>
  <c r="N17" i="12"/>
  <c r="N5" i="12"/>
  <c r="C4" i="3"/>
  <c r="C6" i="3"/>
  <c r="M6" i="12" l="1"/>
  <c r="M7" i="12"/>
  <c r="M8" i="12"/>
  <c r="M9" i="12"/>
  <c r="M10" i="12"/>
  <c r="M11" i="12"/>
  <c r="M12" i="12"/>
  <c r="M13" i="12"/>
  <c r="M14" i="12"/>
  <c r="M15" i="12"/>
  <c r="M16" i="12"/>
  <c r="M17" i="12"/>
  <c r="M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5" i="12"/>
  <c r="H6" i="12"/>
  <c r="C5" i="2" s="1"/>
  <c r="H7" i="12"/>
  <c r="C6" i="2" s="1"/>
  <c r="H8" i="12"/>
  <c r="C7" i="2" s="1"/>
  <c r="H9" i="12"/>
  <c r="C8" i="2" s="1"/>
  <c r="H10" i="12"/>
  <c r="C9" i="2" s="1"/>
  <c r="H11" i="12"/>
  <c r="C10" i="2" s="1"/>
  <c r="H12" i="12"/>
  <c r="C11" i="2" s="1"/>
  <c r="H13" i="12"/>
  <c r="C12" i="2" s="1"/>
  <c r="H14" i="12"/>
  <c r="C13" i="2" s="1"/>
  <c r="H15" i="12"/>
  <c r="C14" i="2" s="1"/>
  <c r="H16" i="12"/>
  <c r="C15" i="2" s="1"/>
  <c r="H17" i="12"/>
  <c r="C16" i="2" s="1"/>
  <c r="H5" i="12"/>
  <c r="C4" i="2" s="1"/>
  <c r="G6" i="12"/>
  <c r="G7" i="12"/>
  <c r="G8" i="12"/>
  <c r="G9" i="12"/>
  <c r="G10" i="12"/>
  <c r="G11" i="12"/>
  <c r="G12" i="12"/>
  <c r="G13" i="12"/>
  <c r="G14" i="12"/>
  <c r="G15" i="12"/>
  <c r="G16" i="12"/>
  <c r="G17" i="12"/>
  <c r="G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5" i="12"/>
  <c r="D6" i="4" l="1"/>
  <c r="J3" i="9" l="1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" i="9"/>
  <c r="I3" i="9"/>
  <c r="I4" i="9"/>
  <c r="K4" i="9" s="1"/>
  <c r="I5" i="9"/>
  <c r="I6" i="9"/>
  <c r="I7" i="9"/>
  <c r="I8" i="9"/>
  <c r="K8" i="9" s="1"/>
  <c r="I9" i="9"/>
  <c r="I10" i="9"/>
  <c r="I11" i="9"/>
  <c r="I12" i="9"/>
  <c r="K12" i="9" s="1"/>
  <c r="I13" i="9"/>
  <c r="I14" i="9"/>
  <c r="I15" i="9"/>
  <c r="I16" i="9"/>
  <c r="K16" i="9" s="1"/>
  <c r="I17" i="9"/>
  <c r="I18" i="9"/>
  <c r="I19" i="9"/>
  <c r="I20" i="9"/>
  <c r="K20" i="9" s="1"/>
  <c r="I21" i="9"/>
  <c r="I22" i="9"/>
  <c r="I23" i="9"/>
  <c r="I24" i="9"/>
  <c r="K24" i="9" s="1"/>
  <c r="I25" i="9"/>
  <c r="I26" i="9"/>
  <c r="I27" i="9"/>
  <c r="I28" i="9"/>
  <c r="K28" i="9" s="1"/>
  <c r="I29" i="9"/>
  <c r="I30" i="9"/>
  <c r="I31" i="9"/>
  <c r="I32" i="9"/>
  <c r="K32" i="9" s="1"/>
  <c r="I33" i="9"/>
  <c r="I34" i="9"/>
  <c r="I35" i="9"/>
  <c r="I36" i="9"/>
  <c r="I37" i="9"/>
  <c r="I38" i="9"/>
  <c r="I39" i="9"/>
  <c r="I40" i="9"/>
  <c r="K40" i="9" s="1"/>
  <c r="I41" i="9"/>
  <c r="I42" i="9"/>
  <c r="I43" i="9"/>
  <c r="I44" i="9"/>
  <c r="K44" i="9" s="1"/>
  <c r="I45" i="9"/>
  <c r="I46" i="9"/>
  <c r="I47" i="9"/>
  <c r="I48" i="9"/>
  <c r="K48" i="9" s="1"/>
  <c r="I49" i="9"/>
  <c r="I50" i="9"/>
  <c r="I51" i="9"/>
  <c r="I52" i="9"/>
  <c r="K52" i="9" s="1"/>
  <c r="I53" i="9"/>
  <c r="I54" i="9"/>
  <c r="I55" i="9"/>
  <c r="I56" i="9"/>
  <c r="K56" i="9" s="1"/>
  <c r="I57" i="9"/>
  <c r="I58" i="9"/>
  <c r="I59" i="9"/>
  <c r="I60" i="9"/>
  <c r="K60" i="9" s="1"/>
  <c r="I61" i="9"/>
  <c r="I62" i="9"/>
  <c r="I63" i="9"/>
  <c r="I64" i="9"/>
  <c r="K64" i="9" s="1"/>
  <c r="I65" i="9"/>
  <c r="I66" i="9"/>
  <c r="I67" i="9"/>
  <c r="I68" i="9"/>
  <c r="K68" i="9" s="1"/>
  <c r="I69" i="9"/>
  <c r="I70" i="9"/>
  <c r="I71" i="9"/>
  <c r="I72" i="9"/>
  <c r="K72" i="9" s="1"/>
  <c r="I73" i="9"/>
  <c r="I74" i="9"/>
  <c r="I75" i="9"/>
  <c r="K75" i="9" s="1"/>
  <c r="I76" i="9"/>
  <c r="K76" i="9" s="1"/>
  <c r="I77" i="9"/>
  <c r="I78" i="9"/>
  <c r="I79" i="9"/>
  <c r="K79" i="9" s="1"/>
  <c r="I80" i="9"/>
  <c r="K80" i="9" s="1"/>
  <c r="I81" i="9"/>
  <c r="I82" i="9"/>
  <c r="I83" i="9"/>
  <c r="I84" i="9"/>
  <c r="K84" i="9" s="1"/>
  <c r="I85" i="9"/>
  <c r="I86" i="9"/>
  <c r="I87" i="9"/>
  <c r="K87" i="9" s="1"/>
  <c r="I88" i="9"/>
  <c r="K88" i="9" s="1"/>
  <c r="I89" i="9"/>
  <c r="I90" i="9"/>
  <c r="I91" i="9"/>
  <c r="K91" i="9" s="1"/>
  <c r="I92" i="9"/>
  <c r="K92" i="9" s="1"/>
  <c r="I93" i="9"/>
  <c r="I94" i="9"/>
  <c r="I95" i="9"/>
  <c r="K95" i="9" s="1"/>
  <c r="I96" i="9"/>
  <c r="K96" i="9" s="1"/>
  <c r="I97" i="9"/>
  <c r="I98" i="9"/>
  <c r="I99" i="9"/>
  <c r="K99" i="9" s="1"/>
  <c r="I100" i="9"/>
  <c r="K100" i="9" s="1"/>
  <c r="I101" i="9"/>
  <c r="I102" i="9"/>
  <c r="I103" i="9"/>
  <c r="K103" i="9" s="1"/>
  <c r="I104" i="9"/>
  <c r="K104" i="9" s="1"/>
  <c r="I105" i="9"/>
  <c r="I106" i="9"/>
  <c r="I107" i="9"/>
  <c r="K107" i="9" s="1"/>
  <c r="I108" i="9"/>
  <c r="K108" i="9" s="1"/>
  <c r="I109" i="9"/>
  <c r="I110" i="9"/>
  <c r="I111" i="9"/>
  <c r="I112" i="9"/>
  <c r="K112" i="9" s="1"/>
  <c r="I113" i="9"/>
  <c r="I114" i="9"/>
  <c r="I115" i="9"/>
  <c r="K115" i="9" s="1"/>
  <c r="I116" i="9"/>
  <c r="K116" i="9" s="1"/>
  <c r="I117" i="9"/>
  <c r="I118" i="9"/>
  <c r="I119" i="9"/>
  <c r="K119" i="9" s="1"/>
  <c r="I120" i="9"/>
  <c r="K120" i="9" s="1"/>
  <c r="I121" i="9"/>
  <c r="I122" i="9"/>
  <c r="I123" i="9"/>
  <c r="K123" i="9" s="1"/>
  <c r="I124" i="9"/>
  <c r="K124" i="9" s="1"/>
  <c r="I125" i="9"/>
  <c r="I126" i="9"/>
  <c r="I127" i="9"/>
  <c r="K127" i="9" s="1"/>
  <c r="I128" i="9"/>
  <c r="K128" i="9" s="1"/>
  <c r="I129" i="9"/>
  <c r="I130" i="9"/>
  <c r="I131" i="9"/>
  <c r="K131" i="9" s="1"/>
  <c r="I132" i="9"/>
  <c r="K132" i="9" s="1"/>
  <c r="I133" i="9"/>
  <c r="I134" i="9"/>
  <c r="I135" i="9"/>
  <c r="K135" i="9" s="1"/>
  <c r="I136" i="9"/>
  <c r="K136" i="9" s="1"/>
  <c r="I137" i="9"/>
  <c r="I138" i="9"/>
  <c r="I139" i="9"/>
  <c r="K139" i="9" s="1"/>
  <c r="I140" i="9"/>
  <c r="K140" i="9" s="1"/>
  <c r="I141" i="9"/>
  <c r="I142" i="9"/>
  <c r="I143" i="9"/>
  <c r="K143" i="9" s="1"/>
  <c r="I144" i="9"/>
  <c r="K144" i="9" s="1"/>
  <c r="I145" i="9"/>
  <c r="I146" i="9"/>
  <c r="I147" i="9"/>
  <c r="K147" i="9" s="1"/>
  <c r="I148" i="9"/>
  <c r="K148" i="9" s="1"/>
  <c r="I149" i="9"/>
  <c r="I150" i="9"/>
  <c r="I151" i="9"/>
  <c r="K151" i="9" s="1"/>
  <c r="I152" i="9"/>
  <c r="K152" i="9" s="1"/>
  <c r="I153" i="9"/>
  <c r="I154" i="9"/>
  <c r="I155" i="9"/>
  <c r="K155" i="9" s="1"/>
  <c r="I156" i="9"/>
  <c r="K156" i="9" s="1"/>
  <c r="I157" i="9"/>
  <c r="I158" i="9"/>
  <c r="I159" i="9"/>
  <c r="K159" i="9" s="1"/>
  <c r="I160" i="9"/>
  <c r="K160" i="9" s="1"/>
  <c r="I161" i="9"/>
  <c r="I162" i="9"/>
  <c r="I163" i="9"/>
  <c r="K163" i="9" s="1"/>
  <c r="I164" i="9"/>
  <c r="K164" i="9" s="1"/>
  <c r="I165" i="9"/>
  <c r="I166" i="9"/>
  <c r="I167" i="9"/>
  <c r="K167" i="9" s="1"/>
  <c r="I168" i="9"/>
  <c r="K168" i="9" s="1"/>
  <c r="I169" i="9"/>
  <c r="I170" i="9"/>
  <c r="I171" i="9"/>
  <c r="K171" i="9" s="1"/>
  <c r="I172" i="9"/>
  <c r="K172" i="9" s="1"/>
  <c r="I173" i="9"/>
  <c r="I174" i="9"/>
  <c r="I175" i="9"/>
  <c r="K175" i="9" s="1"/>
  <c r="I176" i="9"/>
  <c r="K176" i="9" s="1"/>
  <c r="I177" i="9"/>
  <c r="I178" i="9"/>
  <c r="I179" i="9"/>
  <c r="K179" i="9" s="1"/>
  <c r="I180" i="9"/>
  <c r="K180" i="9" s="1"/>
  <c r="I181" i="9"/>
  <c r="I182" i="9"/>
  <c r="I183" i="9"/>
  <c r="K183" i="9" s="1"/>
  <c r="I184" i="9"/>
  <c r="K184" i="9" s="1"/>
  <c r="I185" i="9"/>
  <c r="I186" i="9"/>
  <c r="I187" i="9"/>
  <c r="K187" i="9" s="1"/>
  <c r="I188" i="9"/>
  <c r="K188" i="9" s="1"/>
  <c r="I189" i="9"/>
  <c r="I190" i="9"/>
  <c r="I191" i="9"/>
  <c r="K191" i="9" s="1"/>
  <c r="I192" i="9"/>
  <c r="K192" i="9" s="1"/>
  <c r="I193" i="9"/>
  <c r="I194" i="9"/>
  <c r="I195" i="9"/>
  <c r="K195" i="9" s="1"/>
  <c r="I196" i="9"/>
  <c r="K196" i="9" s="1"/>
  <c r="I197" i="9"/>
  <c r="I198" i="9"/>
  <c r="I199" i="9"/>
  <c r="K199" i="9" s="1"/>
  <c r="I200" i="9"/>
  <c r="K200" i="9" s="1"/>
  <c r="I201" i="9"/>
  <c r="I202" i="9"/>
  <c r="I2" i="9"/>
  <c r="K111" i="9"/>
  <c r="K83" i="9"/>
  <c r="K71" i="9"/>
  <c r="K67" i="9"/>
  <c r="K63" i="9"/>
  <c r="K59" i="9"/>
  <c r="K55" i="9"/>
  <c r="K51" i="9"/>
  <c r="K47" i="9"/>
  <c r="K43" i="9"/>
  <c r="K39" i="9"/>
  <c r="K36" i="9"/>
  <c r="K35" i="9"/>
  <c r="K31" i="9"/>
  <c r="K27" i="9"/>
  <c r="K23" i="9"/>
  <c r="K19" i="9"/>
  <c r="K15" i="9"/>
  <c r="K11" i="9"/>
  <c r="K7" i="9"/>
  <c r="K3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" i="9"/>
  <c r="C18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9" i="9"/>
  <c r="E19" i="9" s="1"/>
  <c r="C20" i="9"/>
  <c r="E20" i="9" s="1"/>
  <c r="C21" i="9"/>
  <c r="C22" i="9"/>
  <c r="E22" i="9" s="1"/>
  <c r="C23" i="9"/>
  <c r="E23" i="9" s="1"/>
  <c r="C24" i="9"/>
  <c r="E24" i="9" s="1"/>
  <c r="C25" i="9"/>
  <c r="C26" i="9"/>
  <c r="E26" i="9" s="1"/>
  <c r="C27" i="9"/>
  <c r="E27" i="9" s="1"/>
  <c r="C28" i="9"/>
  <c r="E28" i="9" s="1"/>
  <c r="C29" i="9"/>
  <c r="C30" i="9"/>
  <c r="E30" i="9" s="1"/>
  <c r="C31" i="9"/>
  <c r="E31" i="9" s="1"/>
  <c r="C32" i="9"/>
  <c r="E32" i="9" s="1"/>
  <c r="C33" i="9"/>
  <c r="C34" i="9"/>
  <c r="E34" i="9" s="1"/>
  <c r="C35" i="9"/>
  <c r="E35" i="9" s="1"/>
  <c r="C36" i="9"/>
  <c r="E36" i="9" s="1"/>
  <c r="C37" i="9"/>
  <c r="C38" i="9"/>
  <c r="E38" i="9" s="1"/>
  <c r="C39" i="9"/>
  <c r="E39" i="9" s="1"/>
  <c r="C40" i="9"/>
  <c r="E40" i="9" s="1"/>
  <c r="C41" i="9"/>
  <c r="C42" i="9"/>
  <c r="E42" i="9" s="1"/>
  <c r="C43" i="9"/>
  <c r="E43" i="9" s="1"/>
  <c r="C44" i="9"/>
  <c r="E44" i="9" s="1"/>
  <c r="C45" i="9"/>
  <c r="C46" i="9"/>
  <c r="E46" i="9" s="1"/>
  <c r="C47" i="9"/>
  <c r="E47" i="9" s="1"/>
  <c r="C48" i="9"/>
  <c r="E48" i="9" s="1"/>
  <c r="C49" i="9"/>
  <c r="C50" i="9"/>
  <c r="E50" i="9" s="1"/>
  <c r="C51" i="9"/>
  <c r="E51" i="9" s="1"/>
  <c r="C52" i="9"/>
  <c r="E52" i="9" s="1"/>
  <c r="C53" i="9"/>
  <c r="C54" i="9"/>
  <c r="E54" i="9" s="1"/>
  <c r="C55" i="9"/>
  <c r="E55" i="9" s="1"/>
  <c r="C56" i="9"/>
  <c r="E56" i="9" s="1"/>
  <c r="C57" i="9"/>
  <c r="C58" i="9"/>
  <c r="E58" i="9" s="1"/>
  <c r="C59" i="9"/>
  <c r="E59" i="9" s="1"/>
  <c r="C60" i="9"/>
  <c r="E60" i="9" s="1"/>
  <c r="C61" i="9"/>
  <c r="C62" i="9"/>
  <c r="E62" i="9" s="1"/>
  <c r="C63" i="9"/>
  <c r="E63" i="9" s="1"/>
  <c r="C64" i="9"/>
  <c r="E64" i="9" s="1"/>
  <c r="C65" i="9"/>
  <c r="C66" i="9"/>
  <c r="E66" i="9" s="1"/>
  <c r="C67" i="9"/>
  <c r="E67" i="9" s="1"/>
  <c r="C68" i="9"/>
  <c r="E68" i="9" s="1"/>
  <c r="C69" i="9"/>
  <c r="C70" i="9"/>
  <c r="E70" i="9" s="1"/>
  <c r="C71" i="9"/>
  <c r="E71" i="9" s="1"/>
  <c r="C72" i="9"/>
  <c r="E72" i="9" s="1"/>
  <c r="C73" i="9"/>
  <c r="C74" i="9"/>
  <c r="E74" i="9" s="1"/>
  <c r="C75" i="9"/>
  <c r="E75" i="9" s="1"/>
  <c r="C76" i="9"/>
  <c r="E76" i="9" s="1"/>
  <c r="C77" i="9"/>
  <c r="C78" i="9"/>
  <c r="E78" i="9" s="1"/>
  <c r="C79" i="9"/>
  <c r="E79" i="9" s="1"/>
  <c r="C80" i="9"/>
  <c r="E80" i="9" s="1"/>
  <c r="C81" i="9"/>
  <c r="E81" i="9" s="1"/>
  <c r="C82" i="9"/>
  <c r="E82" i="9" s="1"/>
  <c r="C83" i="9"/>
  <c r="E83" i="9" s="1"/>
  <c r="C84" i="9"/>
  <c r="E84" i="9" s="1"/>
  <c r="C85" i="9"/>
  <c r="E85" i="9" s="1"/>
  <c r="C86" i="9"/>
  <c r="E86" i="9" s="1"/>
  <c r="C87" i="9"/>
  <c r="E87" i="9" s="1"/>
  <c r="C88" i="9"/>
  <c r="E88" i="9" s="1"/>
  <c r="C89" i="9"/>
  <c r="E89" i="9" s="1"/>
  <c r="C90" i="9"/>
  <c r="E90" i="9" s="1"/>
  <c r="C91" i="9"/>
  <c r="E91" i="9" s="1"/>
  <c r="C92" i="9"/>
  <c r="E92" i="9" s="1"/>
  <c r="C93" i="9"/>
  <c r="E93" i="9" s="1"/>
  <c r="C94" i="9"/>
  <c r="E94" i="9" s="1"/>
  <c r="C95" i="9"/>
  <c r="E95" i="9" s="1"/>
  <c r="C96" i="9"/>
  <c r="E96" i="9" s="1"/>
  <c r="C97" i="9"/>
  <c r="E97" i="9" s="1"/>
  <c r="C98" i="9"/>
  <c r="E98" i="9" s="1"/>
  <c r="C99" i="9"/>
  <c r="E99" i="9" s="1"/>
  <c r="C100" i="9"/>
  <c r="E100" i="9" s="1"/>
  <c r="C101" i="9"/>
  <c r="E101" i="9" s="1"/>
  <c r="C102" i="9"/>
  <c r="E102" i="9" s="1"/>
  <c r="C103" i="9"/>
  <c r="E103" i="9" s="1"/>
  <c r="C104" i="9"/>
  <c r="E104" i="9" s="1"/>
  <c r="C105" i="9"/>
  <c r="E105" i="9" s="1"/>
  <c r="C106" i="9"/>
  <c r="E106" i="9" s="1"/>
  <c r="C107" i="9"/>
  <c r="E107" i="9" s="1"/>
  <c r="C108" i="9"/>
  <c r="E108" i="9" s="1"/>
  <c r="C109" i="9"/>
  <c r="E109" i="9" s="1"/>
  <c r="C110" i="9"/>
  <c r="E110" i="9" s="1"/>
  <c r="C111" i="9"/>
  <c r="E111" i="9" s="1"/>
  <c r="C112" i="9"/>
  <c r="E112" i="9" s="1"/>
  <c r="C113" i="9"/>
  <c r="E113" i="9" s="1"/>
  <c r="C114" i="9"/>
  <c r="E114" i="9" s="1"/>
  <c r="C115" i="9"/>
  <c r="E115" i="9" s="1"/>
  <c r="C116" i="9"/>
  <c r="E116" i="9" s="1"/>
  <c r="C117" i="9"/>
  <c r="E117" i="9" s="1"/>
  <c r="C118" i="9"/>
  <c r="E118" i="9" s="1"/>
  <c r="C119" i="9"/>
  <c r="E119" i="9" s="1"/>
  <c r="C120" i="9"/>
  <c r="E120" i="9" s="1"/>
  <c r="C121" i="9"/>
  <c r="E121" i="9" s="1"/>
  <c r="C122" i="9"/>
  <c r="E122" i="9" s="1"/>
  <c r="C123" i="9"/>
  <c r="E123" i="9" s="1"/>
  <c r="C124" i="9"/>
  <c r="E124" i="9" s="1"/>
  <c r="C125" i="9"/>
  <c r="E125" i="9" s="1"/>
  <c r="C126" i="9"/>
  <c r="E126" i="9" s="1"/>
  <c r="C127" i="9"/>
  <c r="E127" i="9" s="1"/>
  <c r="C128" i="9"/>
  <c r="E128" i="9" s="1"/>
  <c r="C129" i="9"/>
  <c r="E129" i="9" s="1"/>
  <c r="C130" i="9"/>
  <c r="E130" i="9" s="1"/>
  <c r="C131" i="9"/>
  <c r="E131" i="9" s="1"/>
  <c r="C132" i="9"/>
  <c r="E132" i="9" s="1"/>
  <c r="C133" i="9"/>
  <c r="E133" i="9" s="1"/>
  <c r="C134" i="9"/>
  <c r="E134" i="9" s="1"/>
  <c r="C135" i="9"/>
  <c r="E135" i="9" s="1"/>
  <c r="C136" i="9"/>
  <c r="E136" i="9" s="1"/>
  <c r="C137" i="9"/>
  <c r="E137" i="9" s="1"/>
  <c r="C138" i="9"/>
  <c r="E138" i="9" s="1"/>
  <c r="C139" i="9"/>
  <c r="E139" i="9" s="1"/>
  <c r="C140" i="9"/>
  <c r="E140" i="9" s="1"/>
  <c r="C141" i="9"/>
  <c r="E141" i="9" s="1"/>
  <c r="C142" i="9"/>
  <c r="E142" i="9" s="1"/>
  <c r="C143" i="9"/>
  <c r="E143" i="9" s="1"/>
  <c r="C144" i="9"/>
  <c r="E144" i="9" s="1"/>
  <c r="C145" i="9"/>
  <c r="E145" i="9" s="1"/>
  <c r="C146" i="9"/>
  <c r="E146" i="9" s="1"/>
  <c r="C147" i="9"/>
  <c r="E147" i="9" s="1"/>
  <c r="C148" i="9"/>
  <c r="E148" i="9" s="1"/>
  <c r="C149" i="9"/>
  <c r="E149" i="9" s="1"/>
  <c r="C150" i="9"/>
  <c r="E150" i="9" s="1"/>
  <c r="C151" i="9"/>
  <c r="E151" i="9" s="1"/>
  <c r="C152" i="9"/>
  <c r="E152" i="9" s="1"/>
  <c r="C153" i="9"/>
  <c r="E153" i="9" s="1"/>
  <c r="C154" i="9"/>
  <c r="E154" i="9" s="1"/>
  <c r="C155" i="9"/>
  <c r="E155" i="9" s="1"/>
  <c r="C156" i="9"/>
  <c r="E156" i="9" s="1"/>
  <c r="C157" i="9"/>
  <c r="E157" i="9" s="1"/>
  <c r="C158" i="9"/>
  <c r="E158" i="9" s="1"/>
  <c r="C159" i="9"/>
  <c r="E159" i="9" s="1"/>
  <c r="C160" i="9"/>
  <c r="E160" i="9" s="1"/>
  <c r="C161" i="9"/>
  <c r="E161" i="9" s="1"/>
  <c r="C162" i="9"/>
  <c r="E162" i="9" s="1"/>
  <c r="C163" i="9"/>
  <c r="E163" i="9" s="1"/>
  <c r="C164" i="9"/>
  <c r="E164" i="9" s="1"/>
  <c r="C165" i="9"/>
  <c r="E165" i="9" s="1"/>
  <c r="C166" i="9"/>
  <c r="E166" i="9" s="1"/>
  <c r="C167" i="9"/>
  <c r="E167" i="9" s="1"/>
  <c r="C168" i="9"/>
  <c r="E168" i="9" s="1"/>
  <c r="C169" i="9"/>
  <c r="E169" i="9" s="1"/>
  <c r="C170" i="9"/>
  <c r="E170" i="9" s="1"/>
  <c r="C171" i="9"/>
  <c r="E171" i="9" s="1"/>
  <c r="C172" i="9"/>
  <c r="E172" i="9" s="1"/>
  <c r="C173" i="9"/>
  <c r="E173" i="9" s="1"/>
  <c r="C174" i="9"/>
  <c r="E174" i="9" s="1"/>
  <c r="C175" i="9"/>
  <c r="E175" i="9" s="1"/>
  <c r="C176" i="9"/>
  <c r="E176" i="9" s="1"/>
  <c r="C177" i="9"/>
  <c r="E177" i="9" s="1"/>
  <c r="C178" i="9"/>
  <c r="E178" i="9" s="1"/>
  <c r="C179" i="9"/>
  <c r="E179" i="9" s="1"/>
  <c r="C180" i="9"/>
  <c r="E180" i="9" s="1"/>
  <c r="C181" i="9"/>
  <c r="E181" i="9" s="1"/>
  <c r="C182" i="9"/>
  <c r="E182" i="9" s="1"/>
  <c r="C183" i="9"/>
  <c r="E183" i="9" s="1"/>
  <c r="C184" i="9"/>
  <c r="E184" i="9" s="1"/>
  <c r="C185" i="9"/>
  <c r="E185" i="9" s="1"/>
  <c r="C186" i="9"/>
  <c r="E186" i="9" s="1"/>
  <c r="C187" i="9"/>
  <c r="E187" i="9" s="1"/>
  <c r="C188" i="9"/>
  <c r="E188" i="9" s="1"/>
  <c r="C189" i="9"/>
  <c r="E189" i="9" s="1"/>
  <c r="C190" i="9"/>
  <c r="E190" i="9" s="1"/>
  <c r="C191" i="9"/>
  <c r="E191" i="9" s="1"/>
  <c r="C192" i="9"/>
  <c r="E192" i="9" s="1"/>
  <c r="C193" i="9"/>
  <c r="E193" i="9" s="1"/>
  <c r="C194" i="9"/>
  <c r="E194" i="9" s="1"/>
  <c r="C195" i="9"/>
  <c r="E195" i="9" s="1"/>
  <c r="C196" i="9"/>
  <c r="E196" i="9" s="1"/>
  <c r="C197" i="9"/>
  <c r="E197" i="9" s="1"/>
  <c r="C198" i="9"/>
  <c r="E198" i="9" s="1"/>
  <c r="C199" i="9"/>
  <c r="E199" i="9" s="1"/>
  <c r="C200" i="9"/>
  <c r="E200" i="9" s="1"/>
  <c r="C201" i="9"/>
  <c r="E201" i="9" s="1"/>
  <c r="C202" i="9"/>
  <c r="E202" i="9" s="1"/>
  <c r="C2" i="9"/>
  <c r="E2" i="9" s="1"/>
  <c r="H189" i="9" l="1"/>
  <c r="H185" i="9"/>
  <c r="H181" i="9"/>
  <c r="H177" i="9"/>
  <c r="H173" i="9"/>
  <c r="H169" i="9"/>
  <c r="H165" i="9"/>
  <c r="H161" i="9"/>
  <c r="H157" i="9"/>
  <c r="H153" i="9"/>
  <c r="H149" i="9"/>
  <c r="H145" i="9"/>
  <c r="H141" i="9"/>
  <c r="H137" i="9"/>
  <c r="H133" i="9"/>
  <c r="H129" i="9"/>
  <c r="H125" i="9"/>
  <c r="H121" i="9"/>
  <c r="H117" i="9"/>
  <c r="H113" i="9"/>
  <c r="H109" i="9"/>
  <c r="H105" i="9"/>
  <c r="H101" i="9"/>
  <c r="H97" i="9"/>
  <c r="H93" i="9"/>
  <c r="H89" i="9"/>
  <c r="H85" i="9"/>
  <c r="H81" i="9"/>
  <c r="H77" i="9"/>
  <c r="H73" i="9"/>
  <c r="H69" i="9"/>
  <c r="H65" i="9"/>
  <c r="H61" i="9"/>
  <c r="H57" i="9"/>
  <c r="H53" i="9"/>
  <c r="H49" i="9"/>
  <c r="H45" i="9"/>
  <c r="H41" i="9"/>
  <c r="H37" i="9"/>
  <c r="H33" i="9"/>
  <c r="H29" i="9"/>
  <c r="H25" i="9"/>
  <c r="H21" i="9"/>
  <c r="H17" i="9"/>
  <c r="K129" i="9"/>
  <c r="K81" i="9"/>
  <c r="E14" i="9"/>
  <c r="E10" i="9"/>
  <c r="E6" i="9"/>
  <c r="H13" i="9"/>
  <c r="H9" i="9"/>
  <c r="H5" i="9"/>
  <c r="E16" i="9"/>
  <c r="E12" i="9"/>
  <c r="E8" i="9"/>
  <c r="E4" i="9"/>
  <c r="H2" i="9"/>
  <c r="H199" i="9"/>
  <c r="H195" i="9"/>
  <c r="H191" i="9"/>
  <c r="H187" i="9"/>
  <c r="H183" i="9"/>
  <c r="H179" i="9"/>
  <c r="H175" i="9"/>
  <c r="H171" i="9"/>
  <c r="H167" i="9"/>
  <c r="H163" i="9"/>
  <c r="H159" i="9"/>
  <c r="H155" i="9"/>
  <c r="H151" i="9"/>
  <c r="H147" i="9"/>
  <c r="H143" i="9"/>
  <c r="H139" i="9"/>
  <c r="H135" i="9"/>
  <c r="H131" i="9"/>
  <c r="H127" i="9"/>
  <c r="H123" i="9"/>
  <c r="H119" i="9"/>
  <c r="H115" i="9"/>
  <c r="H111" i="9"/>
  <c r="H107" i="9"/>
  <c r="H103" i="9"/>
  <c r="H99" i="9"/>
  <c r="H95" i="9"/>
  <c r="H91" i="9"/>
  <c r="H87" i="9"/>
  <c r="H83" i="9"/>
  <c r="H79" i="9"/>
  <c r="H75" i="9"/>
  <c r="H71" i="9"/>
  <c r="H67" i="9"/>
  <c r="H63" i="9"/>
  <c r="H59" i="9"/>
  <c r="H55" i="9"/>
  <c r="H51" i="9"/>
  <c r="H47" i="9"/>
  <c r="H43" i="9"/>
  <c r="H39" i="9"/>
  <c r="H35" i="9"/>
  <c r="H31" i="9"/>
  <c r="H27" i="9"/>
  <c r="H23" i="9"/>
  <c r="H19" i="9"/>
  <c r="H15" i="9"/>
  <c r="H11" i="9"/>
  <c r="H7" i="9"/>
  <c r="H3" i="9"/>
  <c r="K177" i="9"/>
  <c r="K109" i="9"/>
  <c r="K57" i="9"/>
  <c r="K25" i="9"/>
  <c r="H202" i="9"/>
  <c r="H198" i="9"/>
  <c r="H194" i="9"/>
  <c r="H190" i="9"/>
  <c r="H186" i="9"/>
  <c r="H182" i="9"/>
  <c r="H178" i="9"/>
  <c r="H174" i="9"/>
  <c r="H170" i="9"/>
  <c r="H166" i="9"/>
  <c r="H162" i="9"/>
  <c r="H158" i="9"/>
  <c r="H154" i="9"/>
  <c r="H150" i="9"/>
  <c r="H146" i="9"/>
  <c r="H142" i="9"/>
  <c r="H138" i="9"/>
  <c r="H134" i="9"/>
  <c r="H130" i="9"/>
  <c r="H126" i="9"/>
  <c r="H122" i="9"/>
  <c r="H118" i="9"/>
  <c r="H114" i="9"/>
  <c r="H110" i="9"/>
  <c r="H106" i="9"/>
  <c r="H102" i="9"/>
  <c r="H98" i="9"/>
  <c r="H94" i="9"/>
  <c r="H90" i="9"/>
  <c r="H86" i="9"/>
  <c r="H82" i="9"/>
  <c r="H78" i="9"/>
  <c r="H74" i="9"/>
  <c r="H70" i="9"/>
  <c r="H66" i="9"/>
  <c r="H62" i="9"/>
  <c r="H58" i="9"/>
  <c r="H54" i="9"/>
  <c r="H50" i="9"/>
  <c r="H46" i="9"/>
  <c r="H42" i="9"/>
  <c r="H38" i="9"/>
  <c r="H34" i="9"/>
  <c r="H30" i="9"/>
  <c r="H26" i="9"/>
  <c r="H22" i="9"/>
  <c r="H18" i="9"/>
  <c r="H14" i="9"/>
  <c r="H10" i="9"/>
  <c r="H6" i="9"/>
  <c r="K201" i="9"/>
  <c r="K197" i="9"/>
  <c r="K193" i="9"/>
  <c r="K189" i="9"/>
  <c r="K185" i="9"/>
  <c r="K181" i="9"/>
  <c r="K173" i="9"/>
  <c r="K169" i="9"/>
  <c r="K165" i="9"/>
  <c r="K161" i="9"/>
  <c r="K157" i="9"/>
  <c r="K153" i="9"/>
  <c r="K149" i="9"/>
  <c r="K145" i="9"/>
  <c r="K141" i="9"/>
  <c r="K137" i="9"/>
  <c r="K133" i="9"/>
  <c r="K125" i="9"/>
  <c r="K121" i="9"/>
  <c r="K117" i="9"/>
  <c r="K113" i="9"/>
  <c r="K105" i="9"/>
  <c r="K101" i="9"/>
  <c r="K97" i="9"/>
  <c r="K93" i="9"/>
  <c r="K89" i="9"/>
  <c r="K85" i="9"/>
  <c r="K77" i="9"/>
  <c r="K73" i="9"/>
  <c r="K69" i="9"/>
  <c r="K65" i="9"/>
  <c r="K61" i="9"/>
  <c r="K53" i="9"/>
  <c r="K49" i="9"/>
  <c r="K45" i="9"/>
  <c r="K41" i="9"/>
  <c r="K37" i="9"/>
  <c r="K33" i="9"/>
  <c r="K29" i="9"/>
  <c r="K21" i="9"/>
  <c r="K17" i="9"/>
  <c r="K13" i="9"/>
  <c r="K9" i="9"/>
  <c r="K5" i="9"/>
  <c r="H200" i="9"/>
  <c r="H196" i="9"/>
  <c r="H192" i="9"/>
  <c r="H188" i="9"/>
  <c r="H184" i="9"/>
  <c r="H180" i="9"/>
  <c r="H176" i="9"/>
  <c r="H172" i="9"/>
  <c r="H168" i="9"/>
  <c r="H164" i="9"/>
  <c r="H160" i="9"/>
  <c r="H156" i="9"/>
  <c r="H152" i="9"/>
  <c r="H148" i="9"/>
  <c r="H144" i="9"/>
  <c r="H140" i="9"/>
  <c r="H136" i="9"/>
  <c r="H132" i="9"/>
  <c r="H128" i="9"/>
  <c r="H124" i="9"/>
  <c r="H120" i="9"/>
  <c r="H116" i="9"/>
  <c r="H112" i="9"/>
  <c r="H108" i="9"/>
  <c r="H104" i="9"/>
  <c r="H100" i="9"/>
  <c r="H96" i="9"/>
  <c r="H92" i="9"/>
  <c r="H88" i="9"/>
  <c r="H84" i="9"/>
  <c r="H80" i="9"/>
  <c r="H76" i="9"/>
  <c r="H72" i="9"/>
  <c r="H68" i="9"/>
  <c r="H64" i="9"/>
  <c r="H60" i="9"/>
  <c r="H56" i="9"/>
  <c r="H52" i="9"/>
  <c r="H48" i="9"/>
  <c r="H44" i="9"/>
  <c r="H40" i="9"/>
  <c r="H36" i="9"/>
  <c r="H32" i="9"/>
  <c r="H28" i="9"/>
  <c r="H24" i="9"/>
  <c r="H20" i="9"/>
  <c r="H16" i="9"/>
  <c r="H12" i="9"/>
  <c r="H8" i="9"/>
  <c r="H4" i="9"/>
  <c r="K170" i="9"/>
  <c r="K202" i="9"/>
  <c r="K158" i="9"/>
  <c r="K98" i="9"/>
  <c r="K62" i="9"/>
  <c r="K34" i="9"/>
  <c r="K10" i="9"/>
  <c r="E77" i="9"/>
  <c r="E73" i="9"/>
  <c r="E69" i="9"/>
  <c r="E65" i="9"/>
  <c r="E61" i="9"/>
  <c r="E57" i="9"/>
  <c r="E53" i="9"/>
  <c r="E49" i="9"/>
  <c r="E45" i="9"/>
  <c r="E41" i="9"/>
  <c r="E37" i="9"/>
  <c r="E33" i="9"/>
  <c r="E29" i="9"/>
  <c r="E25" i="9"/>
  <c r="E21" i="9"/>
  <c r="E17" i="9"/>
  <c r="E13" i="9"/>
  <c r="E9" i="9"/>
  <c r="E5" i="9"/>
  <c r="E18" i="9"/>
  <c r="E15" i="9"/>
  <c r="K150" i="9"/>
  <c r="K130" i="9"/>
  <c r="K114" i="9"/>
  <c r="K74" i="9"/>
  <c r="K54" i="9"/>
  <c r="E11" i="9"/>
  <c r="E7" i="9"/>
  <c r="E3" i="9"/>
  <c r="K198" i="9"/>
  <c r="K194" i="9"/>
  <c r="K190" i="9"/>
  <c r="K186" i="9"/>
  <c r="K182" i="9"/>
  <c r="K178" i="9"/>
  <c r="K174" i="9"/>
  <c r="K166" i="9"/>
  <c r="K162" i="9"/>
  <c r="K154" i="9"/>
  <c r="K146" i="9"/>
  <c r="K142" i="9"/>
  <c r="K138" i="9"/>
  <c r="K134" i="9"/>
  <c r="K126" i="9"/>
  <c r="K122" i="9"/>
  <c r="K118" i="9"/>
  <c r="K110" i="9"/>
  <c r="K106" i="9"/>
  <c r="K102" i="9"/>
  <c r="K94" i="9"/>
  <c r="K90" i="9"/>
  <c r="K86" i="9"/>
  <c r="K82" i="9"/>
  <c r="K78" i="9"/>
  <c r="K70" i="9"/>
  <c r="K66" i="9"/>
  <c r="K58" i="9"/>
  <c r="K50" i="9"/>
  <c r="K46" i="9"/>
  <c r="K42" i="9"/>
  <c r="K38" i="9"/>
  <c r="K30" i="9"/>
  <c r="K26" i="9"/>
  <c r="K22" i="9"/>
  <c r="K18" i="9"/>
  <c r="K14" i="9"/>
  <c r="K6" i="9"/>
  <c r="K2" i="9"/>
  <c r="P21" i="4"/>
  <c r="T28" i="4"/>
  <c r="Q21" i="4"/>
  <c r="Y18" i="4"/>
  <c r="R21" i="4"/>
  <c r="Q26" i="4"/>
  <c r="R27" i="4"/>
  <c r="V25" i="4"/>
  <c r="Q19" i="4"/>
  <c r="W19" i="4"/>
  <c r="W28" i="4"/>
  <c r="Q25" i="4"/>
  <c r="Y23" i="4"/>
  <c r="S26" i="4"/>
  <c r="Y19" i="4"/>
  <c r="V27" i="4"/>
  <c r="V28" i="4"/>
  <c r="P20" i="4"/>
  <c r="Y22" i="4"/>
  <c r="T22" i="4"/>
  <c r="X24" i="4"/>
  <c r="U26" i="4"/>
  <c r="P25" i="4"/>
  <c r="X26" i="4"/>
  <c r="W21" i="4"/>
  <c r="P23" i="4"/>
  <c r="T27" i="4"/>
  <c r="O18" i="4"/>
  <c r="O24" i="4"/>
  <c r="Q27" i="4"/>
  <c r="U18" i="4"/>
  <c r="S21" i="4"/>
  <c r="X20" i="4"/>
  <c r="X22" i="4"/>
  <c r="Y24" i="4"/>
  <c r="O21" i="4"/>
  <c r="V24" i="4"/>
  <c r="T26" i="4"/>
  <c r="Y21" i="4"/>
  <c r="X19" i="4"/>
  <c r="S23" i="4"/>
  <c r="T25" i="4"/>
  <c r="T19" i="4"/>
  <c r="W20" i="4"/>
  <c r="R20" i="4"/>
  <c r="X27" i="4"/>
  <c r="Q28" i="4"/>
  <c r="R25" i="4"/>
  <c r="U25" i="4"/>
  <c r="O25" i="4"/>
  <c r="Y26" i="4"/>
  <c r="Q23" i="4"/>
  <c r="P18" i="4"/>
  <c r="P19" i="4"/>
  <c r="U21" i="4"/>
  <c r="U24" i="4"/>
  <c r="S24" i="4"/>
  <c r="O28" i="4"/>
  <c r="Q24" i="4"/>
  <c r="V18" i="4"/>
  <c r="V20" i="4"/>
  <c r="T21" i="4"/>
  <c r="R23" i="4"/>
  <c r="Q18" i="4"/>
  <c r="V22" i="4"/>
  <c r="S27" i="4"/>
  <c r="U27" i="4"/>
  <c r="S25" i="4"/>
  <c r="T24" i="4"/>
  <c r="T23" i="4"/>
  <c r="S20" i="4"/>
  <c r="P28" i="4"/>
  <c r="W18" i="4"/>
  <c r="V21" i="4"/>
  <c r="P22" i="4"/>
  <c r="W27" i="4"/>
  <c r="W24" i="4"/>
  <c r="Q20" i="4"/>
  <c r="S19" i="4"/>
  <c r="O27" i="4"/>
  <c r="Y28" i="4"/>
  <c r="X23" i="4"/>
  <c r="V23" i="4"/>
  <c r="P27" i="4"/>
  <c r="R19" i="4"/>
  <c r="O26" i="4"/>
  <c r="V26" i="4"/>
  <c r="R26" i="4"/>
  <c r="U19" i="4"/>
  <c r="U22" i="4"/>
  <c r="X25" i="4"/>
  <c r="S28" i="4"/>
  <c r="W22" i="4"/>
  <c r="R24" i="4"/>
  <c r="O19" i="4"/>
  <c r="R22" i="4"/>
  <c r="Y27" i="4"/>
  <c r="Y25" i="4"/>
  <c r="U20" i="4"/>
  <c r="T18" i="4"/>
  <c r="S18" i="4"/>
  <c r="R28" i="4"/>
  <c r="U23" i="4"/>
  <c r="Q22" i="4"/>
  <c r="V19" i="4"/>
  <c r="Y20" i="4"/>
  <c r="X21" i="4"/>
  <c r="O23" i="4"/>
  <c r="W25" i="4"/>
  <c r="R18" i="4"/>
  <c r="W26" i="4"/>
  <c r="X18" i="4"/>
  <c r="P24" i="4"/>
  <c r="T20" i="4"/>
  <c r="X28" i="4"/>
  <c r="O20" i="4"/>
  <c r="O22" i="4"/>
  <c r="P26" i="4"/>
  <c r="W23" i="4"/>
  <c r="S22" i="4"/>
  <c r="U28" i="4"/>
  <c r="H201" i="9" l="1"/>
  <c r="H197" i="9"/>
  <c r="H193" i="9"/>
  <c r="E1" i="9"/>
  <c r="K1" i="9"/>
  <c r="H1" i="9" l="1"/>
  <c r="C19" i="3"/>
  <c r="C3" i="3"/>
  <c r="C7" i="3"/>
  <c r="P2" i="11" l="1"/>
  <c r="P32" i="11"/>
  <c r="P15" i="11"/>
  <c r="P34" i="11"/>
  <c r="O2" i="2"/>
  <c r="G4" i="11"/>
  <c r="J35" i="11"/>
  <c r="O8" i="6"/>
  <c r="J78" i="11"/>
  <c r="J75" i="11"/>
  <c r="P43" i="11"/>
  <c r="P111" i="11"/>
  <c r="P80" i="11"/>
  <c r="P61" i="11"/>
  <c r="K7" i="8"/>
  <c r="Q2" i="2"/>
  <c r="J108" i="11"/>
  <c r="J14" i="11"/>
  <c r="J57" i="11"/>
  <c r="O9" i="6"/>
  <c r="P64" i="11"/>
  <c r="P93" i="11"/>
  <c r="W2" i="2"/>
  <c r="P30" i="11"/>
  <c r="C8" i="6"/>
  <c r="P82" i="11"/>
  <c r="P110" i="11"/>
  <c r="J22" i="11"/>
  <c r="P2" i="2"/>
  <c r="J18" i="11"/>
  <c r="J86" i="11"/>
  <c r="P87" i="11"/>
  <c r="D16" i="8"/>
  <c r="G8" i="6"/>
  <c r="H5" i="6" s="1"/>
  <c r="P68" i="11"/>
  <c r="P40" i="11"/>
  <c r="P103" i="11"/>
  <c r="P72" i="11"/>
  <c r="K8" i="6"/>
  <c r="K9" i="6"/>
  <c r="J53" i="11"/>
  <c r="J72" i="11"/>
  <c r="J40" i="11"/>
  <c r="J88" i="11"/>
  <c r="J67" i="11"/>
  <c r="J131" i="11"/>
  <c r="J25" i="11"/>
  <c r="P35" i="11"/>
  <c r="P62" i="11"/>
  <c r="R2" i="2"/>
  <c r="P37" i="11"/>
  <c r="P108" i="11"/>
  <c r="J74" i="11"/>
  <c r="J19" i="11"/>
  <c r="J9" i="11"/>
  <c r="J83" i="11"/>
  <c r="J94" i="11"/>
  <c r="J47" i="11"/>
  <c r="P45" i="11"/>
  <c r="P99" i="11"/>
  <c r="P100" i="11"/>
  <c r="P29" i="11"/>
  <c r="P78" i="11"/>
  <c r="L4" i="6"/>
  <c r="P6" i="11"/>
  <c r="P20" i="11"/>
  <c r="D9" i="8"/>
  <c r="D5" i="6"/>
  <c r="D15" i="8"/>
  <c r="J8" i="11"/>
  <c r="P76" i="11"/>
  <c r="P81" i="11"/>
  <c r="E23" i="8"/>
  <c r="D11" i="8"/>
  <c r="P84" i="11"/>
  <c r="E12" i="8"/>
  <c r="V2" i="2"/>
  <c r="P12" i="11"/>
  <c r="P60" i="11"/>
  <c r="P70" i="11"/>
  <c r="P59" i="11"/>
  <c r="P79" i="11"/>
  <c r="C7" i="10"/>
  <c r="H4" i="10"/>
  <c r="J117" i="11"/>
  <c r="J91" i="11"/>
  <c r="J17" i="11"/>
  <c r="P67" i="11"/>
  <c r="J6" i="11"/>
  <c r="J113" i="11"/>
  <c r="P98" i="11"/>
  <c r="P44" i="11"/>
  <c r="P14" i="11"/>
  <c r="P38" i="11"/>
  <c r="P129" i="11"/>
  <c r="C5" i="5"/>
  <c r="H21" i="10"/>
  <c r="J55" i="11"/>
  <c r="O2" i="11"/>
  <c r="J68" i="11"/>
  <c r="H43" i="10"/>
  <c r="O128" i="11"/>
  <c r="J66" i="11"/>
  <c r="P116" i="11"/>
  <c r="P132" i="11"/>
  <c r="O130" i="11"/>
  <c r="H53" i="10"/>
  <c r="O63" i="11"/>
  <c r="P4" i="11"/>
  <c r="P86" i="11"/>
  <c r="P83" i="11"/>
  <c r="P33" i="11"/>
  <c r="P121" i="11"/>
  <c r="H175" i="5"/>
  <c r="H143" i="5"/>
  <c r="J112" i="11"/>
  <c r="O24" i="11"/>
  <c r="J26" i="11"/>
  <c r="N2" i="2"/>
  <c r="P96" i="11"/>
  <c r="J34" i="5"/>
  <c r="F149" i="5"/>
  <c r="H190" i="5"/>
  <c r="G95" i="5"/>
  <c r="H122" i="5"/>
  <c r="I105" i="5"/>
  <c r="G91" i="5"/>
  <c r="J148" i="5"/>
  <c r="I17" i="5"/>
  <c r="G186" i="5"/>
  <c r="J167" i="5"/>
  <c r="F108" i="5"/>
  <c r="I56" i="5"/>
  <c r="H182" i="5"/>
  <c r="H76" i="5"/>
  <c r="I36" i="5"/>
  <c r="I40" i="5"/>
  <c r="G149" i="5"/>
  <c r="J16" i="5"/>
  <c r="J189" i="5"/>
  <c r="H8" i="5"/>
  <c r="J82" i="11"/>
  <c r="O53" i="11"/>
  <c r="J41" i="11"/>
  <c r="P7" i="11"/>
  <c r="G69" i="5"/>
  <c r="F87" i="5"/>
  <c r="H47" i="5"/>
  <c r="F141" i="5"/>
  <c r="G100" i="5"/>
  <c r="H158" i="5"/>
  <c r="F110" i="5"/>
  <c r="F37" i="5"/>
  <c r="H128" i="5"/>
  <c r="H102" i="5"/>
  <c r="H139" i="5"/>
  <c r="H96" i="5"/>
  <c r="H133" i="5"/>
  <c r="H70" i="5"/>
  <c r="H154" i="5"/>
  <c r="I173" i="5"/>
  <c r="G92" i="5"/>
  <c r="I53" i="5"/>
  <c r="J112" i="5"/>
  <c r="J55" i="5"/>
  <c r="H163" i="5"/>
  <c r="U2" i="2"/>
  <c r="H20" i="10"/>
  <c r="P42" i="11"/>
  <c r="P107" i="11"/>
  <c r="O122" i="11"/>
  <c r="F128" i="5"/>
  <c r="I39" i="5"/>
  <c r="H198" i="5"/>
  <c r="G155" i="5"/>
  <c r="I101" i="5"/>
  <c r="G143" i="5"/>
  <c r="G201" i="5"/>
  <c r="P39" i="11"/>
  <c r="J92" i="11"/>
  <c r="J129" i="11"/>
  <c r="P65" i="11"/>
  <c r="P52" i="11"/>
  <c r="H9" i="10"/>
  <c r="O100" i="11"/>
  <c r="P23" i="11"/>
  <c r="O109" i="11"/>
  <c r="J132" i="5"/>
  <c r="P18" i="11"/>
  <c r="I118" i="5"/>
  <c r="J176" i="5"/>
  <c r="F47" i="5"/>
  <c r="F4" i="5"/>
  <c r="I143" i="5"/>
  <c r="I20" i="5"/>
  <c r="P106" i="11"/>
  <c r="G147" i="5"/>
  <c r="F118" i="5"/>
  <c r="H57" i="5"/>
  <c r="I63" i="5"/>
  <c r="F71" i="5"/>
  <c r="G172" i="5"/>
  <c r="J81" i="5"/>
  <c r="F83" i="5"/>
  <c r="F170" i="5"/>
  <c r="F57" i="5"/>
  <c r="D4" i="6"/>
  <c r="I16" i="5"/>
  <c r="J175" i="5"/>
  <c r="I159" i="5"/>
  <c r="H103" i="5"/>
  <c r="J162" i="5"/>
  <c r="J73" i="5"/>
  <c r="G153" i="5"/>
  <c r="G142" i="5"/>
  <c r="G22" i="5"/>
  <c r="I124" i="5"/>
  <c r="E14" i="8"/>
  <c r="D20" i="8"/>
  <c r="G150" i="5"/>
  <c r="F157" i="5"/>
  <c r="J70" i="11"/>
  <c r="J60" i="11"/>
  <c r="H49" i="10"/>
  <c r="O68" i="11"/>
  <c r="I167" i="5"/>
  <c r="D13" i="8"/>
  <c r="F89" i="5"/>
  <c r="I162" i="5"/>
  <c r="J131" i="5"/>
  <c r="H3" i="5"/>
  <c r="F176" i="5"/>
  <c r="H83" i="5"/>
  <c r="H90" i="5"/>
  <c r="I32" i="5"/>
  <c r="I141" i="5"/>
  <c r="H104" i="5"/>
  <c r="G109" i="5"/>
  <c r="I157" i="5"/>
  <c r="G58" i="5"/>
  <c r="J116" i="5"/>
  <c r="I60" i="5"/>
  <c r="I26" i="5"/>
  <c r="I52" i="5"/>
  <c r="G96" i="5"/>
  <c r="H51" i="5"/>
  <c r="G79" i="5"/>
  <c r="F163" i="5"/>
  <c r="J44" i="5"/>
  <c r="G133" i="5"/>
  <c r="I46" i="5"/>
  <c r="G139" i="5"/>
  <c r="G182" i="5"/>
  <c r="G151" i="5"/>
  <c r="F24" i="5"/>
  <c r="F82" i="5"/>
  <c r="F180" i="5"/>
  <c r="J153" i="5"/>
  <c r="J106" i="5"/>
  <c r="J51" i="5"/>
  <c r="H58" i="5"/>
  <c r="H195" i="5"/>
  <c r="G179" i="5"/>
  <c r="F80" i="5"/>
  <c r="H153" i="5"/>
  <c r="F92" i="5"/>
  <c r="G7" i="5"/>
  <c r="H95" i="5"/>
  <c r="I91" i="5"/>
  <c r="J61" i="5"/>
  <c r="I165" i="5"/>
  <c r="H75" i="5"/>
  <c r="G166" i="5"/>
  <c r="I136" i="5"/>
  <c r="F41" i="5"/>
  <c r="G125" i="5"/>
  <c r="H188" i="5"/>
  <c r="I64" i="5"/>
  <c r="J120" i="5"/>
  <c r="G101" i="5"/>
  <c r="F90" i="5"/>
  <c r="I85" i="5"/>
  <c r="G10" i="5"/>
  <c r="H136" i="5"/>
  <c r="I119" i="5"/>
  <c r="G181" i="5"/>
  <c r="J156" i="5"/>
  <c r="J82" i="5"/>
  <c r="I184" i="5"/>
  <c r="J158" i="5"/>
  <c r="F42" i="5"/>
  <c r="J163" i="5"/>
  <c r="I134" i="5"/>
  <c r="I86" i="5"/>
  <c r="E19" i="8"/>
  <c r="G63" i="5"/>
  <c r="G202" i="5"/>
  <c r="F28" i="5"/>
  <c r="P114" i="11"/>
  <c r="P69" i="11"/>
  <c r="J20" i="11"/>
  <c r="P27" i="11"/>
  <c r="T2" i="2"/>
  <c r="T24" i="2"/>
  <c r="T80" i="2"/>
  <c r="H23" i="10"/>
  <c r="H16" i="10"/>
  <c r="H48" i="10"/>
  <c r="P51" i="11"/>
  <c r="O102" i="11"/>
  <c r="P11" i="11"/>
  <c r="T14" i="2"/>
  <c r="O5" i="11"/>
  <c r="T62" i="2"/>
  <c r="J183" i="5"/>
  <c r="F56" i="5"/>
  <c r="G66" i="5"/>
  <c r="F59" i="5"/>
  <c r="J135" i="5"/>
  <c r="O23" i="11"/>
  <c r="T104" i="2"/>
  <c r="G136" i="5"/>
  <c r="E8" i="8"/>
  <c r="H53" i="5"/>
  <c r="J75" i="5"/>
  <c r="J53" i="5"/>
  <c r="J56" i="11"/>
  <c r="T37" i="2"/>
  <c r="F159" i="5"/>
  <c r="G86" i="5"/>
  <c r="E22" i="8"/>
  <c r="I138" i="5"/>
  <c r="H118" i="5"/>
  <c r="H32" i="5"/>
  <c r="J6" i="5"/>
  <c r="I55" i="5"/>
  <c r="H69" i="5"/>
  <c r="E16" i="8"/>
  <c r="G48" i="5"/>
  <c r="I198" i="5"/>
  <c r="G6" i="5"/>
  <c r="F20" i="5"/>
  <c r="I153" i="5"/>
  <c r="F144" i="5"/>
  <c r="G130" i="5"/>
  <c r="J76" i="5"/>
  <c r="I65" i="5"/>
  <c r="J111" i="11"/>
  <c r="J65" i="11"/>
  <c r="O74" i="11"/>
  <c r="T55" i="2"/>
  <c r="T81" i="2"/>
  <c r="P36" i="11"/>
  <c r="I189" i="5"/>
  <c r="G45" i="5"/>
  <c r="F76" i="5"/>
  <c r="F146" i="5"/>
  <c r="G23" i="5"/>
  <c r="D22" i="8"/>
  <c r="J104" i="5"/>
  <c r="H85" i="5"/>
  <c r="H180" i="5"/>
  <c r="F136" i="5"/>
  <c r="H48" i="5"/>
  <c r="H43" i="5"/>
  <c r="F17" i="5"/>
  <c r="F112" i="5"/>
  <c r="G174" i="5"/>
  <c r="H11" i="5"/>
  <c r="I175" i="5"/>
  <c r="J193" i="5"/>
  <c r="H12" i="5"/>
  <c r="G94" i="5"/>
  <c r="H68" i="5"/>
  <c r="F153" i="5"/>
  <c r="J19" i="5"/>
  <c r="G190" i="5"/>
  <c r="I160" i="5"/>
  <c r="I37" i="5"/>
  <c r="G188" i="5"/>
  <c r="H64" i="5"/>
  <c r="I145" i="5"/>
  <c r="F123" i="5"/>
  <c r="I89" i="5"/>
  <c r="G4" i="5"/>
  <c r="J188" i="5"/>
  <c r="F191" i="5"/>
  <c r="J127" i="5"/>
  <c r="G173" i="5"/>
  <c r="J124" i="5"/>
  <c r="I182" i="5"/>
  <c r="F140" i="5"/>
  <c r="J182" i="5"/>
  <c r="F179" i="5"/>
  <c r="H140" i="5"/>
  <c r="G27" i="5"/>
  <c r="F91" i="5"/>
  <c r="I161" i="5"/>
  <c r="I103" i="5"/>
  <c r="F143" i="5"/>
  <c r="F103" i="5"/>
  <c r="J160" i="5"/>
  <c r="D6" i="8"/>
  <c r="J18" i="5"/>
  <c r="P21" i="11"/>
  <c r="H36" i="10"/>
  <c r="P5" i="11"/>
  <c r="P109" i="11"/>
  <c r="T18" i="2"/>
  <c r="T13" i="2"/>
  <c r="J103" i="11"/>
  <c r="O111" i="11"/>
  <c r="J102" i="11"/>
  <c r="T36" i="2"/>
  <c r="S2" i="2"/>
  <c r="T49" i="2"/>
  <c r="I187" i="5"/>
  <c r="J44" i="11"/>
  <c r="T115" i="2"/>
  <c r="H40" i="5"/>
  <c r="G187" i="5"/>
  <c r="I115" i="5"/>
  <c r="H171" i="5"/>
  <c r="F13" i="5"/>
  <c r="J13" i="11"/>
  <c r="O49" i="11"/>
  <c r="H186" i="5"/>
  <c r="J86" i="5"/>
  <c r="G119" i="5"/>
  <c r="J101" i="5"/>
  <c r="I68" i="5"/>
  <c r="O7" i="11"/>
  <c r="T29" i="2"/>
  <c r="H49" i="5"/>
  <c r="H127" i="5"/>
  <c r="G62" i="5"/>
  <c r="J165" i="5"/>
  <c r="I104" i="5"/>
  <c r="I66" i="5"/>
  <c r="I166" i="5"/>
  <c r="F147" i="5"/>
  <c r="J37" i="5"/>
  <c r="I156" i="5"/>
  <c r="H38" i="5"/>
  <c r="H148" i="5"/>
  <c r="F62" i="5"/>
  <c r="I127" i="5"/>
  <c r="J103" i="5"/>
  <c r="H10" i="5"/>
  <c r="G148" i="5"/>
  <c r="G78" i="5"/>
  <c r="L6" i="6"/>
  <c r="J84" i="11"/>
  <c r="J80" i="11"/>
  <c r="P131" i="11"/>
  <c r="T10" i="2"/>
  <c r="P13" i="11"/>
  <c r="F6" i="2"/>
  <c r="J96" i="2"/>
  <c r="J38" i="5"/>
  <c r="G88" i="5"/>
  <c r="F53" i="5"/>
  <c r="F193" i="5"/>
  <c r="J46" i="5"/>
  <c r="J26" i="5"/>
  <c r="H13" i="5"/>
  <c r="J100" i="5"/>
  <c r="F119" i="5"/>
  <c r="F97" i="5"/>
  <c r="F106" i="5"/>
  <c r="J130" i="5"/>
  <c r="G124" i="5"/>
  <c r="G36" i="5"/>
  <c r="H130" i="5"/>
  <c r="J125" i="5"/>
  <c r="G59" i="5"/>
  <c r="G53" i="5"/>
  <c r="H135" i="5"/>
  <c r="J88" i="5"/>
  <c r="H6" i="5"/>
  <c r="I121" i="5"/>
  <c r="G118" i="5"/>
  <c r="G20" i="5"/>
  <c r="F158" i="5"/>
  <c r="J54" i="5"/>
  <c r="I194" i="5"/>
  <c r="F188" i="5"/>
  <c r="I171" i="5"/>
  <c r="F23" i="5"/>
  <c r="G61" i="5"/>
  <c r="J155" i="5"/>
  <c r="G43" i="5"/>
  <c r="J138" i="5"/>
  <c r="I149" i="5"/>
  <c r="F138" i="5"/>
  <c r="H82" i="5"/>
  <c r="I93" i="5"/>
  <c r="J147" i="5"/>
  <c r="F10" i="5"/>
  <c r="J190" i="5"/>
  <c r="E10" i="8"/>
  <c r="H87" i="5"/>
  <c r="G193" i="5"/>
  <c r="J108" i="5"/>
  <c r="G35" i="5"/>
  <c r="I24" i="5"/>
  <c r="H22" i="5"/>
  <c r="F168" i="5"/>
  <c r="H170" i="5"/>
  <c r="G40" i="5"/>
  <c r="I19" i="5"/>
  <c r="G170" i="5"/>
  <c r="I29" i="5"/>
  <c r="H181" i="5"/>
  <c r="G57" i="5"/>
  <c r="F3" i="5"/>
  <c r="I139" i="5"/>
  <c r="J186" i="5"/>
  <c r="G49" i="5"/>
  <c r="F50" i="5"/>
  <c r="G106" i="5"/>
  <c r="G68" i="5"/>
  <c r="I135" i="5"/>
  <c r="H120" i="5"/>
  <c r="G90" i="5"/>
  <c r="I33" i="5"/>
  <c r="H26" i="5"/>
  <c r="H160" i="5"/>
  <c r="J90" i="5"/>
  <c r="F132" i="5"/>
  <c r="I97" i="5"/>
  <c r="P85" i="11"/>
  <c r="H4" i="6"/>
  <c r="O47" i="11"/>
  <c r="T90" i="2"/>
  <c r="J49" i="5"/>
  <c r="J136" i="5"/>
  <c r="D4" i="8"/>
  <c r="G177" i="5"/>
  <c r="I168" i="5"/>
  <c r="F99" i="5"/>
  <c r="J5" i="5"/>
  <c r="F195" i="5"/>
  <c r="G175" i="5"/>
  <c r="P95" i="11"/>
  <c r="I185" i="5"/>
  <c r="F84" i="5"/>
  <c r="H4" i="5"/>
  <c r="G98" i="5"/>
  <c r="E11" i="8"/>
  <c r="H71" i="5"/>
  <c r="H84" i="5"/>
  <c r="F109" i="5"/>
  <c r="I23" i="5"/>
  <c r="J201" i="5"/>
  <c r="I27" i="5"/>
  <c r="H151" i="5"/>
  <c r="F113" i="5"/>
  <c r="G180" i="5"/>
  <c r="J62" i="5"/>
  <c r="J161" i="5"/>
  <c r="F35" i="5"/>
  <c r="H110" i="5"/>
  <c r="G141" i="5"/>
  <c r="H14" i="5"/>
  <c r="F33" i="5"/>
  <c r="F72" i="5"/>
  <c r="F165" i="5"/>
  <c r="G189" i="5"/>
  <c r="I7" i="5"/>
  <c r="I120" i="5"/>
  <c r="G72" i="5"/>
  <c r="D17" i="8"/>
  <c r="I95" i="5"/>
  <c r="H45" i="5"/>
  <c r="I146" i="5"/>
  <c r="G89" i="5"/>
  <c r="I152" i="5"/>
  <c r="I154" i="5"/>
  <c r="F69" i="5"/>
  <c r="G138" i="5"/>
  <c r="J41" i="5"/>
  <c r="F184" i="5"/>
  <c r="I4" i="5"/>
  <c r="F129" i="5"/>
  <c r="F98" i="5"/>
  <c r="H81" i="5"/>
  <c r="G60" i="5"/>
  <c r="G80" i="5"/>
  <c r="F148" i="5"/>
  <c r="F131" i="5"/>
  <c r="J9" i="5"/>
  <c r="F85" i="5"/>
  <c r="H117" i="5"/>
  <c r="I5" i="5"/>
  <c r="F78" i="5"/>
  <c r="H27" i="5"/>
  <c r="F172" i="5"/>
  <c r="I90" i="5"/>
  <c r="J80" i="5"/>
  <c r="J129" i="5"/>
  <c r="H165" i="5"/>
  <c r="F36" i="5"/>
  <c r="I202" i="5"/>
  <c r="D12" i="8"/>
  <c r="I131" i="5"/>
  <c r="H124" i="5"/>
  <c r="H142" i="5"/>
  <c r="G108" i="5"/>
  <c r="F155" i="5"/>
  <c r="J94" i="5"/>
  <c r="D5" i="8"/>
  <c r="I67" i="5"/>
  <c r="F75" i="5"/>
  <c r="F65" i="5"/>
  <c r="H7" i="5"/>
  <c r="H199" i="5"/>
  <c r="R8" i="2"/>
  <c r="N42" i="2"/>
  <c r="N115" i="2"/>
  <c r="R71" i="2"/>
  <c r="V115" i="2"/>
  <c r="S19" i="2"/>
  <c r="H193" i="5"/>
  <c r="I71" i="5"/>
  <c r="I183" i="5"/>
  <c r="I111" i="5"/>
  <c r="J154" i="5"/>
  <c r="F178" i="5"/>
  <c r="D23" i="8"/>
  <c r="F114" i="5"/>
  <c r="I199" i="5"/>
  <c r="J23" i="5"/>
  <c r="F8" i="5"/>
  <c r="H177" i="5"/>
  <c r="H80" i="5"/>
  <c r="J98" i="5"/>
  <c r="H112" i="5"/>
  <c r="G167" i="5"/>
  <c r="H167" i="5"/>
  <c r="I74" i="5"/>
  <c r="G39" i="5"/>
  <c r="J15" i="5"/>
  <c r="F19" i="5"/>
  <c r="F51" i="5"/>
  <c r="H187" i="5"/>
  <c r="I47" i="5"/>
  <c r="F116" i="5"/>
  <c r="F127" i="5"/>
  <c r="F22" i="5"/>
  <c r="D6" i="6"/>
  <c r="F27" i="5"/>
  <c r="J4" i="5"/>
  <c r="G99" i="5"/>
  <c r="G64" i="5"/>
  <c r="H196" i="5"/>
  <c r="S100" i="2"/>
  <c r="Q39" i="2"/>
  <c r="S33" i="2"/>
  <c r="O105" i="2"/>
  <c r="Q46" i="2"/>
  <c r="V123" i="2"/>
  <c r="S113" i="2"/>
  <c r="Q94" i="2"/>
  <c r="U39" i="2"/>
  <c r="R83" i="2"/>
  <c r="W47" i="2"/>
  <c r="S77" i="2"/>
  <c r="P107" i="2"/>
  <c r="W64" i="2"/>
  <c r="U80" i="2"/>
  <c r="F196" i="5"/>
  <c r="I126" i="5"/>
  <c r="R132" i="2"/>
  <c r="W21" i="2"/>
  <c r="V107" i="2"/>
  <c r="Q21" i="2"/>
  <c r="U47" i="2"/>
  <c r="O119" i="2"/>
  <c r="V22" i="2"/>
  <c r="V56" i="2"/>
  <c r="V46" i="2"/>
  <c r="W125" i="2"/>
  <c r="P68" i="2"/>
  <c r="H41" i="10"/>
  <c r="T61" i="2"/>
  <c r="J132" i="11"/>
  <c r="O131" i="11"/>
  <c r="J77" i="5"/>
  <c r="G156" i="5"/>
  <c r="I188" i="5"/>
  <c r="L5" i="6"/>
  <c r="G87" i="5"/>
  <c r="D14" i="8"/>
  <c r="H42" i="5"/>
  <c r="I144" i="5"/>
  <c r="J12" i="11"/>
  <c r="P104" i="11"/>
  <c r="J105" i="5"/>
  <c r="I78" i="5"/>
  <c r="J170" i="5"/>
  <c r="J157" i="5"/>
  <c r="H94" i="5"/>
  <c r="H192" i="5"/>
  <c r="G121" i="5"/>
  <c r="G9" i="5"/>
  <c r="I174" i="5"/>
  <c r="G169" i="5"/>
  <c r="I50" i="5"/>
  <c r="J14" i="5"/>
  <c r="F174" i="5"/>
  <c r="J197" i="5"/>
  <c r="G192" i="5"/>
  <c r="H174" i="5"/>
  <c r="J142" i="5"/>
  <c r="G30" i="5"/>
  <c r="E9" i="8"/>
  <c r="I21" i="5"/>
  <c r="G70" i="5"/>
  <c r="H66" i="5"/>
  <c r="I73" i="5"/>
  <c r="I8" i="5"/>
  <c r="H144" i="5"/>
  <c r="I45" i="5"/>
  <c r="J8" i="5"/>
  <c r="J172" i="5"/>
  <c r="I129" i="5"/>
  <c r="H60" i="5"/>
  <c r="H197" i="5"/>
  <c r="I57" i="5"/>
  <c r="C9" i="6"/>
  <c r="I172" i="5"/>
  <c r="J85" i="5"/>
  <c r="H25" i="5"/>
  <c r="I49" i="5"/>
  <c r="G122" i="5"/>
  <c r="G194" i="5"/>
  <c r="I92" i="5"/>
  <c r="H123" i="5"/>
  <c r="G195" i="5"/>
  <c r="G19" i="5"/>
  <c r="G44" i="5"/>
  <c r="J134" i="5"/>
  <c r="I170" i="5"/>
  <c r="F7" i="5"/>
  <c r="G74" i="5"/>
  <c r="H77" i="5"/>
  <c r="F55" i="5"/>
  <c r="G50" i="5"/>
  <c r="I142" i="5"/>
  <c r="D19" i="8"/>
  <c r="H21" i="5"/>
  <c r="H31" i="5"/>
  <c r="F104" i="5"/>
  <c r="H157" i="5"/>
  <c r="F202" i="5"/>
  <c r="F79" i="5"/>
  <c r="H19" i="5"/>
  <c r="I70" i="5"/>
  <c r="J146" i="5"/>
  <c r="G54" i="5"/>
  <c r="G18" i="5"/>
  <c r="F81" i="5"/>
  <c r="I107" i="5"/>
  <c r="G41" i="5"/>
  <c r="D7" i="6"/>
  <c r="J74" i="5"/>
  <c r="H24" i="5"/>
  <c r="D8" i="8"/>
  <c r="D10" i="8"/>
  <c r="V101" i="2"/>
  <c r="R110" i="2"/>
  <c r="Q16" i="2"/>
  <c r="V87" i="2"/>
  <c r="O35" i="2"/>
  <c r="P87" i="2"/>
  <c r="I62" i="5"/>
  <c r="F34" i="5"/>
  <c r="I76" i="5"/>
  <c r="F164" i="5"/>
  <c r="D21" i="8"/>
  <c r="J145" i="5"/>
  <c r="I193" i="5"/>
  <c r="H149" i="5"/>
  <c r="F14" i="5"/>
  <c r="G199" i="5"/>
  <c r="H132" i="5"/>
  <c r="J50" i="5"/>
  <c r="H108" i="5"/>
  <c r="J109" i="5"/>
  <c r="G75" i="5"/>
  <c r="G97" i="5"/>
  <c r="H109" i="5"/>
  <c r="H65" i="5"/>
  <c r="H46" i="5"/>
  <c r="I128" i="5"/>
  <c r="J27" i="5"/>
  <c r="I108" i="5"/>
  <c r="G28" i="5"/>
  <c r="G55" i="5"/>
  <c r="G129" i="5"/>
  <c r="H44" i="5"/>
  <c r="I6" i="5"/>
  <c r="G131" i="5"/>
  <c r="F61" i="5"/>
  <c r="H67" i="5"/>
  <c r="F94" i="5"/>
  <c r="I77" i="5"/>
  <c r="W118" i="2"/>
  <c r="S102" i="2"/>
  <c r="V29" i="2"/>
  <c r="P71" i="11"/>
  <c r="O12" i="11"/>
  <c r="I191" i="5"/>
  <c r="F58" i="5"/>
  <c r="O8" i="11"/>
  <c r="H20" i="5"/>
  <c r="J178" i="5"/>
  <c r="F173" i="5"/>
  <c r="I18" i="5"/>
  <c r="I113" i="5"/>
  <c r="G154" i="5"/>
  <c r="O26" i="11"/>
  <c r="T123" i="2"/>
  <c r="H86" i="5"/>
  <c r="H113" i="5"/>
  <c r="F63" i="5"/>
  <c r="H146" i="5"/>
  <c r="J126" i="5"/>
  <c r="I169" i="5"/>
  <c r="H16" i="5"/>
  <c r="J29" i="5"/>
  <c r="G176" i="5"/>
  <c r="J83" i="5"/>
  <c r="F121" i="5"/>
  <c r="J25" i="5"/>
  <c r="G93" i="5"/>
  <c r="J91" i="5"/>
  <c r="J128" i="5"/>
  <c r="F45" i="5"/>
  <c r="G85" i="5"/>
  <c r="G128" i="5"/>
  <c r="H173" i="5"/>
  <c r="J139" i="5"/>
  <c r="H34" i="5"/>
  <c r="G171" i="5"/>
  <c r="G200" i="5"/>
  <c r="J97" i="5"/>
  <c r="I125" i="5"/>
  <c r="J141" i="5"/>
  <c r="I58" i="5"/>
  <c r="G26" i="5"/>
  <c r="D7" i="8"/>
  <c r="J110" i="5"/>
  <c r="G197" i="5"/>
  <c r="G14" i="5"/>
  <c r="J17" i="5"/>
  <c r="I14" i="5"/>
  <c r="F169" i="5"/>
  <c r="I82" i="5"/>
  <c r="F177" i="5"/>
  <c r="J70" i="5"/>
  <c r="I94" i="5"/>
  <c r="I195" i="5"/>
  <c r="H156" i="5"/>
  <c r="G161" i="5"/>
  <c r="F40" i="5"/>
  <c r="H97" i="5"/>
  <c r="I25" i="5"/>
  <c r="I163" i="5"/>
  <c r="G83" i="5"/>
  <c r="E13" i="8"/>
  <c r="G25" i="5"/>
  <c r="I59" i="5"/>
  <c r="E6" i="8"/>
  <c r="H129" i="5"/>
  <c r="J21" i="5"/>
  <c r="I140" i="5"/>
  <c r="I122" i="5"/>
  <c r="G123" i="5"/>
  <c r="I83" i="5"/>
  <c r="H39" i="5"/>
  <c r="I114" i="5"/>
  <c r="F167" i="5"/>
  <c r="J133" i="5"/>
  <c r="I28" i="5"/>
  <c r="F199" i="5"/>
  <c r="I72" i="5"/>
  <c r="H162" i="5"/>
  <c r="F105" i="5"/>
  <c r="E15" i="8"/>
  <c r="J181" i="5"/>
  <c r="J57" i="5"/>
  <c r="H28" i="5"/>
  <c r="J32" i="5"/>
  <c r="P17" i="2"/>
  <c r="Q58" i="2"/>
  <c r="N34" i="2"/>
  <c r="R31" i="2"/>
  <c r="N87" i="2"/>
  <c r="V108" i="2"/>
  <c r="S104" i="2"/>
  <c r="I44" i="5"/>
  <c r="H36" i="5"/>
  <c r="J196" i="5"/>
  <c r="I102" i="5"/>
  <c r="J47" i="5"/>
  <c r="G65" i="5"/>
  <c r="J149" i="5"/>
  <c r="F126" i="5"/>
  <c r="G165" i="5"/>
  <c r="H152" i="5"/>
  <c r="I81" i="5"/>
  <c r="G24" i="5"/>
  <c r="J30" i="5"/>
  <c r="G146" i="5"/>
  <c r="H59" i="5"/>
  <c r="J180" i="5"/>
  <c r="H172" i="5"/>
  <c r="G8" i="5"/>
  <c r="G31" i="5"/>
  <c r="F46" i="5"/>
  <c r="F111" i="5"/>
  <c r="G11" i="5"/>
  <c r="G198" i="5"/>
  <c r="I148" i="5"/>
  <c r="H74" i="5"/>
  <c r="F48" i="5"/>
  <c r="I9" i="5"/>
  <c r="I31" i="5"/>
  <c r="G183" i="5"/>
  <c r="H98" i="5"/>
  <c r="J168" i="5"/>
  <c r="F86" i="5"/>
  <c r="Q22" i="2"/>
  <c r="R56" i="2"/>
  <c r="P48" i="2"/>
  <c r="Q51" i="2"/>
  <c r="R37" i="2"/>
  <c r="W77" i="2"/>
  <c r="H100" i="5"/>
  <c r="Q24" i="2"/>
  <c r="Q66" i="2"/>
  <c r="W124" i="2"/>
  <c r="N38" i="2"/>
  <c r="P15" i="2"/>
  <c r="O122" i="2"/>
  <c r="N93" i="2"/>
  <c r="P45" i="2"/>
  <c r="J171" i="5"/>
  <c r="H183" i="5"/>
  <c r="F197" i="5"/>
  <c r="N67" i="2"/>
  <c r="N18" i="2"/>
  <c r="S116" i="2"/>
  <c r="N108" i="2"/>
  <c r="S53" i="2"/>
  <c r="N45" i="2"/>
  <c r="O107" i="2"/>
  <c r="O48" i="2"/>
  <c r="S83" i="2"/>
  <c r="S37" i="2"/>
  <c r="H22" i="10"/>
  <c r="H107" i="5"/>
  <c r="J195" i="5"/>
  <c r="J34" i="11"/>
  <c r="J92" i="5"/>
  <c r="I98" i="5"/>
  <c r="I123" i="5"/>
  <c r="J143" i="5"/>
  <c r="H125" i="5"/>
  <c r="F194" i="5"/>
  <c r="H116" i="5"/>
  <c r="H179" i="5"/>
  <c r="J179" i="5"/>
  <c r="J114" i="5"/>
  <c r="J102" i="5"/>
  <c r="F32" i="5"/>
  <c r="G56" i="5"/>
  <c r="H201" i="5"/>
  <c r="F49" i="5"/>
  <c r="D18" i="8"/>
  <c r="F134" i="5"/>
  <c r="G113" i="5"/>
  <c r="R11" i="2"/>
  <c r="I116" i="5"/>
  <c r="H9" i="5"/>
  <c r="J60" i="5"/>
  <c r="F100" i="5"/>
  <c r="I61" i="5"/>
  <c r="G126" i="5"/>
  <c r="G16" i="5"/>
  <c r="F124" i="5"/>
  <c r="U115" i="2"/>
  <c r="Q91" i="2"/>
  <c r="U41" i="2"/>
  <c r="U43" i="2"/>
  <c r="N29" i="2"/>
  <c r="U29" i="2"/>
  <c r="P37" i="2"/>
  <c r="F101" i="5"/>
  <c r="F107" i="5"/>
  <c r="N84" i="2"/>
  <c r="W119" i="2"/>
  <c r="V122" i="2"/>
  <c r="P103" i="2"/>
  <c r="P49" i="2"/>
  <c r="O47" i="2"/>
  <c r="G13" i="5"/>
  <c r="H18" i="5"/>
  <c r="J65" i="5"/>
  <c r="N12" i="2"/>
  <c r="U35" i="2"/>
  <c r="S75" i="2"/>
  <c r="O59" i="2"/>
  <c r="Q81" i="2"/>
  <c r="N128" i="2"/>
  <c r="S94" i="2"/>
  <c r="Q27" i="2"/>
  <c r="Q36" i="2"/>
  <c r="O25" i="2"/>
  <c r="W75" i="2"/>
  <c r="P39" i="2"/>
  <c r="U19" i="2"/>
  <c r="N26" i="2"/>
  <c r="Q110" i="2"/>
  <c r="J122" i="5"/>
  <c r="J7" i="5"/>
  <c r="V117" i="2"/>
  <c r="P57" i="2"/>
  <c r="Q34" i="2"/>
  <c r="O61" i="2"/>
  <c r="O110" i="2"/>
  <c r="P28" i="2"/>
  <c r="O5" i="2"/>
  <c r="V69" i="2"/>
  <c r="U109" i="2"/>
  <c r="V49" i="2"/>
  <c r="U79" i="2"/>
  <c r="S65" i="2"/>
  <c r="J87" i="5"/>
  <c r="I164" i="5"/>
  <c r="H202" i="5"/>
  <c r="Q31" i="2"/>
  <c r="S62" i="2"/>
  <c r="U121" i="2"/>
  <c r="V105" i="2"/>
  <c r="N44" i="2"/>
  <c r="R9" i="2"/>
  <c r="S92" i="2"/>
  <c r="N24" i="2"/>
  <c r="S4" i="2"/>
  <c r="Q75" i="2"/>
  <c r="O90" i="2"/>
  <c r="W30" i="2"/>
  <c r="N36" i="2"/>
  <c r="S58" i="2"/>
  <c r="H106" i="5"/>
  <c r="G110" i="5"/>
  <c r="H50" i="5"/>
  <c r="S50" i="2"/>
  <c r="V120" i="2"/>
  <c r="W120" i="2"/>
  <c r="N17" i="2"/>
  <c r="N14" i="2"/>
  <c r="Q42" i="2"/>
  <c r="Q116" i="2"/>
  <c r="U25" i="2"/>
  <c r="S86" i="2"/>
  <c r="W6" i="2"/>
  <c r="S42" i="2"/>
  <c r="Q7" i="2"/>
  <c r="F151" i="5"/>
  <c r="J115" i="5"/>
  <c r="P105" i="2"/>
  <c r="R124" i="2"/>
  <c r="O54" i="2"/>
  <c r="O49" i="2"/>
  <c r="S112" i="2"/>
  <c r="W112" i="2"/>
  <c r="Q120" i="2"/>
  <c r="P78" i="2"/>
  <c r="Q47" i="2"/>
  <c r="R10" i="2"/>
  <c r="Q99" i="2"/>
  <c r="W73" i="2"/>
  <c r="F161" i="5"/>
  <c r="H63" i="5"/>
  <c r="N70" i="2"/>
  <c r="S123" i="2"/>
  <c r="U14" i="2"/>
  <c r="N15" i="2"/>
  <c r="N82" i="2"/>
  <c r="W72" i="2"/>
  <c r="S121" i="2"/>
  <c r="S76" i="2"/>
  <c r="H115" i="5"/>
  <c r="I150" i="5"/>
  <c r="F125" i="5"/>
  <c r="Q117" i="2"/>
  <c r="N94" i="2"/>
  <c r="Q15" i="2"/>
  <c r="N20" i="2"/>
  <c r="O68" i="2"/>
  <c r="Q71" i="2"/>
  <c r="O111" i="2"/>
  <c r="S47" i="2"/>
  <c r="R72" i="2"/>
  <c r="N53" i="2"/>
  <c r="U100" i="2"/>
  <c r="O11" i="2"/>
  <c r="G84" i="5"/>
  <c r="J187" i="5"/>
  <c r="Q98" i="2"/>
  <c r="S118" i="2"/>
  <c r="R111" i="2"/>
  <c r="O64" i="2"/>
  <c r="P90" i="2"/>
  <c r="W56" i="2"/>
  <c r="R121" i="2"/>
  <c r="P77" i="2"/>
  <c r="R94" i="2"/>
  <c r="S119" i="2"/>
  <c r="O36" i="2"/>
  <c r="G42" i="5"/>
  <c r="F39" i="5"/>
  <c r="O13" i="2"/>
  <c r="U128" i="2"/>
  <c r="U95" i="2"/>
  <c r="G52" i="5"/>
  <c r="J78" i="5"/>
  <c r="U73" i="2"/>
  <c r="S60" i="2"/>
  <c r="R122" i="2"/>
  <c r="V43" i="2"/>
  <c r="U63" i="2"/>
  <c r="V75" i="2"/>
  <c r="O4" i="2"/>
  <c r="N99" i="2"/>
  <c r="P19" i="2"/>
  <c r="R75" i="2"/>
  <c r="W31" i="2"/>
  <c r="N111" i="2"/>
  <c r="U42" i="2"/>
  <c r="S12" i="2"/>
  <c r="W80" i="2"/>
  <c r="R14" i="2"/>
  <c r="S126" i="2"/>
  <c r="I18" i="2"/>
  <c r="U119" i="2"/>
  <c r="V97" i="2"/>
  <c r="Q23" i="2"/>
  <c r="O103" i="2"/>
  <c r="O84" i="2"/>
  <c r="I55" i="2"/>
  <c r="U112" i="2"/>
  <c r="I50" i="2"/>
  <c r="Q119" i="2"/>
  <c r="I99" i="2"/>
  <c r="U107" i="2"/>
  <c r="N129" i="2"/>
  <c r="U66" i="2"/>
  <c r="S70" i="2"/>
  <c r="N80" i="2"/>
  <c r="W46" i="2"/>
  <c r="W8" i="2"/>
  <c r="I41" i="2"/>
  <c r="P92" i="2"/>
  <c r="Q128" i="2"/>
  <c r="S22" i="2"/>
  <c r="R125" i="2"/>
  <c r="W4" i="2"/>
  <c r="P34" i="2"/>
  <c r="I67" i="2"/>
  <c r="I26" i="2"/>
  <c r="N25" i="2"/>
  <c r="W94" i="2"/>
  <c r="H56" i="10"/>
  <c r="R54" i="2"/>
  <c r="P10" i="2"/>
  <c r="S18" i="2"/>
  <c r="F186" i="5"/>
  <c r="I11" i="5"/>
  <c r="N61" i="2"/>
  <c r="W57" i="2"/>
  <c r="P109" i="2"/>
  <c r="O12" i="2"/>
  <c r="U33" i="2"/>
  <c r="V119" i="2"/>
  <c r="U53" i="2"/>
  <c r="O18" i="2"/>
  <c r="N83" i="2"/>
  <c r="O71" i="2"/>
  <c r="V112" i="2"/>
  <c r="N96" i="2"/>
  <c r="N95" i="2"/>
  <c r="N54" i="2"/>
  <c r="V64" i="2"/>
  <c r="Q130" i="2"/>
  <c r="P5" i="2"/>
  <c r="I84" i="2"/>
  <c r="I121" i="2"/>
  <c r="O20" i="2"/>
  <c r="S117" i="2"/>
  <c r="V65" i="2"/>
  <c r="S72" i="2"/>
  <c r="W71" i="2"/>
  <c r="O81" i="2"/>
  <c r="W23" i="2"/>
  <c r="I21" i="2"/>
  <c r="U127" i="2"/>
  <c r="V33" i="2"/>
  <c r="O98" i="2"/>
  <c r="U124" i="2"/>
  <c r="U83" i="2"/>
  <c r="N120" i="2"/>
  <c r="N78" i="2"/>
  <c r="T38" i="2"/>
  <c r="J118" i="5"/>
  <c r="I38" i="5"/>
  <c r="T68" i="2"/>
  <c r="H37" i="5"/>
  <c r="H54" i="5"/>
  <c r="G114" i="5"/>
  <c r="J96" i="5"/>
  <c r="E20" i="8"/>
  <c r="H91" i="5"/>
  <c r="G163" i="5"/>
  <c r="F156" i="5"/>
  <c r="H92" i="5"/>
  <c r="G5" i="5"/>
  <c r="F66" i="5"/>
  <c r="F93" i="5"/>
  <c r="G144" i="5"/>
  <c r="J48" i="5"/>
  <c r="H184" i="5"/>
  <c r="I179" i="5"/>
  <c r="J52" i="5"/>
  <c r="N39" i="2"/>
  <c r="O86" i="2"/>
  <c r="J39" i="5"/>
  <c r="H88" i="5"/>
  <c r="F187" i="5"/>
  <c r="G46" i="5"/>
  <c r="H178" i="5"/>
  <c r="G38" i="5"/>
  <c r="H99" i="5"/>
  <c r="F120" i="5"/>
  <c r="Q61" i="2"/>
  <c r="P20" i="2"/>
  <c r="V52" i="2"/>
  <c r="Q14" i="2"/>
  <c r="Q96" i="2"/>
  <c r="W107" i="2"/>
  <c r="N11" i="2"/>
  <c r="I196" i="5"/>
  <c r="O125" i="2"/>
  <c r="P8" i="2"/>
  <c r="S61" i="2"/>
  <c r="S13" i="2"/>
  <c r="U90" i="2"/>
  <c r="V89" i="2"/>
  <c r="Q73" i="2"/>
  <c r="F95" i="5"/>
  <c r="H17" i="5"/>
  <c r="W131" i="2"/>
  <c r="V20" i="2"/>
  <c r="W45" i="2"/>
  <c r="R73" i="2"/>
  <c r="Q107" i="2"/>
  <c r="W43" i="2"/>
  <c r="W89" i="2"/>
  <c r="W83" i="2"/>
  <c r="Q4" i="2"/>
  <c r="P53" i="2"/>
  <c r="S90" i="2"/>
  <c r="P101" i="2"/>
  <c r="O42" i="2"/>
  <c r="S9" i="2"/>
  <c r="N116" i="2"/>
  <c r="G33" i="5"/>
  <c r="I201" i="5"/>
  <c r="H150" i="5"/>
  <c r="P117" i="2"/>
  <c r="W104" i="2"/>
  <c r="N104" i="2"/>
  <c r="O38" i="2"/>
  <c r="R34" i="2"/>
  <c r="R59" i="2"/>
  <c r="U64" i="2"/>
  <c r="S24" i="2"/>
  <c r="S40" i="2"/>
  <c r="P12" i="2"/>
  <c r="S129" i="2"/>
  <c r="P126" i="2"/>
  <c r="I130" i="5"/>
  <c r="J121" i="5"/>
  <c r="R129" i="2"/>
  <c r="U49" i="2"/>
  <c r="W44" i="2"/>
  <c r="W9" i="2"/>
  <c r="Q60" i="2"/>
  <c r="R49" i="2"/>
  <c r="H30" i="5"/>
  <c r="S14" i="2"/>
  <c r="W58" i="2"/>
  <c r="O100" i="2"/>
  <c r="Q109" i="2"/>
  <c r="S88" i="2"/>
  <c r="P7" i="2"/>
  <c r="R67" i="2"/>
  <c r="O43" i="2"/>
  <c r="F25" i="5"/>
  <c r="F160" i="5"/>
  <c r="F60" i="5"/>
  <c r="U55" i="2"/>
  <c r="Q95" i="2"/>
  <c r="W38" i="2"/>
  <c r="S98" i="2"/>
  <c r="V23" i="2"/>
  <c r="N101" i="2"/>
  <c r="Q112" i="2"/>
  <c r="S66" i="2"/>
  <c r="U122" i="2"/>
  <c r="W12" i="2"/>
  <c r="V113" i="2"/>
  <c r="N107" i="2"/>
  <c r="G137" i="5"/>
  <c r="J59" i="5"/>
  <c r="U36" i="2"/>
  <c r="O69" i="2"/>
  <c r="W42" i="2"/>
  <c r="P93" i="2"/>
  <c r="O94" i="2"/>
  <c r="O58" i="2"/>
  <c r="P79" i="2"/>
  <c r="U24" i="2"/>
  <c r="R82" i="2"/>
  <c r="O27" i="2"/>
  <c r="Q6" i="2"/>
  <c r="I42" i="5"/>
  <c r="E21" i="8"/>
  <c r="E5" i="8"/>
  <c r="S45" i="2"/>
  <c r="U114" i="2"/>
  <c r="R46" i="2"/>
  <c r="P88" i="2"/>
  <c r="U88" i="2"/>
  <c r="O63" i="2"/>
  <c r="V44" i="2"/>
  <c r="R70" i="2"/>
  <c r="H52" i="5"/>
  <c r="G127" i="5"/>
  <c r="W20" i="2"/>
  <c r="Q38" i="2"/>
  <c r="U34" i="2"/>
  <c r="W49" i="2"/>
  <c r="V18" i="2"/>
  <c r="V61" i="2"/>
  <c r="W86" i="2"/>
  <c r="W109" i="2"/>
  <c r="R36" i="2"/>
  <c r="Q68" i="2"/>
  <c r="O34" i="2"/>
  <c r="V14" i="2"/>
  <c r="J67" i="5"/>
  <c r="J113" i="5"/>
  <c r="H41" i="5"/>
  <c r="S35" i="2"/>
  <c r="R131" i="2"/>
  <c r="O113" i="2"/>
  <c r="S89" i="2"/>
  <c r="V131" i="2"/>
  <c r="N75" i="2"/>
  <c r="Q89" i="2"/>
  <c r="N119" i="2"/>
  <c r="Q122" i="2"/>
  <c r="N86" i="2"/>
  <c r="Q19" i="2"/>
  <c r="F74" i="5"/>
  <c r="J58" i="5"/>
  <c r="U76" i="2"/>
  <c r="U15" i="2"/>
  <c r="W53" i="2"/>
  <c r="I181" i="5"/>
  <c r="H185" i="5"/>
  <c r="N92" i="2"/>
  <c r="W82" i="2"/>
  <c r="W121" i="2"/>
  <c r="R23" i="2"/>
  <c r="P125" i="2"/>
  <c r="U28" i="2"/>
  <c r="U103" i="2"/>
  <c r="N112" i="2"/>
  <c r="R57" i="2"/>
  <c r="S105" i="2"/>
  <c r="N113" i="2"/>
  <c r="O46" i="2"/>
  <c r="N132" i="2"/>
  <c r="O23" i="2"/>
  <c r="W37" i="2"/>
  <c r="S73" i="2"/>
  <c r="I22" i="2"/>
  <c r="Q93" i="2"/>
  <c r="R27" i="2"/>
  <c r="O121" i="2"/>
  <c r="N7" i="2"/>
  <c r="P112" i="2"/>
  <c r="U92" i="2"/>
  <c r="U37" i="2"/>
  <c r="P36" i="2"/>
  <c r="I115" i="2"/>
  <c r="I17" i="2"/>
  <c r="S49" i="2"/>
  <c r="I109" i="2"/>
  <c r="S25" i="2"/>
  <c r="Q70" i="2"/>
  <c r="R85" i="2"/>
  <c r="U40" i="2"/>
  <c r="I122" i="2"/>
  <c r="U84" i="2"/>
  <c r="I36" i="2"/>
  <c r="O79" i="2"/>
  <c r="U86" i="2"/>
  <c r="Q18" i="2"/>
  <c r="V27" i="2"/>
  <c r="R48" i="2"/>
  <c r="Q132" i="2"/>
  <c r="O93" i="2"/>
  <c r="I131" i="2"/>
  <c r="I64" i="2"/>
  <c r="I40" i="2"/>
  <c r="H61" i="10"/>
  <c r="O7" i="2"/>
  <c r="O104" i="2"/>
  <c r="P9" i="11"/>
  <c r="J63" i="5"/>
  <c r="I180" i="5"/>
  <c r="G107" i="5"/>
  <c r="G135" i="5"/>
  <c r="G132" i="5"/>
  <c r="J11" i="5"/>
  <c r="G140" i="5"/>
  <c r="J72" i="5"/>
  <c r="I35" i="5"/>
  <c r="F96" i="5"/>
  <c r="G77" i="5"/>
  <c r="E4" i="8"/>
  <c r="H168" i="5"/>
  <c r="J35" i="5"/>
  <c r="E17" i="8"/>
  <c r="I110" i="5"/>
  <c r="J137" i="5"/>
  <c r="G21" i="5"/>
  <c r="E18" i="8"/>
  <c r="I43" i="5"/>
  <c r="U13" i="2"/>
  <c r="O67" i="2"/>
  <c r="G67" i="5"/>
  <c r="F142" i="5"/>
  <c r="G29" i="5"/>
  <c r="J192" i="5"/>
  <c r="H194" i="5"/>
  <c r="H62" i="5"/>
  <c r="I84" i="5"/>
  <c r="J24" i="5"/>
  <c r="P61" i="2"/>
  <c r="V48" i="2"/>
  <c r="I96" i="5"/>
  <c r="W108" i="2"/>
  <c r="R86" i="2"/>
  <c r="S84" i="2"/>
  <c r="V91" i="2"/>
  <c r="I109" i="5"/>
  <c r="U6" i="2"/>
  <c r="O80" i="2"/>
  <c r="V54" i="2"/>
  <c r="Q100" i="2"/>
  <c r="O72" i="2"/>
  <c r="O82" i="2"/>
  <c r="P56" i="2"/>
  <c r="I190" i="5"/>
  <c r="G15" i="5"/>
  <c r="O22" i="2"/>
  <c r="N46" i="2"/>
  <c r="W65" i="2"/>
  <c r="P132" i="2"/>
  <c r="W84" i="2"/>
  <c r="W115" i="2"/>
  <c r="I151" i="5"/>
  <c r="P96" i="2"/>
  <c r="P51" i="2"/>
  <c r="V24" i="2"/>
  <c r="R63" i="2"/>
  <c r="N10" i="2"/>
  <c r="V66" i="2"/>
  <c r="N110" i="2"/>
  <c r="P46" i="2"/>
  <c r="H79" i="5"/>
  <c r="I10" i="5"/>
  <c r="H101" i="5"/>
  <c r="W33" i="2"/>
  <c r="Q35" i="2"/>
  <c r="O126" i="2"/>
  <c r="N60" i="2"/>
  <c r="R114" i="2"/>
  <c r="V60" i="2"/>
  <c r="S131" i="2"/>
  <c r="Q72" i="2"/>
  <c r="R104" i="2"/>
  <c r="V53" i="2"/>
  <c r="Q87" i="2"/>
  <c r="Q77" i="2"/>
  <c r="I41" i="5"/>
  <c r="G105" i="5"/>
  <c r="N32" i="2"/>
  <c r="U21" i="2"/>
  <c r="N76" i="2"/>
  <c r="R69" i="2"/>
  <c r="U104" i="2"/>
  <c r="V104" i="2"/>
  <c r="J199" i="5"/>
  <c r="S6" i="2"/>
  <c r="N88" i="2"/>
  <c r="U57" i="2"/>
  <c r="S107" i="2"/>
  <c r="V102" i="2"/>
  <c r="N65" i="2"/>
  <c r="O55" i="2"/>
  <c r="V94" i="2"/>
  <c r="J89" i="5"/>
  <c r="H15" i="5"/>
  <c r="N43" i="2"/>
  <c r="P97" i="2"/>
  <c r="P72" i="2"/>
  <c r="W126" i="2"/>
  <c r="V41" i="2"/>
  <c r="N69" i="2"/>
  <c r="O62" i="2"/>
  <c r="N57" i="2"/>
  <c r="U68" i="2"/>
  <c r="S103" i="2"/>
  <c r="V96" i="2"/>
  <c r="R99" i="2"/>
  <c r="U20" i="2"/>
  <c r="F139" i="5"/>
  <c r="F190" i="5"/>
  <c r="P131" i="2"/>
  <c r="V38" i="2"/>
  <c r="N109" i="2"/>
  <c r="U9" i="2"/>
  <c r="Q126" i="2"/>
  <c r="U65" i="2"/>
  <c r="U5" i="2"/>
  <c r="P14" i="2"/>
  <c r="W11" i="2"/>
  <c r="O131" i="2"/>
  <c r="U78" i="2"/>
  <c r="F175" i="5"/>
  <c r="J99" i="5"/>
  <c r="O114" i="2"/>
  <c r="N71" i="2"/>
  <c r="P121" i="2"/>
  <c r="O75" i="2"/>
  <c r="P63" i="2"/>
  <c r="N28" i="2"/>
  <c r="S67" i="2"/>
  <c r="R87" i="2"/>
  <c r="S8" i="2"/>
  <c r="H89" i="5"/>
  <c r="G145" i="5"/>
  <c r="U48" i="2"/>
  <c r="O8" i="2"/>
  <c r="W18" i="2"/>
  <c r="S29" i="2"/>
  <c r="O73" i="2"/>
  <c r="V78" i="2"/>
  <c r="N103" i="2"/>
  <c r="Q11" i="2"/>
  <c r="V130" i="2"/>
  <c r="R102" i="2"/>
  <c r="R127" i="2"/>
  <c r="O17" i="2"/>
  <c r="I117" i="5"/>
  <c r="F189" i="5"/>
  <c r="O70" i="2"/>
  <c r="V83" i="2"/>
  <c r="V77" i="2"/>
  <c r="P11" i="2"/>
  <c r="U27" i="2"/>
  <c r="S15" i="2"/>
  <c r="P113" i="2"/>
  <c r="O45" i="2"/>
  <c r="N126" i="2"/>
  <c r="V40" i="2"/>
  <c r="W25" i="2"/>
  <c r="R66" i="2"/>
  <c r="I99" i="5"/>
  <c r="G184" i="5"/>
  <c r="Q59" i="2"/>
  <c r="O65" i="2"/>
  <c r="I22" i="5"/>
  <c r="J140" i="5"/>
  <c r="G37" i="5"/>
  <c r="N121" i="2"/>
  <c r="U54" i="2"/>
  <c r="Q78" i="2"/>
  <c r="S124" i="2"/>
  <c r="S36" i="2"/>
  <c r="Q97" i="2"/>
  <c r="P115" i="2"/>
  <c r="S120" i="2"/>
  <c r="V88" i="2"/>
  <c r="U17" i="2"/>
  <c r="P116" i="2"/>
  <c r="Q113" i="2"/>
  <c r="R115" i="2"/>
  <c r="R92" i="2"/>
  <c r="R25" i="2"/>
  <c r="S79" i="2"/>
  <c r="U94" i="2"/>
  <c r="I10" i="2"/>
  <c r="V99" i="2"/>
  <c r="O16" i="2"/>
  <c r="W95" i="2"/>
  <c r="V132" i="2"/>
  <c r="P83" i="2"/>
  <c r="N59" i="2"/>
  <c r="U123" i="2"/>
  <c r="S56" i="2"/>
  <c r="I91" i="2"/>
  <c r="I54" i="2"/>
  <c r="I90" i="2"/>
  <c r="S34" i="2"/>
  <c r="N22" i="2"/>
  <c r="P70" i="2"/>
  <c r="Q48" i="2"/>
  <c r="S96" i="2"/>
  <c r="P110" i="2"/>
  <c r="W78" i="2"/>
  <c r="V10" i="2"/>
  <c r="W15" i="2"/>
  <c r="R77" i="2"/>
  <c r="S74" i="2"/>
  <c r="Q30" i="2"/>
  <c r="I35" i="2"/>
  <c r="Q5" i="2"/>
  <c r="I77" i="2"/>
  <c r="R13" i="2"/>
  <c r="I25" i="2"/>
  <c r="H29" i="10"/>
  <c r="Q69" i="2"/>
  <c r="N66" i="2"/>
  <c r="F73" i="5"/>
  <c r="H5" i="10"/>
  <c r="F6" i="5"/>
  <c r="J194" i="5"/>
  <c r="I30" i="5"/>
  <c r="F152" i="5"/>
  <c r="I88" i="5"/>
  <c r="I34" i="5"/>
  <c r="J177" i="5"/>
  <c r="W116" i="2"/>
  <c r="U85" i="2"/>
  <c r="W52" i="2"/>
  <c r="U81" i="2"/>
  <c r="O88" i="2"/>
  <c r="W122" i="2"/>
  <c r="V47" i="2"/>
  <c r="S39" i="2"/>
  <c r="G115" i="5"/>
  <c r="P18" i="2"/>
  <c r="O26" i="2"/>
  <c r="N79" i="2"/>
  <c r="U75" i="2"/>
  <c r="N127" i="2"/>
  <c r="N30" i="2"/>
  <c r="U108" i="2"/>
  <c r="G51" i="5"/>
  <c r="O30" i="2"/>
  <c r="R108" i="2"/>
  <c r="P44" i="2"/>
  <c r="S101" i="2"/>
  <c r="Q13" i="2"/>
  <c r="O95" i="2"/>
  <c r="E7" i="8"/>
  <c r="O83" i="2"/>
  <c r="V32" i="2"/>
  <c r="R79" i="2"/>
  <c r="Q53" i="2"/>
  <c r="Q105" i="2"/>
  <c r="I178" i="5"/>
  <c r="O130" i="2"/>
  <c r="W66" i="2"/>
  <c r="O41" i="2"/>
  <c r="V6" i="2"/>
  <c r="W130" i="2"/>
  <c r="U11" i="2"/>
  <c r="P114" i="2"/>
  <c r="U102" i="2"/>
  <c r="S26" i="2"/>
  <c r="V4" i="2"/>
  <c r="I49" i="2"/>
  <c r="I83" i="2"/>
  <c r="W61" i="2"/>
  <c r="W68" i="2"/>
  <c r="I88" i="2"/>
  <c r="S27" i="2"/>
  <c r="S110" i="2"/>
  <c r="F171" i="5"/>
  <c r="I69" i="5"/>
  <c r="W48" i="2"/>
  <c r="O127" i="2"/>
  <c r="V7" i="2"/>
  <c r="W98" i="2"/>
  <c r="R19" i="2"/>
  <c r="U105" i="2"/>
  <c r="O102" i="2"/>
  <c r="V116" i="2"/>
  <c r="R52" i="2"/>
  <c r="P60" i="2"/>
  <c r="R88" i="2"/>
  <c r="R117" i="2"/>
  <c r="R78" i="2"/>
  <c r="I8" i="2"/>
  <c r="O123" i="2"/>
  <c r="W32" i="2"/>
  <c r="S54" i="2"/>
  <c r="S11" i="2"/>
  <c r="I11" i="2"/>
  <c r="I65" i="2"/>
  <c r="I58" i="2"/>
  <c r="U111" i="2"/>
  <c r="P123" i="2"/>
  <c r="P33" i="2"/>
  <c r="N55" i="2"/>
  <c r="V42" i="2"/>
  <c r="I52" i="2"/>
  <c r="U52" i="2"/>
  <c r="Q118" i="2"/>
  <c r="P74" i="2"/>
  <c r="N105" i="2"/>
  <c r="U7" i="2"/>
  <c r="W110" i="2"/>
  <c r="I19" i="2"/>
  <c r="I59" i="2"/>
  <c r="P54" i="2"/>
  <c r="I104" i="2"/>
  <c r="H24" i="10"/>
  <c r="O108" i="2"/>
  <c r="S87" i="2"/>
  <c r="W40" i="2"/>
  <c r="H126" i="5"/>
  <c r="H111" i="5"/>
  <c r="W92" i="2"/>
  <c r="W17" i="2"/>
  <c r="P102" i="2"/>
  <c r="Q65" i="2"/>
  <c r="R80" i="2"/>
  <c r="O96" i="2"/>
  <c r="W50" i="2"/>
  <c r="R81" i="2"/>
  <c r="W67" i="2"/>
  <c r="W22" i="2"/>
  <c r="N118" i="2"/>
  <c r="S125" i="2"/>
  <c r="V72" i="2"/>
  <c r="P122" i="2"/>
  <c r="Q55" i="2"/>
  <c r="R45" i="2"/>
  <c r="R105" i="2"/>
  <c r="R90" i="2"/>
  <c r="I63" i="2"/>
  <c r="W60" i="2"/>
  <c r="Q108" i="2"/>
  <c r="N85" i="2"/>
  <c r="V25" i="2"/>
  <c r="W24" i="2"/>
  <c r="R32" i="2"/>
  <c r="I28" i="2"/>
  <c r="I69" i="2"/>
  <c r="N37" i="2"/>
  <c r="Q43" i="2"/>
  <c r="U117" i="2"/>
  <c r="P16" i="2"/>
  <c r="V58" i="2"/>
  <c r="P89" i="2"/>
  <c r="I6" i="2"/>
  <c r="P59" i="2"/>
  <c r="N40" i="2"/>
  <c r="W27" i="2"/>
  <c r="O52" i="2"/>
  <c r="W10" i="2"/>
  <c r="W113" i="2"/>
  <c r="O129" i="2"/>
  <c r="Q84" i="2"/>
  <c r="I48" i="2"/>
  <c r="I103" i="2"/>
  <c r="S71" i="2"/>
  <c r="I5" i="2"/>
  <c r="H26" i="10"/>
  <c r="J105" i="11"/>
  <c r="J106" i="11"/>
  <c r="J7" i="11"/>
  <c r="J4" i="11"/>
  <c r="O105" i="11"/>
  <c r="O82" i="11"/>
  <c r="O87" i="11"/>
  <c r="P49" i="11"/>
  <c r="P54" i="11"/>
  <c r="P75" i="11"/>
  <c r="T89" i="2"/>
  <c r="J18" i="2"/>
  <c r="R76" i="2"/>
  <c r="O99" i="2"/>
  <c r="H159" i="5"/>
  <c r="F88" i="5"/>
  <c r="G102" i="5"/>
  <c r="R60" i="2"/>
  <c r="Q115" i="2"/>
  <c r="V57" i="2"/>
  <c r="W35" i="2"/>
  <c r="P76" i="2"/>
  <c r="W39" i="2"/>
  <c r="O85" i="2"/>
  <c r="W70" i="2"/>
  <c r="V128" i="2"/>
  <c r="N51" i="2"/>
  <c r="S127" i="2"/>
  <c r="P98" i="2"/>
  <c r="O24" i="2"/>
  <c r="N73" i="2"/>
  <c r="V55" i="2"/>
  <c r="Q20" i="2"/>
  <c r="N21" i="2"/>
  <c r="I42" i="2"/>
  <c r="O37" i="2"/>
  <c r="V16" i="2"/>
  <c r="W19" i="2"/>
  <c r="U126" i="2"/>
  <c r="V13" i="2"/>
  <c r="Q64" i="2"/>
  <c r="N58" i="2"/>
  <c r="U8" i="2"/>
  <c r="I106" i="2"/>
  <c r="I95" i="2"/>
  <c r="I20" i="2"/>
  <c r="Q50" i="2"/>
  <c r="P84" i="2"/>
  <c r="O31" i="2"/>
  <c r="R30" i="2"/>
  <c r="V30" i="2"/>
  <c r="I16" i="2"/>
  <c r="U131" i="2"/>
  <c r="P94" i="2"/>
  <c r="V68" i="2"/>
  <c r="V125" i="2"/>
  <c r="R22" i="2"/>
  <c r="Q49" i="2"/>
  <c r="I27" i="2"/>
  <c r="V70" i="2"/>
  <c r="I72" i="2"/>
  <c r="I31" i="2"/>
  <c r="I56" i="2"/>
  <c r="H35" i="10"/>
  <c r="J89" i="11"/>
  <c r="J87" i="11"/>
  <c r="J11" i="11"/>
  <c r="O30" i="11"/>
  <c r="O75" i="11"/>
  <c r="O20" i="11"/>
  <c r="I192" i="5"/>
  <c r="H138" i="5"/>
  <c r="F162" i="5"/>
  <c r="F15" i="5"/>
  <c r="F54" i="5"/>
  <c r="U59" i="2"/>
  <c r="G17" i="5"/>
  <c r="H73" i="5"/>
  <c r="W79" i="2"/>
  <c r="G34" i="5"/>
  <c r="N5" i="2"/>
  <c r="S16" i="2"/>
  <c r="R12" i="2"/>
  <c r="N72" i="2"/>
  <c r="S23" i="2"/>
  <c r="O87" i="2"/>
  <c r="I112" i="5"/>
  <c r="S48" i="2"/>
  <c r="Q74" i="2"/>
  <c r="N35" i="2"/>
  <c r="U77" i="2"/>
  <c r="R51" i="2"/>
  <c r="O53" i="2"/>
  <c r="W62" i="2"/>
  <c r="O77" i="2"/>
  <c r="Q79" i="2"/>
  <c r="P75" i="2"/>
  <c r="G32" i="5"/>
  <c r="O6" i="2"/>
  <c r="R116" i="2"/>
  <c r="U129" i="2"/>
  <c r="V129" i="2"/>
  <c r="O15" i="2"/>
  <c r="J95" i="5"/>
  <c r="P67" i="2"/>
  <c r="P23" i="2"/>
  <c r="S115" i="2"/>
  <c r="J28" i="5"/>
  <c r="U61" i="2"/>
  <c r="P111" i="2"/>
  <c r="V34" i="2"/>
  <c r="N81" i="2"/>
  <c r="W132" i="2"/>
  <c r="N6" i="2"/>
  <c r="Q26" i="2"/>
  <c r="O39" i="2"/>
  <c r="R96" i="2"/>
  <c r="W88" i="2"/>
  <c r="I120" i="2"/>
  <c r="W128" i="2"/>
  <c r="U89" i="2"/>
  <c r="V121" i="2"/>
  <c r="I92" i="2"/>
  <c r="R97" i="2"/>
  <c r="N63" i="2"/>
  <c r="J43" i="5"/>
  <c r="R93" i="2"/>
  <c r="N77" i="2"/>
  <c r="S91" i="2"/>
  <c r="U31" i="2"/>
  <c r="R40" i="2"/>
  <c r="O112" i="2"/>
  <c r="R130" i="2"/>
  <c r="U72" i="2"/>
  <c r="S38" i="2"/>
  <c r="N114" i="2"/>
  <c r="O32" i="2"/>
  <c r="O89" i="2"/>
  <c r="V118" i="2"/>
  <c r="O132" i="2"/>
  <c r="Q111" i="2"/>
  <c r="P58" i="2"/>
  <c r="P52" i="2"/>
  <c r="V127" i="2"/>
  <c r="I43" i="2"/>
  <c r="I68" i="2"/>
  <c r="I93" i="2"/>
  <c r="I23" i="2"/>
  <c r="Q37" i="2"/>
  <c r="P91" i="2"/>
  <c r="V19" i="2"/>
  <c r="P127" i="2"/>
  <c r="I46" i="2"/>
  <c r="N4" i="2"/>
  <c r="P106" i="2"/>
  <c r="S10" i="2"/>
  <c r="V98" i="2"/>
  <c r="O29" i="2"/>
  <c r="Q124" i="2"/>
  <c r="U18" i="2"/>
  <c r="U87" i="2"/>
  <c r="I98" i="2"/>
  <c r="I86" i="2"/>
  <c r="I79" i="2"/>
  <c r="H59" i="10"/>
  <c r="P99" i="2"/>
  <c r="N16" i="2"/>
  <c r="I54" i="5"/>
  <c r="J84" i="5"/>
  <c r="F77" i="5"/>
  <c r="U30" i="2"/>
  <c r="N27" i="2"/>
  <c r="R44" i="2"/>
  <c r="Q56" i="2"/>
  <c r="W28" i="2"/>
  <c r="R15" i="2"/>
  <c r="R74" i="2"/>
  <c r="N90" i="2"/>
  <c r="S85" i="2"/>
  <c r="V51" i="2"/>
  <c r="P22" i="2"/>
  <c r="V103" i="2"/>
  <c r="Q32" i="2"/>
  <c r="W7" i="2"/>
  <c r="W97" i="2"/>
  <c r="U96" i="2"/>
  <c r="I66" i="2"/>
  <c r="I9" i="2"/>
  <c r="I39" i="2"/>
  <c r="R126" i="2"/>
  <c r="O74" i="2"/>
  <c r="W129" i="2"/>
  <c r="U106" i="2"/>
  <c r="S78" i="2"/>
  <c r="P118" i="2"/>
  <c r="I53" i="2"/>
  <c r="I62" i="2"/>
  <c r="I76" i="2"/>
  <c r="I116" i="2"/>
  <c r="Q52" i="2"/>
  <c r="V37" i="2"/>
  <c r="P27" i="2"/>
  <c r="N106" i="2"/>
  <c r="V11" i="2"/>
  <c r="I61" i="2"/>
  <c r="N48" i="2"/>
  <c r="V84" i="2"/>
  <c r="R35" i="2"/>
  <c r="O115" i="2"/>
  <c r="W85" i="2"/>
  <c r="V126" i="2"/>
  <c r="P43" i="2"/>
  <c r="R112" i="2"/>
  <c r="R62" i="2"/>
  <c r="I132" i="2"/>
  <c r="I73" i="2"/>
  <c r="H31" i="10"/>
  <c r="J110" i="11"/>
  <c r="J37" i="11"/>
  <c r="J97" i="11"/>
  <c r="J98" i="11"/>
  <c r="O78" i="11"/>
  <c r="O36" i="11"/>
  <c r="P88" i="11"/>
  <c r="P112" i="11"/>
  <c r="P124" i="11"/>
  <c r="P46" i="11"/>
  <c r="J53" i="2"/>
  <c r="J118" i="2"/>
  <c r="R50" i="2"/>
  <c r="V9" i="2"/>
  <c r="F137" i="5"/>
  <c r="J150" i="5"/>
  <c r="U70" i="2"/>
  <c r="V73" i="2"/>
  <c r="S63" i="2"/>
  <c r="R98" i="2"/>
  <c r="O101" i="2"/>
  <c r="O56" i="2"/>
  <c r="O66" i="2"/>
  <c r="V110" i="2"/>
  <c r="R64" i="2"/>
  <c r="P9" i="2"/>
  <c r="W105" i="2"/>
  <c r="U91" i="2"/>
  <c r="Q103" i="2"/>
  <c r="Q101" i="2"/>
  <c r="Q131" i="2"/>
  <c r="U51" i="2"/>
  <c r="U116" i="2"/>
  <c r="Q44" i="2"/>
  <c r="I114" i="2"/>
  <c r="V67" i="2"/>
  <c r="S68" i="2"/>
  <c r="R41" i="2"/>
  <c r="S17" i="2"/>
  <c r="U67" i="2"/>
  <c r="I4" i="2"/>
  <c r="I108" i="2"/>
  <c r="R42" i="2"/>
  <c r="I44" i="2"/>
  <c r="I127" i="2"/>
  <c r="S41" i="2"/>
  <c r="V63" i="2"/>
  <c r="O19" i="2"/>
  <c r="Q82" i="2"/>
  <c r="R6" i="2"/>
  <c r="S5" i="2"/>
  <c r="S51" i="2"/>
  <c r="Q86" i="2"/>
  <c r="P104" i="2"/>
  <c r="V39" i="2"/>
  <c r="O78" i="2"/>
  <c r="U10" i="2"/>
  <c r="I81" i="2"/>
  <c r="I38" i="2"/>
  <c r="N98" i="2"/>
  <c r="I118" i="2"/>
  <c r="I113" i="2"/>
  <c r="H18" i="10"/>
  <c r="J28" i="11"/>
  <c r="J73" i="11"/>
  <c r="J126" i="11"/>
  <c r="J51" i="11"/>
  <c r="O39" i="11"/>
  <c r="O59" i="11"/>
  <c r="O126" i="11"/>
  <c r="P74" i="11"/>
  <c r="P28" i="11"/>
  <c r="P19" i="11"/>
  <c r="P53" i="11"/>
  <c r="J15" i="2"/>
  <c r="J76" i="11"/>
  <c r="J115" i="11"/>
  <c r="O18" i="11"/>
  <c r="J25" i="2"/>
  <c r="J63" i="2"/>
  <c r="J99" i="11"/>
  <c r="J81" i="11"/>
  <c r="O123" i="11"/>
  <c r="P89" i="11"/>
  <c r="P17" i="11"/>
  <c r="J117" i="2"/>
  <c r="J111" i="2"/>
  <c r="J23" i="2"/>
  <c r="J21" i="2"/>
  <c r="J95" i="2"/>
  <c r="O67" i="11"/>
  <c r="P119" i="11"/>
  <c r="J78" i="2"/>
  <c r="J108" i="2"/>
  <c r="J94" i="2"/>
  <c r="J120" i="11"/>
  <c r="O121" i="11"/>
  <c r="P41" i="11"/>
  <c r="J29" i="2"/>
  <c r="J119" i="11"/>
  <c r="J125" i="11"/>
  <c r="O42" i="11"/>
  <c r="O83" i="11"/>
  <c r="P97" i="11"/>
  <c r="T65" i="2"/>
  <c r="J89" i="2"/>
  <c r="J43" i="2"/>
  <c r="J11" i="2"/>
  <c r="I147" i="5"/>
  <c r="J42" i="5"/>
  <c r="J10" i="5"/>
  <c r="J68" i="5"/>
  <c r="J45" i="5"/>
  <c r="H161" i="5"/>
  <c r="H200" i="5"/>
  <c r="F133" i="5"/>
  <c r="S20" i="2"/>
  <c r="F135" i="5"/>
  <c r="R18" i="2"/>
  <c r="G152" i="5"/>
  <c r="W127" i="2"/>
  <c r="I3" i="5"/>
  <c r="W55" i="2"/>
  <c r="P32" i="2"/>
  <c r="U22" i="2"/>
  <c r="N56" i="2"/>
  <c r="O28" i="2"/>
  <c r="F122" i="5"/>
  <c r="R89" i="2"/>
  <c r="S57" i="2"/>
  <c r="S44" i="2"/>
  <c r="N100" i="2"/>
  <c r="W26" i="2"/>
  <c r="U50" i="2"/>
  <c r="Q10" i="2"/>
  <c r="J184" i="5"/>
  <c r="S69" i="2"/>
  <c r="N89" i="2"/>
  <c r="U113" i="2"/>
  <c r="S93" i="2"/>
  <c r="O21" i="2"/>
  <c r="G191" i="5"/>
  <c r="N41" i="2"/>
  <c r="U98" i="2"/>
  <c r="P4" i="2"/>
  <c r="S55" i="2"/>
  <c r="V100" i="2"/>
  <c r="V111" i="2"/>
  <c r="H105" i="5"/>
  <c r="F183" i="5"/>
  <c r="P129" i="2"/>
  <c r="W123" i="2"/>
  <c r="S28" i="2"/>
  <c r="W13" i="2"/>
  <c r="U130" i="2"/>
  <c r="Q29" i="2"/>
  <c r="U82" i="2"/>
  <c r="P119" i="2"/>
  <c r="V21" i="2"/>
  <c r="W114" i="2"/>
  <c r="I129" i="2"/>
  <c r="H11" i="10"/>
  <c r="J185" i="5"/>
  <c r="I80" i="5"/>
  <c r="P73" i="2"/>
  <c r="W41" i="2"/>
  <c r="W111" i="2"/>
  <c r="S128" i="2"/>
  <c r="O33" i="2"/>
  <c r="O57" i="2"/>
  <c r="N130" i="2"/>
  <c r="N13" i="2"/>
  <c r="O91" i="2"/>
  <c r="R39" i="2"/>
  <c r="P65" i="2"/>
  <c r="U4" i="2"/>
  <c r="I30" i="2"/>
  <c r="I57" i="2"/>
  <c r="O40" i="2"/>
  <c r="S109" i="2"/>
  <c r="V92" i="2"/>
  <c r="V95" i="2"/>
  <c r="O118" i="2"/>
  <c r="O50" i="2"/>
  <c r="I71" i="2"/>
  <c r="I105" i="2"/>
  <c r="Q8" i="2"/>
  <c r="U58" i="2"/>
  <c r="N52" i="2"/>
  <c r="V76" i="2"/>
  <c r="I7" i="2"/>
  <c r="R55" i="2"/>
  <c r="W96" i="2"/>
  <c r="R91" i="2"/>
  <c r="S43" i="2"/>
  <c r="Q85" i="2"/>
  <c r="I51" i="2"/>
  <c r="I101" i="2"/>
  <c r="P30" i="2"/>
  <c r="I100" i="2"/>
  <c r="J76" i="2"/>
  <c r="H51" i="10"/>
  <c r="H8" i="10"/>
  <c r="Q127" i="2"/>
  <c r="S130" i="2"/>
  <c r="H137" i="5"/>
  <c r="H33" i="5"/>
  <c r="F29" i="5"/>
  <c r="R7" i="2"/>
  <c r="N50" i="2"/>
  <c r="Q33" i="2"/>
  <c r="Q54" i="2"/>
  <c r="P55" i="2"/>
  <c r="V114" i="2"/>
  <c r="S106" i="2"/>
  <c r="R103" i="2"/>
  <c r="U69" i="2"/>
  <c r="V124" i="2"/>
  <c r="V45" i="2"/>
  <c r="Q106" i="2"/>
  <c r="O116" i="2"/>
  <c r="W93" i="2"/>
  <c r="S122" i="2"/>
  <c r="R29" i="2"/>
  <c r="N122" i="2"/>
  <c r="I123" i="2"/>
  <c r="S7" i="2"/>
  <c r="V85" i="2"/>
  <c r="Q63" i="2"/>
  <c r="P24" i="2"/>
  <c r="U46" i="2"/>
  <c r="W69" i="2"/>
  <c r="I124" i="2"/>
  <c r="S97" i="2"/>
  <c r="I96" i="2"/>
  <c r="I130" i="2"/>
  <c r="I111" i="2"/>
  <c r="V59" i="2"/>
  <c r="R123" i="2"/>
  <c r="S80" i="2"/>
  <c r="W5" i="2"/>
  <c r="U38" i="2"/>
  <c r="Q45" i="2"/>
  <c r="R95" i="2"/>
  <c r="U120" i="2"/>
  <c r="W117" i="2"/>
  <c r="S46" i="2"/>
  <c r="S108" i="2"/>
  <c r="I78" i="2"/>
  <c r="I32" i="2"/>
  <c r="W54" i="2"/>
  <c r="I60" i="2"/>
  <c r="I29" i="2"/>
  <c r="H33" i="10"/>
  <c r="J16" i="11"/>
  <c r="J33" i="11"/>
  <c r="J107" i="11"/>
  <c r="J109" i="11"/>
  <c r="O88" i="11"/>
  <c r="O22" i="11"/>
  <c r="O97" i="11"/>
  <c r="P120" i="11"/>
  <c r="P118" i="11"/>
  <c r="P94" i="11"/>
  <c r="P122" i="11"/>
  <c r="J5" i="2"/>
  <c r="Q123" i="2"/>
  <c r="V15" i="2"/>
  <c r="N9" i="2"/>
  <c r="H134" i="5"/>
  <c r="G12" i="5"/>
  <c r="U44" i="2"/>
  <c r="U125" i="2"/>
  <c r="R119" i="2"/>
  <c r="R53" i="2"/>
  <c r="R101" i="2"/>
  <c r="S114" i="2"/>
  <c r="W90" i="2"/>
  <c r="W16" i="2"/>
  <c r="P47" i="2"/>
  <c r="R109" i="2"/>
  <c r="U60" i="2"/>
  <c r="V12" i="2"/>
  <c r="S64" i="2"/>
  <c r="P25" i="2"/>
  <c r="Q114" i="2"/>
  <c r="S31" i="2"/>
  <c r="N131" i="2"/>
  <c r="P86" i="2"/>
  <c r="R107" i="2"/>
  <c r="V28" i="2"/>
  <c r="W76" i="2"/>
  <c r="P130" i="2"/>
  <c r="O76" i="2"/>
  <c r="I89" i="2"/>
  <c r="N23" i="2"/>
  <c r="I117" i="2"/>
  <c r="O10" i="2"/>
  <c r="I45" i="2"/>
  <c r="R26" i="2"/>
  <c r="N64" i="2"/>
  <c r="P50" i="2"/>
  <c r="W14" i="2"/>
  <c r="Q92" i="2"/>
  <c r="P124" i="2"/>
  <c r="I74" i="2"/>
  <c r="I97" i="2"/>
  <c r="W91" i="2"/>
  <c r="Q17" i="2"/>
  <c r="N31" i="2"/>
  <c r="S21" i="2"/>
  <c r="P35" i="2"/>
  <c r="O106" i="2"/>
  <c r="I87" i="2"/>
  <c r="I110" i="2"/>
  <c r="R5" i="2"/>
  <c r="Q125" i="2"/>
  <c r="H40" i="10"/>
  <c r="J5" i="11"/>
  <c r="J127" i="11"/>
  <c r="J101" i="11"/>
  <c r="J54" i="11"/>
  <c r="O132" i="11"/>
  <c r="O15" i="11"/>
  <c r="O86" i="11"/>
  <c r="P47" i="11"/>
  <c r="P123" i="11"/>
  <c r="P63" i="11"/>
  <c r="T47" i="2"/>
  <c r="J38" i="2"/>
  <c r="J124" i="11"/>
  <c r="J48" i="11"/>
  <c r="P55" i="11"/>
  <c r="J103" i="2"/>
  <c r="J33" i="2"/>
  <c r="J116" i="11"/>
  <c r="J114" i="11"/>
  <c r="O84" i="11"/>
  <c r="P25" i="11"/>
  <c r="P16" i="11"/>
  <c r="J24" i="2"/>
  <c r="J68" i="2"/>
  <c r="J102" i="2"/>
  <c r="J75" i="2"/>
  <c r="J38" i="11"/>
  <c r="O95" i="11"/>
  <c r="P126" i="11"/>
  <c r="J119" i="2"/>
  <c r="J130" i="2"/>
  <c r="J92" i="2"/>
  <c r="J121" i="11"/>
  <c r="O112" i="11"/>
  <c r="J48" i="2"/>
  <c r="J72" i="2"/>
  <c r="J77" i="11"/>
  <c r="J50" i="11"/>
  <c r="O35" i="11"/>
  <c r="P128" i="11"/>
  <c r="P105" i="11"/>
  <c r="J84" i="2"/>
  <c r="J35" i="2"/>
  <c r="J65" i="2"/>
  <c r="J59" i="2"/>
  <c r="J198" i="5"/>
  <c r="J33" i="5"/>
  <c r="V82" i="2"/>
  <c r="O117" i="2"/>
  <c r="U32" i="2"/>
  <c r="Q41" i="2"/>
  <c r="O9" i="2"/>
  <c r="Q67" i="2"/>
  <c r="U74" i="2"/>
  <c r="P62" i="2"/>
  <c r="V86" i="2"/>
  <c r="R120" i="2"/>
  <c r="I37" i="2"/>
  <c r="R58" i="2"/>
  <c r="U71" i="2"/>
  <c r="N123" i="2"/>
  <c r="S95" i="2"/>
  <c r="U110" i="2"/>
  <c r="V71" i="2"/>
  <c r="P26" i="2"/>
  <c r="N117" i="2"/>
  <c r="N49" i="2"/>
  <c r="V31" i="2"/>
  <c r="V79" i="2"/>
  <c r="U99" i="2"/>
  <c r="R20" i="2"/>
  <c r="P95" i="2"/>
  <c r="P38" i="2"/>
  <c r="W100" i="2"/>
  <c r="Q102" i="2"/>
  <c r="W101" i="2"/>
  <c r="I80" i="2"/>
  <c r="O92" i="2"/>
  <c r="N33" i="2"/>
  <c r="Q28" i="2"/>
  <c r="V74" i="2"/>
  <c r="Q83" i="2"/>
  <c r="J52" i="11"/>
  <c r="O58" i="11"/>
  <c r="T78" i="2"/>
  <c r="N124" i="2"/>
  <c r="W106" i="2"/>
  <c r="Q121" i="2"/>
  <c r="V93" i="2"/>
  <c r="V8" i="2"/>
  <c r="R106" i="2"/>
  <c r="S82" i="2"/>
  <c r="I34" i="2"/>
  <c r="W102" i="2"/>
  <c r="I126" i="2"/>
  <c r="R38" i="2"/>
  <c r="S132" i="2"/>
  <c r="I47" i="2"/>
  <c r="J100" i="11"/>
  <c r="O79" i="11"/>
  <c r="P117" i="11"/>
  <c r="T6" i="2"/>
  <c r="J27" i="11"/>
  <c r="P50" i="11"/>
  <c r="J118" i="11"/>
  <c r="O110" i="11"/>
  <c r="P31" i="11"/>
  <c r="J19" i="2"/>
  <c r="J97" i="2"/>
  <c r="O77" i="11"/>
  <c r="T79" i="2"/>
  <c r="J100" i="2"/>
  <c r="J90" i="11"/>
  <c r="J132" i="2"/>
  <c r="J93" i="11"/>
  <c r="O11" i="11"/>
  <c r="P22" i="11"/>
  <c r="J77" i="2"/>
  <c r="J88" i="2"/>
  <c r="J39" i="11"/>
  <c r="O80" i="11"/>
  <c r="P101" i="11"/>
  <c r="J39" i="2"/>
  <c r="J27" i="2"/>
  <c r="J98" i="2"/>
  <c r="H60" i="10"/>
  <c r="H55" i="10"/>
  <c r="H12" i="10"/>
  <c r="H46" i="10"/>
  <c r="J31" i="11"/>
  <c r="J128" i="11"/>
  <c r="J122" i="11"/>
  <c r="J104" i="11"/>
  <c r="T127" i="2"/>
  <c r="T64" i="2"/>
  <c r="T69" i="2"/>
  <c r="T59" i="2"/>
  <c r="T93" i="2"/>
  <c r="T88" i="2"/>
  <c r="T33" i="2"/>
  <c r="T120" i="2"/>
  <c r="F166" i="5"/>
  <c r="G164" i="5"/>
  <c r="G103" i="5"/>
  <c r="J66" i="5"/>
  <c r="O50" i="11"/>
  <c r="O57" i="11"/>
  <c r="O41" i="11"/>
  <c r="O93" i="11"/>
  <c r="O37" i="11"/>
  <c r="O103" i="11"/>
  <c r="O45" i="11"/>
  <c r="O76" i="11"/>
  <c r="O125" i="11"/>
  <c r="O116" i="11"/>
  <c r="J121" i="2"/>
  <c r="J106" i="2"/>
  <c r="J114" i="2"/>
  <c r="J126" i="2"/>
  <c r="J20" i="2"/>
  <c r="J109" i="2"/>
  <c r="J41" i="2"/>
  <c r="J58" i="2"/>
  <c r="J7" i="2"/>
  <c r="J32" i="2"/>
  <c r="J110" i="2"/>
  <c r="G120" i="5"/>
  <c r="N19" i="2"/>
  <c r="N47" i="2"/>
  <c r="I102" i="2"/>
  <c r="P42" i="2"/>
  <c r="N97" i="2"/>
  <c r="N68" i="2"/>
  <c r="S59" i="2"/>
  <c r="P40" i="2"/>
  <c r="P73" i="11"/>
  <c r="W51" i="2"/>
  <c r="O97" i="2"/>
  <c r="I13" i="2"/>
  <c r="U56" i="2"/>
  <c r="J42" i="11"/>
  <c r="J70" i="2"/>
  <c r="J69" i="11"/>
  <c r="J71" i="2"/>
  <c r="J55" i="2"/>
  <c r="J95" i="11"/>
  <c r="O9" i="11"/>
  <c r="J44" i="2"/>
  <c r="P91" i="11"/>
  <c r="J64" i="2"/>
  <c r="H25" i="10"/>
  <c r="H3" i="10"/>
  <c r="J79" i="11"/>
  <c r="T53" i="2"/>
  <c r="T31" i="2"/>
  <c r="T4" i="2"/>
  <c r="J107" i="5"/>
  <c r="J166" i="5"/>
  <c r="O25" i="11"/>
  <c r="O71" i="11"/>
  <c r="O92" i="11"/>
  <c r="O65" i="11"/>
  <c r="J30" i="2"/>
  <c r="J60" i="2"/>
  <c r="J49" i="2"/>
  <c r="F21" i="5"/>
  <c r="I48" i="5"/>
  <c r="Q76" i="2"/>
  <c r="V5" i="2"/>
  <c r="O51" i="2"/>
  <c r="W87" i="2"/>
  <c r="W74" i="2"/>
  <c r="V81" i="2"/>
  <c r="J123" i="5"/>
  <c r="Q62" i="2"/>
  <c r="G159" i="5"/>
  <c r="R47" i="2"/>
  <c r="V35" i="2"/>
  <c r="R33" i="2"/>
  <c r="V109" i="2"/>
  <c r="W36" i="2"/>
  <c r="S30" i="2"/>
  <c r="R21" i="2"/>
  <c r="U118" i="2"/>
  <c r="I14" i="2"/>
  <c r="V106" i="2"/>
  <c r="U16" i="2"/>
  <c r="I112" i="2"/>
  <c r="H39" i="10"/>
  <c r="F16" i="5"/>
  <c r="S32" i="2"/>
  <c r="U101" i="2"/>
  <c r="U93" i="2"/>
  <c r="N8" i="2"/>
  <c r="P21" i="2"/>
  <c r="V17" i="2"/>
  <c r="R65" i="2"/>
  <c r="O128" i="2"/>
  <c r="I70" i="2"/>
  <c r="Q57" i="2"/>
  <c r="I119" i="2"/>
  <c r="H37" i="10"/>
  <c r="J29" i="11"/>
  <c r="P125" i="11"/>
  <c r="J107" i="2"/>
  <c r="F185" i="5"/>
  <c r="P82" i="2"/>
  <c r="P41" i="2"/>
  <c r="R16" i="2"/>
  <c r="V90" i="2"/>
  <c r="I94" i="2"/>
  <c r="N125" i="2"/>
  <c r="I82" i="2"/>
  <c r="R118" i="2"/>
  <c r="P108" i="2"/>
  <c r="P29" i="2"/>
  <c r="I15" i="2"/>
  <c r="H6" i="10"/>
  <c r="J49" i="11"/>
  <c r="P8" i="11"/>
  <c r="P130" i="11"/>
  <c r="J12" i="2"/>
  <c r="J45" i="11"/>
  <c r="G9" i="6"/>
  <c r="J96" i="11"/>
  <c r="O62" i="11"/>
  <c r="P113" i="11"/>
  <c r="J86" i="2"/>
  <c r="J113" i="2"/>
  <c r="O119" i="11"/>
  <c r="J54" i="2"/>
  <c r="J90" i="2"/>
  <c r="J21" i="11"/>
  <c r="J31" i="2"/>
  <c r="J43" i="11"/>
  <c r="O101" i="11"/>
  <c r="P56" i="11"/>
  <c r="J14" i="2"/>
  <c r="J81" i="2"/>
  <c r="J62" i="11"/>
  <c r="P127" i="11"/>
  <c r="J82" i="2"/>
  <c r="J36" i="2"/>
  <c r="J22" i="2"/>
  <c r="H52" i="10"/>
  <c r="H14" i="10"/>
  <c r="H47" i="10"/>
  <c r="H7" i="10"/>
  <c r="J10" i="11"/>
  <c r="J23" i="11"/>
  <c r="J59" i="11"/>
  <c r="J30" i="11"/>
  <c r="T98" i="2"/>
  <c r="T51" i="2"/>
  <c r="T75" i="2"/>
  <c r="T19" i="2"/>
  <c r="T111" i="2"/>
  <c r="T58" i="2"/>
  <c r="T94" i="2"/>
  <c r="T44" i="2"/>
  <c r="I79" i="5"/>
  <c r="F9" i="5"/>
  <c r="G158" i="5"/>
  <c r="I132" i="5"/>
  <c r="G160" i="5"/>
  <c r="O28" i="11"/>
  <c r="O73" i="11"/>
  <c r="O55" i="11"/>
  <c r="O13" i="11"/>
  <c r="O70" i="11"/>
  <c r="O21" i="11"/>
  <c r="O61" i="11"/>
  <c r="O27" i="11"/>
  <c r="O54" i="11"/>
  <c r="O106" i="11"/>
  <c r="J45" i="2"/>
  <c r="J112" i="2"/>
  <c r="J91" i="2"/>
  <c r="J124" i="2"/>
  <c r="J47" i="2"/>
  <c r="J16" i="2"/>
  <c r="J101" i="2"/>
  <c r="J17" i="2"/>
  <c r="J131" i="2"/>
  <c r="J46" i="2"/>
  <c r="J13" i="2"/>
  <c r="V26" i="2"/>
  <c r="W29" i="2"/>
  <c r="Q104" i="2"/>
  <c r="I107" i="2"/>
  <c r="Q40" i="2"/>
  <c r="R84" i="2"/>
  <c r="I125" i="2"/>
  <c r="I24" i="2"/>
  <c r="O16" i="11"/>
  <c r="R24" i="2"/>
  <c r="O120" i="2"/>
  <c r="O44" i="2"/>
  <c r="P6" i="2"/>
  <c r="P120" i="2"/>
  <c r="O98" i="11"/>
  <c r="P77" i="11"/>
  <c r="J56" i="2"/>
  <c r="O85" i="11"/>
  <c r="P102" i="11"/>
  <c r="P48" i="11"/>
  <c r="P66" i="11"/>
  <c r="J61" i="2"/>
  <c r="J67" i="2"/>
  <c r="J80" i="2"/>
  <c r="H54" i="10"/>
  <c r="J130" i="11"/>
  <c r="J24" i="11"/>
  <c r="T48" i="2"/>
  <c r="T83" i="2"/>
  <c r="T41" i="2"/>
  <c r="H131" i="5"/>
  <c r="O6" i="11"/>
  <c r="O34" i="11"/>
  <c r="O64" i="11"/>
  <c r="O31" i="11"/>
  <c r="J123" i="2"/>
  <c r="J52" i="2"/>
  <c r="J51" i="2"/>
  <c r="J85" i="2"/>
  <c r="J37" i="2"/>
  <c r="G71" i="5"/>
  <c r="J79" i="5"/>
  <c r="R113" i="2"/>
  <c r="U12" i="2"/>
  <c r="V62" i="2"/>
  <c r="U97" i="2"/>
  <c r="P13" i="2"/>
  <c r="J22" i="5"/>
  <c r="Q25" i="2"/>
  <c r="S111" i="2"/>
  <c r="P66" i="2"/>
  <c r="P80" i="2"/>
  <c r="N74" i="2"/>
  <c r="H189" i="5"/>
  <c r="U62" i="2"/>
  <c r="W81" i="2"/>
  <c r="O60" i="2"/>
  <c r="O124" i="2"/>
  <c r="I128" i="2"/>
  <c r="Q90" i="2"/>
  <c r="Q88" i="2"/>
  <c r="R17" i="2"/>
  <c r="P31" i="2"/>
  <c r="Q9" i="2"/>
  <c r="H7" i="6"/>
  <c r="R61" i="2"/>
  <c r="S99" i="2"/>
  <c r="N62" i="2"/>
  <c r="O14" i="2"/>
  <c r="R43" i="2"/>
  <c r="I33" i="2"/>
  <c r="V36" i="2"/>
  <c r="R28" i="2"/>
  <c r="U45" i="2"/>
  <c r="W103" i="2"/>
  <c r="I85" i="2"/>
  <c r="J15" i="11"/>
  <c r="O99" i="11"/>
  <c r="P57" i="11"/>
  <c r="U23" i="2"/>
  <c r="J13" i="5"/>
  <c r="P100" i="2"/>
  <c r="P81" i="2"/>
  <c r="S81" i="2"/>
  <c r="Q12" i="2"/>
  <c r="R128" i="2"/>
  <c r="W63" i="2"/>
  <c r="P64" i="2"/>
  <c r="W99" i="2"/>
  <c r="I12" i="2"/>
  <c r="N91" i="2"/>
  <c r="I75" i="2"/>
  <c r="J123" i="11"/>
  <c r="O120" i="11"/>
  <c r="P26" i="11"/>
  <c r="P24" i="11"/>
  <c r="J79" i="2"/>
  <c r="O38" i="11"/>
  <c r="J116" i="2"/>
  <c r="J32" i="11"/>
  <c r="O91" i="11"/>
  <c r="H6" i="6"/>
  <c r="J125" i="2"/>
  <c r="J42" i="2"/>
  <c r="P90" i="11"/>
  <c r="J87" i="2"/>
  <c r="J71" i="11"/>
  <c r="P10" i="11"/>
  <c r="J62" i="2"/>
  <c r="J61" i="11"/>
  <c r="P58" i="11"/>
  <c r="J9" i="2"/>
  <c r="J115" i="2"/>
  <c r="J104" i="2"/>
  <c r="O90" i="11"/>
  <c r="P92" i="11"/>
  <c r="J6" i="2"/>
  <c r="J120" i="2"/>
  <c r="J26" i="2"/>
  <c r="H19" i="10"/>
  <c r="H45" i="10"/>
  <c r="H63" i="10"/>
  <c r="H15" i="10"/>
  <c r="J46" i="11"/>
  <c r="J58" i="11"/>
  <c r="J36" i="11"/>
  <c r="J64" i="11"/>
  <c r="T11" i="2"/>
  <c r="T113" i="2"/>
  <c r="T35" i="2"/>
  <c r="T122" i="2"/>
  <c r="T40" i="2"/>
  <c r="T32" i="2"/>
  <c r="T117" i="2"/>
  <c r="T16" i="2"/>
  <c r="G185" i="5"/>
  <c r="H145" i="5"/>
  <c r="F200" i="5"/>
  <c r="F64" i="5"/>
  <c r="G73" i="5"/>
  <c r="O107" i="11"/>
  <c r="O113" i="11"/>
  <c r="O51" i="11"/>
  <c r="O89" i="11"/>
  <c r="O129" i="11"/>
  <c r="O14" i="11"/>
  <c r="O104" i="11"/>
  <c r="O33" i="11"/>
  <c r="O108" i="11"/>
  <c r="J28" i="2"/>
  <c r="J34" i="2"/>
  <c r="J105" i="2"/>
  <c r="J73" i="2"/>
  <c r="J74" i="2"/>
  <c r="J83" i="2"/>
  <c r="J129" i="2"/>
  <c r="J99" i="2"/>
  <c r="J8" i="2"/>
  <c r="J40" i="2"/>
  <c r="J10" i="2"/>
  <c r="J12" i="5"/>
  <c r="W59" i="2"/>
  <c r="J191" i="5"/>
  <c r="I177" i="5"/>
  <c r="G117" i="5"/>
  <c r="R68" i="2"/>
  <c r="V50" i="2"/>
  <c r="Q129" i="2"/>
  <c r="U132" i="2"/>
  <c r="R4" i="2"/>
  <c r="V80" i="2"/>
  <c r="J31" i="5"/>
  <c r="R100" i="2"/>
  <c r="P71" i="2"/>
  <c r="U26" i="2"/>
  <c r="N102" i="2"/>
  <c r="P128" i="2"/>
  <c r="Q80" i="2"/>
  <c r="W34" i="2"/>
  <c r="J85" i="11"/>
  <c r="O109" i="2"/>
  <c r="P85" i="2"/>
  <c r="S52" i="2"/>
  <c r="P69" i="2"/>
  <c r="P115" i="11"/>
  <c r="O29" i="11"/>
  <c r="J128" i="2"/>
  <c r="J69" i="2"/>
  <c r="J66" i="2"/>
  <c r="J4" i="2"/>
  <c r="O96" i="11"/>
  <c r="H27" i="10"/>
  <c r="J63" i="11"/>
  <c r="T130" i="2"/>
  <c r="T116" i="2"/>
  <c r="H72" i="5"/>
  <c r="O60" i="11"/>
  <c r="O124" i="11"/>
  <c r="J57" i="2"/>
  <c r="J122" i="2"/>
  <c r="J50" i="2"/>
  <c r="P9" i="6"/>
  <c r="H17" i="10"/>
  <c r="H32" i="10"/>
  <c r="H50" i="10"/>
  <c r="H38" i="10"/>
  <c r="H30" i="10"/>
  <c r="H28" i="10"/>
  <c r="H58" i="10"/>
  <c r="H44" i="10"/>
  <c r="H57" i="10"/>
  <c r="H62" i="10"/>
  <c r="H42" i="10"/>
  <c r="H34" i="10"/>
  <c r="H13" i="10"/>
  <c r="H10" i="10"/>
  <c r="I197" i="5"/>
  <c r="J40" i="5"/>
  <c r="I106" i="5"/>
  <c r="H56" i="5"/>
  <c r="J111" i="5"/>
  <c r="I158" i="5"/>
  <c r="J36" i="5"/>
  <c r="H93" i="5"/>
  <c r="G82" i="5"/>
  <c r="G81" i="5"/>
  <c r="J164" i="5"/>
  <c r="G3" i="5"/>
  <c r="J202" i="5"/>
  <c r="H141" i="5"/>
  <c r="F102" i="5"/>
  <c r="F115" i="5"/>
  <c r="H5" i="5"/>
  <c r="I176" i="5"/>
  <c r="F31" i="5"/>
  <c r="F201" i="5"/>
  <c r="F12" i="5"/>
  <c r="G196" i="5"/>
  <c r="F52" i="5"/>
  <c r="G111" i="5"/>
  <c r="H61" i="5"/>
  <c r="G112" i="5"/>
  <c r="F117" i="5"/>
  <c r="G134" i="5"/>
  <c r="F30" i="5"/>
  <c r="F154" i="5"/>
  <c r="I186" i="5"/>
  <c r="I137" i="5"/>
  <c r="J56" i="5"/>
  <c r="H35" i="5"/>
  <c r="G76" i="5"/>
  <c r="I12" i="5"/>
  <c r="J174" i="5"/>
  <c r="I13" i="5"/>
  <c r="J69" i="5"/>
  <c r="H191" i="5"/>
  <c r="G168" i="5"/>
  <c r="J64" i="5"/>
  <c r="F11" i="5"/>
  <c r="I15" i="5"/>
  <c r="H119" i="5"/>
  <c r="H176" i="5"/>
  <c r="H166" i="5"/>
  <c r="I100" i="5"/>
  <c r="J20" i="5"/>
  <c r="J93" i="5"/>
  <c r="J169" i="5"/>
  <c r="H147" i="5"/>
  <c r="H155" i="5"/>
  <c r="F18" i="5"/>
  <c r="F145" i="5"/>
  <c r="H121" i="5"/>
  <c r="J117" i="5"/>
  <c r="F70" i="5"/>
  <c r="F130" i="5"/>
  <c r="F38" i="5"/>
  <c r="J173" i="5"/>
  <c r="F192" i="5"/>
  <c r="J200" i="5"/>
  <c r="J71" i="5"/>
  <c r="I51" i="5"/>
  <c r="I200" i="5"/>
  <c r="H114" i="5"/>
  <c r="J3" i="5"/>
  <c r="I75" i="5"/>
  <c r="G47" i="5"/>
  <c r="F5" i="5"/>
  <c r="H78" i="5"/>
  <c r="F43" i="5"/>
  <c r="F150" i="5"/>
  <c r="H23" i="5"/>
  <c r="G178" i="5"/>
  <c r="G116" i="5"/>
  <c r="H164" i="5"/>
  <c r="J119" i="5"/>
  <c r="J159" i="5"/>
  <c r="F68" i="5"/>
  <c r="F26" i="5"/>
  <c r="J144" i="5"/>
  <c r="G162" i="5"/>
  <c r="F44" i="5"/>
  <c r="H55" i="5"/>
  <c r="I87" i="5"/>
  <c r="J152" i="5"/>
  <c r="F182" i="5"/>
  <c r="H169" i="5"/>
  <c r="I155" i="5"/>
  <c r="F181" i="5"/>
  <c r="F67" i="5"/>
  <c r="G157" i="5"/>
  <c r="G104" i="5"/>
  <c r="J151" i="5"/>
  <c r="H29" i="5"/>
  <c r="I133" i="5"/>
  <c r="F198" i="5"/>
  <c r="O32" i="11"/>
  <c r="O56" i="11"/>
  <c r="O117" i="11"/>
  <c r="O46" i="11"/>
  <c r="O69" i="11"/>
  <c r="O115" i="11"/>
  <c r="O72" i="11"/>
  <c r="O66" i="11"/>
  <c r="O43" i="11"/>
  <c r="O40" i="11"/>
  <c r="O118" i="11"/>
  <c r="O48" i="11"/>
  <c r="O10" i="11"/>
  <c r="O44" i="11"/>
  <c r="O114" i="11"/>
  <c r="O81" i="11"/>
  <c r="O52" i="11"/>
  <c r="O4" i="11"/>
  <c r="O19" i="11"/>
  <c r="O94" i="11"/>
  <c r="O127" i="11"/>
  <c r="O17" i="11"/>
  <c r="T101" i="2"/>
  <c r="T22" i="2"/>
  <c r="T76" i="2"/>
  <c r="T63" i="2"/>
  <c r="T26" i="2"/>
  <c r="T131" i="2"/>
  <c r="T23" i="2"/>
  <c r="T9" i="2"/>
  <c r="T112" i="2"/>
  <c r="T50" i="2"/>
  <c r="T27" i="2"/>
  <c r="T21" i="2"/>
  <c r="T105" i="2"/>
  <c r="T30" i="2"/>
  <c r="T108" i="2"/>
  <c r="T54" i="2"/>
  <c r="T72" i="2"/>
  <c r="T107" i="2"/>
  <c r="T124" i="2"/>
  <c r="T45" i="2"/>
  <c r="T118" i="2"/>
  <c r="T126" i="2"/>
  <c r="T84" i="2"/>
  <c r="T121" i="2"/>
  <c r="T99" i="2"/>
  <c r="T39" i="2"/>
  <c r="T128" i="2"/>
  <c r="T73" i="2"/>
  <c r="T129" i="2"/>
  <c r="T57" i="2"/>
  <c r="T119" i="2"/>
  <c r="T70" i="2"/>
  <c r="T5" i="2"/>
  <c r="T15" i="2"/>
  <c r="T8" i="2"/>
  <c r="T91" i="2"/>
  <c r="T102" i="2"/>
  <c r="T125" i="2"/>
  <c r="T95" i="2"/>
  <c r="T60" i="2"/>
  <c r="T7" i="2"/>
  <c r="T34" i="2"/>
  <c r="T100" i="2"/>
  <c r="T92" i="2"/>
  <c r="T85" i="2"/>
  <c r="T97" i="2"/>
  <c r="T42" i="2"/>
  <c r="T52" i="2"/>
  <c r="T17" i="2"/>
  <c r="T96" i="2"/>
  <c r="T12" i="2"/>
  <c r="T114" i="2"/>
  <c r="T110" i="2"/>
  <c r="T25" i="2"/>
  <c r="T28" i="2"/>
  <c r="T82" i="2"/>
  <c r="T103" i="2"/>
  <c r="T71" i="2"/>
  <c r="T132" i="2"/>
  <c r="T87" i="2"/>
  <c r="T66" i="2"/>
  <c r="T56" i="2"/>
  <c r="T77" i="2"/>
  <c r="T86" i="2"/>
  <c r="T43" i="2"/>
  <c r="T106" i="2"/>
  <c r="T67" i="2"/>
  <c r="T109" i="2"/>
  <c r="T74" i="2"/>
  <c r="T46" i="2"/>
  <c r="T20" i="2"/>
  <c r="J127" i="2"/>
  <c r="J93" i="2"/>
  <c r="Q10" i="4"/>
  <c r="V14" i="4"/>
  <c r="U13" i="4"/>
  <c r="Q5" i="4"/>
  <c r="S5" i="4"/>
  <c r="T8" i="4"/>
  <c r="W7" i="4"/>
  <c r="T7" i="4"/>
  <c r="P14" i="4"/>
  <c r="W14" i="4"/>
  <c r="R5" i="4"/>
  <c r="O13" i="4"/>
  <c r="X7" i="4"/>
  <c r="T9" i="4"/>
  <c r="U14" i="4"/>
  <c r="Y8" i="4"/>
  <c r="P13" i="4"/>
  <c r="T6" i="4"/>
  <c r="T12" i="4"/>
  <c r="X14" i="4"/>
  <c r="X10" i="4"/>
  <c r="P9" i="4"/>
  <c r="S6" i="4"/>
  <c r="Y15" i="4"/>
  <c r="S14" i="4"/>
  <c r="R12" i="4"/>
  <c r="V10" i="4"/>
  <c r="X5" i="4"/>
  <c r="S15" i="4"/>
  <c r="Q7" i="4"/>
  <c r="V5" i="4"/>
  <c r="Y9" i="4"/>
  <c r="U7" i="4"/>
  <c r="R9" i="4"/>
  <c r="W11" i="4"/>
  <c r="P5" i="4"/>
  <c r="U9" i="4"/>
  <c r="T13" i="4"/>
  <c r="Q9" i="4"/>
  <c r="S9" i="4"/>
  <c r="X8" i="4"/>
  <c r="R7" i="4"/>
  <c r="T11" i="4"/>
  <c r="Q11" i="4"/>
  <c r="U12" i="4"/>
  <c r="U11" i="4"/>
  <c r="Y6" i="4"/>
  <c r="S8" i="4"/>
  <c r="W13" i="4"/>
  <c r="X11" i="4"/>
  <c r="Q15" i="4"/>
  <c r="Q12" i="4"/>
  <c r="O15" i="4"/>
  <c r="W5" i="4"/>
  <c r="O9" i="4"/>
  <c r="V6" i="4"/>
  <c r="V13" i="4"/>
  <c r="U8" i="4"/>
  <c r="T14" i="4"/>
  <c r="W10" i="4"/>
  <c r="P8" i="4"/>
  <c r="R6" i="4"/>
  <c r="W8" i="4"/>
  <c r="P15" i="4"/>
  <c r="O10" i="4"/>
  <c r="O7" i="4"/>
  <c r="O14" i="4"/>
  <c r="O11" i="4"/>
  <c r="V11" i="4"/>
  <c r="T5" i="4"/>
  <c r="O12" i="4"/>
  <c r="S10" i="4"/>
  <c r="U15" i="4"/>
  <c r="V9" i="4"/>
  <c r="V8" i="4"/>
  <c r="Y14" i="4"/>
  <c r="S11" i="4"/>
  <c r="Q6" i="4"/>
  <c r="R11" i="4"/>
  <c r="P12" i="4"/>
  <c r="X6" i="4"/>
  <c r="Y12" i="4"/>
  <c r="R8" i="4"/>
  <c r="U6" i="4"/>
  <c r="P11" i="4"/>
  <c r="W9" i="4"/>
  <c r="Y13" i="4"/>
  <c r="Y11" i="4"/>
  <c r="S13" i="4"/>
  <c r="W6" i="4"/>
  <c r="O5" i="4"/>
  <c r="R13" i="4"/>
  <c r="X12" i="4"/>
  <c r="X13" i="4"/>
  <c r="X15" i="4"/>
  <c r="S12" i="4"/>
  <c r="R10" i="4"/>
  <c r="Y5" i="4"/>
  <c r="P7" i="4"/>
  <c r="Q13" i="4"/>
  <c r="V15" i="4"/>
  <c r="O6" i="4"/>
  <c r="V7" i="4"/>
  <c r="O8" i="4"/>
  <c r="Q8" i="4"/>
  <c r="Y7" i="4"/>
  <c r="T15" i="4"/>
  <c r="P6" i="4"/>
  <c r="V12" i="4"/>
  <c r="P10" i="4"/>
  <c r="U5" i="4"/>
  <c r="R14" i="4"/>
  <c r="U10" i="4"/>
  <c r="S7" i="4"/>
  <c r="W12" i="4"/>
  <c r="Q14" i="4"/>
  <c r="Y10" i="4"/>
  <c r="R15" i="4"/>
  <c r="W15" i="4"/>
  <c r="X9" i="4"/>
  <c r="AA24" i="4" l="1"/>
  <c r="O36" i="4"/>
  <c r="L64" i="11"/>
  <c r="K64" i="11"/>
  <c r="AC21" i="4"/>
  <c r="Q33" i="4"/>
  <c r="AD28" i="4"/>
  <c r="R40" i="4"/>
  <c r="AI18" i="4"/>
  <c r="W30" i="4"/>
  <c r="AD20" i="4"/>
  <c r="R32" i="4"/>
  <c r="AA25" i="4"/>
  <c r="O37" i="4"/>
  <c r="AC28" i="4"/>
  <c r="Q40" i="4"/>
  <c r="AB25" i="4"/>
  <c r="P37" i="4"/>
  <c r="AJ25" i="4"/>
  <c r="X37" i="4"/>
  <c r="AA18" i="4"/>
  <c r="O30" i="4"/>
  <c r="K86" i="11"/>
  <c r="L86" i="11"/>
  <c r="K65" i="11"/>
  <c r="L65" i="11"/>
  <c r="K37" i="11"/>
  <c r="L37" i="11"/>
  <c r="K59" i="11"/>
  <c r="L59" i="11"/>
  <c r="K47" i="11"/>
  <c r="L47" i="11"/>
  <c r="AH19" i="4"/>
  <c r="V31" i="4"/>
  <c r="AF24" i="4"/>
  <c r="T36" i="4"/>
  <c r="AD27" i="4"/>
  <c r="R39" i="4"/>
  <c r="AK25" i="4"/>
  <c r="Y37" i="4"/>
  <c r="AG22" i="4"/>
  <c r="U34" i="4"/>
  <c r="AA20" i="4"/>
  <c r="O32" i="4"/>
  <c r="AC19" i="4"/>
  <c r="Q31" i="4"/>
  <c r="AK27" i="4"/>
  <c r="Y39" i="4"/>
  <c r="AA22" i="4"/>
  <c r="O34" i="4"/>
  <c r="AE27" i="4"/>
  <c r="S39" i="4"/>
  <c r="AJ20" i="4"/>
  <c r="X32" i="4"/>
  <c r="AE22" i="4"/>
  <c r="S34" i="4"/>
  <c r="AB22" i="4"/>
  <c r="P34" i="4"/>
  <c r="AI26" i="4"/>
  <c r="W38" i="4"/>
  <c r="AB28" i="4"/>
  <c r="P40" i="4"/>
  <c r="AD19" i="4"/>
  <c r="R31" i="4"/>
  <c r="AH23" i="4"/>
  <c r="V35" i="4"/>
  <c r="AI22" i="4"/>
  <c r="W34" i="4"/>
  <c r="AD21" i="4"/>
  <c r="R33" i="4"/>
  <c r="AC27" i="4"/>
  <c r="Q39" i="4"/>
  <c r="AF20" i="4"/>
  <c r="T32" i="4"/>
  <c r="AI24" i="4"/>
  <c r="W36" i="4"/>
  <c r="AK19" i="4"/>
  <c r="Y31" i="4"/>
  <c r="AG25" i="4"/>
  <c r="U37" i="4"/>
  <c r="AD25" i="4"/>
  <c r="R37" i="4"/>
  <c r="AG23" i="4"/>
  <c r="U35" i="4"/>
  <c r="AH28" i="4"/>
  <c r="V40" i="4"/>
  <c r="AD18" i="4"/>
  <c r="R30" i="4"/>
  <c r="AB23" i="4"/>
  <c r="P35" i="4"/>
  <c r="AJ27" i="4"/>
  <c r="X39" i="4"/>
  <c r="L62" i="11"/>
  <c r="K62" i="11"/>
  <c r="L72" i="11"/>
  <c r="K72" i="11"/>
  <c r="L33" i="11"/>
  <c r="K33" i="11"/>
  <c r="L124" i="11"/>
  <c r="K124" i="11"/>
  <c r="K76" i="2"/>
  <c r="L76" i="2"/>
  <c r="K13" i="2"/>
  <c r="L13" i="2"/>
  <c r="K16" i="11"/>
  <c r="L16" i="11"/>
  <c r="L86" i="2"/>
  <c r="K86" i="2"/>
  <c r="L34" i="2"/>
  <c r="K34" i="2"/>
  <c r="K129" i="2"/>
  <c r="L129" i="2"/>
  <c r="K25" i="11"/>
  <c r="L25" i="11"/>
  <c r="K131" i="11"/>
  <c r="L131" i="11"/>
  <c r="AF26" i="4"/>
  <c r="T38" i="4"/>
  <c r="AG20" i="4"/>
  <c r="U32" i="4"/>
  <c r="AH18" i="4"/>
  <c r="V30" i="4"/>
  <c r="AH20" i="4"/>
  <c r="V32" i="4"/>
  <c r="AF21" i="4"/>
  <c r="T33" i="4"/>
  <c r="AC25" i="4"/>
  <c r="Q37" i="4"/>
  <c r="AK24" i="4"/>
  <c r="Y36" i="4"/>
  <c r="AE25" i="4"/>
  <c r="S37" i="4"/>
  <c r="AE28" i="4"/>
  <c r="S40" i="4"/>
  <c r="AF19" i="4"/>
  <c r="T31" i="4"/>
  <c r="AK21" i="4"/>
  <c r="Y33" i="4"/>
  <c r="K25" i="2"/>
  <c r="L25" i="2"/>
  <c r="L126" i="2"/>
  <c r="K126" i="2"/>
  <c r="L108" i="2"/>
  <c r="K108" i="2"/>
  <c r="K31" i="11"/>
  <c r="L31" i="11"/>
  <c r="K60" i="11"/>
  <c r="L60" i="11"/>
  <c r="K24" i="11"/>
  <c r="L24" i="11"/>
  <c r="K11" i="11"/>
  <c r="L11" i="11"/>
  <c r="AE23" i="4"/>
  <c r="S35" i="4"/>
  <c r="AB20" i="4"/>
  <c r="P32" i="4"/>
  <c r="AE26" i="4"/>
  <c r="S38" i="4"/>
  <c r="AB19" i="4"/>
  <c r="P31" i="4"/>
  <c r="AC18" i="4"/>
  <c r="Q30" i="4"/>
  <c r="AH27" i="4"/>
  <c r="V39" i="4"/>
  <c r="AJ19" i="4"/>
  <c r="X31" i="4"/>
  <c r="AF22" i="4"/>
  <c r="T34" i="4"/>
  <c r="AI23" i="4"/>
  <c r="W35" i="4"/>
  <c r="AH26" i="4"/>
  <c r="V38" i="4"/>
  <c r="AH24" i="4"/>
  <c r="V36" i="4"/>
  <c r="AJ26" i="4"/>
  <c r="X38" i="4"/>
  <c r="AK20" i="4"/>
  <c r="Y32" i="4"/>
  <c r="AA21" i="4"/>
  <c r="O33" i="4"/>
  <c r="AA27" i="4"/>
  <c r="O39" i="4"/>
  <c r="AG19" i="4"/>
  <c r="U31" i="4"/>
  <c r="AJ21" i="4"/>
  <c r="X33" i="4"/>
  <c r="AF18" i="4"/>
  <c r="T30" i="4"/>
  <c r="AE20" i="4"/>
  <c r="S32" i="4"/>
  <c r="AD24" i="4"/>
  <c r="R36" i="4"/>
  <c r="AD26" i="4"/>
  <c r="R38" i="4"/>
  <c r="AI19" i="4"/>
  <c r="W31" i="4"/>
  <c r="AJ24" i="4"/>
  <c r="X36" i="4"/>
  <c r="AA19" i="4"/>
  <c r="O31" i="4"/>
  <c r="AE19" i="4"/>
  <c r="S31" i="4"/>
  <c r="AJ18" i="4"/>
  <c r="X30" i="4"/>
  <c r="AI25" i="4"/>
  <c r="W37" i="4"/>
  <c r="AA23" i="4"/>
  <c r="O35" i="4"/>
  <c r="AE24" i="4"/>
  <c r="S36" i="4"/>
  <c r="AH21" i="4"/>
  <c r="V33" i="4"/>
  <c r="L63" i="11"/>
  <c r="K63" i="11"/>
  <c r="K44" i="11"/>
  <c r="L44" i="11"/>
  <c r="L22" i="11"/>
  <c r="K22" i="11"/>
  <c r="L97" i="11"/>
  <c r="K97" i="11"/>
  <c r="K46" i="11"/>
  <c r="L46" i="11"/>
  <c r="K50" i="11"/>
  <c r="L50" i="11"/>
  <c r="K16" i="2"/>
  <c r="L16" i="2"/>
  <c r="K83" i="2"/>
  <c r="L83" i="2"/>
  <c r="L95" i="2"/>
  <c r="K95" i="2"/>
  <c r="L30" i="11"/>
  <c r="K30" i="11"/>
  <c r="L120" i="2"/>
  <c r="K120" i="2"/>
  <c r="K71" i="2"/>
  <c r="L71" i="2"/>
  <c r="K113" i="2"/>
  <c r="L113" i="2"/>
  <c r="K15" i="2"/>
  <c r="L15" i="2"/>
  <c r="L80" i="11"/>
  <c r="K80" i="11"/>
  <c r="AD23" i="4"/>
  <c r="R35" i="4"/>
  <c r="AC22" i="4"/>
  <c r="Q34" i="4"/>
  <c r="AB18" i="4"/>
  <c r="P30" i="4"/>
  <c r="AA28" i="4"/>
  <c r="O40" i="4"/>
  <c r="AI21" i="4"/>
  <c r="W33" i="4"/>
  <c r="AB21" i="4"/>
  <c r="P33" i="4"/>
  <c r="AB24" i="4"/>
  <c r="P36" i="4"/>
  <c r="AE21" i="4"/>
  <c r="S33" i="4"/>
  <c r="AG18" i="4"/>
  <c r="U30" i="4"/>
  <c r="AF23" i="4"/>
  <c r="T35" i="4"/>
  <c r="L96" i="11"/>
  <c r="K96" i="11"/>
  <c r="L70" i="11"/>
  <c r="K70" i="11"/>
  <c r="K43" i="11"/>
  <c r="L43" i="11"/>
  <c r="K14" i="2"/>
  <c r="L14" i="2"/>
  <c r="L103" i="2"/>
  <c r="K103" i="2"/>
  <c r="L105" i="11"/>
  <c r="K105" i="11"/>
  <c r="L123" i="11"/>
  <c r="K123" i="11"/>
  <c r="K129" i="11"/>
  <c r="L129" i="11"/>
  <c r="K32" i="11"/>
  <c r="L32" i="11"/>
  <c r="AG28" i="4"/>
  <c r="U40" i="4"/>
  <c r="AG24" i="4"/>
  <c r="U36" i="4"/>
  <c r="AC24" i="4"/>
  <c r="Q36" i="4"/>
  <c r="AJ23" i="4"/>
  <c r="X35" i="4"/>
  <c r="AD22" i="4"/>
  <c r="R34" i="4"/>
  <c r="AA26" i="4"/>
  <c r="O38" i="4"/>
  <c r="AI27" i="4"/>
  <c r="W39" i="4"/>
  <c r="AJ22" i="4"/>
  <c r="X34" i="4"/>
  <c r="AK28" i="4"/>
  <c r="Y40" i="4"/>
  <c r="AK22" i="4"/>
  <c r="Y34" i="4"/>
  <c r="AC20" i="4"/>
  <c r="Q32" i="4"/>
  <c r="AI20" i="4"/>
  <c r="W32" i="4"/>
  <c r="AF25" i="4"/>
  <c r="T37" i="4"/>
  <c r="AG21" i="4"/>
  <c r="U33" i="4"/>
  <c r="AK26" i="4"/>
  <c r="Y38" i="4"/>
  <c r="AF27" i="4"/>
  <c r="T39" i="4"/>
  <c r="AB27" i="4"/>
  <c r="P39" i="4"/>
  <c r="AB26" i="4"/>
  <c r="P38" i="4"/>
  <c r="AG27" i="4"/>
  <c r="U39" i="4"/>
  <c r="AH25" i="4"/>
  <c r="V37" i="4"/>
  <c r="AE18" i="4"/>
  <c r="S30" i="4"/>
  <c r="AC26" i="4"/>
  <c r="Q38" i="4"/>
  <c r="AK18" i="4"/>
  <c r="Y30" i="4"/>
  <c r="AH22" i="4"/>
  <c r="V34" i="4"/>
  <c r="AK23" i="4"/>
  <c r="Y35" i="4"/>
  <c r="AG26" i="4"/>
  <c r="U38" i="4"/>
  <c r="AC23" i="4"/>
  <c r="Q35" i="4"/>
  <c r="AJ28" i="4"/>
  <c r="X40" i="4"/>
  <c r="AF28" i="4"/>
  <c r="T40" i="4"/>
  <c r="AI28" i="4"/>
  <c r="W40" i="4"/>
  <c r="K40" i="11"/>
  <c r="L40" i="11"/>
  <c r="K94" i="11"/>
  <c r="L94" i="11"/>
  <c r="L91" i="11"/>
  <c r="K91" i="11"/>
  <c r="K119" i="11"/>
  <c r="L119" i="11"/>
  <c r="K28" i="11"/>
  <c r="L28" i="11"/>
  <c r="L101" i="11"/>
  <c r="K101" i="11"/>
  <c r="K48" i="2"/>
  <c r="L48" i="2"/>
  <c r="L127" i="2"/>
  <c r="K127" i="2"/>
  <c r="L35" i="2"/>
  <c r="K35" i="2"/>
  <c r="L53" i="11"/>
  <c r="K53" i="11"/>
  <c r="L81" i="2"/>
  <c r="K81" i="2"/>
  <c r="L38" i="2"/>
  <c r="K38" i="2"/>
  <c r="K51" i="11"/>
  <c r="L51" i="11"/>
  <c r="K78" i="11"/>
  <c r="L78" i="11"/>
  <c r="L122" i="11"/>
  <c r="K122" i="11"/>
  <c r="L39" i="11"/>
  <c r="K39" i="11"/>
  <c r="L115" i="11"/>
  <c r="K115" i="11"/>
  <c r="K117" i="11"/>
  <c r="L117" i="11"/>
  <c r="L49" i="11"/>
  <c r="K49" i="11"/>
  <c r="L125" i="11"/>
  <c r="K125" i="11"/>
  <c r="K55" i="11"/>
  <c r="L55" i="11"/>
  <c r="L102" i="11"/>
  <c r="K102" i="11"/>
  <c r="L128" i="11"/>
  <c r="K128" i="11"/>
  <c r="L6" i="11"/>
  <c r="K6" i="11"/>
  <c r="L111" i="2"/>
  <c r="K111" i="2"/>
  <c r="L88" i="2"/>
  <c r="K88" i="2"/>
  <c r="K98" i="2"/>
  <c r="L98" i="2"/>
  <c r="K75" i="2"/>
  <c r="L75" i="2"/>
  <c r="L46" i="2"/>
  <c r="K46" i="2"/>
  <c r="L118" i="2"/>
  <c r="K118" i="2"/>
  <c r="K90" i="2"/>
  <c r="L90" i="2"/>
  <c r="L110" i="11"/>
  <c r="K110" i="11"/>
  <c r="L108" i="11"/>
  <c r="K108" i="11"/>
  <c r="L34" i="11"/>
  <c r="K34" i="11"/>
  <c r="L17" i="11"/>
  <c r="K17" i="11"/>
  <c r="L30" i="2"/>
  <c r="K30" i="2"/>
  <c r="K61" i="2"/>
  <c r="L61" i="2"/>
  <c r="L33" i="2"/>
  <c r="K33" i="2"/>
  <c r="K79" i="2"/>
  <c r="L79" i="2"/>
  <c r="L112" i="2"/>
  <c r="K112" i="2"/>
  <c r="L131" i="2"/>
  <c r="K131" i="2"/>
  <c r="L97" i="2"/>
  <c r="K97" i="2"/>
  <c r="K125" i="2"/>
  <c r="L125" i="2"/>
  <c r="L124" i="2"/>
  <c r="K124" i="2"/>
  <c r="K101" i="2"/>
  <c r="L101" i="2"/>
  <c r="L102" i="2"/>
  <c r="K102" i="2"/>
  <c r="L52" i="2"/>
  <c r="K52" i="2"/>
  <c r="L8" i="2"/>
  <c r="K8" i="2"/>
  <c r="L106" i="2"/>
  <c r="K106" i="2"/>
  <c r="K72" i="2"/>
  <c r="L72" i="2"/>
  <c r="L58" i="2"/>
  <c r="K58" i="2"/>
  <c r="L31" i="2"/>
  <c r="K31" i="2"/>
  <c r="L130" i="2"/>
  <c r="K130" i="2"/>
  <c r="L126" i="11"/>
  <c r="K126" i="11"/>
  <c r="L120" i="11"/>
  <c r="K120" i="11"/>
  <c r="L121" i="11"/>
  <c r="K121" i="11"/>
  <c r="K82" i="11"/>
  <c r="L82" i="11"/>
  <c r="L100" i="11"/>
  <c r="K100" i="11"/>
  <c r="L116" i="11"/>
  <c r="K116" i="11"/>
  <c r="L77" i="11"/>
  <c r="K77" i="11"/>
  <c r="L52" i="11"/>
  <c r="K52" i="11"/>
  <c r="K127" i="11"/>
  <c r="L127" i="11"/>
  <c r="K74" i="11"/>
  <c r="L74" i="11"/>
  <c r="L29" i="11"/>
  <c r="K29" i="11"/>
  <c r="L114" i="2"/>
  <c r="K114" i="2"/>
  <c r="K119" i="2"/>
  <c r="L119" i="2"/>
  <c r="L39" i="2"/>
  <c r="K39" i="2"/>
  <c r="L82" i="2"/>
  <c r="K82" i="2"/>
  <c r="K128" i="2"/>
  <c r="L128" i="2"/>
  <c r="K45" i="2"/>
  <c r="L45" i="2"/>
  <c r="L109" i="2"/>
  <c r="K109" i="2"/>
  <c r="L5" i="2"/>
  <c r="K5" i="2"/>
  <c r="L115" i="2"/>
  <c r="K115" i="2"/>
  <c r="L99" i="11"/>
  <c r="K99" i="11"/>
  <c r="L98" i="11"/>
  <c r="K98" i="11"/>
  <c r="K38" i="11"/>
  <c r="L38" i="11"/>
  <c r="K111" i="11"/>
  <c r="L111" i="11"/>
  <c r="L74" i="2"/>
  <c r="K74" i="2"/>
  <c r="K62" i="2"/>
  <c r="L62" i="2"/>
  <c r="L117" i="2"/>
  <c r="K117" i="2"/>
  <c r="L77" i="2"/>
  <c r="K77" i="2"/>
  <c r="K63" i="2"/>
  <c r="L63" i="2"/>
  <c r="L54" i="2"/>
  <c r="K54" i="2"/>
  <c r="K40" i="2"/>
  <c r="L40" i="2"/>
  <c r="L10" i="2"/>
  <c r="K10" i="2"/>
  <c r="L67" i="2"/>
  <c r="K67" i="2"/>
  <c r="L80" i="2"/>
  <c r="K80" i="2"/>
  <c r="K87" i="2"/>
  <c r="L87" i="2"/>
  <c r="L99" i="2"/>
  <c r="K99" i="2"/>
  <c r="K47" i="2"/>
  <c r="L47" i="2"/>
  <c r="K24" i="2"/>
  <c r="L24" i="2"/>
  <c r="L94" i="2"/>
  <c r="K94" i="2"/>
  <c r="L69" i="2"/>
  <c r="K69" i="2"/>
  <c r="K44" i="2"/>
  <c r="L44" i="2"/>
  <c r="L93" i="2"/>
  <c r="K93" i="2"/>
  <c r="L121" i="2"/>
  <c r="K121" i="2"/>
  <c r="K12" i="11"/>
  <c r="L12" i="11"/>
  <c r="L88" i="11"/>
  <c r="K88" i="11"/>
  <c r="K90" i="11"/>
  <c r="L90" i="11"/>
  <c r="K57" i="2"/>
  <c r="L57" i="2"/>
  <c r="K32" i="2"/>
  <c r="L32" i="2"/>
  <c r="L73" i="2"/>
  <c r="K73" i="2"/>
  <c r="L28" i="2"/>
  <c r="K28" i="2"/>
  <c r="K17" i="2"/>
  <c r="L17" i="2"/>
  <c r="L21" i="2"/>
  <c r="K21" i="2"/>
  <c r="L96" i="2"/>
  <c r="K96" i="2"/>
  <c r="L107" i="2"/>
  <c r="K107" i="2"/>
  <c r="K43" i="2"/>
  <c r="L43" i="2"/>
  <c r="K5" i="11"/>
  <c r="L5" i="11"/>
  <c r="K8" i="11"/>
  <c r="L8" i="11"/>
  <c r="K107" i="11"/>
  <c r="L107" i="11"/>
  <c r="L106" i="11"/>
  <c r="K106" i="11"/>
  <c r="L6" i="2"/>
  <c r="K6" i="2"/>
  <c r="K104" i="2"/>
  <c r="L104" i="2"/>
  <c r="L49" i="2"/>
  <c r="K49" i="2"/>
  <c r="K7" i="2"/>
  <c r="L7" i="2"/>
  <c r="L70" i="2"/>
  <c r="K70" i="2"/>
  <c r="L29" i="2"/>
  <c r="K29" i="2"/>
  <c r="K64" i="2"/>
  <c r="L64" i="2"/>
  <c r="K105" i="2"/>
  <c r="L105" i="2"/>
  <c r="L60" i="2"/>
  <c r="K60" i="2"/>
  <c r="K20" i="2"/>
  <c r="L20" i="2"/>
  <c r="L53" i="2"/>
  <c r="K53" i="2"/>
  <c r="K59" i="2"/>
  <c r="L59" i="2"/>
  <c r="K66" i="2"/>
  <c r="L66" i="2"/>
  <c r="L12" i="2"/>
  <c r="K12" i="2"/>
  <c r="L9" i="2"/>
  <c r="K9" i="2"/>
  <c r="L89" i="2"/>
  <c r="K89" i="2"/>
  <c r="L84" i="2"/>
  <c r="K84" i="2"/>
  <c r="K50" i="2"/>
  <c r="L50" i="2"/>
  <c r="L26" i="2"/>
  <c r="K26" i="2"/>
  <c r="L78" i="2"/>
  <c r="K78" i="2"/>
  <c r="K36" i="2"/>
  <c r="L36" i="2"/>
  <c r="L91" i="2"/>
  <c r="K91" i="2"/>
  <c r="L55" i="2"/>
  <c r="K55" i="2"/>
  <c r="K92" i="2"/>
  <c r="L92" i="2"/>
  <c r="K11" i="2"/>
  <c r="L11" i="2"/>
  <c r="L41" i="2"/>
  <c r="K41" i="2"/>
  <c r="K65" i="2"/>
  <c r="L65" i="2"/>
  <c r="K132" i="2"/>
  <c r="L132" i="2"/>
  <c r="K37" i="2"/>
  <c r="L37" i="2"/>
  <c r="L123" i="2"/>
  <c r="K123" i="2"/>
  <c r="K110" i="2"/>
  <c r="L110" i="2"/>
  <c r="L18" i="2"/>
  <c r="K18" i="2"/>
  <c r="K116" i="2"/>
  <c r="L116" i="2"/>
  <c r="K23" i="2"/>
  <c r="L23" i="2"/>
  <c r="L22" i="2"/>
  <c r="K22" i="2"/>
  <c r="L122" i="2"/>
  <c r="K122" i="2"/>
  <c r="L85" i="2"/>
  <c r="K85" i="2"/>
  <c r="K27" i="2"/>
  <c r="L27" i="2"/>
  <c r="K68" i="2"/>
  <c r="L68" i="2"/>
  <c r="K42" i="2"/>
  <c r="L42" i="2"/>
  <c r="K100" i="2"/>
  <c r="L100" i="2"/>
  <c r="K51" i="2"/>
  <c r="L51" i="2"/>
  <c r="K56" i="2"/>
  <c r="L56" i="2"/>
  <c r="K19" i="2"/>
  <c r="L19" i="2"/>
  <c r="F18" i="8"/>
  <c r="L35" i="11"/>
  <c r="K35" i="11"/>
  <c r="F7" i="8"/>
  <c r="F21" i="8"/>
  <c r="F10" i="8"/>
  <c r="F8" i="8"/>
  <c r="F19" i="8"/>
  <c r="K13" i="11"/>
  <c r="L13" i="11"/>
  <c r="F14" i="8"/>
  <c r="F23" i="8"/>
  <c r="F5" i="8"/>
  <c r="F12" i="8"/>
  <c r="F17" i="8"/>
  <c r="F4" i="8"/>
  <c r="K81" i="11"/>
  <c r="L81" i="11"/>
  <c r="L85" i="11"/>
  <c r="K85" i="11"/>
  <c r="K14" i="11"/>
  <c r="L14" i="11"/>
  <c r="K45" i="11"/>
  <c r="L45" i="11"/>
  <c r="K103" i="11"/>
  <c r="L103" i="11"/>
  <c r="L104" i="11"/>
  <c r="K104" i="11"/>
  <c r="F6" i="8"/>
  <c r="F22" i="8"/>
  <c r="K66" i="11"/>
  <c r="L66" i="11"/>
  <c r="L112" i="11"/>
  <c r="K112" i="11"/>
  <c r="L57" i="11"/>
  <c r="K57" i="11"/>
  <c r="K21" i="11"/>
  <c r="L21" i="11"/>
  <c r="F13" i="8"/>
  <c r="L61" i="11"/>
  <c r="K61" i="11"/>
  <c r="L71" i="11"/>
  <c r="K71" i="11"/>
  <c r="F20" i="8"/>
  <c r="L130" i="11"/>
  <c r="K130" i="11"/>
  <c r="K93" i="11"/>
  <c r="L93" i="11"/>
  <c r="L42" i="11"/>
  <c r="K42" i="11"/>
  <c r="K83" i="11"/>
  <c r="L83" i="11"/>
  <c r="L27" i="11"/>
  <c r="K27" i="11"/>
  <c r="L113" i="11"/>
  <c r="K113" i="11"/>
  <c r="L67" i="11"/>
  <c r="K67" i="11"/>
  <c r="K69" i="11"/>
  <c r="L69" i="11"/>
  <c r="L56" i="11"/>
  <c r="K56" i="11"/>
  <c r="K114" i="11"/>
  <c r="L114" i="11"/>
  <c r="K7" i="11"/>
  <c r="L7" i="11"/>
  <c r="L18" i="11"/>
  <c r="K18" i="11"/>
  <c r="L92" i="11"/>
  <c r="K92" i="11"/>
  <c r="K118" i="11"/>
  <c r="L118" i="11"/>
  <c r="F11" i="8"/>
  <c r="L9" i="11"/>
  <c r="K9" i="11"/>
  <c r="F15" i="8"/>
  <c r="F9" i="8"/>
  <c r="L48" i="11"/>
  <c r="K48" i="11"/>
  <c r="K95" i="11"/>
  <c r="L95" i="11"/>
  <c r="L84" i="11"/>
  <c r="K84" i="11"/>
  <c r="L10" i="11"/>
  <c r="K10" i="11"/>
  <c r="K20" i="11"/>
  <c r="L20" i="11"/>
  <c r="L75" i="11"/>
  <c r="K75" i="11"/>
  <c r="K26" i="11"/>
  <c r="L26" i="11"/>
  <c r="K132" i="11"/>
  <c r="L132" i="11"/>
  <c r="L68" i="11"/>
  <c r="K68" i="11"/>
  <c r="K89" i="11"/>
  <c r="L89" i="11"/>
  <c r="L41" i="11"/>
  <c r="K41" i="11"/>
  <c r="K73" i="11"/>
  <c r="L73" i="11"/>
  <c r="L54" i="11"/>
  <c r="K54" i="11"/>
  <c r="F16" i="8"/>
  <c r="K87" i="11"/>
  <c r="L87" i="11"/>
  <c r="K19" i="11"/>
  <c r="L19" i="11"/>
  <c r="K23" i="11"/>
  <c r="L23" i="11"/>
  <c r="L58" i="11"/>
  <c r="K58" i="11"/>
  <c r="L15" i="11"/>
  <c r="K15" i="11"/>
  <c r="L109" i="11"/>
  <c r="K109" i="11"/>
  <c r="K76" i="11"/>
  <c r="L76" i="11"/>
  <c r="L79" i="11"/>
  <c r="K79" i="11"/>
  <c r="L36" i="11"/>
  <c r="K36" i="11"/>
  <c r="I10" i="10"/>
  <c r="I62" i="10"/>
  <c r="I28" i="10"/>
  <c r="I32" i="10"/>
  <c r="I63" i="10"/>
  <c r="I7" i="10"/>
  <c r="I6" i="10"/>
  <c r="I55" i="10"/>
  <c r="I8" i="10"/>
  <c r="I35" i="10"/>
  <c r="I22" i="10"/>
  <c r="I48" i="10"/>
  <c r="I9" i="10"/>
  <c r="I13" i="10"/>
  <c r="I57" i="10"/>
  <c r="I30" i="10"/>
  <c r="I17" i="10"/>
  <c r="I45" i="10"/>
  <c r="I47" i="10"/>
  <c r="I37" i="10"/>
  <c r="I3" i="10"/>
  <c r="I60" i="10"/>
  <c r="I33" i="10"/>
  <c r="I51" i="10"/>
  <c r="I59" i="10"/>
  <c r="I5" i="10"/>
  <c r="I61" i="10"/>
  <c r="I41" i="10"/>
  <c r="I16" i="10"/>
  <c r="I20" i="10"/>
  <c r="I43" i="10"/>
  <c r="I4" i="10"/>
  <c r="L7" i="6"/>
  <c r="D8" i="6"/>
  <c r="I34" i="10"/>
  <c r="I44" i="10"/>
  <c r="I38" i="10"/>
  <c r="I27" i="10"/>
  <c r="I19" i="10"/>
  <c r="I14" i="10"/>
  <c r="I39" i="10"/>
  <c r="I46" i="10"/>
  <c r="I40" i="10"/>
  <c r="I11" i="10"/>
  <c r="I31" i="10"/>
  <c r="I24" i="10"/>
  <c r="I29" i="10"/>
  <c r="I56" i="10"/>
  <c r="I23" i="10"/>
  <c r="I49" i="10"/>
  <c r="I53" i="10"/>
  <c r="I21" i="10"/>
  <c r="I42" i="10"/>
  <c r="I58" i="10"/>
  <c r="I50" i="10"/>
  <c r="I15" i="10"/>
  <c r="I54" i="10"/>
  <c r="I52" i="10"/>
  <c r="I25" i="10"/>
  <c r="I12" i="10"/>
  <c r="I18" i="10"/>
  <c r="I26" i="10"/>
  <c r="I36" i="10"/>
  <c r="J20" i="10" l="1"/>
  <c r="J31" i="10"/>
  <c r="J43" i="10"/>
  <c r="J59" i="10"/>
  <c r="J39" i="10"/>
  <c r="J35" i="10"/>
  <c r="J48" i="10"/>
  <c r="J12" i="10"/>
  <c r="J63" i="10"/>
  <c r="J22" i="10"/>
  <c r="J45" i="10"/>
  <c r="J24" i="10"/>
  <c r="J21" i="10"/>
  <c r="J33" i="10"/>
  <c r="J36" i="10"/>
  <c r="J34" i="10"/>
  <c r="J44" i="10"/>
  <c r="J28" i="10"/>
  <c r="J41" i="10"/>
  <c r="J10" i="10"/>
  <c r="J16" i="10"/>
  <c r="J49" i="10"/>
  <c r="J15" i="10"/>
  <c r="J7" i="10"/>
  <c r="J30" i="10"/>
  <c r="J61" i="10"/>
  <c r="J58" i="10"/>
  <c r="J53" i="10"/>
  <c r="J8" i="10"/>
  <c r="J62" i="10"/>
  <c r="J6" i="10"/>
  <c r="J46" i="10"/>
  <c r="J50" i="10"/>
  <c r="J32" i="10"/>
  <c r="J57" i="10"/>
  <c r="J47" i="10"/>
  <c r="J60" i="10"/>
  <c r="J25" i="10"/>
  <c r="J54" i="10"/>
  <c r="J52" i="10"/>
  <c r="J5" i="10"/>
  <c r="J29" i="10"/>
  <c r="J13" i="10"/>
  <c r="J23" i="10"/>
  <c r="J11" i="10"/>
  <c r="J42" i="10"/>
  <c r="J18" i="10"/>
  <c r="J55" i="10"/>
  <c r="J38" i="10"/>
  <c r="J3" i="10"/>
  <c r="J26" i="10"/>
  <c r="J14" i="10"/>
  <c r="J27" i="10"/>
  <c r="J17" i="10"/>
  <c r="J19" i="10"/>
  <c r="J51" i="10"/>
  <c r="J37" i="10"/>
  <c r="J56" i="10"/>
  <c r="J4" i="10"/>
  <c r="J40" i="10"/>
  <c r="J9" i="10"/>
  <c r="N30" i="4"/>
  <c r="K6" i="8" l="1"/>
  <c r="P33" i="8"/>
  <c r="AM18" i="8"/>
  <c r="AA23" i="8"/>
  <c r="Y25" i="8"/>
  <c r="AP14" i="8"/>
  <c r="AM16" i="8"/>
  <c r="AI13" i="8"/>
  <c r="AD20" i="8"/>
  <c r="AF10" i="8"/>
  <c r="AQ12" i="8"/>
  <c r="R31" i="8"/>
  <c r="Z7" i="8"/>
  <c r="T4" i="8"/>
  <c r="AM28" i="8"/>
  <c r="AH10" i="8"/>
  <c r="AM13" i="8"/>
  <c r="AR4" i="8"/>
  <c r="AM9" i="8"/>
  <c r="AA20" i="8"/>
  <c r="Q4" i="8"/>
  <c r="AQ4" i="8"/>
  <c r="AF30" i="8"/>
  <c r="R16" i="8"/>
  <c r="U34" i="8"/>
  <c r="AD25" i="8"/>
  <c r="AL22" i="8"/>
  <c r="AE23" i="8"/>
  <c r="R19" i="8"/>
  <c r="O22" i="8"/>
  <c r="N26" i="8"/>
  <c r="V29" i="8"/>
  <c r="AL28" i="8"/>
  <c r="G11" i="8"/>
  <c r="AD17" i="8"/>
  <c r="O11" i="8"/>
  <c r="AE13" i="8"/>
  <c r="AM29" i="8"/>
  <c r="AN20" i="8"/>
  <c r="AO6" i="8"/>
  <c r="AC19" i="8"/>
  <c r="AA4" i="8"/>
  <c r="P24" i="8"/>
  <c r="AB13" i="8"/>
  <c r="V28" i="8"/>
  <c r="AH22" i="8"/>
  <c r="S33" i="8"/>
  <c r="T23" i="8"/>
  <c r="Y9" i="8"/>
  <c r="AE22" i="8"/>
  <c r="R12" i="8"/>
  <c r="AM34" i="8"/>
  <c r="T15" i="8"/>
  <c r="AH5" i="8"/>
  <c r="N21" i="8"/>
  <c r="AE19" i="8"/>
  <c r="AE34" i="8"/>
  <c r="AL17" i="8"/>
  <c r="AO13" i="8"/>
  <c r="AO29" i="8"/>
  <c r="U22" i="8"/>
  <c r="AK4" i="8"/>
  <c r="Q15" i="8"/>
  <c r="V25" i="8"/>
  <c r="AG33" i="8"/>
  <c r="AD7" i="8"/>
  <c r="AI21" i="8"/>
  <c r="AA25" i="8"/>
  <c r="X22" i="8"/>
  <c r="T22" i="8"/>
  <c r="AB15" i="8"/>
  <c r="AN34" i="8"/>
  <c r="AQ32" i="8"/>
  <c r="AG25" i="8"/>
  <c r="Y23" i="8"/>
  <c r="U15" i="8"/>
  <c r="AN31" i="8"/>
  <c r="U10" i="8"/>
  <c r="P21" i="8"/>
  <c r="R24" i="8"/>
  <c r="U28" i="8"/>
  <c r="U6" i="8"/>
  <c r="AR25" i="8"/>
  <c r="AD30" i="8"/>
  <c r="V21" i="8"/>
  <c r="X33" i="8"/>
  <c r="R25" i="8"/>
  <c r="AR16" i="8"/>
  <c r="AP34" i="8"/>
  <c r="R18" i="8"/>
  <c r="O29" i="8"/>
  <c r="V32" i="8"/>
  <c r="AC11" i="8"/>
  <c r="G14" i="8"/>
  <c r="W27" i="8"/>
  <c r="X21" i="8"/>
  <c r="AR17" i="8"/>
  <c r="AC32" i="8"/>
  <c r="N17" i="8"/>
  <c r="AR28" i="8"/>
  <c r="O27" i="8"/>
  <c r="S31" i="8"/>
  <c r="W28" i="8"/>
  <c r="T11" i="8"/>
  <c r="N23" i="8"/>
  <c r="AP19" i="8"/>
  <c r="Y20" i="8"/>
  <c r="T32" i="8"/>
  <c r="AG17" i="8"/>
  <c r="AH34" i="8"/>
  <c r="Y34" i="8"/>
  <c r="O24" i="8"/>
  <c r="AN29" i="8"/>
  <c r="R15" i="8"/>
  <c r="AR33" i="8"/>
  <c r="AD11" i="8"/>
  <c r="AN7" i="8"/>
  <c r="N16" i="8"/>
  <c r="AM22" i="8"/>
  <c r="Y27" i="8"/>
  <c r="Q27" i="8"/>
  <c r="X5" i="8"/>
  <c r="AL32" i="8"/>
  <c r="AJ7" i="8"/>
  <c r="AA6" i="8"/>
  <c r="P23" i="8"/>
  <c r="S11" i="8"/>
  <c r="AB33" i="8"/>
  <c r="AA34" i="8"/>
  <c r="U30" i="8"/>
  <c r="W6" i="8"/>
  <c r="AM32" i="8"/>
  <c r="X8" i="8"/>
  <c r="R8" i="8"/>
  <c r="AE17" i="8"/>
  <c r="AD18" i="8"/>
  <c r="V19" i="8"/>
  <c r="V18" i="8"/>
  <c r="AF7" i="8"/>
  <c r="T17" i="8"/>
  <c r="AP21" i="8"/>
  <c r="Z11" i="8"/>
  <c r="U12" i="8"/>
  <c r="Q18" i="8"/>
  <c r="W33" i="8"/>
  <c r="AN12" i="8"/>
  <c r="AO31" i="8"/>
  <c r="W16" i="8"/>
  <c r="AD6" i="8"/>
  <c r="Q14" i="8"/>
  <c r="G22" i="8"/>
  <c r="U24" i="8"/>
  <c r="X13" i="8"/>
  <c r="AD9" i="8"/>
  <c r="AG24" i="8"/>
  <c r="AD19" i="8"/>
  <c r="N9" i="8"/>
  <c r="AA10" i="8"/>
  <c r="O4" i="8"/>
  <c r="O33" i="8"/>
  <c r="Z27" i="8"/>
  <c r="AB24" i="8"/>
  <c r="T25" i="8"/>
  <c r="AC33" i="8"/>
  <c r="AC9" i="8"/>
  <c r="S23" i="8"/>
  <c r="AN25" i="8"/>
  <c r="T9" i="8"/>
  <c r="AL4" i="8"/>
  <c r="AL6" i="8"/>
  <c r="X27" i="8"/>
  <c r="AL7" i="8"/>
  <c r="AH6" i="8"/>
  <c r="G8" i="8"/>
  <c r="AQ21" i="8"/>
  <c r="AP6" i="8"/>
  <c r="X10" i="8"/>
  <c r="S32" i="8"/>
  <c r="AH17" i="8"/>
  <c r="Y7" i="8"/>
  <c r="O25" i="8"/>
  <c r="R32" i="8"/>
  <c r="AJ28" i="8"/>
  <c r="AO10" i="8"/>
  <c r="AI17" i="8"/>
  <c r="AJ24" i="8"/>
  <c r="Z20" i="8"/>
  <c r="AC16" i="8"/>
  <c r="AK17" i="8"/>
  <c r="AE14" i="8"/>
  <c r="T30" i="8"/>
  <c r="S28" i="8"/>
  <c r="V7" i="8"/>
  <c r="T6" i="8"/>
  <c r="S9" i="8"/>
  <c r="AE20" i="8"/>
  <c r="AQ33" i="8"/>
  <c r="AI5" i="8"/>
  <c r="R13" i="8"/>
  <c r="AN6" i="8"/>
  <c r="AR26" i="8"/>
  <c r="T27" i="8"/>
  <c r="AR15" i="8"/>
  <c r="R9" i="8"/>
  <c r="X29" i="8"/>
  <c r="G9" i="8"/>
  <c r="AE11" i="8"/>
  <c r="R5" i="8"/>
  <c r="Q7" i="8"/>
  <c r="AE26" i="8"/>
  <c r="P5" i="8"/>
  <c r="AB26" i="8"/>
  <c r="AM11" i="8"/>
  <c r="S10" i="8"/>
  <c r="AM25" i="8"/>
  <c r="AR31" i="8"/>
  <c r="T31" i="8"/>
  <c r="AB12" i="8"/>
  <c r="AF17" i="8"/>
  <c r="Q31" i="8"/>
  <c r="AR22" i="8"/>
  <c r="AA28" i="8"/>
  <c r="W7" i="8"/>
  <c r="AI27" i="8"/>
  <c r="N18" i="8"/>
  <c r="AN22" i="8"/>
  <c r="P26" i="8"/>
  <c r="P29" i="8"/>
  <c r="AI12" i="8"/>
  <c r="AI32" i="8"/>
  <c r="AE4" i="8"/>
  <c r="O5" i="8"/>
  <c r="AN5" i="8"/>
  <c r="AH11" i="8"/>
  <c r="P4" i="8"/>
  <c r="AF20" i="8"/>
  <c r="N22" i="8"/>
  <c r="AF31" i="8"/>
  <c r="AA22" i="8"/>
  <c r="S16" i="8"/>
  <c r="AF19" i="8"/>
  <c r="P17" i="8"/>
  <c r="P10" i="8"/>
  <c r="AQ29" i="8"/>
  <c r="AK25" i="8"/>
  <c r="AC27" i="8"/>
  <c r="AJ22" i="8"/>
  <c r="AH31" i="8"/>
  <c r="Z29" i="8"/>
  <c r="AQ25" i="8"/>
  <c r="V23" i="8"/>
  <c r="AI7" i="8"/>
  <c r="AQ16" i="8"/>
  <c r="AO26" i="8"/>
  <c r="P16" i="8"/>
  <c r="AQ28" i="8"/>
  <c r="Y22" i="8"/>
  <c r="R10" i="8"/>
  <c r="AI14" i="8"/>
  <c r="Q11" i="8"/>
  <c r="O19" i="8"/>
  <c r="AQ14" i="8"/>
  <c r="X7" i="8"/>
  <c r="W34" i="8"/>
  <c r="Y18" i="8"/>
  <c r="Q9" i="8"/>
  <c r="AR23" i="8"/>
  <c r="X19" i="8"/>
  <c r="AE10" i="8"/>
  <c r="X15" i="8"/>
  <c r="W12" i="8"/>
  <c r="AL9" i="8"/>
  <c r="AD14" i="8"/>
  <c r="AH12" i="8"/>
  <c r="W21" i="8"/>
  <c r="U20" i="8"/>
  <c r="AD21" i="8"/>
  <c r="AQ27" i="8"/>
  <c r="P28" i="8"/>
  <c r="X34" i="8"/>
  <c r="AJ5" i="8"/>
  <c r="AG18" i="8"/>
  <c r="S18" i="8"/>
  <c r="AC28" i="8"/>
  <c r="AB4" i="8"/>
  <c r="AP32" i="8"/>
  <c r="AI34" i="8"/>
  <c r="G5" i="8"/>
  <c r="G6" i="8"/>
  <c r="O16" i="8"/>
  <c r="AL34" i="8"/>
  <c r="AH4" i="8"/>
  <c r="AQ24" i="8"/>
  <c r="S26" i="8"/>
  <c r="O18" i="8"/>
  <c r="S30" i="8"/>
  <c r="U26" i="8"/>
  <c r="AK7" i="8"/>
  <c r="AG28" i="8"/>
  <c r="AJ16" i="8"/>
  <c r="W29" i="8"/>
  <c r="AH21" i="8"/>
  <c r="AJ27" i="8"/>
  <c r="S27" i="8"/>
  <c r="P6" i="8"/>
  <c r="AL26" i="8"/>
  <c r="AG32" i="8"/>
  <c r="V4" i="8"/>
  <c r="N30" i="8"/>
  <c r="N32" i="8"/>
  <c r="AP23" i="8"/>
  <c r="U33" i="8"/>
  <c r="AN15" i="8"/>
  <c r="AF22" i="8"/>
  <c r="AH25" i="8"/>
  <c r="O21" i="8"/>
  <c r="AB7" i="8"/>
  <c r="AN26" i="8"/>
  <c r="O12" i="8"/>
  <c r="AD23" i="8"/>
  <c r="R22" i="8"/>
  <c r="R23" i="8"/>
  <c r="Y15" i="8"/>
  <c r="Y33" i="8"/>
  <c r="AD27" i="8"/>
  <c r="AO27" i="8"/>
  <c r="Z18" i="8"/>
  <c r="AP7" i="8"/>
  <c r="W15" i="8"/>
  <c r="AC5" i="8"/>
  <c r="Q13" i="8"/>
  <c r="T20" i="8"/>
  <c r="AD13" i="8"/>
  <c r="N8" i="8"/>
  <c r="AA13" i="8"/>
  <c r="AF25" i="8"/>
  <c r="Z25" i="8"/>
  <c r="AM6" i="8"/>
  <c r="AA33" i="8"/>
  <c r="Y4" i="8"/>
  <c r="U13" i="8"/>
  <c r="AD4" i="8"/>
  <c r="AD10" i="8"/>
  <c r="AO9" i="8"/>
  <c r="AQ30" i="8"/>
  <c r="AR5" i="8"/>
  <c r="O32" i="8"/>
  <c r="AC10" i="8"/>
  <c r="W10" i="8"/>
  <c r="AL18" i="8"/>
  <c r="AI4" i="8"/>
  <c r="AH33" i="8"/>
  <c r="AC14" i="8"/>
  <c r="AJ19" i="8"/>
  <c r="AO15" i="8"/>
  <c r="S7" i="8"/>
  <c r="U14" i="8"/>
  <c r="G12" i="8"/>
  <c r="AQ22" i="8"/>
  <c r="Z13" i="8"/>
  <c r="AM33" i="8"/>
  <c r="AJ10" i="8"/>
  <c r="Y17" i="8"/>
  <c r="U11" i="8"/>
  <c r="AJ15" i="8"/>
  <c r="AL12" i="8"/>
  <c r="AC12" i="8"/>
  <c r="Y32" i="8"/>
  <c r="AQ7" i="8"/>
  <c r="AR11" i="8"/>
  <c r="AD24" i="8"/>
  <c r="Z21" i="8"/>
  <c r="AA7" i="8"/>
  <c r="AG10" i="8"/>
  <c r="U18" i="8"/>
  <c r="AP10" i="8"/>
  <c r="AA26" i="8"/>
  <c r="AG29" i="8"/>
  <c r="O20" i="8"/>
  <c r="AP20" i="8"/>
  <c r="AJ30" i="8"/>
  <c r="S14" i="8"/>
  <c r="AF29" i="8"/>
  <c r="AG6" i="8"/>
  <c r="AJ14" i="8"/>
  <c r="G4" i="8"/>
  <c r="AJ32" i="8"/>
  <c r="AM8" i="8"/>
  <c r="U23" i="8"/>
  <c r="G23" i="8"/>
  <c r="AJ33" i="8"/>
  <c r="T5" i="8"/>
  <c r="P7" i="8"/>
  <c r="O9" i="8"/>
  <c r="P22" i="8"/>
  <c r="AM7" i="8"/>
  <c r="AE32" i="8"/>
  <c r="AK8" i="8"/>
  <c r="AI9" i="8"/>
  <c r="W26" i="8"/>
  <c r="W20" i="8"/>
  <c r="AI30" i="8"/>
  <c r="AK23" i="8"/>
  <c r="Z10" i="8"/>
  <c r="AH28" i="8"/>
  <c r="AJ12" i="8"/>
  <c r="W8" i="8"/>
  <c r="O13" i="8"/>
  <c r="P14" i="8"/>
  <c r="AG26" i="8"/>
  <c r="Y5" i="8"/>
  <c r="AG21" i="8"/>
  <c r="Z26" i="8"/>
  <c r="G7" i="8"/>
  <c r="AC7" i="8"/>
  <c r="O8" i="8"/>
  <c r="AG5" i="8"/>
  <c r="AR34" i="8"/>
  <c r="AC13" i="8"/>
  <c r="AK11" i="8"/>
  <c r="AE25" i="8"/>
  <c r="AG22" i="8"/>
  <c r="T7" i="8"/>
  <c r="AF4" i="8"/>
  <c r="AK34" i="8"/>
  <c r="AA29" i="8"/>
  <c r="AI31" i="8"/>
  <c r="AI6" i="8"/>
  <c r="O28" i="8"/>
  <c r="AQ19" i="8"/>
  <c r="AM5" i="8"/>
  <c r="AB23" i="8"/>
  <c r="N10" i="8"/>
  <c r="R26" i="8"/>
  <c r="AP28" i="8"/>
  <c r="X6" i="8"/>
  <c r="AQ20" i="8"/>
  <c r="AK12" i="8"/>
  <c r="AI26" i="8"/>
  <c r="W19" i="8"/>
  <c r="S5" i="8"/>
  <c r="AM26" i="8"/>
  <c r="AD5" i="8"/>
  <c r="Z33" i="8"/>
  <c r="R17" i="8"/>
  <c r="AM15" i="8"/>
  <c r="AJ6" i="8"/>
  <c r="AP24" i="8"/>
  <c r="U31" i="8"/>
  <c r="AG27" i="8"/>
  <c r="AI19" i="8"/>
  <c r="AL24" i="8"/>
  <c r="AM14" i="8"/>
  <c r="AD8" i="8"/>
  <c r="AF21" i="8"/>
  <c r="Z6" i="8"/>
  <c r="AB9" i="8"/>
  <c r="AM23" i="8"/>
  <c r="AO18" i="8"/>
  <c r="AL15" i="8"/>
  <c r="AH9" i="8"/>
  <c r="R33" i="8"/>
  <c r="AE33" i="8"/>
  <c r="AO25" i="8"/>
  <c r="AP5" i="8"/>
  <c r="AG9" i="8"/>
  <c r="AL10" i="8"/>
  <c r="AL14" i="8"/>
  <c r="N25" i="8"/>
  <c r="Z14" i="8"/>
  <c r="AH32" i="8"/>
  <c r="AR18" i="8"/>
  <c r="Q20" i="8"/>
  <c r="AO23" i="8"/>
  <c r="AC20" i="8"/>
  <c r="AK26" i="8"/>
  <c r="X32" i="8"/>
  <c r="AA27" i="8"/>
  <c r="Q24" i="8"/>
  <c r="AK9" i="8"/>
  <c r="P12" i="8"/>
  <c r="G17" i="8"/>
  <c r="AH16" i="8"/>
  <c r="T10" i="8"/>
  <c r="Q21" i="8"/>
  <c r="Z23" i="8"/>
  <c r="W17" i="8"/>
  <c r="N28" i="8"/>
  <c r="AM21" i="8"/>
  <c r="AL30" i="8"/>
  <c r="AR14" i="8"/>
  <c r="AK18" i="8"/>
  <c r="AE15" i="8"/>
  <c r="P18" i="8"/>
  <c r="AG4" i="8"/>
  <c r="W31" i="8"/>
  <c r="AO12" i="8"/>
  <c r="Q34" i="8"/>
  <c r="T8" i="8"/>
  <c r="AQ8" i="8"/>
  <c r="AN28" i="8"/>
  <c r="AP33" i="8"/>
  <c r="AK5" i="8"/>
  <c r="AF14" i="8"/>
  <c r="AP9" i="8"/>
  <c r="X23" i="8"/>
  <c r="AF9" i="8"/>
  <c r="AC4" i="8"/>
  <c r="AF12" i="8"/>
  <c r="R28" i="8"/>
  <c r="AF8" i="8"/>
  <c r="AM30" i="8"/>
  <c r="V31" i="8"/>
  <c r="AL20" i="8"/>
  <c r="AF26" i="8"/>
  <c r="W9" i="8"/>
  <c r="P25" i="8"/>
  <c r="AG12" i="8"/>
  <c r="AR20" i="8"/>
  <c r="AB16" i="8"/>
  <c r="AQ23" i="8"/>
  <c r="Q8" i="8"/>
  <c r="AM12" i="8"/>
  <c r="O23" i="8"/>
  <c r="AI33" i="8"/>
  <c r="AE28" i="8"/>
  <c r="Z30" i="8"/>
  <c r="Q22" i="8"/>
  <c r="AA16" i="8"/>
  <c r="V13" i="8"/>
  <c r="AG15" i="8"/>
  <c r="AI28" i="8"/>
  <c r="AA32" i="8"/>
  <c r="AJ31" i="8"/>
  <c r="G19" i="8"/>
  <c r="AR27" i="8"/>
  <c r="AG11" i="8"/>
  <c r="AP29" i="8"/>
  <c r="AI10" i="8"/>
  <c r="X17" i="8"/>
  <c r="AI15" i="8"/>
  <c r="X18" i="8"/>
  <c r="AL13" i="8"/>
  <c r="N5" i="8"/>
  <c r="AC8" i="8"/>
  <c r="Q16" i="8"/>
  <c r="AC21" i="8"/>
  <c r="AG16" i="8"/>
  <c r="AH7" i="8"/>
  <c r="AG7" i="8"/>
  <c r="AA19" i="8"/>
  <c r="V22" i="8"/>
  <c r="AP31" i="8"/>
  <c r="AN8" i="8"/>
  <c r="AO19" i="8"/>
  <c r="AF24" i="8"/>
  <c r="Q10" i="8"/>
  <c r="AJ13" i="8"/>
  <c r="Z8" i="8"/>
  <c r="AH29" i="8"/>
  <c r="V11" i="8"/>
  <c r="X28" i="8"/>
  <c r="AN24" i="8"/>
  <c r="AE24" i="8"/>
  <c r="AJ25" i="8"/>
  <c r="AA30" i="8"/>
  <c r="Z16" i="8"/>
  <c r="X24" i="8"/>
  <c r="AJ17" i="8"/>
  <c r="AP13" i="8"/>
  <c r="U17" i="8"/>
  <c r="AC23" i="8"/>
  <c r="Y24" i="8"/>
  <c r="AB6" i="8"/>
  <c r="W18" i="8"/>
  <c r="AO5" i="8"/>
  <c r="AF33" i="8"/>
  <c r="AF28" i="8"/>
  <c r="AL16" i="8"/>
  <c r="AG14" i="8"/>
  <c r="S19" i="8"/>
  <c r="AA14" i="8"/>
  <c r="N27" i="8"/>
  <c r="AA24" i="8"/>
  <c r="W14" i="8"/>
  <c r="V6" i="8"/>
  <c r="AO7" i="8"/>
  <c r="S15" i="8"/>
  <c r="AC24" i="8"/>
  <c r="T29" i="8"/>
  <c r="AQ18" i="8"/>
  <c r="P8" i="8"/>
  <c r="X16" i="8"/>
  <c r="AM27" i="8"/>
  <c r="U19" i="8"/>
  <c r="V33" i="8"/>
  <c r="AB30" i="8"/>
  <c r="O26" i="8"/>
  <c r="O7" i="8"/>
  <c r="S22" i="8"/>
  <c r="AQ17" i="8"/>
  <c r="N11" i="8"/>
  <c r="U8" i="8"/>
  <c r="AP26" i="8"/>
  <c r="AG31" i="8"/>
  <c r="R29" i="8"/>
  <c r="AH15" i="8"/>
  <c r="T12" i="8"/>
  <c r="AI16" i="8"/>
  <c r="AK15" i="8"/>
  <c r="N34" i="8"/>
  <c r="G21" i="8"/>
  <c r="Q28" i="8"/>
  <c r="AN14" i="8"/>
  <c r="AG20" i="8"/>
  <c r="W5" i="8"/>
  <c r="U25" i="8"/>
  <c r="AF18" i="8"/>
  <c r="AG23" i="8"/>
  <c r="AF6" i="8"/>
  <c r="V5" i="8"/>
  <c r="Y26" i="8"/>
  <c r="Z19" i="8"/>
  <c r="U29" i="8"/>
  <c r="T24" i="8"/>
  <c r="AQ5" i="8"/>
  <c r="AR10" i="8"/>
  <c r="V9" i="8"/>
  <c r="AN30" i="8"/>
  <c r="AD16" i="8"/>
  <c r="Y30" i="8"/>
  <c r="Y16" i="8"/>
  <c r="AJ23" i="8"/>
  <c r="Q32" i="8"/>
  <c r="AL25" i="8"/>
  <c r="O15" i="8"/>
  <c r="AD26" i="8"/>
  <c r="S25" i="8"/>
  <c r="AQ10" i="8"/>
  <c r="AP27" i="8"/>
  <c r="T26" i="8"/>
  <c r="AK10" i="8"/>
  <c r="V12" i="8"/>
  <c r="P20" i="8"/>
  <c r="Q19" i="8"/>
  <c r="AC18" i="8"/>
  <c r="N20" i="8"/>
  <c r="S20" i="8"/>
  <c r="AO24" i="8"/>
  <c r="AF34" i="8"/>
  <c r="R11" i="8"/>
  <c r="AE29" i="8"/>
  <c r="AK27" i="8"/>
  <c r="V26" i="8"/>
  <c r="AR13" i="8"/>
  <c r="AD12" i="8"/>
  <c r="AM10" i="8"/>
  <c r="V27" i="8"/>
  <c r="AP4" i="8"/>
  <c r="Z12" i="8"/>
  <c r="X31" i="8"/>
  <c r="G16" i="8"/>
  <c r="AK29" i="8"/>
  <c r="AO11" i="8"/>
  <c r="AI8" i="8"/>
  <c r="T13" i="8"/>
  <c r="N29" i="8"/>
  <c r="S8" i="8"/>
  <c r="AB27" i="8"/>
  <c r="AP17" i="8"/>
  <c r="AQ31" i="8"/>
  <c r="AN18" i="8"/>
  <c r="AC6" i="8"/>
  <c r="P13" i="8"/>
  <c r="U5" i="8"/>
  <c r="AH14" i="8"/>
  <c r="P34" i="8"/>
  <c r="AL21" i="8"/>
  <c r="Z22" i="8"/>
  <c r="AN32" i="8"/>
  <c r="AL11" i="8"/>
  <c r="AK20" i="8"/>
  <c r="AI11" i="8"/>
  <c r="Y28" i="8"/>
  <c r="AE16" i="8"/>
  <c r="AR30" i="8"/>
  <c r="AF23" i="8"/>
  <c r="Z4" i="8"/>
  <c r="AH23" i="8"/>
  <c r="Q25" i="8"/>
  <c r="X11" i="8"/>
  <c r="X30" i="8"/>
  <c r="AE5" i="8"/>
  <c r="AB31" i="8"/>
  <c r="T33" i="8"/>
  <c r="AJ34" i="8"/>
  <c r="AJ11" i="8"/>
  <c r="W11" i="8"/>
  <c r="AA15" i="8"/>
  <c r="AP8" i="8"/>
  <c r="T34" i="8"/>
  <c r="AE8" i="8"/>
  <c r="W13" i="8"/>
  <c r="Z31" i="8"/>
  <c r="AN10" i="8"/>
  <c r="AH13" i="8"/>
  <c r="AB5" i="8"/>
  <c r="S12" i="8"/>
  <c r="X20" i="8"/>
  <c r="S13" i="8"/>
  <c r="AJ21" i="8"/>
  <c r="AF32" i="8"/>
  <c r="AF13" i="8"/>
  <c r="AG19" i="8"/>
  <c r="AR8" i="8"/>
  <c r="AN27" i="8"/>
  <c r="AC31" i="8"/>
  <c r="N33" i="8"/>
  <c r="S29" i="8"/>
  <c r="R14" i="8"/>
  <c r="Y21" i="8"/>
  <c r="Q6" i="8"/>
  <c r="S34" i="8"/>
  <c r="N14" i="8"/>
  <c r="AB11" i="8"/>
  <c r="W24" i="8"/>
  <c r="Z9" i="8"/>
  <c r="Y8" i="8"/>
  <c r="R30" i="8"/>
  <c r="AJ9" i="8"/>
  <c r="AH27" i="8"/>
  <c r="X9" i="8"/>
  <c r="AR19" i="8"/>
  <c r="V20" i="8"/>
  <c r="AN13" i="8"/>
  <c r="X14" i="8"/>
  <c r="AQ26" i="8"/>
  <c r="AG34" i="8"/>
  <c r="AO14" i="8"/>
  <c r="AB20" i="8"/>
  <c r="AE12" i="8"/>
  <c r="V24" i="8"/>
  <c r="AF11" i="8"/>
  <c r="AH19" i="8"/>
  <c r="R4" i="8"/>
  <c r="AK28" i="8"/>
  <c r="AM17" i="8"/>
  <c r="AF15" i="8"/>
  <c r="W25" i="8"/>
  <c r="X26" i="8"/>
  <c r="AR32" i="8"/>
  <c r="W30" i="8"/>
  <c r="AK30" i="8"/>
  <c r="R20" i="8"/>
  <c r="AN17" i="8"/>
  <c r="AP22" i="8"/>
  <c r="AD33" i="8"/>
  <c r="AI20" i="8"/>
  <c r="AA31" i="8"/>
  <c r="AC17" i="8"/>
  <c r="O6" i="8"/>
  <c r="AB25" i="8"/>
  <c r="AB17" i="8"/>
  <c r="AK21" i="8"/>
  <c r="AE30" i="8"/>
  <c r="R27" i="8"/>
  <c r="AH20" i="8"/>
  <c r="AK33" i="8"/>
  <c r="AQ11" i="8"/>
  <c r="R7" i="8"/>
  <c r="AC15" i="8"/>
  <c r="W23" i="8"/>
  <c r="AL33" i="8"/>
  <c r="Q33" i="8"/>
  <c r="AO28" i="8"/>
  <c r="AK32" i="8"/>
  <c r="AQ13" i="8"/>
  <c r="AO8" i="8"/>
  <c r="T16" i="8"/>
  <c r="AD15" i="8"/>
  <c r="AL5" i="8"/>
  <c r="AK14" i="8"/>
  <c r="Y6" i="8"/>
  <c r="AG8" i="8"/>
  <c r="AB22" i="8"/>
  <c r="AR29" i="8"/>
  <c r="R21" i="8"/>
  <c r="AB28" i="8"/>
  <c r="AN19" i="8"/>
  <c r="AF27" i="8"/>
  <c r="V17" i="8"/>
  <c r="Z17" i="8"/>
  <c r="AE9" i="8"/>
  <c r="AG30" i="8"/>
  <c r="AA9" i="8"/>
  <c r="AO32" i="8"/>
  <c r="AA12" i="8"/>
  <c r="AR7" i="8"/>
  <c r="AH26" i="8"/>
  <c r="AM19" i="8"/>
  <c r="AQ34" i="8"/>
  <c r="V14" i="8"/>
  <c r="G15" i="8"/>
  <c r="Z28" i="8"/>
  <c r="AN16" i="8"/>
  <c r="W32" i="8"/>
  <c r="AA8" i="8"/>
  <c r="AK22" i="8"/>
  <c r="AK16" i="8"/>
  <c r="AL23" i="8"/>
  <c r="Y13" i="8"/>
  <c r="Y10" i="8"/>
  <c r="AL29" i="8"/>
  <c r="U32" i="8"/>
  <c r="AN4" i="8"/>
  <c r="AR24" i="8"/>
  <c r="Q29" i="8"/>
  <c r="R6" i="8"/>
  <c r="AQ9" i="8"/>
  <c r="AA11" i="8"/>
  <c r="AO20" i="8"/>
  <c r="AD34" i="8"/>
  <c r="AN21" i="8"/>
  <c r="AP18" i="8"/>
  <c r="AO30" i="8"/>
  <c r="V10" i="8"/>
  <c r="AC22" i="8"/>
  <c r="N24" i="8"/>
  <c r="G20" i="8"/>
  <c r="U21" i="8"/>
  <c r="AD32" i="8"/>
  <c r="AP16" i="8"/>
  <c r="Q30" i="8"/>
  <c r="U9" i="8"/>
  <c r="AB34" i="8"/>
  <c r="AL19" i="8"/>
  <c r="U4" i="8"/>
  <c r="Q17" i="8"/>
  <c r="U7" i="8"/>
  <c r="AE31" i="8"/>
  <c r="AN11" i="8"/>
  <c r="N13" i="8"/>
  <c r="O30" i="8"/>
  <c r="AF16" i="8"/>
  <c r="V34" i="8"/>
  <c r="AK6" i="8"/>
  <c r="AJ8" i="8"/>
  <c r="AP30" i="8"/>
  <c r="AQ15" i="8"/>
  <c r="Y14" i="8"/>
  <c r="Q5" i="8"/>
  <c r="AJ29" i="8"/>
  <c r="AI18" i="8"/>
  <c r="T28" i="8"/>
  <c r="AH24" i="8"/>
  <c r="AE7" i="8"/>
  <c r="AI25" i="8"/>
  <c r="G18" i="8"/>
  <c r="W4" i="8"/>
  <c r="AO4" i="8"/>
  <c r="AB14" i="8"/>
  <c r="S6" i="8"/>
  <c r="V16" i="8"/>
  <c r="AE21" i="8"/>
  <c r="AC34" i="8"/>
  <c r="Z5" i="8"/>
  <c r="Z32" i="8"/>
  <c r="AE18" i="8"/>
  <c r="S17" i="8"/>
  <c r="AB8" i="8"/>
  <c r="AM4" i="8"/>
  <c r="U16" i="8"/>
  <c r="AB19" i="8"/>
  <c r="AB10" i="8"/>
  <c r="AK24" i="8"/>
  <c r="P30" i="8"/>
  <c r="X12" i="8"/>
  <c r="AR21" i="8"/>
  <c r="AI22" i="8"/>
  <c r="AD28" i="8"/>
  <c r="Q26" i="8"/>
  <c r="AG13" i="8"/>
  <c r="P15" i="8"/>
  <c r="AO16" i="8"/>
  <c r="AN9" i="8"/>
  <c r="P27" i="8"/>
  <c r="Y12" i="8"/>
  <c r="AC25" i="8"/>
  <c r="AB21" i="8"/>
  <c r="AO17" i="8"/>
  <c r="AB32" i="8"/>
  <c r="AJ20" i="8"/>
  <c r="AK31" i="8"/>
  <c r="T14" i="8"/>
  <c r="AH18" i="8"/>
  <c r="AK13" i="8"/>
  <c r="AA18" i="8"/>
  <c r="V15" i="8"/>
  <c r="AC29" i="8"/>
  <c r="Y29" i="8"/>
  <c r="AI24" i="8"/>
  <c r="N7" i="8"/>
  <c r="AN23" i="8"/>
  <c r="AC30" i="8"/>
  <c r="O31" i="8"/>
  <c r="W22" i="8"/>
  <c r="Z24" i="8"/>
  <c r="S21" i="8"/>
  <c r="AD29" i="8"/>
  <c r="P9" i="8"/>
  <c r="Y19" i="8"/>
  <c r="AP11" i="8"/>
  <c r="AC26" i="8"/>
  <c r="AJ4" i="8"/>
  <c r="Z15" i="8"/>
  <c r="AB29" i="8"/>
  <c r="U27" i="8"/>
  <c r="AB18" i="8"/>
  <c r="T21" i="8"/>
  <c r="X4" i="8"/>
  <c r="AP12" i="8"/>
  <c r="P19" i="8"/>
  <c r="X25" i="8"/>
  <c r="AL8" i="8"/>
  <c r="AJ26" i="8"/>
  <c r="AO33" i="8"/>
  <c r="N15" i="8"/>
  <c r="O17" i="8"/>
  <c r="AR9" i="8"/>
  <c r="N31" i="8"/>
  <c r="N12" i="8"/>
  <c r="AO34" i="8"/>
  <c r="G13" i="8"/>
  <c r="O34" i="8"/>
  <c r="AD31" i="8"/>
  <c r="AR6" i="8"/>
  <c r="T18" i="8"/>
  <c r="AM20" i="8"/>
  <c r="P31" i="8"/>
  <c r="N19" i="8"/>
  <c r="N6" i="8"/>
  <c r="AE27" i="8"/>
  <c r="O14" i="8"/>
  <c r="AL27" i="8"/>
  <c r="V8" i="8"/>
  <c r="AR12" i="8"/>
  <c r="AQ6" i="8"/>
  <c r="AD22" i="8"/>
  <c r="AM31" i="8"/>
  <c r="AO22" i="8"/>
  <c r="AA5" i="8"/>
  <c r="AE6" i="8"/>
  <c r="G10" i="8"/>
  <c r="Y31" i="8"/>
  <c r="AI23" i="8"/>
  <c r="O10" i="8"/>
  <c r="AJ18" i="8"/>
  <c r="Z34" i="8"/>
  <c r="AH30" i="8"/>
  <c r="AK19" i="8"/>
  <c r="AA21" i="8"/>
  <c r="Y11" i="8"/>
  <c r="Q23" i="8"/>
  <c r="AN33" i="8"/>
  <c r="AI29" i="8"/>
  <c r="Q12" i="8"/>
  <c r="V30" i="8"/>
  <c r="AM24" i="8"/>
  <c r="AF5" i="8"/>
  <c r="S24" i="8"/>
  <c r="AH8" i="8"/>
  <c r="AA17" i="8"/>
  <c r="S4" i="8"/>
  <c r="AP15" i="8"/>
  <c r="P32" i="8"/>
  <c r="T19" i="8"/>
  <c r="R34" i="8"/>
  <c r="N4" i="8"/>
  <c r="P11" i="8"/>
  <c r="AL31" i="8"/>
  <c r="AP25" i="8"/>
  <c r="AO21" i="8"/>
  <c r="C13" i="10"/>
  <c r="K54" i="10"/>
  <c r="K52" i="10"/>
  <c r="K47" i="10"/>
  <c r="K43" i="10"/>
  <c r="K4" i="10"/>
  <c r="K35" i="10"/>
  <c r="K15" i="10"/>
  <c r="K50" i="10"/>
  <c r="K41" i="10"/>
  <c r="K33" i="10"/>
  <c r="K55" i="10"/>
  <c r="K53" i="10"/>
  <c r="K12" i="10"/>
  <c r="K56" i="10"/>
  <c r="K60" i="10"/>
  <c r="K34" i="10"/>
  <c r="K30" i="10"/>
  <c r="K58" i="10"/>
  <c r="K8" i="10"/>
  <c r="K10" i="10"/>
  <c r="K62" i="10"/>
  <c r="K3" i="10"/>
  <c r="K11" i="10"/>
  <c r="K44" i="10"/>
  <c r="K51" i="10"/>
  <c r="K59" i="10"/>
  <c r="K45" i="10"/>
  <c r="K36" i="10"/>
  <c r="K37" i="10"/>
  <c r="K23" i="10"/>
  <c r="K49" i="10"/>
  <c r="K14" i="10"/>
  <c r="K19" i="10"/>
  <c r="K32" i="10"/>
  <c r="K24" i="10"/>
  <c r="K61" i="10"/>
  <c r="K46" i="10"/>
  <c r="K9" i="10"/>
  <c r="K25" i="10"/>
  <c r="K17" i="10"/>
  <c r="K38" i="10"/>
  <c r="K18" i="10"/>
  <c r="K48" i="10"/>
  <c r="K39" i="10"/>
  <c r="K26" i="10"/>
  <c r="K13" i="10"/>
  <c r="K27" i="10"/>
  <c r="K29" i="10"/>
  <c r="K6" i="10"/>
  <c r="K40" i="10"/>
  <c r="K5" i="10"/>
  <c r="K42" i="10"/>
  <c r="K31" i="10"/>
  <c r="K7" i="10"/>
  <c r="K22" i="10"/>
  <c r="K28" i="10"/>
  <c r="K21" i="10"/>
  <c r="K16" i="10"/>
  <c r="K63" i="10"/>
  <c r="K20" i="10"/>
  <c r="K57" i="10"/>
  <c r="H8" i="8"/>
  <c r="H14" i="8"/>
  <c r="H12" i="8"/>
  <c r="H6" i="8"/>
  <c r="H18" i="8"/>
  <c r="H7" i="8"/>
  <c r="H19" i="8"/>
  <c r="H17" i="8"/>
  <c r="H22" i="8"/>
  <c r="H13" i="8"/>
  <c r="H15" i="8"/>
  <c r="H21" i="8"/>
  <c r="H23" i="8"/>
  <c r="H4" i="8"/>
  <c r="H11" i="8"/>
  <c r="H9" i="8"/>
  <c r="H16" i="8"/>
  <c r="H10" i="8"/>
  <c r="H5" i="8"/>
  <c r="H20" i="8"/>
</calcChain>
</file>

<file path=xl/comments1.xml><?xml version="1.0" encoding="utf-8"?>
<comments xmlns="http://schemas.openxmlformats.org/spreadsheetml/2006/main">
  <authors>
    <author>chirokov</author>
  </authors>
  <commentList>
    <comment ref="E4" authorId="0" shapeId="0">
      <text>
        <r>
          <rPr>
            <sz val="9"/>
            <color indexed="81"/>
            <rFont val="Tahoma"/>
            <charset val="1"/>
          </rPr>
          <t>Interpolation Method</t>
        </r>
      </text>
    </comment>
    <comment ref="E5" authorId="0" shapeId="0">
      <text>
        <r>
          <rPr>
            <sz val="9"/>
            <color indexed="81"/>
            <rFont val="Tahoma"/>
            <charset val="1"/>
          </rPr>
          <t>When x is outside of range, returns the function value of the closest point [true]; error [false]</t>
        </r>
      </text>
    </comment>
  </commentList>
</comments>
</file>

<file path=xl/comments2.xml><?xml version="1.0" encoding="utf-8"?>
<comments xmlns="http://schemas.openxmlformats.org/spreadsheetml/2006/main">
  <authors>
    <author>chirokov</author>
  </authors>
  <commentList>
    <comment ref="F3" authorId="0" shapeId="0">
      <text>
        <r>
          <rPr>
            <sz val="9"/>
            <color indexed="81"/>
            <rFont val="Tahoma"/>
            <charset val="1"/>
          </rPr>
          <t>When x is outside of range, returns the function value of the closest point [true]; error [false]</t>
        </r>
      </text>
    </comment>
  </commentList>
</comments>
</file>

<file path=xl/sharedStrings.xml><?xml version="1.0" encoding="utf-8"?>
<sst xmlns="http://schemas.openxmlformats.org/spreadsheetml/2006/main" count="284" uniqueCount="177">
  <si>
    <t>x</t>
  </si>
  <si>
    <t>Interpolator</t>
  </si>
  <si>
    <t>Linear</t>
  </si>
  <si>
    <t>Methods</t>
  </si>
  <si>
    <t>Cubic</t>
  </si>
  <si>
    <t>Quadratic</t>
  </si>
  <si>
    <t>Nearest</t>
  </si>
  <si>
    <t>Method</t>
  </si>
  <si>
    <t>Bounds</t>
  </si>
  <si>
    <t>Akima</t>
  </si>
  <si>
    <t>AkimaPeriodic</t>
  </si>
  <si>
    <t>CubicPeriodic</t>
  </si>
  <si>
    <t>Hermite</t>
  </si>
  <si>
    <t>Steffen</t>
  </si>
  <si>
    <t>date</t>
  </si>
  <si>
    <t>Converted</t>
  </si>
  <si>
    <t>Original Data</t>
  </si>
  <si>
    <t>yp</t>
  </si>
  <si>
    <t>Date Conversion</t>
  </si>
  <si>
    <t>Add-in Info</t>
  </si>
  <si>
    <t>Add-in path</t>
  </si>
  <si>
    <t>Excel version</t>
  </si>
  <si>
    <t>Add-In version</t>
  </si>
  <si>
    <t>Excel-DNA version</t>
  </si>
  <si>
    <t>y</t>
  </si>
  <si>
    <t>dy</t>
  </si>
  <si>
    <t>dy2</t>
  </si>
  <si>
    <t>x1</t>
  </si>
  <si>
    <t>x2</t>
  </si>
  <si>
    <t>2D interpolation in place</t>
  </si>
  <si>
    <t>Backward</t>
  </si>
  <si>
    <t>Forward</t>
  </si>
  <si>
    <t>size</t>
  </si>
  <si>
    <t>seed</t>
  </si>
  <si>
    <t>Random</t>
  </si>
  <si>
    <t>int32 scale (2^32)</t>
  </si>
  <si>
    <t>Random Numbers</t>
  </si>
  <si>
    <t>Vector</t>
  </si>
  <si>
    <t>Handle</t>
  </si>
  <si>
    <t>Size</t>
  </si>
  <si>
    <t>index</t>
  </si>
  <si>
    <t>element</t>
  </si>
  <si>
    <t>Ctrl+Shift+H</t>
  </si>
  <si>
    <t>Shortcuts</t>
  </si>
  <si>
    <t>Show ACQ log</t>
  </si>
  <si>
    <t>Array</t>
  </si>
  <si>
    <t>asd</t>
  </si>
  <si>
    <t>dfg</t>
  </si>
  <si>
    <t>hjk</t>
  </si>
  <si>
    <t>Hashtable</t>
  </si>
  <si>
    <t>key</t>
  </si>
  <si>
    <t>value</t>
  </si>
  <si>
    <t>sdf</t>
  </si>
  <si>
    <t>rtg</t>
  </si>
  <si>
    <t>wsd</t>
  </si>
  <si>
    <t>2/6/20169</t>
  </si>
  <si>
    <t>Matrix</t>
  </si>
  <si>
    <t>Multiquadrics</t>
  </si>
  <si>
    <t>.NET Version</t>
  </si>
  <si>
    <t>Show ACQ Introspection</t>
  </si>
  <si>
    <t>Ctrl+Shift+A</t>
  </si>
  <si>
    <t>acq_exceldna_version</t>
  </si>
  <si>
    <t>info</t>
  </si>
  <si>
    <t>Function</t>
  </si>
  <si>
    <t>Category</t>
  </si>
  <si>
    <t>Description</t>
  </si>
  <si>
    <t>acq_version</t>
  </si>
  <si>
    <t>Returns version of The Excel DNA add-in</t>
  </si>
  <si>
    <t>Returns version of the ACQ add-in</t>
  </si>
  <si>
    <t>acq_xllpath</t>
  </si>
  <si>
    <t>Returns file path of the ACQ add-in</t>
  </si>
  <si>
    <t>acq_excel_version</t>
  </si>
  <si>
    <t>Returns version of Excel</t>
  </si>
  <si>
    <t>acq_dotnet_version</t>
  </si>
  <si>
    <t>Returns .NET version</t>
  </si>
  <si>
    <t>acq_interpolator_create</t>
  </si>
  <si>
    <t>interpolation</t>
  </si>
  <si>
    <t>acq_interpolator_eval</t>
  </si>
  <si>
    <t>Evaluates interpolated value (1D)</t>
  </si>
  <si>
    <t>acq_interpolation</t>
  </si>
  <si>
    <t>Evaluates interpolated value, without creating handle (1D)</t>
  </si>
  <si>
    <t>Creates interpolator object, returns handle (1D)</t>
  </si>
  <si>
    <t>acq_interpolator2d_create</t>
  </si>
  <si>
    <t>Creates interpolator object, returns handle (2D)</t>
  </si>
  <si>
    <t>acq_interpolator2d_eval</t>
  </si>
  <si>
    <t>Evaluates interpolated value (2D)</t>
  </si>
  <si>
    <t>acq_random_vector</t>
  </si>
  <si>
    <t>random</t>
  </si>
  <si>
    <t>Generates random sample on [0,1), using Mersenne Twister (MT19937)</t>
  </si>
  <si>
    <t>id</t>
  </si>
  <si>
    <t>interpolator</t>
  </si>
  <si>
    <t>method</t>
  </si>
  <si>
    <t>Gaussian</t>
  </si>
  <si>
    <t>Thinplate</t>
  </si>
  <si>
    <t>InverseQuadratic</t>
  </si>
  <si>
    <t>InverseMultiquadric</t>
  </si>
  <si>
    <t>Interpolated Data</t>
  </si>
  <si>
    <t>acq_interpolator_scattered_create</t>
  </si>
  <si>
    <t>Create scattered interpolator</t>
  </si>
  <si>
    <t>acq_interpolator_scattered_eval</t>
  </si>
  <si>
    <t>Evaluates interpolated value (scattered)</t>
  </si>
  <si>
    <t>acq_interpolator_scattered_eval_x5</t>
  </si>
  <si>
    <t>Evaluates interpolated value (scattered, up to 5D)</t>
  </si>
  <si>
    <t>acq_vector_create</t>
  </si>
  <si>
    <t>objects</t>
  </si>
  <si>
    <t>acq_vector_scale</t>
  </si>
  <si>
    <t>Multiplies a vector by constant</t>
  </si>
  <si>
    <t>acq_array_create</t>
  </si>
  <si>
    <t>Creates a vector (array of numbers)</t>
  </si>
  <si>
    <t>Creates an array (elements can be of any type)</t>
  </si>
  <si>
    <t>acq_vector_element</t>
  </si>
  <si>
    <t>acq_vector_size</t>
  </si>
  <si>
    <t>Get vector size</t>
  </si>
  <si>
    <t xml:space="preserve">Get vector element, v[i] </t>
  </si>
  <si>
    <t>acq_array_size</t>
  </si>
  <si>
    <t>Get array size</t>
  </si>
  <si>
    <t>acq_array_element</t>
  </si>
  <si>
    <t>Get array element</t>
  </si>
  <si>
    <t>Section</t>
  </si>
  <si>
    <t>vector</t>
  </si>
  <si>
    <t>array</t>
  </si>
  <si>
    <t>1D</t>
  </si>
  <si>
    <t>2D</t>
  </si>
  <si>
    <t>scattered</t>
  </si>
  <si>
    <t>error</t>
  </si>
  <si>
    <t>2D interpolation (using handle)</t>
  </si>
  <si>
    <t>ERF.PRECISE</t>
  </si>
  <si>
    <t>ERFC.PRECISE</t>
  </si>
  <si>
    <t>NORM.S.DIST</t>
  </si>
  <si>
    <t>acq_special_erf</t>
  </si>
  <si>
    <t>acq_special_erfc</t>
  </si>
  <si>
    <t>acq_special_normalcdf</t>
  </si>
  <si>
    <t>HermiteQS</t>
  </si>
  <si>
    <t>randoms</t>
  </si>
  <si>
    <t>lowess</t>
  </si>
  <si>
    <t>span</t>
  </si>
  <si>
    <t>steps</t>
  </si>
  <si>
    <t>sigma_y</t>
  </si>
  <si>
    <t>sigma_x</t>
  </si>
  <si>
    <t>Lowess Params</t>
  </si>
  <si>
    <t>Noise Params</t>
  </si>
  <si>
    <t>x+noise</t>
  </si>
  <si>
    <t>delta</t>
  </si>
  <si>
    <t>y+noise</t>
  </si>
  <si>
    <t>lowess (using handle)</t>
  </si>
  <si>
    <t>lowess (in-situ)</t>
  </si>
  <si>
    <t>acq_regression_lowess</t>
  </si>
  <si>
    <t>regression</t>
  </si>
  <si>
    <t>lowess 1D</t>
  </si>
  <si>
    <t>acq_regression_lowess_create</t>
  </si>
  <si>
    <t>acq_regression_lowess_eval</t>
  </si>
  <si>
    <t>Create lowess smoother (local regression)</t>
  </si>
  <si>
    <t>Evaluates lowess smoother</t>
  </si>
  <si>
    <t>Evaluates lowess value, without creating handle (1D)</t>
  </si>
  <si>
    <t>tension</t>
  </si>
  <si>
    <t>Exponential Tension Spline</t>
  </si>
  <si>
    <t>ExpTension</t>
  </si>
  <si>
    <t>SteffenSoft</t>
  </si>
  <si>
    <t>biCubic</t>
  </si>
  <si>
    <t>biAkima</t>
  </si>
  <si>
    <t>biSteffen</t>
  </si>
  <si>
    <t>biHermite</t>
  </si>
  <si>
    <t>biSteffenSoft</t>
  </si>
  <si>
    <t>biLinear</t>
  </si>
  <si>
    <t>Step</t>
  </si>
  <si>
    <t>Example</t>
  </si>
  <si>
    <t>Hat</t>
  </si>
  <si>
    <t>Probit</t>
  </si>
  <si>
    <t>Sinc</t>
  </si>
  <si>
    <t>xGaussian</t>
  </si>
  <si>
    <t>Logit</t>
  </si>
  <si>
    <t>xLogit</t>
  </si>
  <si>
    <t>Scobit</t>
  </si>
  <si>
    <t>x^2</t>
  </si>
  <si>
    <t>Pulse</t>
  </si>
  <si>
    <t>acq_interpolator_eval_deriv</t>
  </si>
  <si>
    <t>Evaluates first derivative of interpolation function (1D)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</si>
</sst>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0000"/>
    <numFmt numFmtId="166" formatCode="0.0000000000000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indexed="81"/>
      <name val="Tahoma"/>
      <charset val="1"/>
    </font>
    <font>
      <b/>
      <sz val="11"/>
      <color rgb="FFFA7D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</fills>
  <borders count="3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B2B2B2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1" fillId="2" borderId="1" applyNumberFormat="0" applyFont="0" applyAlignment="0" applyProtection="0"/>
    <xf numFmtId="0" fontId="3" fillId="3" borderId="2" applyNumberFormat="0" applyAlignment="0" applyProtection="0"/>
    <xf numFmtId="0" fontId="4" fillId="0" borderId="9" applyNumberFormat="0" applyFill="0" applyAlignment="0" applyProtection="0"/>
    <xf numFmtId="0" fontId="6" fillId="4" borderId="2" applyNumberFormat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8" fillId="0" borderId="0" applyNumberFormat="0" applyFill="0" applyBorder="0" applyAlignment="0" applyProtection="0"/>
    <xf numFmtId="0" fontId="10" fillId="9" borderId="0" applyNumberFormat="0" applyBorder="0" applyAlignment="0" applyProtection="0"/>
  </cellStyleXfs>
  <cellXfs count="78">
    <xf numFmtId="0" fontId="0" fillId="0" borderId="0" xfId="0"/>
    <xf numFmtId="0" fontId="0" fillId="2" borderId="1" xfId="1" applyFont="1"/>
    <xf numFmtId="164" fontId="0" fillId="2" borderId="1" xfId="1" applyNumberFormat="1" applyFont="1"/>
    <xf numFmtId="0" fontId="2" fillId="2" borderId="1" xfId="1" applyFont="1"/>
    <xf numFmtId="0" fontId="3" fillId="3" borderId="4" xfId="2" applyBorder="1"/>
    <xf numFmtId="0" fontId="3" fillId="3" borderId="6" xfId="2" applyBorder="1"/>
    <xf numFmtId="0" fontId="0" fillId="0" borderId="8" xfId="0" applyBorder="1"/>
    <xf numFmtId="0" fontId="2" fillId="0" borderId="3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0" xfId="0" applyFont="1"/>
    <xf numFmtId="0" fontId="4" fillId="0" borderId="9" xfId="3"/>
    <xf numFmtId="2" fontId="0" fillId="0" borderId="0" xfId="0" applyNumberFormat="1"/>
    <xf numFmtId="2" fontId="2" fillId="0" borderId="0" xfId="0" applyNumberFormat="1" applyFont="1"/>
    <xf numFmtId="14" fontId="6" fillId="4" borderId="2" xfId="4" applyNumberFormat="1"/>
    <xf numFmtId="0" fontId="3" fillId="3" borderId="2" xfId="2"/>
    <xf numFmtId="0" fontId="6" fillId="4" borderId="2" xfId="4"/>
    <xf numFmtId="0" fontId="2" fillId="0" borderId="10" xfId="0" applyFont="1" applyBorder="1"/>
    <xf numFmtId="0" fontId="0" fillId="0" borderId="0" xfId="0" applyAlignment="1">
      <alignment horizontal="center"/>
    </xf>
    <xf numFmtId="164" fontId="3" fillId="3" borderId="2" xfId="2" applyNumberFormat="1"/>
    <xf numFmtId="0" fontId="0" fillId="0" borderId="3" xfId="0" applyBorder="1"/>
    <xf numFmtId="0" fontId="0" fillId="0" borderId="5" xfId="0" applyBorder="1"/>
    <xf numFmtId="0" fontId="0" fillId="0" borderId="11" xfId="0" applyBorder="1"/>
    <xf numFmtId="0" fontId="0" fillId="0" borderId="7" xfId="0" applyBorder="1"/>
    <xf numFmtId="0" fontId="4" fillId="0" borderId="0" xfId="3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3" borderId="2" xfId="2" applyBorder="1"/>
    <xf numFmtId="0" fontId="6" fillId="4" borderId="16" xfId="4" applyBorder="1"/>
    <xf numFmtId="14" fontId="3" fillId="3" borderId="2" xfId="2" applyNumberFormat="1" applyBorder="1"/>
    <xf numFmtId="14" fontId="6" fillId="4" borderId="16" xfId="4" applyNumberFormat="1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6" fillId="5" borderId="2" xfId="4" applyFont="1" applyFill="1"/>
    <xf numFmtId="0" fontId="6" fillId="5" borderId="2" xfId="4" applyFill="1"/>
    <xf numFmtId="0" fontId="0" fillId="5" borderId="21" xfId="1" applyFont="1" applyFill="1" applyBorder="1"/>
    <xf numFmtId="0" fontId="0" fillId="5" borderId="22" xfId="1" applyFont="1" applyFill="1" applyBorder="1"/>
    <xf numFmtId="2" fontId="4" fillId="0" borderId="9" xfId="3" applyNumberFormat="1"/>
    <xf numFmtId="0" fontId="3" fillId="3" borderId="23" xfId="2" applyBorder="1"/>
    <xf numFmtId="0" fontId="3" fillId="3" borderId="24" xfId="2" applyBorder="1"/>
    <xf numFmtId="0" fontId="7" fillId="3" borderId="24" xfId="2" applyFont="1" applyBorder="1"/>
    <xf numFmtId="0" fontId="6" fillId="4" borderId="24" xfId="4" applyBorder="1"/>
    <xf numFmtId="0" fontId="6" fillId="4" borderId="25" xfId="4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66" fontId="0" fillId="0" borderId="0" xfId="0" applyNumberFormat="1"/>
    <xf numFmtId="0" fontId="1" fillId="7" borderId="0" xfId="5"/>
    <xf numFmtId="166" fontId="1" fillId="8" borderId="0" xfId="6" applyNumberFormat="1"/>
    <xf numFmtId="166" fontId="0" fillId="8" borderId="0" xfId="6" applyNumberFormat="1" applyFont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3" fillId="3" borderId="33" xfId="2" applyBorder="1"/>
    <xf numFmtId="11" fontId="0" fillId="0" borderId="0" xfId="0" applyNumberFormat="1"/>
    <xf numFmtId="0" fontId="8" fillId="3" borderId="32" xfId="7" applyFill="1" applyBorder="1"/>
    <xf numFmtId="0" fontId="8" fillId="3" borderId="33" xfId="7" applyFill="1" applyBorder="1"/>
    <xf numFmtId="0" fontId="3" fillId="3" borderId="34" xfId="2" applyBorder="1"/>
    <xf numFmtId="0" fontId="3" fillId="3" borderId="16" xfId="2" applyBorder="1"/>
    <xf numFmtId="0" fontId="6" fillId="4" borderId="35" xfId="4" applyBorder="1"/>
    <xf numFmtId="0" fontId="4" fillId="0" borderId="9" xfId="3" applyAlignment="1">
      <alignment horizontal="center"/>
    </xf>
    <xf numFmtId="0" fontId="2" fillId="0" borderId="0" xfId="0" applyFont="1" applyFill="1" applyBorder="1"/>
    <xf numFmtId="0" fontId="9" fillId="9" borderId="0" xfId="8" applyFont="1"/>
    <xf numFmtId="0" fontId="3" fillId="3" borderId="36" xfId="2" applyBorder="1"/>
    <xf numFmtId="0" fontId="2" fillId="0" borderId="0" xfId="0" applyFont="1" applyBorder="1" applyAlignment="1">
      <alignment horizontal="center"/>
    </xf>
    <xf numFmtId="0" fontId="0" fillId="2" borderId="37" xfId="1" applyFont="1" applyBorder="1"/>
    <xf numFmtId="0" fontId="2" fillId="6" borderId="38" xfId="1" applyFont="1" applyFill="1" applyBorder="1" applyAlignment="1">
      <alignment horizontal="right"/>
    </xf>
    <xf numFmtId="0" fontId="0" fillId="5" borderId="26" xfId="1" applyFont="1" applyFill="1" applyBorder="1"/>
    <xf numFmtId="0" fontId="0" fillId="5" borderId="27" xfId="1" applyFont="1" applyFill="1" applyBorder="1"/>
    <xf numFmtId="0" fontId="0" fillId="5" borderId="28" xfId="1" applyFont="1" applyFill="1" applyBorder="1"/>
    <xf numFmtId="0" fontId="4" fillId="0" borderId="9" xfId="3" applyAlignment="1">
      <alignment horizontal="center"/>
    </xf>
    <xf numFmtId="165" fontId="2" fillId="0" borderId="0" xfId="0" applyNumberFormat="1" applyFont="1" applyBorder="1" applyAlignment="1">
      <alignment horizontal="center" vertical="center" textRotation="90"/>
    </xf>
    <xf numFmtId="0" fontId="2" fillId="0" borderId="0" xfId="0" applyFont="1" applyBorder="1" applyAlignment="1">
      <alignment horizontal="center"/>
    </xf>
  </cellXfs>
  <cellStyles count="9">
    <cellStyle name="40% - Accent4" xfId="5" builtinId="43"/>
    <cellStyle name="40% - Accent5" xfId="6" builtinId="47"/>
    <cellStyle name="Accent6" xfId="8" builtinId="49"/>
    <cellStyle name="Calculation" xfId="4" builtinId="22"/>
    <cellStyle name="Heading 3" xfId="3" builtinId="18"/>
    <cellStyle name="Input" xfId="2" builtinId="20"/>
    <cellStyle name="Normal" xfId="0" builtinId="0"/>
    <cellStyle name="Note" xfId="1" builtinId="10"/>
    <cellStyle name="Warning Text" xfId="7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a50d5a1a78f34ba0af7e8da9d3e88c03">
      <tp t="e">
        <v>#N/A</v>
        <stp/>
        <stp>f537515b-a342-45ba-a502-7c2394d97e71</stp>
        <tr r="K7" s="8"/>
      </tp>
    </main>
    <main first="rtdsrv.a50d5a1a78f34ba0af7e8da9d3e88c03">
      <tp t="e">
        <v>#N/A</v>
        <stp/>
        <stp>4eb95dae-68ee-42bc-82fd-b3dbbcbbff90</stp>
        <tr r="O2" s="2"/>
      </tp>
      <tp t="e">
        <v>#N/A</v>
        <stp/>
        <stp>051df1b5-ffeb-41db-9ba6-b7754c87e098</stp>
        <tr r="K8" s="6"/>
      </tp>
      <tp t="e">
        <v>#N/A</v>
        <stp/>
        <stp>d385d327-0146-4150-af7f-38caa88c7223</stp>
        <tr r="U2" s="2"/>
      </tp>
      <tp t="e">
        <v>#N/A</v>
        <stp/>
        <stp>cbd2582e-5e91-4da9-9e34-4eedd54f57de</stp>
        <tr r="O2" s="11"/>
      </tp>
      <tp t="e">
        <v>#N/A</v>
        <stp/>
        <stp>92d58a93-a468-499f-8eaf-c4bf3669451d</stp>
        <tr r="C13" s="10"/>
      </tp>
      <tp t="e">
        <v>#N/A</v>
        <stp/>
        <stp>33d4407d-3124-4e58-a489-6ee9f708ba54</stp>
        <tr r="S2" s="2"/>
      </tp>
      <tp t="e">
        <v>#N/A</v>
        <stp/>
        <stp>63daaede-e5a9-465a-8d4a-5a26dabfee32</stp>
        <tr r="C5" s="5"/>
      </tp>
      <tp t="e">
        <v>#N/A</v>
        <stp/>
        <stp>7ac4ff2b-c50b-4588-afcb-5625479b50a4</stp>
        <tr r="V2" s="2"/>
      </tp>
      <tp t="e">
        <v>#N/A</v>
        <stp/>
        <stp>f0ee3384-dd52-4884-a4bf-7019e875768a</stp>
        <tr r="D8" s="6"/>
      </tp>
      <tp t="e">
        <v>#N/A</v>
        <stp/>
        <stp>7c6cf9ee-3ee1-47e7-97ab-5573514ec7d0</stp>
        <tr r="P2" s="11"/>
      </tp>
      <tp t="e">
        <v>#N/A</v>
        <stp/>
        <stp>1b849a70-5711-43f5-b48d-5ac24d8ce32a</stp>
        <tr r="C7" s="10"/>
      </tp>
      <tp t="e">
        <v>#N/A</v>
        <stp/>
        <stp>f3ff014e-d35a-431a-84bc-434309596ec6</stp>
        <tr r="W2" s="2"/>
      </tp>
      <tp t="e">
        <v>#N/A</v>
        <stp/>
        <stp>d6aa2ec3-00a2-414b-8785-ddc76b21640b</stp>
        <tr r="G8" s="6"/>
      </tp>
      <tp t="e">
        <v>#N/A</v>
        <stp/>
        <stp>3cedad50-f8bc-4f07-a77d-ff63c8024762</stp>
        <tr r="G4" s="11"/>
      </tp>
      <tp t="e">
        <v>#N/A</v>
        <stp/>
        <stp>09af4388-a489-4df9-a07b-39ebb364d9e3</stp>
        <tr r="Q2" s="2"/>
      </tp>
      <tp t="e">
        <v>#N/A</v>
        <stp/>
        <stp>46402989-868b-4735-a2af-955175c455a4</stp>
        <tr r="P2" s="2"/>
      </tp>
    </main>
    <main first="rtdsrv.948233329dd44d64bc1fdde3cbc37f9d">
      <tp t="e">
        <v>#N/A</v>
        <stp/>
        <stp>1fdd5b97-39ca-4431-9641-f286f307b460</stp>
        <tr r="L4" s="4"/>
      </tp>
    </main>
    <main first="rtdsrv.a50d5a1a78f34ba0af7e8da9d3e88c03">
      <tp t="e">
        <v>#N/A</v>
        <stp/>
        <stp>b4476dc7-cf48-472d-b908-027c23cc9362</stp>
        <tr r="O8" s="6"/>
      </tp>
    </main>
    <main first="rtdsrv.a50d5a1a78f34ba0af7e8da9d3e88c03">
      <tp t="e">
        <v>#N/A</v>
        <stp/>
        <stp>169eee6d-6864-4989-a975-4865003aa37b</stp>
        <tr r="R2" s="2"/>
      </tp>
      <tp t="e">
        <v>#N/A</v>
        <stp/>
        <stp>fdd709df-a999-4571-bae6-186b1749492f</stp>
        <tr r="K6" s="8"/>
      </tp>
      <tp t="e">
        <v>#N/A</v>
        <stp/>
        <stp>6a1572bc-1689-4e58-90df-46cec534aa8c</stp>
        <tr r="N2" s="2"/>
      </tp>
      <tp t="e">
        <v>#N/A</v>
        <stp/>
        <stp>024b3bad-6e9d-432d-8982-fd137a24fb60</stp>
        <tr r="F6" s="2"/>
      </tp>
      <tp t="e">
        <v>#N/A</v>
        <stp/>
        <stp>31c0cb53-3c4e-4b81-8789-4b30548d6ec2</stp>
        <tr r="C8" s="6"/>
      </tp>
      <tp t="e">
        <v>#N/A</v>
        <stp/>
        <stp>5a098d1d-546b-4961-bb73-63628d88b974</stp>
        <tr r="T2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Interpolation!$I$4:$I$132</c:f>
              <c:numCache>
                <c:formatCode>General</c:formatCode>
                <c:ptCount val="1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6</c:v>
                </c:pt>
                <c:pt idx="5">
                  <c:v>5.9799999999999995</c:v>
                </c:pt>
                <c:pt idx="6">
                  <c:v>5.96</c:v>
                </c:pt>
                <c:pt idx="7">
                  <c:v>5.94</c:v>
                </c:pt>
                <c:pt idx="8">
                  <c:v>5.92</c:v>
                </c:pt>
                <c:pt idx="9">
                  <c:v>5.9</c:v>
                </c:pt>
                <c:pt idx="10">
                  <c:v>5.88</c:v>
                </c:pt>
                <c:pt idx="11">
                  <c:v>5.8599999999999994</c:v>
                </c:pt>
                <c:pt idx="12">
                  <c:v>5.84</c:v>
                </c:pt>
                <c:pt idx="13">
                  <c:v>5.82</c:v>
                </c:pt>
                <c:pt idx="14">
                  <c:v>5.8</c:v>
                </c:pt>
                <c:pt idx="15">
                  <c:v>5.7799999999999994</c:v>
                </c:pt>
                <c:pt idx="16">
                  <c:v>5.7600000000000007</c:v>
                </c:pt>
                <c:pt idx="17">
                  <c:v>5.7399999999999993</c:v>
                </c:pt>
                <c:pt idx="18">
                  <c:v>5.72</c:v>
                </c:pt>
                <c:pt idx="19">
                  <c:v>5.6999999999999993</c:v>
                </c:pt>
                <c:pt idx="20">
                  <c:v>5.6799999999999953</c:v>
                </c:pt>
                <c:pt idx="21">
                  <c:v>5.6599999999999948</c:v>
                </c:pt>
                <c:pt idx="22">
                  <c:v>5.6399999999999952</c:v>
                </c:pt>
                <c:pt idx="23">
                  <c:v>5.6199999999999957</c:v>
                </c:pt>
                <c:pt idx="24">
                  <c:v>5.6</c:v>
                </c:pt>
                <c:pt idx="25">
                  <c:v>5.5799999999999956</c:v>
                </c:pt>
                <c:pt idx="26">
                  <c:v>5.5599999999999952</c:v>
                </c:pt>
                <c:pt idx="27">
                  <c:v>5.5399999999999965</c:v>
                </c:pt>
                <c:pt idx="28">
                  <c:v>5.519999999999996</c:v>
                </c:pt>
                <c:pt idx="29">
                  <c:v>5.4999999999999964</c:v>
                </c:pt>
                <c:pt idx="30">
                  <c:v>5.479999999999996</c:v>
                </c:pt>
                <c:pt idx="31">
                  <c:v>5.4599999999999964</c:v>
                </c:pt>
                <c:pt idx="32">
                  <c:v>5.4399999999999959</c:v>
                </c:pt>
                <c:pt idx="33">
                  <c:v>5.4199999999999973</c:v>
                </c:pt>
                <c:pt idx="34">
                  <c:v>5.3999999999999968</c:v>
                </c:pt>
                <c:pt idx="35">
                  <c:v>5.3801730769230733</c:v>
                </c:pt>
                <c:pt idx="36">
                  <c:v>5.3606153846153815</c:v>
                </c:pt>
                <c:pt idx="37">
                  <c:v>5.3412115384615362</c:v>
                </c:pt>
                <c:pt idx="38">
                  <c:v>5.3218461538461499</c:v>
                </c:pt>
                <c:pt idx="39">
                  <c:v>5.3024038461538421</c:v>
                </c:pt>
                <c:pt idx="40">
                  <c:v>5.2827692307692269</c:v>
                </c:pt>
                <c:pt idx="41">
                  <c:v>5.2628269230769193</c:v>
                </c:pt>
                <c:pt idx="42">
                  <c:v>5.2424615384615345</c:v>
                </c:pt>
                <c:pt idx="43">
                  <c:v>5.2215576923076892</c:v>
                </c:pt>
                <c:pt idx="44">
                  <c:v>5.1999999999999957</c:v>
                </c:pt>
                <c:pt idx="45">
                  <c:v>5.1806340144230729</c:v>
                </c:pt>
                <c:pt idx="46">
                  <c:v>5.1656490384615363</c:v>
                </c:pt>
                <c:pt idx="47">
                  <c:v>5.1539453124999977</c:v>
                </c:pt>
                <c:pt idx="48">
                  <c:v>5.1444230769230757</c:v>
                </c:pt>
                <c:pt idx="49">
                  <c:v>5.1359825721153838</c:v>
                </c:pt>
                <c:pt idx="50">
                  <c:v>5.1275240384615373</c:v>
                </c:pt>
                <c:pt idx="51">
                  <c:v>5.1179477163461522</c:v>
                </c:pt>
                <c:pt idx="52">
                  <c:v>5.1061538461538438</c:v>
                </c:pt>
                <c:pt idx="53">
                  <c:v>5.0910426682692274</c:v>
                </c:pt>
                <c:pt idx="54">
                  <c:v>5.0715144230769189</c:v>
                </c:pt>
                <c:pt idx="55">
                  <c:v>5.0464693509615328</c:v>
                </c:pt>
                <c:pt idx="56">
                  <c:v>5.0148076923076852</c:v>
                </c:pt>
                <c:pt idx="57">
                  <c:v>4.9754296874999824</c:v>
                </c:pt>
                <c:pt idx="58">
                  <c:v>4.9272355769230556</c:v>
                </c:pt>
                <c:pt idx="59">
                  <c:v>4.869125600961512</c:v>
                </c:pt>
                <c:pt idx="60">
                  <c:v>4.7999999999999696</c:v>
                </c:pt>
                <c:pt idx="61">
                  <c:v>4.3975694444441684</c:v>
                </c:pt>
                <c:pt idx="62">
                  <c:v>3.5055555555551363</c:v>
                </c:pt>
                <c:pt idx="63">
                  <c:v>2.3718749999995383</c:v>
                </c:pt>
                <c:pt idx="64">
                  <c:v>1.2444444444440284</c:v>
                </c:pt>
                <c:pt idx="65">
                  <c:v>0.37118055555529283</c:v>
                </c:pt>
                <c:pt idx="66">
                  <c:v>-1.4998419173293748E-14</c:v>
                </c:pt>
                <c:pt idx="67">
                  <c:v>-3.1762152777788336E-2</c:v>
                </c:pt>
                <c:pt idx="68">
                  <c:v>-5.354166666667369E-2</c:v>
                </c:pt>
                <c:pt idx="69">
                  <c:v>-6.7578125000004347E-2</c:v>
                </c:pt>
                <c:pt idx="70">
                  <c:v>-7.6111111111113711E-2</c:v>
                </c:pt>
                <c:pt idx="71">
                  <c:v>-8.1380208333335091E-2</c:v>
                </c:pt>
                <c:pt idx="72">
                  <c:v>-8.5625000000001797E-2</c:v>
                </c:pt>
                <c:pt idx="73">
                  <c:v>-9.1085069444447164E-2</c:v>
                </c:pt>
                <c:pt idx="74">
                  <c:v>-0.10000000000000456</c:v>
                </c:pt>
                <c:pt idx="75">
                  <c:v>-0.11112500000000435</c:v>
                </c:pt>
                <c:pt idx="76">
                  <c:v>-0.12177777777778195</c:v>
                </c:pt>
                <c:pt idx="77">
                  <c:v>-0.13204166666667072</c:v>
                </c:pt>
                <c:pt idx="78">
                  <c:v>-0.14200000000000396</c:v>
                </c:pt>
                <c:pt idx="79">
                  <c:v>-0.15173611111111499</c:v>
                </c:pt>
                <c:pt idx="80">
                  <c:v>-0.16133333333333716</c:v>
                </c:pt>
                <c:pt idx="81">
                  <c:v>-0.17087500000000383</c:v>
                </c:pt>
                <c:pt idx="82">
                  <c:v>-0.18044444444444829</c:v>
                </c:pt>
                <c:pt idx="83">
                  <c:v>-0.19012500000000393</c:v>
                </c:pt>
                <c:pt idx="84">
                  <c:v>-0.20000000000000401</c:v>
                </c:pt>
                <c:pt idx="85">
                  <c:v>-0.21000000000000399</c:v>
                </c:pt>
                <c:pt idx="86">
                  <c:v>-0.22000000000000403</c:v>
                </c:pt>
                <c:pt idx="87">
                  <c:v>-0.23000000000000398</c:v>
                </c:pt>
                <c:pt idx="88">
                  <c:v>-0.24000000000000399</c:v>
                </c:pt>
                <c:pt idx="89">
                  <c:v>-0.250000000000004</c:v>
                </c:pt>
                <c:pt idx="90">
                  <c:v>-0.26000000000000401</c:v>
                </c:pt>
                <c:pt idx="91">
                  <c:v>-0.27000000000000401</c:v>
                </c:pt>
                <c:pt idx="92">
                  <c:v>-0.28000000000000402</c:v>
                </c:pt>
                <c:pt idx="93">
                  <c:v>-0.29000000000000598</c:v>
                </c:pt>
                <c:pt idx="94">
                  <c:v>-0.30000000000000598</c:v>
                </c:pt>
                <c:pt idx="95">
                  <c:v>-0.31000000000000399</c:v>
                </c:pt>
                <c:pt idx="96">
                  <c:v>-0.320000000000006</c:v>
                </c:pt>
                <c:pt idx="97">
                  <c:v>-0.33000000000000596</c:v>
                </c:pt>
                <c:pt idx="98">
                  <c:v>-0.34000000000000596</c:v>
                </c:pt>
                <c:pt idx="99">
                  <c:v>-0.35000000000000597</c:v>
                </c:pt>
                <c:pt idx="100">
                  <c:v>-0.36000000000000604</c:v>
                </c:pt>
                <c:pt idx="101">
                  <c:v>-0.37000000000000599</c:v>
                </c:pt>
                <c:pt idx="102">
                  <c:v>-0.380000000000006</c:v>
                </c:pt>
                <c:pt idx="103">
                  <c:v>-0.39000000000000595</c:v>
                </c:pt>
                <c:pt idx="104">
                  <c:v>-0.40000000000000607</c:v>
                </c:pt>
                <c:pt idx="105">
                  <c:v>-0.41000000000000603</c:v>
                </c:pt>
                <c:pt idx="106">
                  <c:v>-0.42000000000000598</c:v>
                </c:pt>
                <c:pt idx="107">
                  <c:v>-0.43000000000000604</c:v>
                </c:pt>
                <c:pt idx="108">
                  <c:v>-0.440000000000006</c:v>
                </c:pt>
                <c:pt idx="109">
                  <c:v>-0.45000000000000606</c:v>
                </c:pt>
                <c:pt idx="110">
                  <c:v>-0.46000000000000602</c:v>
                </c:pt>
                <c:pt idx="111">
                  <c:v>-0.47000000000000591</c:v>
                </c:pt>
                <c:pt idx="112">
                  <c:v>-0.48000000000000603</c:v>
                </c:pt>
                <c:pt idx="113">
                  <c:v>-0.49000000000000593</c:v>
                </c:pt>
                <c:pt idx="114">
                  <c:v>-0.500000000000006</c:v>
                </c:pt>
                <c:pt idx="115">
                  <c:v>-0.510000000000006</c:v>
                </c:pt>
                <c:pt idx="116">
                  <c:v>-0.52000000000000601</c:v>
                </c:pt>
                <c:pt idx="117">
                  <c:v>-0.53000000000000602</c:v>
                </c:pt>
                <c:pt idx="118">
                  <c:v>-0.54000000000000592</c:v>
                </c:pt>
                <c:pt idx="119">
                  <c:v>-0.55000000000000604</c:v>
                </c:pt>
                <c:pt idx="120">
                  <c:v>-0.56000000000000594</c:v>
                </c:pt>
                <c:pt idx="121">
                  <c:v>-0.57000000000000595</c:v>
                </c:pt>
                <c:pt idx="122">
                  <c:v>-0.58000000000000607</c:v>
                </c:pt>
                <c:pt idx="123">
                  <c:v>-0.59000000000000596</c:v>
                </c:pt>
                <c:pt idx="124">
                  <c:v>-0.6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ED-4390-A5D3-6BD7A6D2D7AF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5.4</c:v>
                </c:pt>
                <c:pt idx="4">
                  <c:v>5.2</c:v>
                </c:pt>
                <c:pt idx="5">
                  <c:v>4.8</c:v>
                </c:pt>
                <c:pt idx="6">
                  <c:v>0</c:v>
                </c:pt>
                <c:pt idx="7">
                  <c:v>-0.1</c:v>
                </c:pt>
                <c:pt idx="8">
                  <c:v>-0.2</c:v>
                </c:pt>
                <c:pt idx="9">
                  <c:v>-0.3</c:v>
                </c:pt>
                <c:pt idx="10">
                  <c:v>-0.4</c:v>
                </c:pt>
                <c:pt idx="11">
                  <c:v>-0.5</c:v>
                </c:pt>
                <c:pt idx="12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ED-4390-A5D3-6BD7A6D2D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At val="0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5"/>
      <c:rotY val="1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8091959286168353E-2"/>
          <c:y val="4.9536278072659319E-2"/>
          <c:w val="0.87638114228891029"/>
          <c:h val="0.80521581535951947"/>
        </c:manualLayout>
      </c:layout>
      <c:surface3DChart>
        <c:wireframe val="0"/>
        <c:ser>
          <c:idx val="0"/>
          <c:order val="0"/>
          <c:tx>
            <c:strRef>
              <c:f>Interpolaton2D!$N$5</c:f>
              <c:strCache>
                <c:ptCount val="1"/>
                <c:pt idx="0">
                  <c:v>0.0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Interpolaton2D!$O$5:$Y$5</c:f>
              <c:numCache>
                <c:formatCode>General</c:formatCode>
                <c:ptCount val="11"/>
                <c:pt idx="0">
                  <c:v>0</c:v>
                </c:pt>
                <c:pt idx="1">
                  <c:v>-1.5000000000000003E-2</c:v>
                </c:pt>
                <c:pt idx="2">
                  <c:v>-4.0000000000000008E-2</c:v>
                </c:pt>
                <c:pt idx="3">
                  <c:v>-9.0000000000000011E-2</c:v>
                </c:pt>
                <c:pt idx="4">
                  <c:v>-0.16000000000000003</c:v>
                </c:pt>
                <c:pt idx="5">
                  <c:v>-0.25</c:v>
                </c:pt>
                <c:pt idx="6">
                  <c:v>-0.36</c:v>
                </c:pt>
                <c:pt idx="7">
                  <c:v>-0.49</c:v>
                </c:pt>
                <c:pt idx="8">
                  <c:v>-0.64000000000000012</c:v>
                </c:pt>
                <c:pt idx="9">
                  <c:v>-0.81500000000000006</c:v>
                </c:pt>
                <c:pt idx="1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9-4FFA-84EC-D8CDFEEE96ED}"/>
            </c:ext>
          </c:extLst>
        </c:ser>
        <c:ser>
          <c:idx val="1"/>
          <c:order val="1"/>
          <c:tx>
            <c:strRef>
              <c:f>Interpolaton2D!$N$6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Interpolaton2D!$O$6:$Y$6</c:f>
              <c:numCache>
                <c:formatCode>General</c:formatCode>
                <c:ptCount val="11"/>
                <c:pt idx="0">
                  <c:v>1.0312500000000005E-3</c:v>
                </c:pt>
                <c:pt idx="1">
                  <c:v>-1.3968749999999999E-2</c:v>
                </c:pt>
                <c:pt idx="2">
                  <c:v>-3.8968750000000003E-2</c:v>
                </c:pt>
                <c:pt idx="3">
                  <c:v>-8.8968750000000013E-2</c:v>
                </c:pt>
                <c:pt idx="4">
                  <c:v>-0.15896875000000002</c:v>
                </c:pt>
                <c:pt idx="5">
                  <c:v>-0.24896874999999999</c:v>
                </c:pt>
                <c:pt idx="6">
                  <c:v>-0.35896875</c:v>
                </c:pt>
                <c:pt idx="7">
                  <c:v>-0.48896875000000001</c:v>
                </c:pt>
                <c:pt idx="8">
                  <c:v>-0.63896875000000009</c:v>
                </c:pt>
                <c:pt idx="9">
                  <c:v>-0.81396875000000002</c:v>
                </c:pt>
                <c:pt idx="10">
                  <c:v>-0.99896874999999985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B9-4FFA-84EC-D8CDFEEE96ED}"/>
            </c:ext>
          </c:extLst>
        </c:ser>
        <c:ser>
          <c:idx val="2"/>
          <c:order val="2"/>
          <c:tx>
            <c:strRef>
              <c:f>Interpolaton2D!$N$7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Interpolaton2D!$O$7:$Y$7</c:f>
              <c:numCache>
                <c:formatCode>General</c:formatCode>
                <c:ptCount val="11"/>
                <c:pt idx="0">
                  <c:v>7.9687500000000001E-3</c:v>
                </c:pt>
                <c:pt idx="1">
                  <c:v>-7.0312499999999984E-3</c:v>
                </c:pt>
                <c:pt idx="2">
                  <c:v>-3.2031250000000004E-2</c:v>
                </c:pt>
                <c:pt idx="3">
                  <c:v>-8.2031250000000028E-2</c:v>
                </c:pt>
                <c:pt idx="4">
                  <c:v>-0.15203125000000003</c:v>
                </c:pt>
                <c:pt idx="5">
                  <c:v>-0.24203125</c:v>
                </c:pt>
                <c:pt idx="6">
                  <c:v>-0.35203124999999996</c:v>
                </c:pt>
                <c:pt idx="7">
                  <c:v>-0.48203124999999997</c:v>
                </c:pt>
                <c:pt idx="8">
                  <c:v>-0.63203125000000004</c:v>
                </c:pt>
                <c:pt idx="9">
                  <c:v>-0.80703125000000009</c:v>
                </c:pt>
                <c:pt idx="10">
                  <c:v>-0.99203124999999992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B9-4FFA-84EC-D8CDFEEE96ED}"/>
            </c:ext>
          </c:extLst>
        </c:ser>
        <c:ser>
          <c:idx val="3"/>
          <c:order val="3"/>
          <c:tx>
            <c:strRef>
              <c:f>Interpolaton2D!$N$8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Interpolaton2D!$O$8:$Y$8</c:f>
              <c:numCache>
                <c:formatCode>General</c:formatCode>
                <c:ptCount val="11"/>
                <c:pt idx="0">
                  <c:v>2.7E-2</c:v>
                </c:pt>
                <c:pt idx="1">
                  <c:v>1.1999999999999997E-2</c:v>
                </c:pt>
                <c:pt idx="2">
                  <c:v>-1.3000000000000008E-2</c:v>
                </c:pt>
                <c:pt idx="3">
                  <c:v>-6.3000000000000014E-2</c:v>
                </c:pt>
                <c:pt idx="4">
                  <c:v>-0.13300000000000003</c:v>
                </c:pt>
                <c:pt idx="5">
                  <c:v>-0.22299999999999998</c:v>
                </c:pt>
                <c:pt idx="6">
                  <c:v>-0.33299999999999996</c:v>
                </c:pt>
                <c:pt idx="7">
                  <c:v>-0.46299999999999997</c:v>
                </c:pt>
                <c:pt idx="8">
                  <c:v>-0.6130000000000001</c:v>
                </c:pt>
                <c:pt idx="9">
                  <c:v>-0.78800000000000003</c:v>
                </c:pt>
                <c:pt idx="10">
                  <c:v>-0.97299999999999998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B9-4FFA-84EC-D8CDFEEE96ED}"/>
            </c:ext>
          </c:extLst>
        </c:ser>
        <c:ser>
          <c:idx val="4"/>
          <c:order val="4"/>
          <c:tx>
            <c:strRef>
              <c:f>Interpolaton2D!$N$9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Interpolaton2D!$O$9:$Y$9</c:f>
              <c:numCache>
                <c:formatCode>General</c:formatCode>
                <c:ptCount val="11"/>
                <c:pt idx="0">
                  <c:v>6.4031250000000012E-2</c:v>
                </c:pt>
                <c:pt idx="1">
                  <c:v>4.9031250000000019E-2</c:v>
                </c:pt>
                <c:pt idx="2">
                  <c:v>2.4031250000000004E-2</c:v>
                </c:pt>
                <c:pt idx="3">
                  <c:v>-2.5968749999999995E-2</c:v>
                </c:pt>
                <c:pt idx="4">
                  <c:v>-9.5968750000000019E-2</c:v>
                </c:pt>
                <c:pt idx="5">
                  <c:v>-0.18596874999999999</c:v>
                </c:pt>
                <c:pt idx="6">
                  <c:v>-0.29596875</c:v>
                </c:pt>
                <c:pt idx="7">
                  <c:v>-0.42596875000000001</c:v>
                </c:pt>
                <c:pt idx="8">
                  <c:v>-0.57596875000000014</c:v>
                </c:pt>
                <c:pt idx="9">
                  <c:v>-0.75096874999999996</c:v>
                </c:pt>
                <c:pt idx="10">
                  <c:v>-0.93596875000000002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B9-4FFA-84EC-D8CDFEEE96ED}"/>
            </c:ext>
          </c:extLst>
        </c:ser>
        <c:ser>
          <c:idx val="5"/>
          <c:order val="5"/>
          <c:tx>
            <c:strRef>
              <c:f>Interpolaton2D!$N$10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Interpolaton2D!$O$10:$Y$10</c:f>
              <c:numCache>
                <c:formatCode>General</c:formatCode>
                <c:ptCount val="11"/>
                <c:pt idx="0">
                  <c:v>0.12496875</c:v>
                </c:pt>
                <c:pt idx="1">
                  <c:v>0.10996874999999998</c:v>
                </c:pt>
                <c:pt idx="2">
                  <c:v>8.4968749999999982E-2</c:v>
                </c:pt>
                <c:pt idx="3">
                  <c:v>3.4968749999999993E-2</c:v>
                </c:pt>
                <c:pt idx="4">
                  <c:v>-3.5031250000000035E-2</c:v>
                </c:pt>
                <c:pt idx="5">
                  <c:v>-0.12503125000000001</c:v>
                </c:pt>
                <c:pt idx="6">
                  <c:v>-0.23503125</c:v>
                </c:pt>
                <c:pt idx="7">
                  <c:v>-0.36503124999999997</c:v>
                </c:pt>
                <c:pt idx="8">
                  <c:v>-0.51503125000000016</c:v>
                </c:pt>
                <c:pt idx="9">
                  <c:v>-0.6900312500000001</c:v>
                </c:pt>
                <c:pt idx="10">
                  <c:v>-0.87503125000000004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B9-4FFA-84EC-D8CDFEEE96ED}"/>
            </c:ext>
          </c:extLst>
        </c:ser>
        <c:ser>
          <c:idx val="6"/>
          <c:order val="6"/>
          <c:tx>
            <c:strRef>
              <c:f>Interpolaton2D!$N$11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Interpolaton2D!$O$11:$Y$11</c:f>
              <c:numCache>
                <c:formatCode>General</c:formatCode>
                <c:ptCount val="11"/>
                <c:pt idx="0">
                  <c:v>0.216</c:v>
                </c:pt>
                <c:pt idx="1">
                  <c:v>0.20100000000000001</c:v>
                </c:pt>
                <c:pt idx="2">
                  <c:v>0.17599999999999999</c:v>
                </c:pt>
                <c:pt idx="3">
                  <c:v>0.12599999999999997</c:v>
                </c:pt>
                <c:pt idx="4">
                  <c:v>5.5999999999999966E-2</c:v>
                </c:pt>
                <c:pt idx="5">
                  <c:v>-3.4000000000000009E-2</c:v>
                </c:pt>
                <c:pt idx="6">
                  <c:v>-0.14399999999999999</c:v>
                </c:pt>
                <c:pt idx="7">
                  <c:v>-0.27400000000000002</c:v>
                </c:pt>
                <c:pt idx="8">
                  <c:v>-0.42400000000000015</c:v>
                </c:pt>
                <c:pt idx="9">
                  <c:v>-0.59900000000000009</c:v>
                </c:pt>
                <c:pt idx="10">
                  <c:v>-0.78400000000000003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B9-4FFA-84EC-D8CDFEEE96ED}"/>
            </c:ext>
          </c:extLst>
        </c:ser>
        <c:ser>
          <c:idx val="7"/>
          <c:order val="7"/>
          <c:tx>
            <c:strRef>
              <c:f>Interpolaton2D!$N$12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Interpolaton2D!$O$12:$Y$12</c:f>
              <c:numCache>
                <c:formatCode>General</c:formatCode>
                <c:ptCount val="11"/>
                <c:pt idx="0">
                  <c:v>0.34303124999999995</c:v>
                </c:pt>
                <c:pt idx="1">
                  <c:v>0.32803125</c:v>
                </c:pt>
                <c:pt idx="2">
                  <c:v>0.30303124999999992</c:v>
                </c:pt>
                <c:pt idx="3">
                  <c:v>0.25303124999999993</c:v>
                </c:pt>
                <c:pt idx="4">
                  <c:v>0.1830312499999999</c:v>
                </c:pt>
                <c:pt idx="5">
                  <c:v>9.3031249999999927E-2</c:v>
                </c:pt>
                <c:pt idx="6">
                  <c:v>-1.6968750000000057E-2</c:v>
                </c:pt>
                <c:pt idx="7">
                  <c:v>-0.14696875000000009</c:v>
                </c:pt>
                <c:pt idx="8">
                  <c:v>-0.29696875000000023</c:v>
                </c:pt>
                <c:pt idx="9">
                  <c:v>-0.4719687500000001</c:v>
                </c:pt>
                <c:pt idx="10">
                  <c:v>-0.65696874999999999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B9-4FFA-84EC-D8CDFEEE96ED}"/>
            </c:ext>
          </c:extLst>
        </c:ser>
        <c:ser>
          <c:idx val="8"/>
          <c:order val="8"/>
          <c:tx>
            <c:strRef>
              <c:f>Interpolaton2D!$N$13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Interpolaton2D!$O$13:$Y$13</c:f>
              <c:numCache>
                <c:formatCode>General</c:formatCode>
                <c:ptCount val="11"/>
                <c:pt idx="0">
                  <c:v>0.51196875000000019</c:v>
                </c:pt>
                <c:pt idx="1">
                  <c:v>0.49696875000000013</c:v>
                </c:pt>
                <c:pt idx="2">
                  <c:v>0.4719687500000001</c:v>
                </c:pt>
                <c:pt idx="3">
                  <c:v>0.42196875000000011</c:v>
                </c:pt>
                <c:pt idx="4">
                  <c:v>0.35196875000000005</c:v>
                </c:pt>
                <c:pt idx="5">
                  <c:v>0.26196875000000014</c:v>
                </c:pt>
                <c:pt idx="6">
                  <c:v>0.15196875000000015</c:v>
                </c:pt>
                <c:pt idx="7">
                  <c:v>2.1968750000000141E-2</c:v>
                </c:pt>
                <c:pt idx="8">
                  <c:v>-0.12803124999999999</c:v>
                </c:pt>
                <c:pt idx="9">
                  <c:v>-0.30303124999999992</c:v>
                </c:pt>
                <c:pt idx="10">
                  <c:v>-0.48803124999999992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B9-4FFA-84EC-D8CDFEEE96ED}"/>
            </c:ext>
          </c:extLst>
        </c:ser>
        <c:ser>
          <c:idx val="9"/>
          <c:order val="9"/>
          <c:tx>
            <c:strRef>
              <c:f>Interpolaton2D!$N$14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Interpolaton2D!$O$14:$Y$14</c:f>
              <c:numCache>
                <c:formatCode>General</c:formatCode>
                <c:ptCount val="11"/>
                <c:pt idx="0">
                  <c:v>0.72900000000000009</c:v>
                </c:pt>
                <c:pt idx="1">
                  <c:v>0.71400000000000008</c:v>
                </c:pt>
                <c:pt idx="2">
                  <c:v>0.68900000000000006</c:v>
                </c:pt>
                <c:pt idx="3">
                  <c:v>0.63900000000000001</c:v>
                </c:pt>
                <c:pt idx="4">
                  <c:v>0.56900000000000006</c:v>
                </c:pt>
                <c:pt idx="5">
                  <c:v>0.47900000000000009</c:v>
                </c:pt>
                <c:pt idx="6">
                  <c:v>0.36900000000000011</c:v>
                </c:pt>
                <c:pt idx="7">
                  <c:v>0.23900000000000007</c:v>
                </c:pt>
                <c:pt idx="8">
                  <c:v>8.8999999999999968E-2</c:v>
                </c:pt>
                <c:pt idx="9">
                  <c:v>-8.5999999999999979E-2</c:v>
                </c:pt>
                <c:pt idx="10">
                  <c:v>-0.27099999999999991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B9-4FFA-84EC-D8CDFEEE96ED}"/>
            </c:ext>
          </c:extLst>
        </c:ser>
        <c:ser>
          <c:idx val="10"/>
          <c:order val="10"/>
          <c:tx>
            <c:strRef>
              <c:f>Interpolaton2D!$N$15</c:f>
              <c:strCache>
                <c:ptCount val="1"/>
                <c:pt idx="0">
                  <c:v>1.0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Interpolaton2D!$O$15:$Y$15</c:f>
              <c:numCache>
                <c:formatCode>General</c:formatCode>
                <c:ptCount val="11"/>
                <c:pt idx="0">
                  <c:v>1.00134375</c:v>
                </c:pt>
                <c:pt idx="1">
                  <c:v>0.98634374999999996</c:v>
                </c:pt>
                <c:pt idx="2">
                  <c:v>0.96134374999999994</c:v>
                </c:pt>
                <c:pt idx="3">
                  <c:v>0.9113437499999999</c:v>
                </c:pt>
                <c:pt idx="4">
                  <c:v>0.84134375000000006</c:v>
                </c:pt>
                <c:pt idx="5">
                  <c:v>0.75134374999999998</c:v>
                </c:pt>
                <c:pt idx="6">
                  <c:v>0.6413437500000001</c:v>
                </c:pt>
                <c:pt idx="7">
                  <c:v>0.51134374999999999</c:v>
                </c:pt>
                <c:pt idx="8">
                  <c:v>0.36134374999999985</c:v>
                </c:pt>
                <c:pt idx="9">
                  <c:v>0.18634374999999989</c:v>
                </c:pt>
                <c:pt idx="10">
                  <c:v>1.3437499999999873E-3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B9-4FFA-84EC-D8CDFEEE96E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61643903"/>
        <c:axId val="261634751"/>
        <c:axId val="248543359"/>
      </c:surface3DChart>
      <c:catAx>
        <c:axId val="261643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34751"/>
        <c:crosses val="autoZero"/>
        <c:auto val="1"/>
        <c:lblAlgn val="ctr"/>
        <c:lblOffset val="100"/>
        <c:noMultiLvlLbl val="0"/>
      </c:catAx>
      <c:valAx>
        <c:axId val="26163475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43903"/>
        <c:crosses val="autoZero"/>
        <c:crossBetween val="midCat"/>
      </c:valAx>
      <c:serAx>
        <c:axId val="2485433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34751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Interpolaton2D!$O$5:$O$15</c:f>
              <c:numCache>
                <c:formatCode>General</c:formatCode>
                <c:ptCount val="11"/>
                <c:pt idx="0">
                  <c:v>0</c:v>
                </c:pt>
                <c:pt idx="1">
                  <c:v>1.0312500000000005E-3</c:v>
                </c:pt>
                <c:pt idx="2">
                  <c:v>7.9687500000000001E-3</c:v>
                </c:pt>
                <c:pt idx="3">
                  <c:v>2.7E-2</c:v>
                </c:pt>
                <c:pt idx="4">
                  <c:v>6.4031250000000012E-2</c:v>
                </c:pt>
                <c:pt idx="5">
                  <c:v>0.12496875</c:v>
                </c:pt>
                <c:pt idx="6">
                  <c:v>0.216</c:v>
                </c:pt>
                <c:pt idx="7">
                  <c:v>0.34303124999999995</c:v>
                </c:pt>
                <c:pt idx="8">
                  <c:v>0.51196875000000019</c:v>
                </c:pt>
                <c:pt idx="9">
                  <c:v>0.72900000000000009</c:v>
                </c:pt>
                <c:pt idx="10">
                  <c:v>1.00134375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10-48C7-BCB7-7DCAE5E5403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Interpolaton2D!$P$5:$P$15</c:f>
              <c:numCache>
                <c:formatCode>General</c:formatCode>
                <c:ptCount val="11"/>
                <c:pt idx="0">
                  <c:v>-1.5000000000000003E-2</c:v>
                </c:pt>
                <c:pt idx="1">
                  <c:v>-1.3968749999999999E-2</c:v>
                </c:pt>
                <c:pt idx="2">
                  <c:v>-7.0312499999999984E-3</c:v>
                </c:pt>
                <c:pt idx="3">
                  <c:v>1.1999999999999997E-2</c:v>
                </c:pt>
                <c:pt idx="4">
                  <c:v>4.9031250000000019E-2</c:v>
                </c:pt>
                <c:pt idx="5">
                  <c:v>0.10996874999999998</c:v>
                </c:pt>
                <c:pt idx="6">
                  <c:v>0.20100000000000001</c:v>
                </c:pt>
                <c:pt idx="7">
                  <c:v>0.32803125</c:v>
                </c:pt>
                <c:pt idx="8">
                  <c:v>0.49696875000000013</c:v>
                </c:pt>
                <c:pt idx="9">
                  <c:v>0.71400000000000008</c:v>
                </c:pt>
                <c:pt idx="10">
                  <c:v>0.98634374999999996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10-48C7-BCB7-7DCAE5E5403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Interpolaton2D!$Q$5:$Q$15</c:f>
              <c:numCache>
                <c:formatCode>General</c:formatCode>
                <c:ptCount val="11"/>
                <c:pt idx="0">
                  <c:v>-4.0000000000000008E-2</c:v>
                </c:pt>
                <c:pt idx="1">
                  <c:v>-3.8968750000000003E-2</c:v>
                </c:pt>
                <c:pt idx="2">
                  <c:v>-3.2031250000000004E-2</c:v>
                </c:pt>
                <c:pt idx="3">
                  <c:v>-1.3000000000000008E-2</c:v>
                </c:pt>
                <c:pt idx="4">
                  <c:v>2.4031250000000004E-2</c:v>
                </c:pt>
                <c:pt idx="5">
                  <c:v>8.4968749999999982E-2</c:v>
                </c:pt>
                <c:pt idx="6">
                  <c:v>0.17599999999999999</c:v>
                </c:pt>
                <c:pt idx="7">
                  <c:v>0.30303124999999992</c:v>
                </c:pt>
                <c:pt idx="8">
                  <c:v>0.4719687500000001</c:v>
                </c:pt>
                <c:pt idx="9">
                  <c:v>0.68900000000000006</c:v>
                </c:pt>
                <c:pt idx="10">
                  <c:v>0.96134374999999994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10-48C7-BCB7-7DCAE5E5403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Interpolaton2D!$R$5:$R$15</c:f>
              <c:numCache>
                <c:formatCode>General</c:formatCode>
                <c:ptCount val="11"/>
                <c:pt idx="0">
                  <c:v>-9.0000000000000011E-2</c:v>
                </c:pt>
                <c:pt idx="1">
                  <c:v>-8.8968750000000013E-2</c:v>
                </c:pt>
                <c:pt idx="2">
                  <c:v>-8.2031250000000028E-2</c:v>
                </c:pt>
                <c:pt idx="3">
                  <c:v>-6.3000000000000014E-2</c:v>
                </c:pt>
                <c:pt idx="4">
                  <c:v>-2.5968749999999995E-2</c:v>
                </c:pt>
                <c:pt idx="5">
                  <c:v>3.4968749999999993E-2</c:v>
                </c:pt>
                <c:pt idx="6">
                  <c:v>0.12599999999999997</c:v>
                </c:pt>
                <c:pt idx="7">
                  <c:v>0.25303124999999993</c:v>
                </c:pt>
                <c:pt idx="8">
                  <c:v>0.42196875000000011</c:v>
                </c:pt>
                <c:pt idx="9">
                  <c:v>0.63900000000000001</c:v>
                </c:pt>
                <c:pt idx="10">
                  <c:v>0.9113437499999999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10-48C7-BCB7-7DCAE5E5403E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Interpolaton2D!$S$5:$S$15</c:f>
              <c:numCache>
                <c:formatCode>General</c:formatCode>
                <c:ptCount val="11"/>
                <c:pt idx="0">
                  <c:v>-0.16000000000000003</c:v>
                </c:pt>
                <c:pt idx="1">
                  <c:v>-0.15896875000000002</c:v>
                </c:pt>
                <c:pt idx="2">
                  <c:v>-0.15203125000000003</c:v>
                </c:pt>
                <c:pt idx="3">
                  <c:v>-0.13300000000000003</c:v>
                </c:pt>
                <c:pt idx="4">
                  <c:v>-9.5968750000000019E-2</c:v>
                </c:pt>
                <c:pt idx="5">
                  <c:v>-3.5031250000000035E-2</c:v>
                </c:pt>
                <c:pt idx="6">
                  <c:v>5.5999999999999966E-2</c:v>
                </c:pt>
                <c:pt idx="7">
                  <c:v>0.1830312499999999</c:v>
                </c:pt>
                <c:pt idx="8">
                  <c:v>0.35196875000000005</c:v>
                </c:pt>
                <c:pt idx="9">
                  <c:v>0.56900000000000006</c:v>
                </c:pt>
                <c:pt idx="10">
                  <c:v>0.84134375000000006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10-48C7-BCB7-7DCAE5E5403E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Interpolaton2D!$T$5:$T$15</c:f>
              <c:numCache>
                <c:formatCode>General</c:formatCode>
                <c:ptCount val="11"/>
                <c:pt idx="0">
                  <c:v>-0.25</c:v>
                </c:pt>
                <c:pt idx="1">
                  <c:v>-0.24896874999999999</c:v>
                </c:pt>
                <c:pt idx="2">
                  <c:v>-0.24203125</c:v>
                </c:pt>
                <c:pt idx="3">
                  <c:v>-0.22299999999999998</c:v>
                </c:pt>
                <c:pt idx="4">
                  <c:v>-0.18596874999999999</c:v>
                </c:pt>
                <c:pt idx="5">
                  <c:v>-0.12503125000000001</c:v>
                </c:pt>
                <c:pt idx="6">
                  <c:v>-3.4000000000000009E-2</c:v>
                </c:pt>
                <c:pt idx="7">
                  <c:v>9.3031249999999927E-2</c:v>
                </c:pt>
                <c:pt idx="8">
                  <c:v>0.26196875000000014</c:v>
                </c:pt>
                <c:pt idx="9">
                  <c:v>0.47900000000000009</c:v>
                </c:pt>
                <c:pt idx="10">
                  <c:v>0.75134374999999998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810-48C7-BCB7-7DCAE5E5403E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Interpolaton2D!$U$5:$U$15</c:f>
              <c:numCache>
                <c:formatCode>General</c:formatCode>
                <c:ptCount val="11"/>
                <c:pt idx="0">
                  <c:v>-0.36</c:v>
                </c:pt>
                <c:pt idx="1">
                  <c:v>-0.35896875</c:v>
                </c:pt>
                <c:pt idx="2">
                  <c:v>-0.35203124999999996</c:v>
                </c:pt>
                <c:pt idx="3">
                  <c:v>-0.33299999999999996</c:v>
                </c:pt>
                <c:pt idx="4">
                  <c:v>-0.29596875</c:v>
                </c:pt>
                <c:pt idx="5">
                  <c:v>-0.23503125</c:v>
                </c:pt>
                <c:pt idx="6">
                  <c:v>-0.14399999999999999</c:v>
                </c:pt>
                <c:pt idx="7">
                  <c:v>-1.6968750000000057E-2</c:v>
                </c:pt>
                <c:pt idx="8">
                  <c:v>0.15196875000000015</c:v>
                </c:pt>
                <c:pt idx="9">
                  <c:v>0.36900000000000011</c:v>
                </c:pt>
                <c:pt idx="10">
                  <c:v>0.6413437500000001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810-48C7-BCB7-7DCAE5E5403E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Interpolaton2D!$V$5:$V$15</c:f>
              <c:numCache>
                <c:formatCode>General</c:formatCode>
                <c:ptCount val="11"/>
                <c:pt idx="0">
                  <c:v>-0.49</c:v>
                </c:pt>
                <c:pt idx="1">
                  <c:v>-0.48896875000000001</c:v>
                </c:pt>
                <c:pt idx="2">
                  <c:v>-0.48203124999999997</c:v>
                </c:pt>
                <c:pt idx="3">
                  <c:v>-0.46299999999999997</c:v>
                </c:pt>
                <c:pt idx="4">
                  <c:v>-0.42596875000000001</c:v>
                </c:pt>
                <c:pt idx="5">
                  <c:v>-0.36503124999999997</c:v>
                </c:pt>
                <c:pt idx="6">
                  <c:v>-0.27400000000000002</c:v>
                </c:pt>
                <c:pt idx="7">
                  <c:v>-0.14696875000000009</c:v>
                </c:pt>
                <c:pt idx="8">
                  <c:v>2.1968750000000141E-2</c:v>
                </c:pt>
                <c:pt idx="9">
                  <c:v>0.23900000000000007</c:v>
                </c:pt>
                <c:pt idx="10">
                  <c:v>0.51134374999999999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810-48C7-BCB7-7DCAE5E5403E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Interpolaton2D!$W$5:$W$15</c:f>
              <c:numCache>
                <c:formatCode>General</c:formatCode>
                <c:ptCount val="11"/>
                <c:pt idx="0">
                  <c:v>-0.64000000000000012</c:v>
                </c:pt>
                <c:pt idx="1">
                  <c:v>-0.63896875000000009</c:v>
                </c:pt>
                <c:pt idx="2">
                  <c:v>-0.63203125000000004</c:v>
                </c:pt>
                <c:pt idx="3">
                  <c:v>-0.6130000000000001</c:v>
                </c:pt>
                <c:pt idx="4">
                  <c:v>-0.57596875000000014</c:v>
                </c:pt>
                <c:pt idx="5">
                  <c:v>-0.51503125000000016</c:v>
                </c:pt>
                <c:pt idx="6">
                  <c:v>-0.42400000000000015</c:v>
                </c:pt>
                <c:pt idx="7">
                  <c:v>-0.29696875000000023</c:v>
                </c:pt>
                <c:pt idx="8">
                  <c:v>-0.12803124999999999</c:v>
                </c:pt>
                <c:pt idx="9">
                  <c:v>8.8999999999999968E-2</c:v>
                </c:pt>
                <c:pt idx="10">
                  <c:v>0.36134374999999985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810-48C7-BCB7-7DCAE5E5403E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Interpolaton2D!$X$5:$X$15</c:f>
              <c:numCache>
                <c:formatCode>General</c:formatCode>
                <c:ptCount val="11"/>
                <c:pt idx="0">
                  <c:v>-0.81500000000000006</c:v>
                </c:pt>
                <c:pt idx="1">
                  <c:v>-0.81396875000000002</c:v>
                </c:pt>
                <c:pt idx="2">
                  <c:v>-0.80703125000000009</c:v>
                </c:pt>
                <c:pt idx="3">
                  <c:v>-0.78800000000000003</c:v>
                </c:pt>
                <c:pt idx="4">
                  <c:v>-0.75096874999999996</c:v>
                </c:pt>
                <c:pt idx="5">
                  <c:v>-0.6900312500000001</c:v>
                </c:pt>
                <c:pt idx="6">
                  <c:v>-0.59900000000000009</c:v>
                </c:pt>
                <c:pt idx="7">
                  <c:v>-0.4719687500000001</c:v>
                </c:pt>
                <c:pt idx="8">
                  <c:v>-0.30303124999999992</c:v>
                </c:pt>
                <c:pt idx="9">
                  <c:v>-8.5999999999999979E-2</c:v>
                </c:pt>
                <c:pt idx="10">
                  <c:v>0.18634374999999989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810-48C7-BCB7-7DCAE5E5403E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Interpolaton2D!$N$5:$N$15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Interpolaton2D!$Y$5:$Y$15</c:f>
              <c:numCache>
                <c:formatCode>General</c:formatCode>
                <c:ptCount val="11"/>
                <c:pt idx="0">
                  <c:v>-1</c:v>
                </c:pt>
                <c:pt idx="1">
                  <c:v>-0.99896874999999985</c:v>
                </c:pt>
                <c:pt idx="2">
                  <c:v>-0.99203124999999992</c:v>
                </c:pt>
                <c:pt idx="3">
                  <c:v>-0.97299999999999998</c:v>
                </c:pt>
                <c:pt idx="4">
                  <c:v>-0.93596875000000002</c:v>
                </c:pt>
                <c:pt idx="5">
                  <c:v>-0.87503125000000004</c:v>
                </c:pt>
                <c:pt idx="6">
                  <c:v>-0.78400000000000003</c:v>
                </c:pt>
                <c:pt idx="7">
                  <c:v>-0.65696874999999999</c:v>
                </c:pt>
                <c:pt idx="8">
                  <c:v>-0.48803124999999992</c:v>
                </c:pt>
                <c:pt idx="9">
                  <c:v>-0.27099999999999991</c:v>
                </c:pt>
                <c:pt idx="10">
                  <c:v>1.3437499999999873E-3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810-48C7-BCB7-7DCAE5E54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548111"/>
        <c:axId val="1290548527"/>
      </c:scatterChart>
      <c:valAx>
        <c:axId val="129054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548527"/>
        <c:crosses val="autoZero"/>
        <c:crossBetween val="midCat"/>
      </c:valAx>
      <c:valAx>
        <c:axId val="12905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54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Interpolaton2D!$O$5:$Y$5</c:f>
              <c:numCache>
                <c:formatCode>General</c:formatCode>
                <c:ptCount val="11"/>
                <c:pt idx="0">
                  <c:v>0</c:v>
                </c:pt>
                <c:pt idx="1">
                  <c:v>-1.5000000000000003E-2</c:v>
                </c:pt>
                <c:pt idx="2">
                  <c:v>-4.0000000000000008E-2</c:v>
                </c:pt>
                <c:pt idx="3">
                  <c:v>-9.0000000000000011E-2</c:v>
                </c:pt>
                <c:pt idx="4">
                  <c:v>-0.16000000000000003</c:v>
                </c:pt>
                <c:pt idx="5">
                  <c:v>-0.25</c:v>
                </c:pt>
                <c:pt idx="6">
                  <c:v>-0.36</c:v>
                </c:pt>
                <c:pt idx="7">
                  <c:v>-0.49</c:v>
                </c:pt>
                <c:pt idx="8">
                  <c:v>-0.64000000000000012</c:v>
                </c:pt>
                <c:pt idx="9">
                  <c:v>-0.81500000000000006</c:v>
                </c:pt>
                <c:pt idx="1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C22-85CC-0F24032B0E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Interpolaton2D!$O$6:$Y$6</c:f>
              <c:numCache>
                <c:formatCode>General</c:formatCode>
                <c:ptCount val="11"/>
                <c:pt idx="0">
                  <c:v>1.0312500000000005E-3</c:v>
                </c:pt>
                <c:pt idx="1">
                  <c:v>-1.3968749999999999E-2</c:v>
                </c:pt>
                <c:pt idx="2">
                  <c:v>-3.8968750000000003E-2</c:v>
                </c:pt>
                <c:pt idx="3">
                  <c:v>-8.8968750000000013E-2</c:v>
                </c:pt>
                <c:pt idx="4">
                  <c:v>-0.15896875000000002</c:v>
                </c:pt>
                <c:pt idx="5">
                  <c:v>-0.24896874999999999</c:v>
                </c:pt>
                <c:pt idx="6">
                  <c:v>-0.35896875</c:v>
                </c:pt>
                <c:pt idx="7">
                  <c:v>-0.48896875000000001</c:v>
                </c:pt>
                <c:pt idx="8">
                  <c:v>-0.63896875000000009</c:v>
                </c:pt>
                <c:pt idx="9">
                  <c:v>-0.81396875000000002</c:v>
                </c:pt>
                <c:pt idx="10">
                  <c:v>-0.99896874999999985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C22-85CC-0F24032B0E6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Interpolaton2D!$O$7:$Y$7</c:f>
              <c:numCache>
                <c:formatCode>General</c:formatCode>
                <c:ptCount val="11"/>
                <c:pt idx="0">
                  <c:v>7.9687500000000001E-3</c:v>
                </c:pt>
                <c:pt idx="1">
                  <c:v>-7.0312499999999984E-3</c:v>
                </c:pt>
                <c:pt idx="2">
                  <c:v>-3.2031250000000004E-2</c:v>
                </c:pt>
                <c:pt idx="3">
                  <c:v>-8.2031250000000028E-2</c:v>
                </c:pt>
                <c:pt idx="4">
                  <c:v>-0.15203125000000003</c:v>
                </c:pt>
                <c:pt idx="5">
                  <c:v>-0.24203125</c:v>
                </c:pt>
                <c:pt idx="6">
                  <c:v>-0.35203124999999996</c:v>
                </c:pt>
                <c:pt idx="7">
                  <c:v>-0.48203124999999997</c:v>
                </c:pt>
                <c:pt idx="8">
                  <c:v>-0.63203125000000004</c:v>
                </c:pt>
                <c:pt idx="9">
                  <c:v>-0.80703125000000009</c:v>
                </c:pt>
                <c:pt idx="10">
                  <c:v>-0.99203124999999992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83-4C22-85CC-0F24032B0E6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Interpolaton2D!$O$8:$Y$8</c:f>
              <c:numCache>
                <c:formatCode>General</c:formatCode>
                <c:ptCount val="11"/>
                <c:pt idx="0">
                  <c:v>2.7E-2</c:v>
                </c:pt>
                <c:pt idx="1">
                  <c:v>1.1999999999999997E-2</c:v>
                </c:pt>
                <c:pt idx="2">
                  <c:v>-1.3000000000000008E-2</c:v>
                </c:pt>
                <c:pt idx="3">
                  <c:v>-6.3000000000000014E-2</c:v>
                </c:pt>
                <c:pt idx="4">
                  <c:v>-0.13300000000000003</c:v>
                </c:pt>
                <c:pt idx="5">
                  <c:v>-0.22299999999999998</c:v>
                </c:pt>
                <c:pt idx="6">
                  <c:v>-0.33299999999999996</c:v>
                </c:pt>
                <c:pt idx="7">
                  <c:v>-0.46299999999999997</c:v>
                </c:pt>
                <c:pt idx="8">
                  <c:v>-0.6130000000000001</c:v>
                </c:pt>
                <c:pt idx="9">
                  <c:v>-0.78800000000000003</c:v>
                </c:pt>
                <c:pt idx="10">
                  <c:v>-0.97299999999999998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83-4C22-85CC-0F24032B0E6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Interpolaton2D!$O$9:$Y$9</c:f>
              <c:numCache>
                <c:formatCode>General</c:formatCode>
                <c:ptCount val="11"/>
                <c:pt idx="0">
                  <c:v>6.4031250000000012E-2</c:v>
                </c:pt>
                <c:pt idx="1">
                  <c:v>4.9031250000000019E-2</c:v>
                </c:pt>
                <c:pt idx="2">
                  <c:v>2.4031250000000004E-2</c:v>
                </c:pt>
                <c:pt idx="3">
                  <c:v>-2.5968749999999995E-2</c:v>
                </c:pt>
                <c:pt idx="4">
                  <c:v>-9.5968750000000019E-2</c:v>
                </c:pt>
                <c:pt idx="5">
                  <c:v>-0.18596874999999999</c:v>
                </c:pt>
                <c:pt idx="6">
                  <c:v>-0.29596875</c:v>
                </c:pt>
                <c:pt idx="7">
                  <c:v>-0.42596875000000001</c:v>
                </c:pt>
                <c:pt idx="8">
                  <c:v>-0.57596875000000014</c:v>
                </c:pt>
                <c:pt idx="9">
                  <c:v>-0.75096874999999996</c:v>
                </c:pt>
                <c:pt idx="10">
                  <c:v>-0.93596875000000002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83-4C22-85CC-0F24032B0E6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Interpolaton2D!$O$10:$Y$10</c:f>
              <c:numCache>
                <c:formatCode>General</c:formatCode>
                <c:ptCount val="11"/>
                <c:pt idx="0">
                  <c:v>0.12496875</c:v>
                </c:pt>
                <c:pt idx="1">
                  <c:v>0.10996874999999998</c:v>
                </c:pt>
                <c:pt idx="2">
                  <c:v>8.4968749999999982E-2</c:v>
                </c:pt>
                <c:pt idx="3">
                  <c:v>3.4968749999999993E-2</c:v>
                </c:pt>
                <c:pt idx="4">
                  <c:v>-3.5031250000000035E-2</c:v>
                </c:pt>
                <c:pt idx="5">
                  <c:v>-0.12503125000000001</c:v>
                </c:pt>
                <c:pt idx="6">
                  <c:v>-0.23503125</c:v>
                </c:pt>
                <c:pt idx="7">
                  <c:v>-0.36503124999999997</c:v>
                </c:pt>
                <c:pt idx="8">
                  <c:v>-0.51503125000000016</c:v>
                </c:pt>
                <c:pt idx="9">
                  <c:v>-0.6900312500000001</c:v>
                </c:pt>
                <c:pt idx="10">
                  <c:v>-0.87503125000000004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83-4C22-85CC-0F24032B0E65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Interpolaton2D!$O$11:$Y$11</c:f>
              <c:numCache>
                <c:formatCode>General</c:formatCode>
                <c:ptCount val="11"/>
                <c:pt idx="0">
                  <c:v>0.216</c:v>
                </c:pt>
                <c:pt idx="1">
                  <c:v>0.20100000000000001</c:v>
                </c:pt>
                <c:pt idx="2">
                  <c:v>0.17599999999999999</c:v>
                </c:pt>
                <c:pt idx="3">
                  <c:v>0.12599999999999997</c:v>
                </c:pt>
                <c:pt idx="4">
                  <c:v>5.5999999999999966E-2</c:v>
                </c:pt>
                <c:pt idx="5">
                  <c:v>-3.4000000000000009E-2</c:v>
                </c:pt>
                <c:pt idx="6">
                  <c:v>-0.14399999999999999</c:v>
                </c:pt>
                <c:pt idx="7">
                  <c:v>-0.27400000000000002</c:v>
                </c:pt>
                <c:pt idx="8">
                  <c:v>-0.42400000000000015</c:v>
                </c:pt>
                <c:pt idx="9">
                  <c:v>-0.59900000000000009</c:v>
                </c:pt>
                <c:pt idx="10">
                  <c:v>-0.78400000000000003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83-4C22-85CC-0F24032B0E65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Interpolaton2D!$O$12:$Y$12</c:f>
              <c:numCache>
                <c:formatCode>General</c:formatCode>
                <c:ptCount val="11"/>
                <c:pt idx="0">
                  <c:v>0.34303124999999995</c:v>
                </c:pt>
                <c:pt idx="1">
                  <c:v>0.32803125</c:v>
                </c:pt>
                <c:pt idx="2">
                  <c:v>0.30303124999999992</c:v>
                </c:pt>
                <c:pt idx="3">
                  <c:v>0.25303124999999993</c:v>
                </c:pt>
                <c:pt idx="4">
                  <c:v>0.1830312499999999</c:v>
                </c:pt>
                <c:pt idx="5">
                  <c:v>9.3031249999999927E-2</c:v>
                </c:pt>
                <c:pt idx="6">
                  <c:v>-1.6968750000000057E-2</c:v>
                </c:pt>
                <c:pt idx="7">
                  <c:v>-0.14696875000000009</c:v>
                </c:pt>
                <c:pt idx="8">
                  <c:v>-0.29696875000000023</c:v>
                </c:pt>
                <c:pt idx="9">
                  <c:v>-0.4719687500000001</c:v>
                </c:pt>
                <c:pt idx="10">
                  <c:v>-0.65696874999999999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83-4C22-85CC-0F24032B0E65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Interpolaton2D!$O$13:$Y$13</c:f>
              <c:numCache>
                <c:formatCode>General</c:formatCode>
                <c:ptCount val="11"/>
                <c:pt idx="0">
                  <c:v>0.51196875000000019</c:v>
                </c:pt>
                <c:pt idx="1">
                  <c:v>0.49696875000000013</c:v>
                </c:pt>
                <c:pt idx="2">
                  <c:v>0.4719687500000001</c:v>
                </c:pt>
                <c:pt idx="3">
                  <c:v>0.42196875000000011</c:v>
                </c:pt>
                <c:pt idx="4">
                  <c:v>0.35196875000000005</c:v>
                </c:pt>
                <c:pt idx="5">
                  <c:v>0.26196875000000014</c:v>
                </c:pt>
                <c:pt idx="6">
                  <c:v>0.15196875000000015</c:v>
                </c:pt>
                <c:pt idx="7">
                  <c:v>2.1968750000000141E-2</c:v>
                </c:pt>
                <c:pt idx="8">
                  <c:v>-0.12803124999999999</c:v>
                </c:pt>
                <c:pt idx="9">
                  <c:v>-0.30303124999999992</c:v>
                </c:pt>
                <c:pt idx="10">
                  <c:v>-0.48803124999999992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83-4C22-85CC-0F24032B0E65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Interpolaton2D!$O$14:$Y$14</c:f>
              <c:numCache>
                <c:formatCode>General</c:formatCode>
                <c:ptCount val="11"/>
                <c:pt idx="0">
                  <c:v>0.72900000000000009</c:v>
                </c:pt>
                <c:pt idx="1">
                  <c:v>0.71400000000000008</c:v>
                </c:pt>
                <c:pt idx="2">
                  <c:v>0.68900000000000006</c:v>
                </c:pt>
                <c:pt idx="3">
                  <c:v>0.63900000000000001</c:v>
                </c:pt>
                <c:pt idx="4">
                  <c:v>0.56900000000000006</c:v>
                </c:pt>
                <c:pt idx="5">
                  <c:v>0.47900000000000009</c:v>
                </c:pt>
                <c:pt idx="6">
                  <c:v>0.36900000000000011</c:v>
                </c:pt>
                <c:pt idx="7">
                  <c:v>0.23900000000000007</c:v>
                </c:pt>
                <c:pt idx="8">
                  <c:v>8.8999999999999968E-2</c:v>
                </c:pt>
                <c:pt idx="9">
                  <c:v>-8.5999999999999979E-2</c:v>
                </c:pt>
                <c:pt idx="10">
                  <c:v>-0.27099999999999991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683-4C22-85CC-0F24032B0E65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Interpolaton2D!$O$4:$Y$4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Interpolaton2D!$O$15:$Y$15</c:f>
              <c:numCache>
                <c:formatCode>General</c:formatCode>
                <c:ptCount val="11"/>
                <c:pt idx="0">
                  <c:v>1.00134375</c:v>
                </c:pt>
                <c:pt idx="1">
                  <c:v>0.98634374999999996</c:v>
                </c:pt>
                <c:pt idx="2">
                  <c:v>0.96134374999999994</c:v>
                </c:pt>
                <c:pt idx="3">
                  <c:v>0.9113437499999999</c:v>
                </c:pt>
                <c:pt idx="4">
                  <c:v>0.84134375000000006</c:v>
                </c:pt>
                <c:pt idx="5">
                  <c:v>0.75134374999999998</c:v>
                </c:pt>
                <c:pt idx="6">
                  <c:v>0.6413437500000001</c:v>
                </c:pt>
                <c:pt idx="7">
                  <c:v>0.51134374999999999</c:v>
                </c:pt>
                <c:pt idx="8">
                  <c:v>0.36134374999999985</c:v>
                </c:pt>
                <c:pt idx="9">
                  <c:v>0.18634374999999989</c:v>
                </c:pt>
                <c:pt idx="10">
                  <c:v>1.3437499999999873E-3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683-4C22-85CC-0F24032B0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846816"/>
        <c:axId val="1369493952"/>
      </c:scatterChart>
      <c:valAx>
        <c:axId val="116284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493952"/>
        <c:crosses val="autoZero"/>
        <c:crossBetween val="midCat"/>
      </c:valAx>
      <c:valAx>
        <c:axId val="13694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84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'Scattered Interpolation'!$D$4:$D$23</c:f>
              <c:numCache>
                <c:formatCode>General</c:formatCode>
                <c:ptCount val="20"/>
                <c:pt idx="0">
                  <c:v>2.5739833549596369</c:v>
                </c:pt>
                <c:pt idx="1">
                  <c:v>-0.34151935391128063</c:v>
                </c:pt>
                <c:pt idx="2">
                  <c:v>-0.30500545352697372</c:v>
                </c:pt>
                <c:pt idx="3">
                  <c:v>-2.9350570756942034</c:v>
                </c:pt>
                <c:pt idx="4">
                  <c:v>-1.6301080626435578</c:v>
                </c:pt>
                <c:pt idx="5">
                  <c:v>1.6247833776287735</c:v>
                </c:pt>
                <c:pt idx="6">
                  <c:v>1.2428642408922315</c:v>
                </c:pt>
                <c:pt idx="7">
                  <c:v>0.72026776615530252</c:v>
                </c:pt>
                <c:pt idx="8">
                  <c:v>-1.8482401482760906</c:v>
                </c:pt>
                <c:pt idx="9">
                  <c:v>-2.0649865977466106</c:v>
                </c:pt>
                <c:pt idx="10">
                  <c:v>2.1431506220251322</c:v>
                </c:pt>
                <c:pt idx="11">
                  <c:v>-0.66948858182877302</c:v>
                </c:pt>
                <c:pt idx="12">
                  <c:v>7.9929484985768795E-2</c:v>
                </c:pt>
                <c:pt idx="13">
                  <c:v>1.8258851445280015</c:v>
                </c:pt>
                <c:pt idx="14">
                  <c:v>-2.4852012349292636</c:v>
                </c:pt>
                <c:pt idx="15">
                  <c:v>1.3798719146288931</c:v>
                </c:pt>
                <c:pt idx="16">
                  <c:v>-1.4424063116312027</c:v>
                </c:pt>
                <c:pt idx="17">
                  <c:v>-0.84392033563926816</c:v>
                </c:pt>
                <c:pt idx="18">
                  <c:v>-0.41023798333480954</c:v>
                </c:pt>
                <c:pt idx="19">
                  <c:v>2.1466325456276536</c:v>
                </c:pt>
              </c:numCache>
            </c:numRef>
          </c:xVal>
          <c:yVal>
            <c:numRef>
              <c:f>'Scattered Interpolation'!$E$4:$E$23</c:f>
              <c:numCache>
                <c:formatCode>General</c:formatCode>
                <c:ptCount val="20"/>
                <c:pt idx="0">
                  <c:v>2.701887502335012</c:v>
                </c:pt>
                <c:pt idx="1">
                  <c:v>-1.8588769664056599</c:v>
                </c:pt>
                <c:pt idx="2">
                  <c:v>-2.2543605831451714</c:v>
                </c:pt>
                <c:pt idx="3">
                  <c:v>2.425425864290446</c:v>
                </c:pt>
                <c:pt idx="4">
                  <c:v>2.65062250290066</c:v>
                </c:pt>
                <c:pt idx="5">
                  <c:v>-1.8996802414767444</c:v>
                </c:pt>
                <c:pt idx="6">
                  <c:v>-2.8032312397845089</c:v>
                </c:pt>
                <c:pt idx="7">
                  <c:v>0.23599513387307525</c:v>
                </c:pt>
                <c:pt idx="8">
                  <c:v>-2.2786153759807348</c:v>
                </c:pt>
                <c:pt idx="9">
                  <c:v>-1.9678369564935565</c:v>
                </c:pt>
                <c:pt idx="10">
                  <c:v>1.7593023148365319</c:v>
                </c:pt>
                <c:pt idx="11">
                  <c:v>-0.48204162390902638</c:v>
                </c:pt>
                <c:pt idx="12">
                  <c:v>1.3593505136668682E-3</c:v>
                </c:pt>
                <c:pt idx="13">
                  <c:v>1.7914786753244698</c:v>
                </c:pt>
                <c:pt idx="14">
                  <c:v>-2.5055947154760361</c:v>
                </c:pt>
                <c:pt idx="15">
                  <c:v>-2.052882662974298</c:v>
                </c:pt>
                <c:pt idx="16">
                  <c:v>1.1544638019986451</c:v>
                </c:pt>
                <c:pt idx="17">
                  <c:v>-5.6396184023469687E-2</c:v>
                </c:pt>
                <c:pt idx="18">
                  <c:v>-2.4845597092062235</c:v>
                </c:pt>
                <c:pt idx="19">
                  <c:v>-0.12205745279788971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B-43CF-8EE0-FFBE50A83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131264"/>
        <c:axId val="1848135008"/>
      </c:scatterChart>
      <c:valAx>
        <c:axId val="184813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135008"/>
        <c:crosses val="autoZero"/>
        <c:crossBetween val="midCat"/>
      </c:valAx>
      <c:valAx>
        <c:axId val="18481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13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6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1309341980688598E-2"/>
          <c:y val="5.2619203730577248E-2"/>
          <c:w val="0.91007054749356087"/>
          <c:h val="0.84210069741161164"/>
        </c:manualLayout>
      </c:layout>
      <c:surface3DChart>
        <c:wireframe val="0"/>
        <c:ser>
          <c:idx val="0"/>
          <c:order val="0"/>
          <c:tx>
            <c:strRef>
              <c:f>'Scattered Interpolation'!$M$4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Interpolation'!$N$4:$AR$4</c:f>
              <c:numCache>
                <c:formatCode>General</c:formatCode>
                <c:ptCount val="31"/>
                <c:pt idx="0">
                  <c:v>-1.1887742535503353E-2</c:v>
                </c:pt>
                <c:pt idx="1">
                  <c:v>-8.4656296179602269E-3</c:v>
                </c:pt>
                <c:pt idx="2">
                  <c:v>-5.280072937553934E-3</c:v>
                </c:pt>
                <c:pt idx="3">
                  <c:v>-2.6531033384512605E-3</c:v>
                </c:pt>
                <c:pt idx="4">
                  <c:v>-9.5807395798072972E-4</c:v>
                </c:pt>
                <c:pt idx="5">
                  <c:v>-4.8177128379661011E-4</c:v>
                </c:pt>
                <c:pt idx="6">
                  <c:v>-1.237825749208327E-3</c:v>
                </c:pt>
                <c:pt idx="7">
                  <c:v>-2.8449804081046824E-3</c:v>
                </c:pt>
                <c:pt idx="8">
                  <c:v>-4.5554731517109589E-3</c:v>
                </c:pt>
                <c:pt idx="9">
                  <c:v>-5.4309634771984305E-3</c:v>
                </c:pt>
                <c:pt idx="10">
                  <c:v>-4.6072579792994523E-3</c:v>
                </c:pt>
                <c:pt idx="11">
                  <c:v>-1.5856493120689659E-3</c:v>
                </c:pt>
                <c:pt idx="12">
                  <c:v>3.5165895220952929E-3</c:v>
                </c:pt>
                <c:pt idx="13">
                  <c:v>9.8737125714548971E-3</c:v>
                </c:pt>
                <c:pt idx="14">
                  <c:v>1.6161426254286671E-2</c:v>
                </c:pt>
                <c:pt idx="15">
                  <c:v>2.1057511196860033E-2</c:v>
                </c:pt>
                <c:pt idx="16">
                  <c:v>2.372931841407561E-2</c:v>
                </c:pt>
                <c:pt idx="17">
                  <c:v>2.3978075513844354E-2</c:v>
                </c:pt>
                <c:pt idx="18">
                  <c:v>2.2045734585282025E-2</c:v>
                </c:pt>
                <c:pt idx="19">
                  <c:v>1.8330502524120242E-2</c:v>
                </c:pt>
                <c:pt idx="20">
                  <c:v>1.3203877951325004E-2</c:v>
                </c:pt>
                <c:pt idx="21">
                  <c:v>6.9905635334666441E-3</c:v>
                </c:pt>
                <c:pt idx="22">
                  <c:v>5.9062801416298258E-5</c:v>
                </c:pt>
                <c:pt idx="23">
                  <c:v>-7.1379329743799062E-3</c:v>
                </c:pt>
                <c:pt idx="24">
                  <c:v>-1.4177009725955756E-2</c:v>
                </c:pt>
                <c:pt idx="25">
                  <c:v>-2.0809640220124354E-2</c:v>
                </c:pt>
                <c:pt idx="26">
                  <c:v>-2.6981458046023508E-2</c:v>
                </c:pt>
                <c:pt idx="27">
                  <c:v>-3.2745145778162288E-2</c:v>
                </c:pt>
                <c:pt idx="28">
                  <c:v>-3.8171395707968674E-2</c:v>
                </c:pt>
                <c:pt idx="29">
                  <c:v>-4.3307272462687438E-2</c:v>
                </c:pt>
                <c:pt idx="30">
                  <c:v>-4.8172317585015917E-2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4-4FF1-ACFB-18305EE4E22A}"/>
            </c:ext>
          </c:extLst>
        </c:ser>
        <c:ser>
          <c:idx val="1"/>
          <c:order val="1"/>
          <c:tx>
            <c:strRef>
              <c:f>'Scattered Interpolation'!$M$5</c:f>
              <c:strCache>
                <c:ptCount val="1"/>
                <c:pt idx="0">
                  <c:v>-2.8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Interpolation'!$N$5:$AR$5</c:f>
              <c:numCache>
                <c:formatCode>General</c:formatCode>
                <c:ptCount val="31"/>
                <c:pt idx="0">
                  <c:v>-1.1595314265829527E-2</c:v>
                </c:pt>
                <c:pt idx="1">
                  <c:v>-7.6096309098928026E-3</c:v>
                </c:pt>
                <c:pt idx="2">
                  <c:v>-3.8821241497058144E-3</c:v>
                </c:pt>
                <c:pt idx="3">
                  <c:v>-8.5794668528139245E-4</c:v>
                </c:pt>
                <c:pt idx="4">
                  <c:v>9.2055317333859105E-4</c:v>
                </c:pt>
                <c:pt idx="5">
                  <c:v>1.0109422586084514E-3</c:v>
                </c:pt>
                <c:pt idx="6">
                  <c:v>-6.5258303309959596E-4</c:v>
                </c:pt>
                <c:pt idx="7">
                  <c:v>-3.5798318140906962E-3</c:v>
                </c:pt>
                <c:pt idx="8">
                  <c:v>-6.7658991527990587E-3</c:v>
                </c:pt>
                <c:pt idx="9">
                  <c:v>-8.9314265652081191E-3</c:v>
                </c:pt>
                <c:pt idx="10">
                  <c:v>-8.8696678562771285E-3</c:v>
                </c:pt>
                <c:pt idx="11">
                  <c:v>-5.8355027849219254E-3</c:v>
                </c:pt>
                <c:pt idx="12">
                  <c:v>8.4373606547559141E-5</c:v>
                </c:pt>
                <c:pt idx="13">
                  <c:v>7.7919946262856414E-3</c:v>
                </c:pt>
                <c:pt idx="14">
                  <c:v>1.5457741202049353E-2</c:v>
                </c:pt>
                <c:pt idx="15">
                  <c:v>2.1270224779858661E-2</c:v>
                </c:pt>
                <c:pt idx="16">
                  <c:v>2.4142267391380069E-2</c:v>
                </c:pt>
                <c:pt idx="17">
                  <c:v>2.3865389872044909E-2</c:v>
                </c:pt>
                <c:pt idx="18">
                  <c:v>2.081954448315082E-2</c:v>
                </c:pt>
                <c:pt idx="19">
                  <c:v>1.5636991412606549E-2</c:v>
                </c:pt>
                <c:pt idx="20">
                  <c:v>9.0080363317612128E-3</c:v>
                </c:pt>
                <c:pt idx="21">
                  <c:v>1.6114512398414486E-3</c:v>
                </c:pt>
                <c:pt idx="22">
                  <c:v>-5.9102031408417906E-3</c:v>
                </c:pt>
                <c:pt idx="23">
                  <c:v>-1.303201380104E-2</c:v>
                </c:pt>
                <c:pt idx="24">
                  <c:v>-1.9484982946688385E-2</c:v>
                </c:pt>
                <c:pt idx="25">
                  <c:v>-2.5293225299035205E-2</c:v>
                </c:pt>
                <c:pt idx="26">
                  <c:v>-3.0644260040692151E-2</c:v>
                </c:pt>
                <c:pt idx="27">
                  <c:v>-3.5724200122688982E-2</c:v>
                </c:pt>
                <c:pt idx="28">
                  <c:v>-4.0637164288388136E-2</c:v>
                </c:pt>
                <c:pt idx="29">
                  <c:v>-4.5407509946835706E-2</c:v>
                </c:pt>
                <c:pt idx="30">
                  <c:v>-5.0013875542523047E-2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4-4FF1-ACFB-18305EE4E22A}"/>
            </c:ext>
          </c:extLst>
        </c:ser>
        <c:ser>
          <c:idx val="2"/>
          <c:order val="2"/>
          <c:tx>
            <c:strRef>
              <c:f>'Scattered Interpolation'!$M$6</c:f>
              <c:strCache>
                <c:ptCount val="1"/>
                <c:pt idx="0">
                  <c:v>-2.6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Interpolation'!$N$6:$AR$6</c:f>
              <c:numCache>
                <c:formatCode>General</c:formatCode>
                <c:ptCount val="31"/>
                <c:pt idx="0">
                  <c:v>-1.1668047611807498E-2</c:v>
                </c:pt>
                <c:pt idx="1">
                  <c:v>-7.0368661139427122E-3</c:v>
                </c:pt>
                <c:pt idx="2">
                  <c:v>-2.6757911954208638E-3</c:v>
                </c:pt>
                <c:pt idx="3">
                  <c:v>8.2108823048489613E-4</c:v>
                </c:pt>
                <c:pt idx="4">
                  <c:v>2.7115135316134083E-3</c:v>
                </c:pt>
                <c:pt idx="5">
                  <c:v>2.3737643447942075E-3</c:v>
                </c:pt>
                <c:pt idx="6">
                  <c:v>-3.1437554525244778E-4</c:v>
                </c:pt>
                <c:pt idx="7">
                  <c:v>-4.7398565515809656E-3</c:v>
                </c:pt>
                <c:pt idx="8">
                  <c:v>-9.6226573159643707E-3</c:v>
                </c:pt>
                <c:pt idx="9">
                  <c:v>-1.3326252602485045E-2</c:v>
                </c:pt>
                <c:pt idx="10">
                  <c:v>-1.4271013482150369E-2</c:v>
                </c:pt>
                <c:pt idx="11">
                  <c:v>-1.1400661106336873E-2</c:v>
                </c:pt>
                <c:pt idx="12">
                  <c:v>-4.6826983092038959E-3</c:v>
                </c:pt>
                <c:pt idx="13">
                  <c:v>4.5761285835383692E-3</c:v>
                </c:pt>
                <c:pt idx="14">
                  <c:v>1.4038816249678367E-2</c:v>
                </c:pt>
                <c:pt idx="15">
                  <c:v>2.1339661991137068E-2</c:v>
                </c:pt>
                <c:pt idx="16">
                  <c:v>2.5017641066192777E-2</c:v>
                </c:pt>
                <c:pt idx="17">
                  <c:v>2.4695066801007196E-2</c:v>
                </c:pt>
                <c:pt idx="18">
                  <c:v>2.0751343465720235E-2</c:v>
                </c:pt>
                <c:pt idx="19">
                  <c:v>1.4016227452646444E-2</c:v>
                </c:pt>
                <c:pt idx="20">
                  <c:v>5.6024615039218118E-3</c:v>
                </c:pt>
                <c:pt idx="21">
                  <c:v>-3.2564942256093077E-3</c:v>
                </c:pt>
                <c:pt idx="22">
                  <c:v>-1.1472319650308803E-2</c:v>
                </c:pt>
                <c:pt idx="23">
                  <c:v>-1.8426860786651202E-2</c:v>
                </c:pt>
                <c:pt idx="24">
                  <c:v>-2.4124215819557641E-2</c:v>
                </c:pt>
                <c:pt idx="25">
                  <c:v>-2.8993303677187818E-2</c:v>
                </c:pt>
                <c:pt idx="26">
                  <c:v>-3.3516714603252729E-2</c:v>
                </c:pt>
                <c:pt idx="27">
                  <c:v>-3.7993954338783997E-2</c:v>
                </c:pt>
                <c:pt idx="28">
                  <c:v>-4.2517238436889732E-2</c:v>
                </c:pt>
                <c:pt idx="29">
                  <c:v>-4.7050658276350937E-2</c:v>
                </c:pt>
                <c:pt idx="30">
                  <c:v>-5.1511020146410014E-2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4-4FF1-ACFB-18305EE4E22A}"/>
            </c:ext>
          </c:extLst>
        </c:ser>
        <c:ser>
          <c:idx val="3"/>
          <c:order val="3"/>
          <c:tx>
            <c:strRef>
              <c:f>'Scattered Interpolation'!$M$7</c:f>
              <c:strCache>
                <c:ptCount val="1"/>
                <c:pt idx="0">
                  <c:v>-2.4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Interpolation'!$N$7:$AR$7</c:f>
              <c:numCache>
                <c:formatCode>General</c:formatCode>
                <c:ptCount val="31"/>
                <c:pt idx="0">
                  <c:v>-1.245269648004131E-2</c:v>
                </c:pt>
                <c:pt idx="1">
                  <c:v>-7.1710094923524859E-3</c:v>
                </c:pt>
                <c:pt idx="2">
                  <c:v>-2.1599955890619377E-3</c:v>
                </c:pt>
                <c:pt idx="3">
                  <c:v>1.8288400963288962E-3</c:v>
                </c:pt>
                <c:pt idx="4">
                  <c:v>3.8528730471741966E-3</c:v>
                </c:pt>
                <c:pt idx="5">
                  <c:v>3.1224331108561983E-3</c:v>
                </c:pt>
                <c:pt idx="6">
                  <c:v>-5.2508077284930607E-4</c:v>
                </c:pt>
                <c:pt idx="7">
                  <c:v>-6.3524288898972932E-3</c:v>
                </c:pt>
                <c:pt idx="8">
                  <c:v>-1.2838160764771428E-2</c:v>
                </c:pt>
                <c:pt idx="9">
                  <c:v>-1.8053039728210221E-2</c:v>
                </c:pt>
                <c:pt idx="10">
                  <c:v>-2.0098590513610324E-2</c:v>
                </c:pt>
                <c:pt idx="11">
                  <c:v>-1.7586613406827864E-2</c:v>
                </c:pt>
                <c:pt idx="12">
                  <c:v>-1.0222060761578944E-2</c:v>
                </c:pt>
                <c:pt idx="13">
                  <c:v>7.1486158401762832E-4</c:v>
                </c:pt>
                <c:pt idx="14">
                  <c:v>1.2568944046219529E-2</c:v>
                </c:pt>
                <c:pt idx="15">
                  <c:v>2.2401109444017075E-2</c:v>
                </c:pt>
                <c:pt idx="16">
                  <c:v>2.812088206967106E-2</c:v>
                </c:pt>
                <c:pt idx="17">
                  <c:v>2.883967009439193E-2</c:v>
                </c:pt>
                <c:pt idx="18">
                  <c:v>2.4693528527273516E-2</c:v>
                </c:pt>
                <c:pt idx="19">
                  <c:v>1.6645884097615006E-2</c:v>
                </c:pt>
                <c:pt idx="20">
                  <c:v>6.3238286660506834E-3</c:v>
                </c:pt>
                <c:pt idx="21">
                  <c:v>-4.311625741200165E-3</c:v>
                </c:pt>
                <c:pt idx="22">
                  <c:v>-1.3574751003863485E-2</c:v>
                </c:pt>
                <c:pt idx="23">
                  <c:v>-2.0706222015481827E-2</c:v>
                </c:pt>
                <c:pt idx="24">
                  <c:v>-2.602147707336834E-2</c:v>
                </c:pt>
                <c:pt idx="25">
                  <c:v>-3.0383374331977103E-2</c:v>
                </c:pt>
                <c:pt idx="26">
                  <c:v>-3.4541114023866303E-2</c:v>
                </c:pt>
                <c:pt idx="27">
                  <c:v>-3.8852324288187474E-2</c:v>
                </c:pt>
                <c:pt idx="28">
                  <c:v>-4.3356544634332896E-2</c:v>
                </c:pt>
                <c:pt idx="29">
                  <c:v>-4.7943289250763611E-2</c:v>
                </c:pt>
                <c:pt idx="30">
                  <c:v>-5.2472111578531475E-2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4-4FF1-ACFB-18305EE4E22A}"/>
            </c:ext>
          </c:extLst>
        </c:ser>
        <c:ser>
          <c:idx val="4"/>
          <c:order val="4"/>
          <c:tx>
            <c:strRef>
              <c:f>'Scattered Interpolation'!$M$8</c:f>
              <c:strCache>
                <c:ptCount val="1"/>
                <c:pt idx="0">
                  <c:v>-2.2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Interpolation'!$N$8:$AR$8</c:f>
              <c:numCache>
                <c:formatCode>General</c:formatCode>
                <c:ptCount val="31"/>
                <c:pt idx="0">
                  <c:v>-1.4411330481808701E-2</c:v>
                </c:pt>
                <c:pt idx="1">
                  <c:v>-8.6091944519713637E-3</c:v>
                </c:pt>
                <c:pt idx="2">
                  <c:v>-3.0636207404686755E-3</c:v>
                </c:pt>
                <c:pt idx="3">
                  <c:v>1.3469824731237971E-3</c:v>
                </c:pt>
                <c:pt idx="4">
                  <c:v>3.5342712291232224E-3</c:v>
                </c:pt>
                <c:pt idx="5">
                  <c:v>2.6053889793606136E-3</c:v>
                </c:pt>
                <c:pt idx="6">
                  <c:v>-1.6005429021379389E-3</c:v>
                </c:pt>
                <c:pt idx="7">
                  <c:v>-8.2371726733704818E-3</c:v>
                </c:pt>
                <c:pt idx="8">
                  <c:v>-1.5628850297606078E-2</c:v>
                </c:pt>
                <c:pt idx="9">
                  <c:v>-2.1695588282866593E-2</c:v>
                </c:pt>
                <c:pt idx="10">
                  <c:v>-2.4367506349587887E-2</c:v>
                </c:pt>
                <c:pt idx="11">
                  <c:v>-2.1991102714651278E-2</c:v>
                </c:pt>
                <c:pt idx="12">
                  <c:v>-1.3884375750335192E-2</c:v>
                </c:pt>
                <c:pt idx="13">
                  <c:v>-9.627727301412467E-4</c:v>
                </c:pt>
                <c:pt idx="14">
                  <c:v>1.413401072488123E-2</c:v>
                </c:pt>
                <c:pt idx="15">
                  <c:v>2.7891114549465097E-2</c:v>
                </c:pt>
                <c:pt idx="16">
                  <c:v>3.7217795805876794E-2</c:v>
                </c:pt>
                <c:pt idx="17">
                  <c:v>4.0285106235853962E-2</c:v>
                </c:pt>
                <c:pt idx="18">
                  <c:v>3.6753752476565107E-2</c:v>
                </c:pt>
                <c:pt idx="19">
                  <c:v>2.7698132680733952E-2</c:v>
                </c:pt>
                <c:pt idx="20">
                  <c:v>1.5334192375562491E-2</c:v>
                </c:pt>
                <c:pt idx="21">
                  <c:v>2.4291707208708366E-3</c:v>
                </c:pt>
                <c:pt idx="22">
                  <c:v>-8.6733616070807599E-3</c:v>
                </c:pt>
                <c:pt idx="23">
                  <c:v>-1.7003254972759358E-2</c:v>
                </c:pt>
                <c:pt idx="24">
                  <c:v>-2.3079184338890342E-2</c:v>
                </c:pt>
                <c:pt idx="25">
                  <c:v>-2.8059420158939197E-2</c:v>
                </c:pt>
                <c:pt idx="26">
                  <c:v>-3.2839259795561404E-2</c:v>
                </c:pt>
                <c:pt idx="27">
                  <c:v>-3.7773363975622004E-2</c:v>
                </c:pt>
                <c:pt idx="28">
                  <c:v>-4.2846152672229756E-2</c:v>
                </c:pt>
                <c:pt idx="29">
                  <c:v>-4.7902878033912633E-2</c:v>
                </c:pt>
                <c:pt idx="30">
                  <c:v>-5.2785334966987757E-2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4-4FF1-ACFB-18305EE4E22A}"/>
            </c:ext>
          </c:extLst>
        </c:ser>
        <c:ser>
          <c:idx val="5"/>
          <c:order val="5"/>
          <c:tx>
            <c:strRef>
              <c:f>'Scattered Interpolation'!$M$9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Interpolation'!$N$9:$AR$9</c:f>
              <c:numCache>
                <c:formatCode>General</c:formatCode>
                <c:ptCount val="31"/>
                <c:pt idx="0">
                  <c:v>-1.7998111166025142E-2</c:v>
                </c:pt>
                <c:pt idx="1">
                  <c:v>-1.1951815203696857E-2</c:v>
                </c:pt>
                <c:pt idx="2">
                  <c:v>-6.1235460005436369E-3</c:v>
                </c:pt>
                <c:pt idx="3">
                  <c:v>-1.4386648045297736E-3</c:v>
                </c:pt>
                <c:pt idx="4">
                  <c:v>9.8828159413856705E-4</c:v>
                </c:pt>
                <c:pt idx="5">
                  <c:v>2.8483272399080183E-4</c:v>
                </c:pt>
                <c:pt idx="6">
                  <c:v>-3.6388438790170945E-3</c:v>
                </c:pt>
                <c:pt idx="7">
                  <c:v>-9.8488997741089431E-3</c:v>
                </c:pt>
                <c:pt idx="8">
                  <c:v>-1.6618308983136078E-2</c:v>
                </c:pt>
                <c:pt idx="9">
                  <c:v>-2.1869356363416831E-2</c:v>
                </c:pt>
                <c:pt idx="10">
                  <c:v>-2.3537054522932595E-2</c:v>
                </c:pt>
                <c:pt idx="11">
                  <c:v>-1.9858105271691698E-2</c:v>
                </c:pt>
                <c:pt idx="12">
                  <c:v>-9.809591818248975E-3</c:v>
                </c:pt>
                <c:pt idx="13">
                  <c:v>6.1827739284699406E-3</c:v>
                </c:pt>
                <c:pt idx="14">
                  <c:v>2.5667506349808002E-2</c:v>
                </c:pt>
                <c:pt idx="15">
                  <c:v>4.4533002626269198E-2</c:v>
                </c:pt>
                <c:pt idx="16">
                  <c:v>5.8455461762949967E-2</c:v>
                </c:pt>
                <c:pt idx="17">
                  <c:v>6.4451164750229953E-2</c:v>
                </c:pt>
                <c:pt idx="18">
                  <c:v>6.1658936537525938E-2</c:v>
                </c:pt>
                <c:pt idx="19">
                  <c:v>5.1331660404820602E-2</c:v>
                </c:pt>
                <c:pt idx="20">
                  <c:v>3.6323943430971853E-2</c:v>
                </c:pt>
                <c:pt idx="21">
                  <c:v>2.017406745595797E-2</c:v>
                </c:pt>
                <c:pt idx="22">
                  <c:v>5.8340413379491494E-3</c:v>
                </c:pt>
                <c:pt idx="23">
                  <c:v>-5.4334780295810983E-3</c:v>
                </c:pt>
                <c:pt idx="24">
                  <c:v>-1.4104837506281172E-2</c:v>
                </c:pt>
                <c:pt idx="25">
                  <c:v>-2.1362704316104535E-2</c:v>
                </c:pt>
                <c:pt idx="26">
                  <c:v>-2.8093058218851844E-2</c:v>
                </c:pt>
                <c:pt idx="27">
                  <c:v>-3.4626021739135163E-2</c:v>
                </c:pt>
                <c:pt idx="28">
                  <c:v>-4.0944784703110679E-2</c:v>
                </c:pt>
                <c:pt idx="29">
                  <c:v>-4.6924207426294662E-2</c:v>
                </c:pt>
                <c:pt idx="30">
                  <c:v>-5.2454697054243979E-2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4-4FF1-ACFB-18305EE4E22A}"/>
            </c:ext>
          </c:extLst>
        </c:ser>
        <c:ser>
          <c:idx val="6"/>
          <c:order val="6"/>
          <c:tx>
            <c:strRef>
              <c:f>'Scattered Interpolation'!$M$10</c:f>
              <c:strCache>
                <c:ptCount val="1"/>
                <c:pt idx="0">
                  <c:v>-1.8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Interpolation'!$N$10:$AR$10</c:f>
              <c:numCache>
                <c:formatCode>General</c:formatCode>
                <c:ptCount val="31"/>
                <c:pt idx="0">
                  <c:v>-2.3483236679781597E-2</c:v>
                </c:pt>
                <c:pt idx="1">
                  <c:v>-1.7547876844002851E-2</c:v>
                </c:pt>
                <c:pt idx="2">
                  <c:v>-1.1743438451240295E-2</c:v>
                </c:pt>
                <c:pt idx="3">
                  <c:v>-6.9271101678172065E-3</c:v>
                </c:pt>
                <c:pt idx="4">
                  <c:v>-4.0795096838426876E-3</c:v>
                </c:pt>
                <c:pt idx="5">
                  <c:v>-3.8939194119772241E-3</c:v>
                </c:pt>
                <c:pt idx="6">
                  <c:v>-6.2977384704490796E-3</c:v>
                </c:pt>
                <c:pt idx="7">
                  <c:v>-1.0269609240927015E-2</c:v>
                </c:pt>
                <c:pt idx="8">
                  <c:v>-1.408731792545086E-2</c:v>
                </c:pt>
                <c:pt idx="9">
                  <c:v>-1.5754971191489858E-2</c:v>
                </c:pt>
                <c:pt idx="10">
                  <c:v>-1.333217355797111E-2</c:v>
                </c:pt>
                <c:pt idx="11">
                  <c:v>-5.1564366803794701E-3</c:v>
                </c:pt>
                <c:pt idx="12">
                  <c:v>9.8042889659647105E-3</c:v>
                </c:pt>
                <c:pt idx="13">
                  <c:v>3.1216480953481195E-2</c:v>
                </c:pt>
                <c:pt idx="14">
                  <c:v>5.6510722288686734E-2</c:v>
                </c:pt>
                <c:pt idx="15">
                  <c:v>8.0907988831962749E-2</c:v>
                </c:pt>
                <c:pt idx="16">
                  <c:v>9.9003712721808301E-2</c:v>
                </c:pt>
                <c:pt idx="17">
                  <c:v>0.10691358631256322</c:v>
                </c:pt>
                <c:pt idx="18">
                  <c:v>0.10350943783532848</c:v>
                </c:pt>
                <c:pt idx="19">
                  <c:v>9.0407772790699323E-2</c:v>
                </c:pt>
                <c:pt idx="20">
                  <c:v>7.1155950326404663E-2</c:v>
                </c:pt>
                <c:pt idx="21">
                  <c:v>4.9984844630603771E-2</c:v>
                </c:pt>
                <c:pt idx="22">
                  <c:v>3.036986729617544E-2</c:v>
                </c:pt>
                <c:pt idx="23">
                  <c:v>1.3953990514877055E-2</c:v>
                </c:pt>
                <c:pt idx="24">
                  <c:v>5.7303042169448357E-4</c:v>
                </c:pt>
                <c:pt idx="25">
                  <c:v>-1.0723404374176423E-2</c:v>
                </c:pt>
                <c:pt idx="26">
                  <c:v>-2.0716292835458977E-2</c:v>
                </c:pt>
                <c:pt idx="27">
                  <c:v>-2.9753879819428959E-2</c:v>
                </c:pt>
                <c:pt idx="28">
                  <c:v>-3.7913610763015207E-2</c:v>
                </c:pt>
                <c:pt idx="29">
                  <c:v>-4.519312838402547E-2</c:v>
                </c:pt>
                <c:pt idx="30">
                  <c:v>-5.1604170984292506E-2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4-4FF1-ACFB-18305EE4E22A}"/>
            </c:ext>
          </c:extLst>
        </c:ser>
        <c:ser>
          <c:idx val="7"/>
          <c:order val="7"/>
          <c:tx>
            <c:strRef>
              <c:f>'Scattered Interpolation'!$M$11</c:f>
              <c:strCache>
                <c:ptCount val="1"/>
                <c:pt idx="0">
                  <c:v>-1.6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Interpolation'!$N$11:$AR$11</c:f>
              <c:numCache>
                <c:formatCode>General</c:formatCode>
                <c:ptCount val="31"/>
                <c:pt idx="0">
                  <c:v>-3.0831971589282584E-2</c:v>
                </c:pt>
                <c:pt idx="1">
                  <c:v>-2.5328371595701372E-2</c:v>
                </c:pt>
                <c:pt idx="2">
                  <c:v>-1.9782005436022005E-2</c:v>
                </c:pt>
                <c:pt idx="3">
                  <c:v>-1.4862927650010491E-2</c:v>
                </c:pt>
                <c:pt idx="4">
                  <c:v>-1.1266958205915587E-2</c:v>
                </c:pt>
                <c:pt idx="5">
                  <c:v>-9.3623281920826931E-3</c:v>
                </c:pt>
                <c:pt idx="6">
                  <c:v>-8.8144833800503468E-3</c:v>
                </c:pt>
                <c:pt idx="7">
                  <c:v>-8.4657560025354316E-3</c:v>
                </c:pt>
                <c:pt idx="8">
                  <c:v>-6.5682137802497422E-3</c:v>
                </c:pt>
                <c:pt idx="9">
                  <c:v>-1.1842376296161009E-3</c:v>
                </c:pt>
                <c:pt idx="10">
                  <c:v>9.4596588212515452E-3</c:v>
                </c:pt>
                <c:pt idx="11">
                  <c:v>2.6686651874307587E-2</c:v>
                </c:pt>
                <c:pt idx="12">
                  <c:v>5.0971446796853941E-2</c:v>
                </c:pt>
                <c:pt idx="13">
                  <c:v>8.1226220296713864E-2</c:v>
                </c:pt>
                <c:pt idx="14">
                  <c:v>0.11401766305294418</c:v>
                </c:pt>
                <c:pt idx="15">
                  <c:v>0.14371179033641845</c:v>
                </c:pt>
                <c:pt idx="16">
                  <c:v>0.16422383783394154</c:v>
                </c:pt>
                <c:pt idx="17">
                  <c:v>0.17139567262810848</c:v>
                </c:pt>
                <c:pt idx="18">
                  <c:v>0.16437898794046524</c:v>
                </c:pt>
                <c:pt idx="19">
                  <c:v>0.14551371566820928</c:v>
                </c:pt>
                <c:pt idx="20">
                  <c:v>0.11920177472050197</c:v>
                </c:pt>
                <c:pt idx="21">
                  <c:v>9.0377805058973068E-2</c:v>
                </c:pt>
                <c:pt idx="22">
                  <c:v>6.3019831243302876E-2</c:v>
                </c:pt>
                <c:pt idx="23">
                  <c:v>3.9216073261227877E-2</c:v>
                </c:pt>
                <c:pt idx="24">
                  <c:v>1.9253815000923439E-2</c:v>
                </c:pt>
                <c:pt idx="25">
                  <c:v>2.5084002749462949E-3</c:v>
                </c:pt>
                <c:pt idx="26">
                  <c:v>-1.1714991698342812E-2</c:v>
                </c:pt>
                <c:pt idx="27">
                  <c:v>-2.38753484990635E-2</c:v>
                </c:pt>
                <c:pt idx="28">
                  <c:v>-3.4249007308869012E-2</c:v>
                </c:pt>
                <c:pt idx="29">
                  <c:v>-4.3041800792907696E-2</c:v>
                </c:pt>
                <c:pt idx="30">
                  <c:v>-5.0447630363405639E-2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B4-4FF1-ACFB-18305EE4E22A}"/>
            </c:ext>
          </c:extLst>
        </c:ser>
        <c:ser>
          <c:idx val="8"/>
          <c:order val="8"/>
          <c:tx>
            <c:strRef>
              <c:f>'Scattered Interpolation'!$M$12</c:f>
              <c:strCache>
                <c:ptCount val="1"/>
                <c:pt idx="0">
                  <c:v>-1.4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Interpolation'!$N$12:$AR$12</c:f>
              <c:numCache>
                <c:formatCode>General</c:formatCode>
                <c:ptCount val="31"/>
                <c:pt idx="0">
                  <c:v>-3.9710016368459694E-2</c:v>
                </c:pt>
                <c:pt idx="1">
                  <c:v>-3.4837663205689332E-2</c:v>
                </c:pt>
                <c:pt idx="2">
                  <c:v>-2.9628734548683606E-2</c:v>
                </c:pt>
                <c:pt idx="3">
                  <c:v>-2.4472948263020995E-2</c:v>
                </c:pt>
                <c:pt idx="4">
                  <c:v>-1.9679802383419556E-2</c:v>
                </c:pt>
                <c:pt idx="5">
                  <c:v>-1.5196522930845422E-2</c:v>
                </c:pt>
                <c:pt idx="6">
                  <c:v>-1.0337903528649569E-2</c:v>
                </c:pt>
                <c:pt idx="7">
                  <c:v>-3.7176768450399716E-3</c:v>
                </c:pt>
                <c:pt idx="8">
                  <c:v>6.5415491021299423E-3</c:v>
                </c:pt>
                <c:pt idx="9">
                  <c:v>2.2413676497992936E-2</c:v>
                </c:pt>
                <c:pt idx="10">
                  <c:v>4.5511531086955381E-2</c:v>
                </c:pt>
                <c:pt idx="11">
                  <c:v>7.6591046716660144E-2</c:v>
                </c:pt>
                <c:pt idx="12">
                  <c:v>0.11496647367859388</c:v>
                </c:pt>
                <c:pt idx="13">
                  <c:v>0.15786346894430012</c:v>
                </c:pt>
                <c:pt idx="14">
                  <c:v>0.20008934417651322</c:v>
                </c:pt>
                <c:pt idx="15">
                  <c:v>0.23476767050041786</c:v>
                </c:pt>
                <c:pt idx="16">
                  <c:v>0.25540021385554584</c:v>
                </c:pt>
                <c:pt idx="17">
                  <c:v>0.25822566345731873</c:v>
                </c:pt>
                <c:pt idx="18">
                  <c:v>0.24341552272182737</c:v>
                </c:pt>
                <c:pt idx="19">
                  <c:v>0.21463401396634096</c:v>
                </c:pt>
                <c:pt idx="20">
                  <c:v>0.17752251437182165</c:v>
                </c:pt>
                <c:pt idx="21">
                  <c:v>0.1379074051977266</c:v>
                </c:pt>
                <c:pt idx="22">
                  <c:v>0.10032912097794605</c:v>
                </c:pt>
                <c:pt idx="23">
                  <c:v>6.7305684578434125E-2</c:v>
                </c:pt>
                <c:pt idx="24">
                  <c:v>3.9504580881910716E-2</c:v>
                </c:pt>
                <c:pt idx="25">
                  <c:v>1.6517486124535508E-2</c:v>
                </c:pt>
                <c:pt idx="26">
                  <c:v>-2.386679618886195E-3</c:v>
                </c:pt>
                <c:pt idx="27">
                  <c:v>-1.7890586862135127E-2</c:v>
                </c:pt>
                <c:pt idx="28">
                  <c:v>-3.0559028130800334E-2</c:v>
                </c:pt>
                <c:pt idx="29">
                  <c:v>-4.0868945582592908E-2</c:v>
                </c:pt>
                <c:pt idx="30">
                  <c:v>-4.9236755255656114E-2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4-4FF1-ACFB-18305EE4E22A}"/>
            </c:ext>
          </c:extLst>
        </c:ser>
        <c:ser>
          <c:idx val="9"/>
          <c:order val="9"/>
          <c:tx>
            <c:strRef>
              <c:f>'Scattered Interpolation'!$M$13</c:f>
              <c:strCache>
                <c:ptCount val="1"/>
                <c:pt idx="0">
                  <c:v>-1.2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Interpolation'!$N$13:$AR$13</c:f>
              <c:numCache>
                <c:formatCode>General</c:formatCode>
                <c:ptCount val="31"/>
                <c:pt idx="0">
                  <c:v>-4.9592485191825304E-2</c:v>
                </c:pt>
                <c:pt idx="1">
                  <c:v>-4.5412168777079161E-2</c:v>
                </c:pt>
                <c:pt idx="2">
                  <c:v>-4.047382228658155E-2</c:v>
                </c:pt>
                <c:pt idx="3">
                  <c:v>-3.4833402250664128E-2</c:v>
                </c:pt>
                <c:pt idx="4">
                  <c:v>-2.8370316749249547E-2</c:v>
                </c:pt>
                <c:pt idx="5">
                  <c:v>-2.0569882006944373E-2</c:v>
                </c:pt>
                <c:pt idx="6">
                  <c:v>-1.0334054263015299E-2</c:v>
                </c:pt>
                <c:pt idx="7">
                  <c:v>4.0523698838287507E-3</c:v>
                </c:pt>
                <c:pt idx="8">
                  <c:v>2.4725325151124574E-2</c:v>
                </c:pt>
                <c:pt idx="9">
                  <c:v>5.3817618195165139E-2</c:v>
                </c:pt>
                <c:pt idx="10">
                  <c:v>9.2827574601177743E-2</c:v>
                </c:pt>
                <c:pt idx="11">
                  <c:v>0.14179893113898717</c:v>
                </c:pt>
                <c:pt idx="12">
                  <c:v>0.19843490312358833</c:v>
                </c:pt>
                <c:pt idx="13">
                  <c:v>0.2575180980801075</c:v>
                </c:pt>
                <c:pt idx="14">
                  <c:v>0.31123641333899582</c:v>
                </c:pt>
                <c:pt idx="15">
                  <c:v>0.35085767013648994</c:v>
                </c:pt>
                <c:pt idx="16">
                  <c:v>0.3693994071124948</c:v>
                </c:pt>
                <c:pt idx="17">
                  <c:v>0.3640020607542051</c:v>
                </c:pt>
                <c:pt idx="18">
                  <c:v>0.33669805170883127</c:v>
                </c:pt>
                <c:pt idx="19">
                  <c:v>0.29332553051307436</c:v>
                </c:pt>
                <c:pt idx="20">
                  <c:v>0.24139177074864909</c:v>
                </c:pt>
                <c:pt idx="21">
                  <c:v>0.18794481809035279</c:v>
                </c:pt>
                <c:pt idx="22">
                  <c:v>0.13815006683561404</c:v>
                </c:pt>
                <c:pt idx="23">
                  <c:v>9.4810397495739204E-2</c:v>
                </c:pt>
                <c:pt idx="24">
                  <c:v>5.8712943005902192E-2</c:v>
                </c:pt>
                <c:pt idx="25">
                  <c:v>2.9407456030149898E-2</c:v>
                </c:pt>
                <c:pt idx="26">
                  <c:v>5.9418484365830236E-3</c:v>
                </c:pt>
                <c:pt idx="27">
                  <c:v>-1.2701621260099754E-2</c:v>
                </c:pt>
                <c:pt idx="28">
                  <c:v>-2.7439702273920771E-2</c:v>
                </c:pt>
                <c:pt idx="29">
                  <c:v>-3.9055106644240965E-2</c:v>
                </c:pt>
                <c:pt idx="30">
                  <c:v>-4.8203453325968398E-2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4-4FF1-ACFB-18305EE4E22A}"/>
            </c:ext>
          </c:extLst>
        </c:ser>
        <c:ser>
          <c:idx val="10"/>
          <c:order val="10"/>
          <c:tx>
            <c:strRef>
              <c:f>'Scattered Interpolation'!$M$14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Interpolation'!$N$14:$AR$14</c:f>
              <c:numCache>
                <c:formatCode>General</c:formatCode>
                <c:ptCount val="31"/>
                <c:pt idx="0">
                  <c:v>-5.9899443434789097E-2</c:v>
                </c:pt>
                <c:pt idx="1">
                  <c:v>-5.6374994936737484E-2</c:v>
                </c:pt>
                <c:pt idx="2">
                  <c:v>-5.1566893849391442E-2</c:v>
                </c:pt>
                <c:pt idx="3">
                  <c:v>-4.5180858787947184E-2</c:v>
                </c:pt>
                <c:pt idx="4">
                  <c:v>-3.6666013647426526E-2</c:v>
                </c:pt>
                <c:pt idx="5">
                  <c:v>-2.5045895605117306E-2</c:v>
                </c:pt>
                <c:pt idx="6">
                  <c:v>-8.7809399479120941E-3</c:v>
                </c:pt>
                <c:pt idx="7">
                  <c:v>1.4247177779467574E-2</c:v>
                </c:pt>
                <c:pt idx="8">
                  <c:v>4.6544244165469095E-2</c:v>
                </c:pt>
                <c:pt idx="9">
                  <c:v>9.0526665168128545E-2</c:v>
                </c:pt>
                <c:pt idx="10">
                  <c:v>0.1476756278424543</c:v>
                </c:pt>
                <c:pt idx="11">
                  <c:v>0.21731428243374562</c:v>
                </c:pt>
                <c:pt idx="12">
                  <c:v>0.29530562401282529</c:v>
                </c:pt>
                <c:pt idx="13">
                  <c:v>0.37345045091650786</c:v>
                </c:pt>
                <c:pt idx="14">
                  <c:v>0.44051931452606785</c:v>
                </c:pt>
                <c:pt idx="15">
                  <c:v>0.48514429353101146</c:v>
                </c:pt>
                <c:pt idx="16">
                  <c:v>0.49951982045537874</c:v>
                </c:pt>
                <c:pt idx="17">
                  <c:v>0.48205157513454389</c:v>
                </c:pt>
                <c:pt idx="18">
                  <c:v>0.43755204283546018</c:v>
                </c:pt>
                <c:pt idx="19">
                  <c:v>0.37507234986512022</c:v>
                </c:pt>
                <c:pt idx="20">
                  <c:v>0.30475010406703817</c:v>
                </c:pt>
                <c:pt idx="21">
                  <c:v>0.2351892906015535</c:v>
                </c:pt>
                <c:pt idx="22">
                  <c:v>0.17213123741462799</c:v>
                </c:pt>
                <c:pt idx="23">
                  <c:v>0.11836466250028643</c:v>
                </c:pt>
                <c:pt idx="24">
                  <c:v>7.4409253624486457E-2</c:v>
                </c:pt>
                <c:pt idx="25">
                  <c:v>3.9445323755397992E-2</c:v>
                </c:pt>
                <c:pt idx="26">
                  <c:v>1.2099415745960677E-2</c:v>
                </c:pt>
                <c:pt idx="27">
                  <c:v>-9.0733542375392925E-3</c:v>
                </c:pt>
                <c:pt idx="28">
                  <c:v>-2.5372370828139378E-2</c:v>
                </c:pt>
                <c:pt idx="29">
                  <c:v>-3.7888762226495891E-2</c:v>
                </c:pt>
                <c:pt idx="30">
                  <c:v>-4.7508166068514344E-2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4-4FF1-ACFB-18305EE4E22A}"/>
            </c:ext>
          </c:extLst>
        </c:ser>
        <c:ser>
          <c:idx val="11"/>
          <c:order val="11"/>
          <c:tx>
            <c:strRef>
              <c:f>'Scattered Interpolation'!$M$15</c:f>
              <c:strCache>
                <c:ptCount val="1"/>
                <c:pt idx="0">
                  <c:v>-0.8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Interpolation'!$N$15:$AR$15</c:f>
              <c:numCache>
                <c:formatCode>General</c:formatCode>
                <c:ptCount val="31"/>
                <c:pt idx="0">
                  <c:v>-7.0095723405770971E-2</c:v>
                </c:pt>
                <c:pt idx="1">
                  <c:v>-6.7157997336528066E-2</c:v>
                </c:pt>
                <c:pt idx="2">
                  <c:v>-6.2350879305138121E-2</c:v>
                </c:pt>
                <c:pt idx="3">
                  <c:v>-5.5038769516360379E-2</c:v>
                </c:pt>
                <c:pt idx="4">
                  <c:v>-4.4264770600890728E-2</c:v>
                </c:pt>
                <c:pt idx="5">
                  <c:v>-2.8615129984041907E-2</c:v>
                </c:pt>
                <c:pt idx="6">
                  <c:v>-6.1113831752634615E-3</c:v>
                </c:pt>
                <c:pt idx="7">
                  <c:v>2.5800264252092368E-2</c:v>
                </c:pt>
                <c:pt idx="8">
                  <c:v>7.0063424857759779E-2</c:v>
                </c:pt>
                <c:pt idx="9">
                  <c:v>0.12948024867061442</c:v>
                </c:pt>
                <c:pt idx="10">
                  <c:v>0.20564235909563389</c:v>
                </c:pt>
                <c:pt idx="11">
                  <c:v>0.29725490396347448</c:v>
                </c:pt>
                <c:pt idx="12">
                  <c:v>0.39829713995534094</c:v>
                </c:pt>
                <c:pt idx="13">
                  <c:v>0.49724654439227023</c:v>
                </c:pt>
                <c:pt idx="14">
                  <c:v>0.57877313520477325</c:v>
                </c:pt>
                <c:pt idx="15">
                  <c:v>0.62807651342486071</c:v>
                </c:pt>
                <c:pt idx="16">
                  <c:v>0.63610314744817487</c:v>
                </c:pt>
                <c:pt idx="17">
                  <c:v>0.60286180355265184</c:v>
                </c:pt>
                <c:pt idx="18">
                  <c:v>0.53693921845334502</c:v>
                </c:pt>
                <c:pt idx="19">
                  <c:v>0.45171048500956718</c:v>
                </c:pt>
                <c:pt idx="20">
                  <c:v>0.36066035210313507</c:v>
                </c:pt>
                <c:pt idx="21">
                  <c:v>0.27410794346858919</c:v>
                </c:pt>
                <c:pt idx="22">
                  <c:v>0.19810823026065585</c:v>
                </c:pt>
                <c:pt idx="23">
                  <c:v>0.13498425931723637</c:v>
                </c:pt>
                <c:pt idx="24">
                  <c:v>8.4544435577622826E-2</c:v>
                </c:pt>
                <c:pt idx="25">
                  <c:v>4.5281579633748265E-2</c:v>
                </c:pt>
                <c:pt idx="26">
                  <c:v>1.5236396595499314E-2</c:v>
                </c:pt>
                <c:pt idx="27">
                  <c:v>-7.5128167712626998E-3</c:v>
                </c:pt>
                <c:pt idx="28">
                  <c:v>-2.4637988831908014E-2</c:v>
                </c:pt>
                <c:pt idx="29">
                  <c:v>-3.7506890708891516E-2</c:v>
                </c:pt>
                <c:pt idx="30">
                  <c:v>-4.7199710840799242E-2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4-4FF1-ACFB-18305EE4E22A}"/>
            </c:ext>
          </c:extLst>
        </c:ser>
        <c:ser>
          <c:idx val="12"/>
          <c:order val="12"/>
          <c:tx>
            <c:strRef>
              <c:f>'Scattered Interpolation'!$M$16</c:f>
              <c:strCache>
                <c:ptCount val="1"/>
                <c:pt idx="0">
                  <c:v>-0.6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Interpolation'!$N$16:$AR$16</c:f>
              <c:numCache>
                <c:formatCode>General</c:formatCode>
                <c:ptCount val="31"/>
                <c:pt idx="0">
                  <c:v>-7.9735613361678448E-2</c:v>
                </c:pt>
                <c:pt idx="1">
                  <c:v>-7.733920488127656E-2</c:v>
                </c:pt>
                <c:pt idx="2">
                  <c:v>-7.2479395933045088E-2</c:v>
                </c:pt>
                <c:pt idx="3">
                  <c:v>-6.4201866584182934E-2</c:v>
                </c:pt>
                <c:pt idx="4">
                  <c:v>-5.1177575237973678E-2</c:v>
                </c:pt>
                <c:pt idx="5">
                  <c:v>-3.1590916341895488E-2</c:v>
                </c:pt>
                <c:pt idx="6">
                  <c:v>-3.0505937079323797E-3</c:v>
                </c:pt>
                <c:pt idx="7">
                  <c:v>3.7420908622182704E-2</c:v>
                </c:pt>
                <c:pt idx="8">
                  <c:v>9.3210404510857811E-2</c:v>
                </c:pt>
                <c:pt idx="9">
                  <c:v>0.16754035686000493</c:v>
                </c:pt>
                <c:pt idx="10">
                  <c:v>0.26219237450145816</c:v>
                </c:pt>
                <c:pt idx="11">
                  <c:v>0.37536458467203548</c:v>
                </c:pt>
                <c:pt idx="12">
                  <c:v>0.49922307212301997</c:v>
                </c:pt>
                <c:pt idx="13">
                  <c:v>0.61882969602948223</c:v>
                </c:pt>
                <c:pt idx="14">
                  <c:v>0.71439220136191794</c:v>
                </c:pt>
                <c:pt idx="15">
                  <c:v>0.7671327854503065</c:v>
                </c:pt>
                <c:pt idx="16">
                  <c:v>0.76643640305393845</c:v>
                </c:pt>
                <c:pt idx="17">
                  <c:v>0.71427417910129143</c:v>
                </c:pt>
                <c:pt idx="18">
                  <c:v>0.62396004570073438</c:v>
                </c:pt>
                <c:pt idx="19">
                  <c:v>0.51414686555285594</c:v>
                </c:pt>
                <c:pt idx="20">
                  <c:v>0.40209374420016997</c:v>
                </c:pt>
                <c:pt idx="21">
                  <c:v>0.29965987089784257</c:v>
                </c:pt>
                <c:pt idx="22">
                  <c:v>0.2127015485149191</c:v>
                </c:pt>
                <c:pt idx="23">
                  <c:v>0.14253000780629069</c:v>
                </c:pt>
                <c:pt idx="24">
                  <c:v>8.7834830256705146E-2</c:v>
                </c:pt>
                <c:pt idx="25">
                  <c:v>4.6195193667725648E-2</c:v>
                </c:pt>
                <c:pt idx="26">
                  <c:v>1.4990139003885921E-2</c:v>
                </c:pt>
                <c:pt idx="27">
                  <c:v>-8.1623588540983959E-3</c:v>
                </c:pt>
                <c:pt idx="28">
                  <c:v>-2.525040517241095E-2</c:v>
                </c:pt>
                <c:pt idx="29">
                  <c:v>-3.7854404976334063E-2</c:v>
                </c:pt>
                <c:pt idx="30">
                  <c:v>-4.7191415044272648E-2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4-4FF1-ACFB-18305EE4E22A}"/>
            </c:ext>
          </c:extLst>
        </c:ser>
        <c:ser>
          <c:idx val="13"/>
          <c:order val="13"/>
          <c:tx>
            <c:strRef>
              <c:f>'Scattered Interpolation'!$M$17</c:f>
              <c:strCache>
                <c:ptCount val="1"/>
                <c:pt idx="0">
                  <c:v>-0.4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Interpolation'!$N$17:$AR$17</c:f>
              <c:numCache>
                <c:formatCode>General</c:formatCode>
                <c:ptCount val="31"/>
                <c:pt idx="0">
                  <c:v>-8.8462573861711219E-2</c:v>
                </c:pt>
                <c:pt idx="1">
                  <c:v>-8.6622657566551839E-2</c:v>
                </c:pt>
                <c:pt idx="2">
                  <c:v>-8.1769419631182644E-2</c:v>
                </c:pt>
                <c:pt idx="3">
                  <c:v>-7.2658857182824513E-2</c:v>
                </c:pt>
                <c:pt idx="4">
                  <c:v>-5.7625159919578339E-2</c:v>
                </c:pt>
                <c:pt idx="5">
                  <c:v>-3.448861694074102E-2</c:v>
                </c:pt>
                <c:pt idx="6">
                  <c:v>-4.8601802826440878E-4</c:v>
                </c:pt>
                <c:pt idx="7">
                  <c:v>4.7730237771293135E-2</c:v>
                </c:pt>
                <c:pt idx="8">
                  <c:v>0.1139126471872207</c:v>
                </c:pt>
                <c:pt idx="9">
                  <c:v>0.20160783571547522</c:v>
                </c:pt>
                <c:pt idx="10">
                  <c:v>0.31270688015627413</c:v>
                </c:pt>
                <c:pt idx="11">
                  <c:v>0.44489423783760162</c:v>
                </c:pt>
                <c:pt idx="12">
                  <c:v>0.58865628448248386</c:v>
                </c:pt>
                <c:pt idx="13">
                  <c:v>0.72592371630223762</c:v>
                </c:pt>
                <c:pt idx="14">
                  <c:v>0.83272676869236217</c:v>
                </c:pt>
                <c:pt idx="15">
                  <c:v>0.88640593876728002</c:v>
                </c:pt>
                <c:pt idx="16">
                  <c:v>0.87481030954173611</c:v>
                </c:pt>
                <c:pt idx="17">
                  <c:v>0.80216526373814201</c:v>
                </c:pt>
                <c:pt idx="18">
                  <c:v>0.68706431649978994</c:v>
                </c:pt>
                <c:pt idx="19">
                  <c:v>0.5538202201711393</c:v>
                </c:pt>
                <c:pt idx="20">
                  <c:v>0.42333715487231338</c:v>
                </c:pt>
                <c:pt idx="21">
                  <c:v>0.30844992216157929</c:v>
                </c:pt>
                <c:pt idx="22">
                  <c:v>0.21415486198108474</c:v>
                </c:pt>
                <c:pt idx="23">
                  <c:v>0.14026561632779311</c:v>
                </c:pt>
                <c:pt idx="24">
                  <c:v>8.4111492074960811E-2</c:v>
                </c:pt>
                <c:pt idx="25">
                  <c:v>4.2302292540523055E-2</c:v>
                </c:pt>
                <c:pt idx="26">
                  <c:v>1.1603476959666478E-2</c:v>
                </c:pt>
                <c:pt idx="27">
                  <c:v>-1.0736903396167655E-2</c:v>
                </c:pt>
                <c:pt idx="28">
                  <c:v>-2.6926634268293916E-2</c:v>
                </c:pt>
                <c:pt idx="29">
                  <c:v>-3.867297240177673E-2</c:v>
                </c:pt>
                <c:pt idx="30">
                  <c:v>-4.7259776713582086E-2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4-4FF1-ACFB-18305EE4E22A}"/>
            </c:ext>
          </c:extLst>
        </c:ser>
        <c:ser>
          <c:idx val="14"/>
          <c:order val="14"/>
          <c:tx>
            <c:strRef>
              <c:f>'Scattered Interpolation'!$M$18</c:f>
              <c:strCache>
                <c:ptCount val="1"/>
                <c:pt idx="0">
                  <c:v>-0.2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Interpolation'!$N$18:$AR$18</c:f>
              <c:numCache>
                <c:formatCode>General</c:formatCode>
                <c:ptCount val="31"/>
                <c:pt idx="0">
                  <c:v>-9.5982306551082933E-2</c:v>
                </c:pt>
                <c:pt idx="1">
                  <c:v>-9.4789342750735583E-2</c:v>
                </c:pt>
                <c:pt idx="2">
                  <c:v>-9.0127974265518399E-2</c:v>
                </c:pt>
                <c:pt idx="3">
                  <c:v>-8.0498586684997292E-2</c:v>
                </c:pt>
                <c:pt idx="4">
                  <c:v>-6.3934614613449653E-2</c:v>
                </c:pt>
                <c:pt idx="5">
                  <c:v>-3.7930043698719655E-2</c:v>
                </c:pt>
                <c:pt idx="6">
                  <c:v>6.0009207706879697E-4</c:v>
                </c:pt>
                <c:pt idx="7">
                  <c:v>5.5283449550729793E-2</c:v>
                </c:pt>
                <c:pt idx="8">
                  <c:v>0.13006962821394272</c:v>
                </c:pt>
                <c:pt idx="9">
                  <c:v>0.2285611337966782</c:v>
                </c:pt>
                <c:pt idx="10">
                  <c:v>0.35243939905775612</c:v>
                </c:pt>
                <c:pt idx="11">
                  <c:v>0.49867438825931332</c:v>
                </c:pt>
                <c:pt idx="12">
                  <c:v>0.65625846483912298</c:v>
                </c:pt>
                <c:pt idx="13">
                  <c:v>0.80475181319371281</c:v>
                </c:pt>
                <c:pt idx="14">
                  <c:v>0.91718957546905333</c:v>
                </c:pt>
                <c:pt idx="15">
                  <c:v>0.96814772152701734</c:v>
                </c:pt>
                <c:pt idx="16">
                  <c:v>0.94455796191755437</c:v>
                </c:pt>
                <c:pt idx="17">
                  <c:v>0.85292905244695361</c:v>
                </c:pt>
                <c:pt idx="18">
                  <c:v>0.7167089344544697</c:v>
                </c:pt>
                <c:pt idx="19">
                  <c:v>0.56514907862652353</c:v>
                </c:pt>
                <c:pt idx="20">
                  <c:v>0.42193100847342074</c:v>
                </c:pt>
                <c:pt idx="21">
                  <c:v>0.30005565856926825</c:v>
                </c:pt>
                <c:pt idx="22">
                  <c:v>0.20312583132756531</c:v>
                </c:pt>
                <c:pt idx="23">
                  <c:v>0.12926725352250271</c:v>
                </c:pt>
                <c:pt idx="24">
                  <c:v>7.4499524664344813E-2</c:v>
                </c:pt>
                <c:pt idx="25">
                  <c:v>3.4614167675553927E-2</c:v>
                </c:pt>
                <c:pt idx="26">
                  <c:v>5.926065904604076E-3</c:v>
                </c:pt>
                <c:pt idx="27">
                  <c:v>-1.4545774914944718E-2</c:v>
                </c:pt>
                <c:pt idx="28">
                  <c:v>-2.9115913289999802E-2</c:v>
                </c:pt>
                <c:pt idx="29">
                  <c:v>-3.9530177465481119E-2</c:v>
                </c:pt>
                <c:pt idx="30">
                  <c:v>-4.7070841889320661E-2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4-4FF1-ACFB-18305EE4E22A}"/>
            </c:ext>
          </c:extLst>
        </c:ser>
        <c:ser>
          <c:idx val="15"/>
          <c:order val="15"/>
          <c:tx>
            <c:strRef>
              <c:f>'Scattered Interpolation'!$M$19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Interpolation'!$N$19:$AR$19</c:f>
              <c:numCache>
                <c:formatCode>General</c:formatCode>
                <c:ptCount val="31"/>
                <c:pt idx="0">
                  <c:v>-0.10202494753551951</c:v>
                </c:pt>
                <c:pt idx="1">
                  <c:v>-0.10163753980466461</c:v>
                </c:pt>
                <c:pt idx="2">
                  <c:v>-9.7469384292582631E-2</c:v>
                </c:pt>
                <c:pt idx="3">
                  <c:v>-8.7807732478408923E-2</c:v>
                </c:pt>
                <c:pt idx="4">
                  <c:v>-7.0427507507247022E-2</c:v>
                </c:pt>
                <c:pt idx="5">
                  <c:v>-4.253911113748092E-2</c:v>
                </c:pt>
                <c:pt idx="6">
                  <c:v>-7.9426892741905723E-4</c:v>
                </c:pt>
                <c:pt idx="7">
                  <c:v>5.8600146520856648E-2</c:v>
                </c:pt>
                <c:pt idx="8">
                  <c:v>0.13955685604068238</c:v>
                </c:pt>
                <c:pt idx="9">
                  <c:v>0.24533312608012595</c:v>
                </c:pt>
                <c:pt idx="10">
                  <c:v>0.3768926652027364</c:v>
                </c:pt>
                <c:pt idx="11">
                  <c:v>0.53014686188936821</c:v>
                </c:pt>
                <c:pt idx="12">
                  <c:v>0.69285155386883646</c:v>
                </c:pt>
                <c:pt idx="13">
                  <c:v>0.84337692970678002</c:v>
                </c:pt>
                <c:pt idx="14">
                  <c:v>0.95376482985661792</c:v>
                </c:pt>
                <c:pt idx="15">
                  <c:v>0.99799693821797897</c:v>
                </c:pt>
                <c:pt idx="16">
                  <c:v>0.9633632538995085</c:v>
                </c:pt>
                <c:pt idx="17">
                  <c:v>0.85825056002502864</c:v>
                </c:pt>
                <c:pt idx="18">
                  <c:v>0.70916149324253452</c:v>
                </c:pt>
                <c:pt idx="19">
                  <c:v>0.54817991000832378</c:v>
                </c:pt>
                <c:pt idx="20">
                  <c:v>0.40022458304221242</c:v>
                </c:pt>
                <c:pt idx="21">
                  <c:v>0.27773766564430952</c:v>
                </c:pt>
                <c:pt idx="22">
                  <c:v>0.18286467349664765</c:v>
                </c:pt>
                <c:pt idx="23">
                  <c:v>0.11233570969907296</c:v>
                </c:pt>
                <c:pt idx="24">
                  <c:v>6.1235107222229967E-2</c:v>
                </c:pt>
                <c:pt idx="25">
                  <c:v>2.4847353377112722E-2</c:v>
                </c:pt>
                <c:pt idx="26">
                  <c:v>-7.4764819029973784E-4</c:v>
                </c:pt>
                <c:pt idx="27">
                  <c:v>-1.8619585266763897E-2</c:v>
                </c:pt>
                <c:pt idx="28">
                  <c:v>-3.109549394444534E-2</c:v>
                </c:pt>
                <c:pt idx="29">
                  <c:v>-3.9891156455042251E-2</c:v>
                </c:pt>
                <c:pt idx="30">
                  <c:v>-4.6233986186386369E-2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4-4FF1-ACFB-18305EE4E22A}"/>
            </c:ext>
          </c:extLst>
        </c:ser>
        <c:ser>
          <c:idx val="16"/>
          <c:order val="16"/>
          <c:tx>
            <c:strRef>
              <c:f>'Scattered Interpolation'!$M$20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Interpolation'!$N$20:$AR$20</c:f>
              <c:numCache>
                <c:formatCode>General</c:formatCode>
                <c:ptCount val="31"/>
                <c:pt idx="0">
                  <c:v>-0.10630888174776169</c:v>
                </c:pt>
                <c:pt idx="1">
                  <c:v>-0.10692480184000067</c:v>
                </c:pt>
                <c:pt idx="2">
                  <c:v>-0.10363069068118951</c:v>
                </c:pt>
                <c:pt idx="3">
                  <c:v>-9.4556245408168815E-2</c:v>
                </c:pt>
                <c:pt idx="4">
                  <c:v>-7.7274753957886438E-2</c:v>
                </c:pt>
                <c:pt idx="5">
                  <c:v>-4.8769812538521036E-2</c:v>
                </c:pt>
                <c:pt idx="6">
                  <c:v>-5.4986977654555439E-3</c:v>
                </c:pt>
                <c:pt idx="7">
                  <c:v>5.6376877386670271E-2</c:v>
                </c:pt>
                <c:pt idx="8">
                  <c:v>0.1404949058236715</c:v>
                </c:pt>
                <c:pt idx="9">
                  <c:v>0.24936428142966988</c:v>
                </c:pt>
                <c:pt idx="10">
                  <c:v>0.38273821540227737</c:v>
                </c:pt>
                <c:pt idx="11">
                  <c:v>0.53518644079962086</c:v>
                </c:pt>
                <c:pt idx="12">
                  <c:v>0.69360710918313406</c:v>
                </c:pt>
                <c:pt idx="13">
                  <c:v>0.83654746053090978</c:v>
                </c:pt>
                <c:pt idx="14">
                  <c:v>0.93735720654685151</c:v>
                </c:pt>
                <c:pt idx="15">
                  <c:v>0.9720027043431938</c:v>
                </c:pt>
                <c:pt idx="16">
                  <c:v>0.92962617867802266</c:v>
                </c:pt>
                <c:pt idx="17">
                  <c:v>0.81968012790332534</c:v>
                </c:pt>
                <c:pt idx="18">
                  <c:v>0.66893298927270917</c:v>
                </c:pt>
                <c:pt idx="19">
                  <c:v>0.5092500552848046</c:v>
                </c:pt>
                <c:pt idx="20">
                  <c:v>0.36494519667652869</c:v>
                </c:pt>
                <c:pt idx="21">
                  <c:v>0.24754387770371938</c:v>
                </c:pt>
                <c:pt idx="22">
                  <c:v>0.15826859625020256</c:v>
                </c:pt>
                <c:pt idx="23">
                  <c:v>9.3194286355066644E-2</c:v>
                </c:pt>
                <c:pt idx="24">
                  <c:v>4.7054455068101617E-2</c:v>
                </c:pt>
                <c:pt idx="25">
                  <c:v>1.4984312662459871E-2</c:v>
                </c:pt>
                <c:pt idx="26">
                  <c:v>-6.9847663992948046E-3</c:v>
                </c:pt>
                <c:pt idx="27">
                  <c:v>-2.1921238128255593E-2</c:v>
                </c:pt>
                <c:pt idx="28">
                  <c:v>-3.2116420653844881E-2</c:v>
                </c:pt>
                <c:pt idx="29">
                  <c:v>-3.9220827257470704E-2</c:v>
                </c:pt>
                <c:pt idx="30">
                  <c:v>-4.4375018134405524E-2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4-4FF1-ACFB-18305EE4E22A}"/>
            </c:ext>
          </c:extLst>
        </c:ser>
        <c:ser>
          <c:idx val="17"/>
          <c:order val="17"/>
          <c:tx>
            <c:strRef>
              <c:f>'Scattered Interpolation'!$M$21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Interpolation'!$N$21:$AR$21</c:f>
              <c:numCache>
                <c:formatCode>General</c:formatCode>
                <c:ptCount val="31"/>
                <c:pt idx="0">
                  <c:v>-0.10851802707543542</c:v>
                </c:pt>
                <c:pt idx="1">
                  <c:v>-0.1103253625983759</c:v>
                </c:pt>
                <c:pt idx="2">
                  <c:v>-0.10829948746474993</c:v>
                </c:pt>
                <c:pt idx="3">
                  <c:v>-0.10048212025024512</c:v>
                </c:pt>
                <c:pt idx="4">
                  <c:v>-8.4321162719288953E-2</c:v>
                </c:pt>
                <c:pt idx="5">
                  <c:v>-5.6650995568801495E-2</c:v>
                </c:pt>
                <c:pt idx="6">
                  <c:v>-1.3814258362724232E-2</c:v>
                </c:pt>
                <c:pt idx="7">
                  <c:v>4.7969668278791414E-2</c:v>
                </c:pt>
                <c:pt idx="8">
                  <c:v>0.13189607125807845</c:v>
                </c:pt>
                <c:pt idx="9">
                  <c:v>0.23947328715274493</c:v>
                </c:pt>
                <c:pt idx="10">
                  <c:v>0.36899780927160281</c:v>
                </c:pt>
                <c:pt idx="11">
                  <c:v>0.51369608088899177</c:v>
                </c:pt>
                <c:pt idx="12">
                  <c:v>0.66014391635405789</c:v>
                </c:pt>
                <c:pt idx="13">
                  <c:v>0.78831442228110626</c:v>
                </c:pt>
                <c:pt idx="14">
                  <c:v>0.87473942961990703</c:v>
                </c:pt>
                <c:pt idx="15">
                  <c:v>0.8993234961422113</c:v>
                </c:pt>
                <c:pt idx="16">
                  <c:v>0.85402515381044519</c:v>
                </c:pt>
                <c:pt idx="17">
                  <c:v>0.74839523812643938</c:v>
                </c:pt>
                <c:pt idx="18">
                  <c:v>0.60680743051908237</c:v>
                </c:pt>
                <c:pt idx="19">
                  <c:v>0.45802691511823923</c:v>
                </c:pt>
                <c:pt idx="20">
                  <c:v>0.32414688214332038</c:v>
                </c:pt>
                <c:pt idx="21">
                  <c:v>0.21575653155185961</c:v>
                </c:pt>
                <c:pt idx="22">
                  <c:v>0.13400233618716939</c:v>
                </c:pt>
                <c:pt idx="23">
                  <c:v>7.5204381970852718E-2</c:v>
                </c:pt>
                <c:pt idx="24">
                  <c:v>3.4348661406589431E-2</c:v>
                </c:pt>
                <c:pt idx="25">
                  <c:v>6.725319475950853E-3</c:v>
                </c:pt>
                <c:pt idx="26">
                  <c:v>-1.1569814010123863E-2</c:v>
                </c:pt>
                <c:pt idx="27">
                  <c:v>-2.3580337469867027E-2</c:v>
                </c:pt>
                <c:pt idx="28">
                  <c:v>-3.1561954905213428E-2</c:v>
                </c:pt>
                <c:pt idx="29">
                  <c:v>-3.7094245006213035E-2</c:v>
                </c:pt>
                <c:pt idx="30">
                  <c:v>-4.1214934426706783E-2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4-4FF1-ACFB-18305EE4E22A}"/>
            </c:ext>
          </c:extLst>
        </c:ser>
        <c:ser>
          <c:idx val="18"/>
          <c:order val="18"/>
          <c:tx>
            <c:strRef>
              <c:f>'Scattered Interpolation'!$M$22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Interpolation'!$N$22:$AR$22</c:f>
              <c:numCache>
                <c:formatCode>General</c:formatCode>
                <c:ptCount val="31"/>
                <c:pt idx="0">
                  <c:v>-0.10830459165286013</c:v>
                </c:pt>
                <c:pt idx="1">
                  <c:v>-0.11142132523163763</c:v>
                </c:pt>
                <c:pt idx="2">
                  <c:v>-0.1109822693982771</c:v>
                </c:pt>
                <c:pt idx="3">
                  <c:v>-0.10501752097598867</c:v>
                </c:pt>
                <c:pt idx="4">
                  <c:v>-9.0940021898641019E-2</c:v>
                </c:pt>
                <c:pt idx="5">
                  <c:v>-6.5531410926441824E-2</c:v>
                </c:pt>
                <c:pt idx="6">
                  <c:v>-2.5108074761820493E-2</c:v>
                </c:pt>
                <c:pt idx="7">
                  <c:v>3.3983128167267056E-2</c:v>
                </c:pt>
                <c:pt idx="8">
                  <c:v>0.11444249506863287</c:v>
                </c:pt>
                <c:pt idx="9">
                  <c:v>0.21675747039817372</c:v>
                </c:pt>
                <c:pt idx="10">
                  <c:v>0.337858816053418</c:v>
                </c:pt>
                <c:pt idx="11">
                  <c:v>0.46995386151416291</c:v>
                </c:pt>
                <c:pt idx="12">
                  <c:v>0.59991864161775921</c:v>
                </c:pt>
                <c:pt idx="13">
                  <c:v>0.71003021932774246</c:v>
                </c:pt>
                <c:pt idx="14">
                  <c:v>0.78096619163882475</c:v>
                </c:pt>
                <c:pt idx="15">
                  <c:v>0.79728526432210822</c:v>
                </c:pt>
                <c:pt idx="16">
                  <c:v>0.75382852790540644</c:v>
                </c:pt>
                <c:pt idx="17">
                  <c:v>0.65941922746629889</c:v>
                </c:pt>
                <c:pt idx="18">
                  <c:v>0.53444898323085199</c:v>
                </c:pt>
                <c:pt idx="19">
                  <c:v>0.40287887330678185</c:v>
                </c:pt>
                <c:pt idx="20">
                  <c:v>0.28360617402178362</c:v>
                </c:pt>
                <c:pt idx="21">
                  <c:v>0.18633879560490763</c:v>
                </c:pt>
                <c:pt idx="22">
                  <c:v>0.11281046691489825</c:v>
                </c:pt>
                <c:pt idx="23">
                  <c:v>6.0291121104882689E-2</c:v>
                </c:pt>
                <c:pt idx="24">
                  <c:v>2.4487492011844043E-2</c:v>
                </c:pt>
                <c:pt idx="25">
                  <c:v>1.0599990125251548E-3</c:v>
                </c:pt>
                <c:pt idx="26">
                  <c:v>-1.3782182717018478E-2</c:v>
                </c:pt>
                <c:pt idx="27">
                  <c:v>-2.3079657887602325E-2</c:v>
                </c:pt>
                <c:pt idx="28">
                  <c:v>-2.9078706029718421E-2</c:v>
                </c:pt>
                <c:pt idx="29">
                  <c:v>-3.3292108563978559E-2</c:v>
                </c:pt>
                <c:pt idx="30">
                  <c:v>-3.6640252834322609E-2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4-4FF1-ACFB-18305EE4E22A}"/>
            </c:ext>
          </c:extLst>
        </c:ser>
        <c:ser>
          <c:idx val="19"/>
          <c:order val="19"/>
          <c:tx>
            <c:strRef>
              <c:f>'Scattered Interpolation'!$M$23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Interpolation'!$N$23:$AR$23</c:f>
              <c:numCache>
                <c:formatCode>General</c:formatCode>
                <c:ptCount val="31"/>
                <c:pt idx="0">
                  <c:v>-0.10532627261602967</c:v>
                </c:pt>
                <c:pt idx="1">
                  <c:v>-0.10974528911140542</c:v>
                </c:pt>
                <c:pt idx="2">
                  <c:v>-0.11104740464134424</c:v>
                </c:pt>
                <c:pt idx="3">
                  <c:v>-0.10731905914606395</c:v>
                </c:pt>
                <c:pt idx="4">
                  <c:v>-9.602623316280666E-2</c:v>
                </c:pt>
                <c:pt idx="5">
                  <c:v>-7.400085352317623E-2</c:v>
                </c:pt>
                <c:pt idx="6">
                  <c:v>-3.7629087633306163E-2</c:v>
                </c:pt>
                <c:pt idx="7">
                  <c:v>1.6565534924861913E-2</c:v>
                </c:pt>
                <c:pt idx="8">
                  <c:v>9.0831015493229625E-2</c:v>
                </c:pt>
                <c:pt idx="9">
                  <c:v>0.18481170187183341</c:v>
                </c:pt>
                <c:pt idx="10">
                  <c:v>0.29442738399812379</c:v>
                </c:pt>
                <c:pt idx="11">
                  <c:v>0.41138890337282857</c:v>
                </c:pt>
                <c:pt idx="12">
                  <c:v>0.52343704132401536</c:v>
                </c:pt>
                <c:pt idx="13">
                  <c:v>0.61555342747086927</c:v>
                </c:pt>
                <c:pt idx="14">
                  <c:v>0.67260921192626422</c:v>
                </c:pt>
                <c:pt idx="15">
                  <c:v>0.68345192813408373</c:v>
                </c:pt>
                <c:pt idx="16">
                  <c:v>0.64521715101903954</c:v>
                </c:pt>
                <c:pt idx="17">
                  <c:v>0.56549067711355683</c:v>
                </c:pt>
                <c:pt idx="18">
                  <c:v>0.46031813580650949</c:v>
                </c:pt>
                <c:pt idx="19">
                  <c:v>0.34853347472462853</c:v>
                </c:pt>
                <c:pt idx="20">
                  <c:v>0.24558919590626638</c:v>
                </c:pt>
                <c:pt idx="21">
                  <c:v>0.160279904095503</c:v>
                </c:pt>
                <c:pt idx="22">
                  <c:v>9.5137011917171485E-2</c:v>
                </c:pt>
                <c:pt idx="23">
                  <c:v>4.8695881385886521E-2</c:v>
                </c:pt>
                <c:pt idx="24">
                  <c:v>1.7642543607725401E-2</c:v>
                </c:pt>
                <c:pt idx="25">
                  <c:v>-1.8681023154958703E-3</c:v>
                </c:pt>
                <c:pt idx="26">
                  <c:v>-1.3505923827602266E-2</c:v>
                </c:pt>
                <c:pt idx="27">
                  <c:v>-2.0348129913700875E-2</c:v>
                </c:pt>
                <c:pt idx="28">
                  <c:v>-2.465622103091436E-2</c:v>
                </c:pt>
                <c:pt idx="29">
                  <c:v>-2.7866721734459511E-2</c:v>
                </c:pt>
                <c:pt idx="30">
                  <c:v>-3.0754346892084439E-2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4-4FF1-ACFB-18305EE4E22A}"/>
            </c:ext>
          </c:extLst>
        </c:ser>
        <c:ser>
          <c:idx val="20"/>
          <c:order val="20"/>
          <c:tx>
            <c:strRef>
              <c:f>'Scattered Interpolation'!$M$24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Interpolation'!$N$24:$AR$24</c:f>
              <c:numCache>
                <c:formatCode>General</c:formatCode>
                <c:ptCount val="31"/>
                <c:pt idx="0">
                  <c:v>-9.9317854135748174E-2</c:v>
                </c:pt>
                <c:pt idx="1">
                  <c:v>-0.10487915656147943</c:v>
                </c:pt>
                <c:pt idx="2">
                  <c:v>-0.10785991488765415</c:v>
                </c:pt>
                <c:pt idx="3">
                  <c:v>-0.10644629958126119</c:v>
                </c:pt>
                <c:pt idx="4">
                  <c:v>-9.8221943961804184E-2</c:v>
                </c:pt>
                <c:pt idx="5">
                  <c:v>-8.016008952211523E-2</c:v>
                </c:pt>
                <c:pt idx="6">
                  <c:v>-4.8820541261246332E-2</c:v>
                </c:pt>
                <c:pt idx="7">
                  <c:v>-9.7005582502331881E-4</c:v>
                </c:pt>
                <c:pt idx="8">
                  <c:v>6.5244919903910001E-2</c:v>
                </c:pt>
                <c:pt idx="9">
                  <c:v>0.14889187724742398</c:v>
                </c:pt>
                <c:pt idx="10">
                  <c:v>0.24536245769884266</c:v>
                </c:pt>
                <c:pt idx="11">
                  <c:v>0.34644101297106827</c:v>
                </c:pt>
                <c:pt idx="12">
                  <c:v>0.44113955984189629</c:v>
                </c:pt>
                <c:pt idx="13">
                  <c:v>0.51713210502436768</c:v>
                </c:pt>
                <c:pt idx="14">
                  <c:v>0.56294070069478475</c:v>
                </c:pt>
                <c:pt idx="15">
                  <c:v>0.570797212451294</c:v>
                </c:pt>
                <c:pt idx="16">
                  <c:v>0.53934669054514806</c:v>
                </c:pt>
                <c:pt idx="17">
                  <c:v>0.47475794305601393</c:v>
                </c:pt>
                <c:pt idx="18">
                  <c:v>0.38916995889527817</c:v>
                </c:pt>
                <c:pt idx="19">
                  <c:v>0.29687328234463217</c:v>
                </c:pt>
                <c:pt idx="20">
                  <c:v>0.21014695408770953</c:v>
                </c:pt>
                <c:pt idx="21">
                  <c:v>0.13679882060558904</c:v>
                </c:pt>
                <c:pt idx="22">
                  <c:v>8.0009285135851274E-2</c:v>
                </c:pt>
                <c:pt idx="23">
                  <c:v>3.9542503384399949E-2</c:v>
                </c:pt>
                <c:pt idx="24">
                  <c:v>1.3113254144888172E-2</c:v>
                </c:pt>
                <c:pt idx="25">
                  <c:v>-2.5979193037225417E-3</c:v>
                </c:pt>
                <c:pt idx="26">
                  <c:v>-1.1168894508585957E-2</c:v>
                </c:pt>
                <c:pt idx="27">
                  <c:v>-1.5759104740688624E-2</c:v>
                </c:pt>
                <c:pt idx="28">
                  <c:v>-1.8652328913858384E-2</c:v>
                </c:pt>
                <c:pt idx="29">
                  <c:v>-2.1172696042378845E-2</c:v>
                </c:pt>
                <c:pt idx="30">
                  <c:v>-2.3901911501146421E-2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4-4FF1-ACFB-18305EE4E22A}"/>
            </c:ext>
          </c:extLst>
        </c:ser>
        <c:ser>
          <c:idx val="21"/>
          <c:order val="21"/>
          <c:tx>
            <c:strRef>
              <c:f>'Scattered Interpolation'!$M$25</c:f>
              <c:strCache>
                <c:ptCount val="1"/>
                <c:pt idx="0">
                  <c:v>1.2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Interpolation'!$N$25:$AR$25</c:f>
              <c:numCache>
                <c:formatCode>General</c:formatCode>
                <c:ptCount val="31"/>
                <c:pt idx="0">
                  <c:v>-9.0183833221210111E-2</c:v>
                </c:pt>
                <c:pt idx="1">
                  <c:v>-9.6589735268181404E-2</c:v>
                </c:pt>
                <c:pt idx="2">
                  <c:v>-0.10098256930504401</c:v>
                </c:pt>
                <c:pt idx="3">
                  <c:v>-0.10166055863645762</c:v>
                </c:pt>
                <c:pt idx="4">
                  <c:v>-9.6354903626613059E-2</c:v>
                </c:pt>
                <c:pt idx="5">
                  <c:v>-8.2244897527773794E-2</c:v>
                </c:pt>
                <c:pt idx="6">
                  <c:v>-5.6168486353478646E-2</c:v>
                </c:pt>
                <c:pt idx="7">
                  <c:v>-1.5240083684581178E-2</c:v>
                </c:pt>
                <c:pt idx="8">
                  <c:v>4.2007092819264125E-2</c:v>
                </c:pt>
                <c:pt idx="9">
                  <c:v>0.11431346159986015</c:v>
                </c:pt>
                <c:pt idx="10">
                  <c:v>0.19703055262971758</c:v>
                </c:pt>
                <c:pt idx="11">
                  <c:v>0.28252907716505404</c:v>
                </c:pt>
                <c:pt idx="12">
                  <c:v>0.36132510290041597</c:v>
                </c:pt>
                <c:pt idx="13">
                  <c:v>0.42352157946624547</c:v>
                </c:pt>
                <c:pt idx="14">
                  <c:v>0.46053008216470259</c:v>
                </c:pt>
                <c:pt idx="15">
                  <c:v>0.46699230592956059</c:v>
                </c:pt>
                <c:pt idx="16">
                  <c:v>0.44238870597767133</c:v>
                </c:pt>
                <c:pt idx="17">
                  <c:v>0.39152821222815781</c:v>
                </c:pt>
                <c:pt idx="18">
                  <c:v>0.3233913846513719</c:v>
                </c:pt>
                <c:pt idx="19">
                  <c:v>0.24863488455147778</c:v>
                </c:pt>
                <c:pt idx="20">
                  <c:v>0.17687069022264559</c:v>
                </c:pt>
                <c:pt idx="21">
                  <c:v>0.11489162952659408</c:v>
                </c:pt>
                <c:pt idx="22">
                  <c:v>6.6245573740174507E-2</c:v>
                </c:pt>
                <c:pt idx="23">
                  <c:v>3.1695000701865886E-2</c:v>
                </c:pt>
                <c:pt idx="24">
                  <c:v>9.8849454187120295E-3</c:v>
                </c:pt>
                <c:pt idx="25">
                  <c:v>-2.0247364611522553E-3</c:v>
                </c:pt>
                <c:pt idx="26">
                  <c:v>-7.5788422694044429E-3</c:v>
                </c:pt>
                <c:pt idx="27">
                  <c:v>-1.0063457367576498E-2</c:v>
                </c:pt>
                <c:pt idx="28">
                  <c:v>-1.1770796643541401E-2</c:v>
                </c:pt>
                <c:pt idx="29">
                  <c:v>-1.3856278174319156E-2</c:v>
                </c:pt>
                <c:pt idx="30">
                  <c:v>-1.6655902568563998E-2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4-4FF1-ACFB-18305EE4E22A}"/>
            </c:ext>
          </c:extLst>
        </c:ser>
        <c:ser>
          <c:idx val="22"/>
          <c:order val="22"/>
          <c:tx>
            <c:strRef>
              <c:f>'Scattered Interpolation'!$M$26</c:f>
              <c:strCache>
                <c:ptCount val="1"/>
                <c:pt idx="0">
                  <c:v>1.4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Interpolation'!$N$26:$AR$26</c:f>
              <c:numCache>
                <c:formatCode>General</c:formatCode>
                <c:ptCount val="31"/>
                <c:pt idx="0">
                  <c:v>-7.8087862588550952E-2</c:v>
                </c:pt>
                <c:pt idx="1">
                  <c:v>-8.4959311157829537E-2</c:v>
                </c:pt>
                <c:pt idx="2">
                  <c:v>-9.037166203814416E-2</c:v>
                </c:pt>
                <c:pt idx="3">
                  <c:v>-9.2724558848420513E-2</c:v>
                </c:pt>
                <c:pt idx="4">
                  <c:v>-8.9898870690074684E-2</c:v>
                </c:pt>
                <c:pt idx="5">
                  <c:v>-7.9317584137431382E-2</c:v>
                </c:pt>
                <c:pt idx="6">
                  <c:v>-5.8184112645438199E-2</c:v>
                </c:pt>
                <c:pt idx="7">
                  <c:v>-2.4069275150426096E-2</c:v>
                </c:pt>
                <c:pt idx="8">
                  <c:v>2.4082073365637245E-2</c:v>
                </c:pt>
                <c:pt idx="9">
                  <c:v>8.4871649046679279E-2</c:v>
                </c:pt>
                <c:pt idx="10">
                  <c:v>0.15400079163744351</c:v>
                </c:pt>
                <c:pt idx="11">
                  <c:v>0.22479801010255496</c:v>
                </c:pt>
                <c:pt idx="12">
                  <c:v>0.28936211530351275</c:v>
                </c:pt>
                <c:pt idx="13">
                  <c:v>0.33986660334565122</c:v>
                </c:pt>
                <c:pt idx="14">
                  <c:v>0.36988669588583828</c:v>
                </c:pt>
                <c:pt idx="15">
                  <c:v>0.37567225041085539</c:v>
                </c:pt>
                <c:pt idx="16">
                  <c:v>0.35707839738316705</c:v>
                </c:pt>
                <c:pt idx="17">
                  <c:v>0.31773284012665559</c:v>
                </c:pt>
                <c:pt idx="18">
                  <c:v>0.2642041775307063</c:v>
                </c:pt>
                <c:pt idx="19">
                  <c:v>0.20439305870359342</c:v>
                </c:pt>
                <c:pt idx="20">
                  <c:v>0.14577950833366024</c:v>
                </c:pt>
                <c:pt idx="21">
                  <c:v>9.4177256519614075E-2</c:v>
                </c:pt>
                <c:pt idx="22">
                  <c:v>5.3232555333672472E-2</c:v>
                </c:pt>
                <c:pt idx="23">
                  <c:v>2.4415427314957876E-2</c:v>
                </c:pt>
                <c:pt idx="24">
                  <c:v>7.1289330598610142E-3</c:v>
                </c:pt>
                <c:pt idx="25">
                  <c:v>-1.0657468191856111E-3</c:v>
                </c:pt>
                <c:pt idx="26">
                  <c:v>-3.7248058191956535E-3</c:v>
                </c:pt>
                <c:pt idx="27">
                  <c:v>-4.2731695714072621E-3</c:v>
                </c:pt>
                <c:pt idx="28">
                  <c:v>-4.9790168478179471E-3</c:v>
                </c:pt>
                <c:pt idx="29">
                  <c:v>-6.7824046525320029E-3</c:v>
                </c:pt>
                <c:pt idx="30">
                  <c:v>-9.7488516275537479E-3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4-4FF1-ACFB-18305EE4E22A}"/>
            </c:ext>
          </c:extLst>
        </c:ser>
        <c:ser>
          <c:idx val="23"/>
          <c:order val="23"/>
          <c:tx>
            <c:strRef>
              <c:f>'Scattered Interpolation'!$M$27</c:f>
              <c:strCache>
                <c:ptCount val="1"/>
                <c:pt idx="0">
                  <c:v>1.6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Interpolation'!$N$27:$AR$27</c:f>
              <c:numCache>
                <c:formatCode>General</c:formatCode>
                <c:ptCount val="31"/>
                <c:pt idx="0">
                  <c:v>-6.3513609963125661E-2</c:v>
                </c:pt>
                <c:pt idx="1">
                  <c:v>-7.0466100092791972E-2</c:v>
                </c:pt>
                <c:pt idx="2">
                  <c:v>-7.6485624426259738E-2</c:v>
                </c:pt>
                <c:pt idx="3">
                  <c:v>-8.0055141457397033E-2</c:v>
                </c:pt>
                <c:pt idx="4">
                  <c:v>-7.9195991826430223E-2</c:v>
                </c:pt>
                <c:pt idx="5">
                  <c:v>-7.1592591592246638E-2</c:v>
                </c:pt>
                <c:pt idx="6">
                  <c:v>-5.4863197997054143E-2</c:v>
                </c:pt>
                <c:pt idx="7">
                  <c:v>-2.7088957573961358E-2</c:v>
                </c:pt>
                <c:pt idx="8">
                  <c:v>1.2381811792840213E-2</c:v>
                </c:pt>
                <c:pt idx="9">
                  <c:v>6.2144524867747152E-2</c:v>
                </c:pt>
                <c:pt idx="10">
                  <c:v>0.11847650062245307</c:v>
                </c:pt>
                <c:pt idx="11">
                  <c:v>0.17583596880240673</c:v>
                </c:pt>
                <c:pt idx="12">
                  <c:v>0.22784976548123068</c:v>
                </c:pt>
                <c:pt idx="13">
                  <c:v>0.26840462217149885</c:v>
                </c:pt>
                <c:pt idx="14">
                  <c:v>0.29266251501312762</c:v>
                </c:pt>
                <c:pt idx="15">
                  <c:v>0.29791728285138841</c:v>
                </c:pt>
                <c:pt idx="16">
                  <c:v>0.28413640265167728</c:v>
                </c:pt>
                <c:pt idx="17">
                  <c:v>0.25398473281653078</c:v>
                </c:pt>
                <c:pt idx="18">
                  <c:v>0.21224181794518662</c:v>
                </c:pt>
                <c:pt idx="19">
                  <c:v>0.1647676669216469</c:v>
                </c:pt>
                <c:pt idx="20">
                  <c:v>0.11737698642461336</c:v>
                </c:pt>
                <c:pt idx="21">
                  <c:v>7.4978086646821221E-2</c:v>
                </c:pt>
                <c:pt idx="22">
                  <c:v>4.1096869543324352E-2</c:v>
                </c:pt>
                <c:pt idx="23">
                  <c:v>1.7612623176245606E-2</c:v>
                </c:pt>
                <c:pt idx="24">
                  <c:v>4.4789872989766484E-3</c:v>
                </c:pt>
                <c:pt idx="25">
                  <c:v>-4.0192304655740137E-4</c:v>
                </c:pt>
                <c:pt idx="26">
                  <c:v>-5.5203485833000675E-4</c:v>
                </c:pt>
                <c:pt idx="27">
                  <c:v>5.4118498275395211E-4</c:v>
                </c:pt>
                <c:pt idx="28">
                  <c:v>6.7977154584844632E-4</c:v>
                </c:pt>
                <c:pt idx="29">
                  <c:v>-8.6659111444470967E-4</c:v>
                </c:pt>
                <c:pt idx="30">
                  <c:v>-3.9325100052363489E-3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4-4FF1-ACFB-18305EE4E22A}"/>
            </c:ext>
          </c:extLst>
        </c:ser>
        <c:ser>
          <c:idx val="24"/>
          <c:order val="24"/>
          <c:tx>
            <c:strRef>
              <c:f>'Scattered Interpolation'!$M$28</c:f>
              <c:strCache>
                <c:ptCount val="1"/>
                <c:pt idx="0">
                  <c:v>1.8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Interpolation'!$N$28:$AR$28</c:f>
              <c:numCache>
                <c:formatCode>General</c:formatCode>
                <c:ptCount val="31"/>
                <c:pt idx="0">
                  <c:v>-4.7278899263834974E-2</c:v>
                </c:pt>
                <c:pt idx="1">
                  <c:v>-5.3988494581792494E-2</c:v>
                </c:pt>
                <c:pt idx="2">
                  <c:v>-6.0265775229191902E-2</c:v>
                </c:pt>
                <c:pt idx="3">
                  <c:v>-6.4663250957838272E-2</c:v>
                </c:pt>
                <c:pt idx="4">
                  <c:v>-6.5333818615544895E-2</c:v>
                </c:pt>
                <c:pt idx="5">
                  <c:v>-6.0225240013398386E-2</c:v>
                </c:pt>
                <c:pt idx="6">
                  <c:v>-4.7371385851159929E-2</c:v>
                </c:pt>
                <c:pt idx="7">
                  <c:v>-2.5338137069975779E-2</c:v>
                </c:pt>
                <c:pt idx="8">
                  <c:v>6.1901334137527408E-3</c:v>
                </c:pt>
                <c:pt idx="9">
                  <c:v>4.5893538879122904E-2</c:v>
                </c:pt>
                <c:pt idx="10">
                  <c:v>9.06929479851908E-2</c:v>
                </c:pt>
                <c:pt idx="11">
                  <c:v>0.13616088805933527</c:v>
                </c:pt>
                <c:pt idx="12">
                  <c:v>0.17729426326171291</c:v>
                </c:pt>
                <c:pt idx="13">
                  <c:v>0.20937247528884309</c:v>
                </c:pt>
                <c:pt idx="14">
                  <c:v>0.22872809472971703</c:v>
                </c:pt>
                <c:pt idx="15">
                  <c:v>0.23334238326227913</c:v>
                </c:pt>
                <c:pt idx="16">
                  <c:v>0.22317639799605807</c:v>
                </c:pt>
                <c:pt idx="17">
                  <c:v>0.20014686159939646</c:v>
                </c:pt>
                <c:pt idx="18">
                  <c:v>0.16772688467266125</c:v>
                </c:pt>
                <c:pt idx="19">
                  <c:v>0.13027888430873288</c:v>
                </c:pt>
                <c:pt idx="20">
                  <c:v>9.232639055248458E-2</c:v>
                </c:pt>
                <c:pt idx="21">
                  <c:v>5.7957095941768726E-2</c:v>
                </c:pt>
                <c:pt idx="22">
                  <c:v>3.0403770314259559E-2</c:v>
                </c:pt>
                <c:pt idx="23">
                  <c:v>1.1663487897672868E-2</c:v>
                </c:pt>
                <c:pt idx="24">
                  <c:v>2.0106025639701486E-3</c:v>
                </c:pt>
                <c:pt idx="25">
                  <c:v>-3.3714284154153125E-4</c:v>
                </c:pt>
                <c:pt idx="26">
                  <c:v>1.3032375026773377E-3</c:v>
                </c:pt>
                <c:pt idx="27">
                  <c:v>3.5724174856697436E-3</c:v>
                </c:pt>
                <c:pt idx="28">
                  <c:v>4.3970729844447134E-3</c:v>
                </c:pt>
                <c:pt idx="29">
                  <c:v>3.1824517804178287E-3</c:v>
                </c:pt>
                <c:pt idx="30">
                  <c:v>2.1526683035389717E-4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4-4FF1-ACFB-18305EE4E22A}"/>
            </c:ext>
          </c:extLst>
        </c:ser>
        <c:ser>
          <c:idx val="25"/>
          <c:order val="25"/>
          <c:tx>
            <c:strRef>
              <c:f>'Scattered Interpolation'!$M$29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Interpolation'!$N$29:$AR$29</c:f>
              <c:numCache>
                <c:formatCode>General</c:formatCode>
                <c:ptCount val="31"/>
                <c:pt idx="0">
                  <c:v>-3.0488145713089124E-2</c:v>
                </c:pt>
                <c:pt idx="1">
                  <c:v>-3.6727087950148216E-2</c:v>
                </c:pt>
                <c:pt idx="2">
                  <c:v>-4.3002766477894416E-2</c:v>
                </c:pt>
                <c:pt idx="3">
                  <c:v>-4.7934103762741147E-2</c:v>
                </c:pt>
                <c:pt idx="4">
                  <c:v>-4.9802345036348485E-2</c:v>
                </c:pt>
                <c:pt idx="5">
                  <c:v>-4.6807591750834848E-2</c:v>
                </c:pt>
                <c:pt idx="6">
                  <c:v>-3.7359524112889259E-2</c:v>
                </c:pt>
                <c:pt idx="7">
                  <c:v>-2.0426716855747373E-2</c:v>
                </c:pt>
                <c:pt idx="8">
                  <c:v>4.0705099285966266E-3</c:v>
                </c:pt>
                <c:pt idx="9">
                  <c:v>3.4953892819018215E-2</c:v>
                </c:pt>
                <c:pt idx="10">
                  <c:v>6.9753057019070433E-2</c:v>
                </c:pt>
                <c:pt idx="11">
                  <c:v>0.10502334801596695</c:v>
                </c:pt>
                <c:pt idx="12">
                  <c:v>0.13691683345400682</c:v>
                </c:pt>
                <c:pt idx="13">
                  <c:v>0.16182676856702799</c:v>
                </c:pt>
                <c:pt idx="14">
                  <c:v>0.17696479520173056</c:v>
                </c:pt>
                <c:pt idx="15">
                  <c:v>0.18078808169841024</c:v>
                </c:pt>
                <c:pt idx="16">
                  <c:v>0.17321852839886562</c:v>
                </c:pt>
                <c:pt idx="17">
                  <c:v>0.1556150719108404</c:v>
                </c:pt>
                <c:pt idx="18">
                  <c:v>0.13050620754914349</c:v>
                </c:pt>
                <c:pt idx="19">
                  <c:v>0.10115642503060661</c:v>
                </c:pt>
                <c:pt idx="20">
                  <c:v>7.1086063957821619E-2</c:v>
                </c:pt>
                <c:pt idx="21">
                  <c:v>4.3645277558404583E-2</c:v>
                </c:pt>
                <c:pt idx="22">
                  <c:v>2.1648074121105816E-2</c:v>
                </c:pt>
                <c:pt idx="23">
                  <c:v>6.958732008223811E-3</c:v>
                </c:pt>
                <c:pt idx="24">
                  <c:v>-4.2279794638607621E-5</c:v>
                </c:pt>
                <c:pt idx="25">
                  <c:v>-8.2661192887095551E-4</c:v>
                </c:pt>
                <c:pt idx="26">
                  <c:v>1.7137324159531824E-3</c:v>
                </c:pt>
                <c:pt idx="27">
                  <c:v>4.5847165283964802E-3</c:v>
                </c:pt>
                <c:pt idx="28">
                  <c:v>5.898268666204973E-3</c:v>
                </c:pt>
                <c:pt idx="29">
                  <c:v>5.0974264082735022E-3</c:v>
                </c:pt>
                <c:pt idx="30">
                  <c:v>2.4552773899467455E-3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4-4FF1-ACFB-18305EE4E22A}"/>
            </c:ext>
          </c:extLst>
        </c:ser>
        <c:ser>
          <c:idx val="26"/>
          <c:order val="26"/>
          <c:tx>
            <c:strRef>
              <c:f>'Scattered Interpolation'!$M$30</c:f>
              <c:strCache>
                <c:ptCount val="1"/>
                <c:pt idx="0">
                  <c:v>2.2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Interpolation'!$N$30:$AR$30</c:f>
              <c:numCache>
                <c:formatCode>General</c:formatCode>
                <c:ptCount val="31"/>
                <c:pt idx="0">
                  <c:v>-1.4397777629935809E-2</c:v>
                </c:pt>
                <c:pt idx="1">
                  <c:v>-2.0037188017329885E-2</c:v>
                </c:pt>
                <c:pt idx="2">
                  <c:v>-2.6119601233184502E-2</c:v>
                </c:pt>
                <c:pt idx="3">
                  <c:v>-3.1343648891118348E-2</c:v>
                </c:pt>
                <c:pt idx="4">
                  <c:v>-3.4127579289472368E-2</c:v>
                </c:pt>
                <c:pt idx="5">
                  <c:v>-3.2907484496059902E-2</c:v>
                </c:pt>
                <c:pt idx="6">
                  <c:v>-2.6408684806656483E-2</c:v>
                </c:pt>
                <c:pt idx="7">
                  <c:v>-1.3901961290320158E-2</c:v>
                </c:pt>
                <c:pt idx="8">
                  <c:v>4.5542784787453803E-3</c:v>
                </c:pt>
                <c:pt idx="9">
                  <c:v>2.7952211183666954E-2</c:v>
                </c:pt>
                <c:pt idx="10">
                  <c:v>5.4351039723691361E-2</c:v>
                </c:pt>
                <c:pt idx="11">
                  <c:v>8.1116557969236155E-2</c:v>
                </c:pt>
                <c:pt idx="12">
                  <c:v>0.10533132030985667</c:v>
                </c:pt>
                <c:pt idx="13">
                  <c:v>0.12426463644625223</c:v>
                </c:pt>
                <c:pt idx="14">
                  <c:v>0.1357987550425859</c:v>
                </c:pt>
                <c:pt idx="15">
                  <c:v>0.13874147202102846</c:v>
                </c:pt>
                <c:pt idx="16">
                  <c:v>0.13298335925586116</c:v>
                </c:pt>
                <c:pt idx="17">
                  <c:v>0.11948182513159246</c:v>
                </c:pt>
                <c:pt idx="18">
                  <c:v>0.10008574673555889</c:v>
                </c:pt>
                <c:pt idx="19">
                  <c:v>7.7249816573969635E-2</c:v>
                </c:pt>
                <c:pt idx="20">
                  <c:v>5.3707010195982674E-2</c:v>
                </c:pt>
                <c:pt idx="21">
                  <c:v>3.2148851465364031E-2</c:v>
                </c:pt>
                <c:pt idx="22">
                  <c:v>1.4903165373495201E-2</c:v>
                </c:pt>
                <c:pt idx="23">
                  <c:v>3.5413647644156852E-3</c:v>
                </c:pt>
                <c:pt idx="24">
                  <c:v>-1.591665739351494E-3</c:v>
                </c:pt>
                <c:pt idx="25">
                  <c:v>-1.6638836723273306E-3</c:v>
                </c:pt>
                <c:pt idx="26">
                  <c:v>9.9856045426572129E-4</c:v>
                </c:pt>
                <c:pt idx="27">
                  <c:v>3.9304207079383403E-3</c:v>
                </c:pt>
                <c:pt idx="28">
                  <c:v>5.4874406063451509E-3</c:v>
                </c:pt>
                <c:pt idx="29">
                  <c:v>5.0967737287372986E-3</c:v>
                </c:pt>
                <c:pt idx="30">
                  <c:v>2.9221529685025845E-3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4-4FF1-ACFB-18305EE4E22A}"/>
            </c:ext>
          </c:extLst>
        </c:ser>
        <c:ser>
          <c:idx val="27"/>
          <c:order val="27"/>
          <c:tx>
            <c:strRef>
              <c:f>'Scattered Interpolation'!$M$31</c:f>
              <c:strCache>
                <c:ptCount val="1"/>
                <c:pt idx="0">
                  <c:v>2.4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Interpolation'!$N$31:$AR$31</c:f>
              <c:numCache>
                <c:formatCode>General</c:formatCode>
                <c:ptCount val="31"/>
                <c:pt idx="0">
                  <c:v>-1.7197529480151609E-4</c:v>
                </c:pt>
                <c:pt idx="1">
                  <c:v>-5.1641146587175207E-3</c:v>
                </c:pt>
                <c:pt idx="2">
                  <c:v>-1.089548753168147E-2</c:v>
                </c:pt>
                <c:pt idx="3">
                  <c:v>-1.6177118980912938E-2</c:v>
                </c:pt>
                <c:pt idx="4">
                  <c:v>-1.9588913927549349E-2</c:v>
                </c:pt>
                <c:pt idx="5">
                  <c:v>-1.9789473746145224E-2</c:v>
                </c:pt>
                <c:pt idx="6">
                  <c:v>-1.5757770655201307E-2</c:v>
                </c:pt>
                <c:pt idx="7">
                  <c:v>-6.9739695071041902E-3</c:v>
                </c:pt>
                <c:pt idx="8">
                  <c:v>6.4430720582051952E-3</c:v>
                </c:pt>
                <c:pt idx="9">
                  <c:v>2.3664051716608354E-2</c:v>
                </c:pt>
                <c:pt idx="10">
                  <c:v>4.3189626170188171E-2</c:v>
                </c:pt>
                <c:pt idx="11">
                  <c:v>6.3029281195950984E-2</c:v>
                </c:pt>
                <c:pt idx="12">
                  <c:v>8.0993050168688713E-2</c:v>
                </c:pt>
                <c:pt idx="13">
                  <c:v>9.5029262373993853E-2</c:v>
                </c:pt>
                <c:pt idx="14">
                  <c:v>0.10353601114286962</c:v>
                </c:pt>
                <c:pt idx="15">
                  <c:v>0.10559218237212194</c:v>
                </c:pt>
                <c:pt idx="16">
                  <c:v>0.10107647266797554</c:v>
                </c:pt>
                <c:pt idx="17">
                  <c:v>9.0664297067380398E-2</c:v>
                </c:pt>
                <c:pt idx="18">
                  <c:v>7.5714382049851175E-2</c:v>
                </c:pt>
                <c:pt idx="19">
                  <c:v>5.8076165442886386E-2</c:v>
                </c:pt>
                <c:pt idx="20">
                  <c:v>3.9856127393727396E-2</c:v>
                </c:pt>
                <c:pt idx="21">
                  <c:v>2.3166237767322725E-2</c:v>
                </c:pt>
                <c:pt idx="22">
                  <c:v>9.8441255164140457E-3</c:v>
                </c:pt>
                <c:pt idx="23">
                  <c:v>1.1162422271682303E-3</c:v>
                </c:pt>
                <c:pt idx="24">
                  <c:v>-2.7599043660093796E-3</c:v>
                </c:pt>
                <c:pt idx="25">
                  <c:v>-2.6717885718586434E-3</c:v>
                </c:pt>
                <c:pt idx="26">
                  <c:v>-3.7178861712452473E-4</c:v>
                </c:pt>
                <c:pt idx="27">
                  <c:v>2.2363036316556169E-3</c:v>
                </c:pt>
                <c:pt idx="28">
                  <c:v>3.7878896718184802E-3</c:v>
                </c:pt>
                <c:pt idx="29">
                  <c:v>3.7025563534127063E-3</c:v>
                </c:pt>
                <c:pt idx="30">
                  <c:v>2.0088218651237357E-3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4-4FF1-ACFB-18305EE4E22A}"/>
            </c:ext>
          </c:extLst>
        </c:ser>
        <c:ser>
          <c:idx val="28"/>
          <c:order val="28"/>
          <c:tx>
            <c:strRef>
              <c:f>'Scattered Interpolation'!$M$32</c:f>
              <c:strCache>
                <c:ptCount val="1"/>
                <c:pt idx="0">
                  <c:v>2.6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Interpolation'!$N$32:$AR$32</c:f>
              <c:numCache>
                <c:formatCode>General</c:formatCode>
                <c:ptCount val="31"/>
                <c:pt idx="0">
                  <c:v>1.1415790225043649E-2</c:v>
                </c:pt>
                <c:pt idx="1">
                  <c:v>7.059381301916523E-3</c:v>
                </c:pt>
                <c:pt idx="2">
                  <c:v>1.8082934694184163E-3</c:v>
                </c:pt>
                <c:pt idx="3">
                  <c:v>-3.3020945552279836E-3</c:v>
                </c:pt>
                <c:pt idx="4">
                  <c:v>-7.0457563684790045E-3</c:v>
                </c:pt>
                <c:pt idx="5">
                  <c:v>-8.2949538888755989E-3</c:v>
                </c:pt>
                <c:pt idx="6">
                  <c:v>-6.2292649445647545E-3</c:v>
                </c:pt>
                <c:pt idx="7">
                  <c:v>-4.6467957082174313E-4</c:v>
                </c:pt>
                <c:pt idx="8">
                  <c:v>8.8728835759358821E-3</c:v>
                </c:pt>
                <c:pt idx="9">
                  <c:v>2.1126341039929941E-2</c:v>
                </c:pt>
                <c:pt idx="10">
                  <c:v>3.5155690317100211E-2</c:v>
                </c:pt>
                <c:pt idx="11">
                  <c:v>4.9471567573878703E-2</c:v>
                </c:pt>
                <c:pt idx="12">
                  <c:v>6.2443002155988386E-2</c:v>
                </c:pt>
                <c:pt idx="13">
                  <c:v>7.2539129594380317E-2</c:v>
                </c:pt>
                <c:pt idx="14">
                  <c:v>7.8555669636039618E-2</c:v>
                </c:pt>
                <c:pt idx="15">
                  <c:v>7.97862378479747E-2</c:v>
                </c:pt>
                <c:pt idx="16">
                  <c:v>7.6114555229192291E-2</c:v>
                </c:pt>
                <c:pt idx="17">
                  <c:v>6.8020059577999503E-2</c:v>
                </c:pt>
                <c:pt idx="18">
                  <c:v>5.6504430846873357E-2</c:v>
                </c:pt>
                <c:pt idx="19">
                  <c:v>4.295752365128952E-2</c:v>
                </c:pt>
                <c:pt idx="20">
                  <c:v>2.8983528213255682E-2</c:v>
                </c:pt>
                <c:pt idx="21">
                  <c:v>1.619889577314932E-2</c:v>
                </c:pt>
                <c:pt idx="22">
                  <c:v>5.9988346397864597E-3</c:v>
                </c:pt>
                <c:pt idx="23">
                  <c:v>-7.0809948764278749E-4</c:v>
                </c:pt>
                <c:pt idx="24">
                  <c:v>-3.7465282192355922E-3</c:v>
                </c:pt>
                <c:pt idx="25">
                  <c:v>-3.7646976341886434E-3</c:v>
                </c:pt>
                <c:pt idx="26">
                  <c:v>-2.0255308949800356E-3</c:v>
                </c:pt>
                <c:pt idx="27">
                  <c:v>6.3413524911789393E-5</c:v>
                </c:pt>
                <c:pt idx="28">
                  <c:v>1.4171373070023183E-3</c:v>
                </c:pt>
                <c:pt idx="29">
                  <c:v>1.485385451004767E-3</c:v>
                </c:pt>
                <c:pt idx="30">
                  <c:v>1.8823331746980684E-4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4-4FF1-ACFB-18305EE4E22A}"/>
            </c:ext>
          </c:extLst>
        </c:ser>
        <c:ser>
          <c:idx val="29"/>
          <c:order val="29"/>
          <c:tx>
            <c:strRef>
              <c:f>'Scattered Interpolation'!$M$33</c:f>
              <c:strCache>
                <c:ptCount val="1"/>
                <c:pt idx="0">
                  <c:v>2.8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Interpolation'!$N$33:$AR$33</c:f>
              <c:numCache>
                <c:formatCode>General</c:formatCode>
                <c:ptCount val="31"/>
                <c:pt idx="0">
                  <c:v>2.0158098797845529E-2</c:v>
                </c:pt>
                <c:pt idx="1">
                  <c:v>1.6384517932295041E-2</c:v>
                </c:pt>
                <c:pt idx="2">
                  <c:v>1.1690446704337248E-2</c:v>
                </c:pt>
                <c:pt idx="3">
                  <c:v>6.9303236026061164E-3</c:v>
                </c:pt>
                <c:pt idx="4">
                  <c:v>3.1148300728373012E-3</c:v>
                </c:pt>
                <c:pt idx="5">
                  <c:v>1.167204942403674E-3</c:v>
                </c:pt>
                <c:pt idx="6">
                  <c:v>1.7474179941960096E-3</c:v>
                </c:pt>
                <c:pt idx="7">
                  <c:v>5.1545089128043446E-3</c:v>
                </c:pt>
                <c:pt idx="8">
                  <c:v>1.1286152472241311E-2</c:v>
                </c:pt>
                <c:pt idx="9">
                  <c:v>1.964121278063008E-2</c:v>
                </c:pt>
                <c:pt idx="10">
                  <c:v>2.9367050496090268E-2</c:v>
                </c:pt>
                <c:pt idx="11">
                  <c:v>3.9360041777196181E-2</c:v>
                </c:pt>
                <c:pt idx="12">
                  <c:v>4.8414691915271063E-2</c:v>
                </c:pt>
                <c:pt idx="13">
                  <c:v>5.5396894682555153E-2</c:v>
                </c:pt>
                <c:pt idx="14">
                  <c:v>5.9408338101488101E-2</c:v>
                </c:pt>
                <c:pt idx="15">
                  <c:v>5.9913492660545811E-2</c:v>
                </c:pt>
                <c:pt idx="16">
                  <c:v>5.6811159907850572E-2</c:v>
                </c:pt>
                <c:pt idx="17">
                  <c:v>5.0444123103986285E-2</c:v>
                </c:pt>
                <c:pt idx="18">
                  <c:v>4.1550569084011862E-2</c:v>
                </c:pt>
                <c:pt idx="19">
                  <c:v>3.1167652902173226E-2</c:v>
                </c:pt>
                <c:pt idx="20">
                  <c:v>2.0498879082562003E-2</c:v>
                </c:pt>
                <c:pt idx="21">
                  <c:v>1.0752980740742442E-2</c:v>
                </c:pt>
                <c:pt idx="22">
                  <c:v>2.9584491202126802E-3</c:v>
                </c:pt>
                <c:pt idx="23">
                  <c:v>-2.2324478538532887E-3</c:v>
                </c:pt>
                <c:pt idx="24">
                  <c:v>-4.703465048755592E-3</c:v>
                </c:pt>
                <c:pt idx="25">
                  <c:v>-4.9140529009631048E-3</c:v>
                </c:pt>
                <c:pt idx="26">
                  <c:v>-3.7512784681957741E-3</c:v>
                </c:pt>
                <c:pt idx="27">
                  <c:v>-2.2292898084111702E-3</c:v>
                </c:pt>
                <c:pt idx="28">
                  <c:v>-1.1828043575310906E-3</c:v>
                </c:pt>
                <c:pt idx="29">
                  <c:v>-1.0990288856700808E-3</c:v>
                </c:pt>
                <c:pt idx="30">
                  <c:v>-2.1215793951019253E-3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4-4FF1-ACFB-18305EE4E22A}"/>
            </c:ext>
          </c:extLst>
        </c:ser>
        <c:ser>
          <c:idx val="30"/>
          <c:order val="30"/>
          <c:tx>
            <c:strRef>
              <c:f>'Scattered Interpolation'!$M$34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'Scattered Interpolation'!$N$3:$AR$3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-2.6</c:v>
                </c:pt>
                <c:pt idx="3">
                  <c:v>-2.4</c:v>
                </c:pt>
                <c:pt idx="4">
                  <c:v>-2.2000000000000002</c:v>
                </c:pt>
                <c:pt idx="5">
                  <c:v>-2</c:v>
                </c:pt>
                <c:pt idx="6">
                  <c:v>-1.8</c:v>
                </c:pt>
                <c:pt idx="7">
                  <c:v>-1.6</c:v>
                </c:pt>
                <c:pt idx="8">
                  <c:v>-1.4</c:v>
                </c:pt>
                <c:pt idx="9">
                  <c:v>-1.2</c:v>
                </c:pt>
                <c:pt idx="10">
                  <c:v>-1</c:v>
                </c:pt>
                <c:pt idx="11">
                  <c:v>-0.8</c:v>
                </c:pt>
                <c:pt idx="12">
                  <c:v>-0.6</c:v>
                </c:pt>
                <c:pt idx="13">
                  <c:v>-0.4</c:v>
                </c:pt>
                <c:pt idx="14">
                  <c:v>-0.2</c:v>
                </c:pt>
                <c:pt idx="15">
                  <c:v>0</c:v>
                </c:pt>
                <c:pt idx="16">
                  <c:v>0.2</c:v>
                </c:pt>
                <c:pt idx="17">
                  <c:v>0.4</c:v>
                </c:pt>
                <c:pt idx="18">
                  <c:v>0.6</c:v>
                </c:pt>
                <c:pt idx="19">
                  <c:v>0.8</c:v>
                </c:pt>
                <c:pt idx="20">
                  <c:v>1</c:v>
                </c:pt>
                <c:pt idx="21">
                  <c:v>1.2</c:v>
                </c:pt>
                <c:pt idx="22">
                  <c:v>1.4</c:v>
                </c:pt>
                <c:pt idx="23">
                  <c:v>1.6</c:v>
                </c:pt>
                <c:pt idx="24">
                  <c:v>1.8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2.6</c:v>
                </c:pt>
                <c:pt idx="29">
                  <c:v>2.80000000000001</c:v>
                </c:pt>
                <c:pt idx="30">
                  <c:v>3.0000000000000102</c:v>
                </c:pt>
              </c:numCache>
            </c:numRef>
          </c:cat>
          <c:val>
            <c:numRef>
              <c:f>'Scattered Interpolation'!$N$34:$AR$34</c:f>
              <c:numCache>
                <c:formatCode>General</c:formatCode>
                <c:ptCount val="31"/>
                <c:pt idx="0">
                  <c:v>2.6330718703149028E-2</c:v>
                </c:pt>
                <c:pt idx="1">
                  <c:v>2.3061482195337137E-2</c:v>
                </c:pt>
                <c:pt idx="2">
                  <c:v>1.893186108270959E-2</c:v>
                </c:pt>
                <c:pt idx="3">
                  <c:v>1.461512177361129E-2</c:v>
                </c:pt>
                <c:pt idx="4">
                  <c:v>1.0909454295759334E-2</c:v>
                </c:pt>
                <c:pt idx="5">
                  <c:v>8.5492076440247863E-3</c:v>
                </c:pt>
                <c:pt idx="6">
                  <c:v>8.0626476451521427E-3</c:v>
                </c:pt>
                <c:pt idx="7">
                  <c:v>9.6937648487990333E-3</c:v>
                </c:pt>
                <c:pt idx="8">
                  <c:v>1.3375677757151455E-2</c:v>
                </c:pt>
                <c:pt idx="9">
                  <c:v>1.8740692448316366E-2</c:v>
                </c:pt>
                <c:pt idx="10">
                  <c:v>2.5162168584694628E-2</c:v>
                </c:pt>
                <c:pt idx="11">
                  <c:v>3.1830925753948108E-2</c:v>
                </c:pt>
                <c:pt idx="12">
                  <c:v>3.7863355823753525E-2</c:v>
                </c:pt>
                <c:pt idx="13">
                  <c:v>4.2426057743925577E-2</c:v>
                </c:pt>
                <c:pt idx="14">
                  <c:v>4.485511567389739E-2</c:v>
                </c:pt>
                <c:pt idx="15">
                  <c:v>4.4749955720197319E-2</c:v>
                </c:pt>
                <c:pt idx="16">
                  <c:v>4.2028302581921924E-2</c:v>
                </c:pt>
                <c:pt idx="17">
                  <c:v>3.6936514774674863E-2</c:v>
                </c:pt>
                <c:pt idx="18">
                  <c:v>3.0016404488224652E-2</c:v>
                </c:pt>
                <c:pt idx="19">
                  <c:v>2.2034189408419488E-2</c:v>
                </c:pt>
                <c:pt idx="20">
                  <c:v>1.3878797508847227E-2</c:v>
                </c:pt>
                <c:pt idx="21">
                  <c:v>6.4363703530833979E-3</c:v>
                </c:pt>
                <c:pt idx="22">
                  <c:v>4.4940128046646113E-4</c:v>
                </c:pt>
                <c:pt idx="23">
                  <c:v>-3.6217667134791683E-3</c:v>
                </c:pt>
                <c:pt idx="24">
                  <c:v>-5.6994750629446918E-3</c:v>
                </c:pt>
                <c:pt idx="25">
                  <c:v>-6.103189066412636E-3</c:v>
                </c:pt>
                <c:pt idx="26">
                  <c:v>-5.4482776098337526E-3</c:v>
                </c:pt>
                <c:pt idx="27">
                  <c:v>-4.4556429620921639E-3</c:v>
                </c:pt>
                <c:pt idx="28">
                  <c:v>-3.752855817968458E-3</c:v>
                </c:pt>
                <c:pt idx="29">
                  <c:v>-3.7487413300707709E-3</c:v>
                </c:pt>
                <c:pt idx="30">
                  <c:v>-4.6114612857481637E-3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4-4FF1-ACFB-18305EE4E22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64231023"/>
        <c:axId val="569719631"/>
        <c:axId val="558457471"/>
      </c:surface3DChart>
      <c:catAx>
        <c:axId val="564231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19631"/>
        <c:crosses val="autoZero"/>
        <c:auto val="1"/>
        <c:lblAlgn val="ctr"/>
        <c:lblOffset val="100"/>
        <c:noMultiLvlLbl val="0"/>
      </c:catAx>
      <c:valAx>
        <c:axId val="56971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31023"/>
        <c:crosses val="autoZero"/>
        <c:crossBetween val="midCat"/>
      </c:valAx>
      <c:serAx>
        <c:axId val="55845747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1963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456744293586463E-2"/>
          <c:y val="0.12054786840965269"/>
          <c:w val="0.93914304875928367"/>
          <c:h val="0.83561643835616439"/>
        </c:manualLayout>
      </c:layout>
      <c:scatterChart>
        <c:scatterStyle val="lineMarker"/>
        <c:varyColors val="0"/>
        <c:ser>
          <c:idx val="0"/>
          <c:order val="0"/>
          <c:tx>
            <c:strRef>
              <c:f>Lowess!$I$2</c:f>
              <c:strCache>
                <c:ptCount val="1"/>
                <c:pt idx="0">
                  <c:v>y+noise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Lowess!$H$3:$H$63</c:f>
              <c:numCache>
                <c:formatCode>General</c:formatCode>
                <c:ptCount val="61"/>
                <c:pt idx="0">
                  <c:v>-3.0305021078872945</c:v>
                </c:pt>
                <c:pt idx="1">
                  <c:v>-2.9528945613955404</c:v>
                </c:pt>
                <c:pt idx="2">
                  <c:v>-2.5180055864938171</c:v>
                </c:pt>
                <c:pt idx="3">
                  <c:v>-2.8617843782704147</c:v>
                </c:pt>
                <c:pt idx="4">
                  <c:v>-2.3996746936003279</c:v>
                </c:pt>
                <c:pt idx="5">
                  <c:v>-2.516016807244696</c:v>
                </c:pt>
                <c:pt idx="6">
                  <c:v>-2.1010036853934921</c:v>
                </c:pt>
                <c:pt idx="7">
                  <c:v>-2.3692377683295458</c:v>
                </c:pt>
                <c:pt idx="8">
                  <c:v>-1.8722488317098014</c:v>
                </c:pt>
                <c:pt idx="9">
                  <c:v>-2.051888265430863</c:v>
                </c:pt>
                <c:pt idx="10">
                  <c:v>-2.1780533966809354</c:v>
                </c:pt>
                <c:pt idx="11">
                  <c:v>-1.6271773336716906</c:v>
                </c:pt>
                <c:pt idx="12">
                  <c:v>-2.0172995220305916</c:v>
                </c:pt>
                <c:pt idx="13">
                  <c:v>-1.7014053412593668</c:v>
                </c:pt>
                <c:pt idx="14">
                  <c:v>-1.6665110289798093</c:v>
                </c:pt>
                <c:pt idx="15">
                  <c:v>-1.5781329363597627</c:v>
                </c:pt>
                <c:pt idx="16">
                  <c:v>-1.5786760388913939</c:v>
                </c:pt>
                <c:pt idx="17">
                  <c:v>-1.3700420364991304</c:v>
                </c:pt>
                <c:pt idx="18">
                  <c:v>-1.0355372406378744</c:v>
                </c:pt>
                <c:pt idx="19">
                  <c:v>-0.87444853035502601</c:v>
                </c:pt>
                <c:pt idx="20">
                  <c:v>-0.83050908121256373</c:v>
                </c:pt>
                <c:pt idx="21">
                  <c:v>-0.95858681673837953</c:v>
                </c:pt>
                <c:pt idx="22">
                  <c:v>-0.64897807595011536</c:v>
                </c:pt>
                <c:pt idx="23">
                  <c:v>-0.52914037388569335</c:v>
                </c:pt>
                <c:pt idx="24">
                  <c:v>-0.87121997266414475</c:v>
                </c:pt>
                <c:pt idx="25">
                  <c:v>-0.4867229932997072</c:v>
                </c:pt>
                <c:pt idx="26">
                  <c:v>-0.50708761023162841</c:v>
                </c:pt>
                <c:pt idx="27">
                  <c:v>-0.65880890585262608</c:v>
                </c:pt>
                <c:pt idx="28">
                  <c:v>9.0386523060615898E-2</c:v>
                </c:pt>
                <c:pt idx="29">
                  <c:v>-0.22598017811976123</c:v>
                </c:pt>
                <c:pt idx="30">
                  <c:v>0.23117717354715467</c:v>
                </c:pt>
                <c:pt idx="31">
                  <c:v>-9.469388139181778E-2</c:v>
                </c:pt>
                <c:pt idx="32">
                  <c:v>5.8795753519498811E-2</c:v>
                </c:pt>
                <c:pt idx="33">
                  <c:v>0.15732486032303733</c:v>
                </c:pt>
                <c:pt idx="34">
                  <c:v>0.50954255581250174</c:v>
                </c:pt>
                <c:pt idx="35">
                  <c:v>0.26764779734008076</c:v>
                </c:pt>
                <c:pt idx="36">
                  <c:v>0.57589347743572361</c:v>
                </c:pt>
                <c:pt idx="37">
                  <c:v>0.79501220414875928</c:v>
                </c:pt>
                <c:pt idx="38">
                  <c:v>0.78233927000238745</c:v>
                </c:pt>
                <c:pt idx="39">
                  <c:v>1.1203281735437005</c:v>
                </c:pt>
                <c:pt idx="40">
                  <c:v>0.9209993842266645</c:v>
                </c:pt>
                <c:pt idx="41">
                  <c:v>0.83064129984598356</c:v>
                </c:pt>
                <c:pt idx="42">
                  <c:v>1.6299722172732207</c:v>
                </c:pt>
                <c:pt idx="43">
                  <c:v>1.0489559630650755</c:v>
                </c:pt>
                <c:pt idx="44">
                  <c:v>1.4052883002307961</c:v>
                </c:pt>
                <c:pt idx="45">
                  <c:v>1.9202994847475314</c:v>
                </c:pt>
                <c:pt idx="46">
                  <c:v>1.1520040287491606</c:v>
                </c:pt>
                <c:pt idx="47">
                  <c:v>1.5441189061280032</c:v>
                </c:pt>
                <c:pt idx="48">
                  <c:v>1.612051306379936</c:v>
                </c:pt>
                <c:pt idx="49">
                  <c:v>1.6026251875266397</c:v>
                </c:pt>
                <c:pt idx="50">
                  <c:v>1.9142966469421299</c:v>
                </c:pt>
                <c:pt idx="51">
                  <c:v>1.9665824797271771</c:v>
                </c:pt>
                <c:pt idx="52">
                  <c:v>2.1270936116643373</c:v>
                </c:pt>
                <c:pt idx="53">
                  <c:v>2.7889714799828074</c:v>
                </c:pt>
                <c:pt idx="54">
                  <c:v>2.594787700660667</c:v>
                </c:pt>
                <c:pt idx="55">
                  <c:v>2.3410220117729823</c:v>
                </c:pt>
                <c:pt idx="56">
                  <c:v>2.7837663720556725</c:v>
                </c:pt>
                <c:pt idx="57">
                  <c:v>2.655440692899421</c:v>
                </c:pt>
                <c:pt idx="58">
                  <c:v>2.8980434678558491</c:v>
                </c:pt>
                <c:pt idx="59">
                  <c:v>2.8397804226551155</c:v>
                </c:pt>
                <c:pt idx="60">
                  <c:v>3.1111967348369185</c:v>
                </c:pt>
              </c:numCache>
            </c:numRef>
          </c:xVal>
          <c:yVal>
            <c:numRef>
              <c:f>Lowess!$I$3:$I$63</c:f>
              <c:numCache>
                <c:formatCode>0.00E+00</c:formatCode>
                <c:ptCount val="61"/>
                <c:pt idx="0">
                  <c:v>-1.1385250387796417</c:v>
                </c:pt>
                <c:pt idx="1">
                  <c:v>-1.0120483995749461</c:v>
                </c:pt>
                <c:pt idx="2">
                  <c:v>-1.4721399031155717</c:v>
                </c:pt>
                <c:pt idx="3">
                  <c:v>-1.0637801688429227</c:v>
                </c:pt>
                <c:pt idx="4">
                  <c:v>-1.3951176046175755</c:v>
                </c:pt>
                <c:pt idx="5">
                  <c:v>-0.68999601336186767</c:v>
                </c:pt>
                <c:pt idx="6">
                  <c:v>-1.0679309503864587</c:v>
                </c:pt>
                <c:pt idx="7">
                  <c:v>-0.68940055076005313</c:v>
                </c:pt>
                <c:pt idx="8">
                  <c:v>-1.2107305888574351</c:v>
                </c:pt>
                <c:pt idx="9">
                  <c:v>-1.2766925913452623</c:v>
                </c:pt>
                <c:pt idx="10">
                  <c:v>-1.1464655645968143</c:v>
                </c:pt>
                <c:pt idx="11">
                  <c:v>-1.2524786026890424</c:v>
                </c:pt>
                <c:pt idx="12">
                  <c:v>-1.1283961054267655</c:v>
                </c:pt>
                <c:pt idx="13">
                  <c:v>-0.9206892053804151</c:v>
                </c:pt>
                <c:pt idx="14">
                  <c:v>-1.1259671243230986</c:v>
                </c:pt>
                <c:pt idx="15">
                  <c:v>-0.7765933062249476</c:v>
                </c:pt>
                <c:pt idx="16">
                  <c:v>-0.80661842871048584</c:v>
                </c:pt>
                <c:pt idx="17">
                  <c:v>-0.91169563682047983</c:v>
                </c:pt>
                <c:pt idx="18">
                  <c:v>-1.1463699689979634</c:v>
                </c:pt>
                <c:pt idx="19">
                  <c:v>-1.1195922808865397</c:v>
                </c:pt>
                <c:pt idx="20">
                  <c:v>-0.8509601085060553</c:v>
                </c:pt>
                <c:pt idx="21">
                  <c:v>-0.59082725713187068</c:v>
                </c:pt>
                <c:pt idx="22">
                  <c:v>-0.20974029422372359</c:v>
                </c:pt>
                <c:pt idx="23">
                  <c:v>-0.76670265587780406</c:v>
                </c:pt>
                <c:pt idx="24">
                  <c:v>-0.6647337789709229</c:v>
                </c:pt>
                <c:pt idx="25">
                  <c:v>-0.48600884281791606</c:v>
                </c:pt>
                <c:pt idx="26">
                  <c:v>-0.36323681054139434</c:v>
                </c:pt>
                <c:pt idx="27">
                  <c:v>-0.56375665825511256</c:v>
                </c:pt>
                <c:pt idx="28">
                  <c:v>0.48091422445587068</c:v>
                </c:pt>
                <c:pt idx="29">
                  <c:v>-0.39396641631706769</c:v>
                </c:pt>
                <c:pt idx="30">
                  <c:v>0.30656363779642803</c:v>
                </c:pt>
                <c:pt idx="31">
                  <c:v>2.2268558983351727E-2</c:v>
                </c:pt>
                <c:pt idx="32">
                  <c:v>-6.940608420261743E-2</c:v>
                </c:pt>
                <c:pt idx="33">
                  <c:v>0.31223754888706556</c:v>
                </c:pt>
                <c:pt idx="34">
                  <c:v>0.29868552468170878</c:v>
                </c:pt>
                <c:pt idx="35">
                  <c:v>2.5244107288585699E-2</c:v>
                </c:pt>
                <c:pt idx="36">
                  <c:v>0.7370577786328224</c:v>
                </c:pt>
                <c:pt idx="37">
                  <c:v>0.8611276219084647</c:v>
                </c:pt>
                <c:pt idx="38">
                  <c:v>0.58806093833055961</c:v>
                </c:pt>
                <c:pt idx="39">
                  <c:v>1.211473567473174</c:v>
                </c:pt>
                <c:pt idx="40">
                  <c:v>0.65938201696431786</c:v>
                </c:pt>
                <c:pt idx="41">
                  <c:v>0.55428600340484802</c:v>
                </c:pt>
                <c:pt idx="42">
                  <c:v>0.94761305154193765</c:v>
                </c:pt>
                <c:pt idx="43">
                  <c:v>0.50630100691975444</c:v>
                </c:pt>
                <c:pt idx="44">
                  <c:v>0.98159716691500098</c:v>
                </c:pt>
                <c:pt idx="45">
                  <c:v>0.98627816326912521</c:v>
                </c:pt>
                <c:pt idx="46">
                  <c:v>1.0036931343372408</c:v>
                </c:pt>
                <c:pt idx="47">
                  <c:v>0.92503626569760522</c:v>
                </c:pt>
                <c:pt idx="48">
                  <c:v>0.6994959766943627</c:v>
                </c:pt>
                <c:pt idx="49">
                  <c:v>0.41532128877402341</c:v>
                </c:pt>
                <c:pt idx="50">
                  <c:v>0.67316889867843044</c:v>
                </c:pt>
                <c:pt idx="51">
                  <c:v>1.0464228911256104</c:v>
                </c:pt>
                <c:pt idx="52">
                  <c:v>1.1716277905748764</c:v>
                </c:pt>
                <c:pt idx="53">
                  <c:v>1.0397360226514549</c:v>
                </c:pt>
                <c:pt idx="54">
                  <c:v>0.83515307031985486</c:v>
                </c:pt>
                <c:pt idx="55">
                  <c:v>0.90151252621238964</c:v>
                </c:pt>
                <c:pt idx="56">
                  <c:v>1.129125231378082</c:v>
                </c:pt>
                <c:pt idx="57">
                  <c:v>1.0545332838391337</c:v>
                </c:pt>
                <c:pt idx="58">
                  <c:v>0.91309423056445305</c:v>
                </c:pt>
                <c:pt idx="59">
                  <c:v>1.3600852150896201</c:v>
                </c:pt>
                <c:pt idx="60">
                  <c:v>0.52887551924948639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7-49A3-8F28-371838BFC948}"/>
            </c:ext>
          </c:extLst>
        </c:ser>
        <c:ser>
          <c:idx val="1"/>
          <c:order val="1"/>
          <c:tx>
            <c:strRef>
              <c:f>Lowess!$J$2</c:f>
              <c:strCache>
                <c:ptCount val="1"/>
                <c:pt idx="0">
                  <c:v>lowess (in-situ)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Lowess!$G$3:$G$63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Lowess!$J$3:$J$63</c:f>
              <c:numCache>
                <c:formatCode>General</c:formatCode>
                <c:ptCount val="61"/>
                <c:pt idx="0">
                  <c:v>-1.1148595022139987</c:v>
                </c:pt>
                <c:pt idx="1">
                  <c:v>-1.1117711472827685</c:v>
                </c:pt>
                <c:pt idx="2">
                  <c:v>-1.1077788631872474</c:v>
                </c:pt>
                <c:pt idx="3">
                  <c:v>-1.1033498756749256</c:v>
                </c:pt>
                <c:pt idx="4">
                  <c:v>-1.0989208881626038</c:v>
                </c:pt>
                <c:pt idx="5">
                  <c:v>-1.0942944800701311</c:v>
                </c:pt>
                <c:pt idx="6">
                  <c:v>-1.0887405058334454</c:v>
                </c:pt>
                <c:pt idx="7">
                  <c:v>-1.0826593394186268</c:v>
                </c:pt>
                <c:pt idx="8">
                  <c:v>-1.076473012754334</c:v>
                </c:pt>
                <c:pt idx="9">
                  <c:v>-1.0701505126499493</c:v>
                </c:pt>
                <c:pt idx="10">
                  <c:v>-1.0634404562539124</c:v>
                </c:pt>
                <c:pt idx="11">
                  <c:v>-1.0551093473393278</c:v>
                </c:pt>
                <c:pt idx="12">
                  <c:v>-1.0387863036286658</c:v>
                </c:pt>
                <c:pt idx="13">
                  <c:v>-1.0193619978295054</c:v>
                </c:pt>
                <c:pt idx="14">
                  <c:v>-0.99764782855585543</c:v>
                </c:pt>
                <c:pt idx="15">
                  <c:v>-0.96349897134724616</c:v>
                </c:pt>
                <c:pt idx="16">
                  <c:v>-0.92592907655900214</c:v>
                </c:pt>
                <c:pt idx="17">
                  <c:v>-0.88463666185339784</c:v>
                </c:pt>
                <c:pt idx="18">
                  <c:v>-0.84175207305649713</c:v>
                </c:pt>
                <c:pt idx="19">
                  <c:v>-0.79886748425959664</c:v>
                </c:pt>
                <c:pt idx="20">
                  <c:v>-0.75473393493659746</c:v>
                </c:pt>
                <c:pt idx="21">
                  <c:v>-0.70411486691650993</c:v>
                </c:pt>
                <c:pt idx="22">
                  <c:v>-0.6517641081820329</c:v>
                </c:pt>
                <c:pt idx="23">
                  <c:v>-0.58356730362556686</c:v>
                </c:pt>
                <c:pt idx="24">
                  <c:v>-0.51407629133713217</c:v>
                </c:pt>
                <c:pt idx="25">
                  <c:v>-0.43469760134505681</c:v>
                </c:pt>
                <c:pt idx="26">
                  <c:v>-0.34468599817760104</c:v>
                </c:pt>
                <c:pt idx="27">
                  <c:v>-0.25485200327670299</c:v>
                </c:pt>
                <c:pt idx="28">
                  <c:v>-0.16531292676863474</c:v>
                </c:pt>
                <c:pt idx="29">
                  <c:v>-7.6614098807202199E-2</c:v>
                </c:pt>
                <c:pt idx="30">
                  <c:v>1.1116744733869227E-2</c:v>
                </c:pt>
                <c:pt idx="31">
                  <c:v>9.80097589855871E-2</c:v>
                </c:pt>
                <c:pt idx="32">
                  <c:v>0.18024000048018446</c:v>
                </c:pt>
                <c:pt idx="33">
                  <c:v>0.25953750803130332</c:v>
                </c:pt>
                <c:pt idx="34">
                  <c:v>0.34144799161265604</c:v>
                </c:pt>
                <c:pt idx="35">
                  <c:v>0.42335847519400871</c:v>
                </c:pt>
                <c:pt idx="36">
                  <c:v>0.49291792194778766</c:v>
                </c:pt>
                <c:pt idx="37">
                  <c:v>0.54624853262646322</c:v>
                </c:pt>
                <c:pt idx="38">
                  <c:v>0.60084486947434124</c:v>
                </c:pt>
                <c:pt idx="39">
                  <c:v>0.648917119986547</c:v>
                </c:pt>
                <c:pt idx="40">
                  <c:v>0.6893189397948386</c:v>
                </c:pt>
                <c:pt idx="41">
                  <c:v>0.72228794954963838</c:v>
                </c:pt>
                <c:pt idx="42">
                  <c:v>0.75589320999253062</c:v>
                </c:pt>
                <c:pt idx="43">
                  <c:v>0.78555196402825345</c:v>
                </c:pt>
                <c:pt idx="44">
                  <c:v>0.81521071806397627</c:v>
                </c:pt>
                <c:pt idx="45">
                  <c:v>0.83793842777410799</c:v>
                </c:pt>
                <c:pt idx="46">
                  <c:v>0.85999960816850252</c:v>
                </c:pt>
                <c:pt idx="47">
                  <c:v>0.87747255588067508</c:v>
                </c:pt>
                <c:pt idx="48">
                  <c:v>0.89307617590906996</c:v>
                </c:pt>
                <c:pt idx="49">
                  <c:v>0.90867979593746484</c:v>
                </c:pt>
                <c:pt idx="50">
                  <c:v>0.92183412397410436</c:v>
                </c:pt>
                <c:pt idx="51">
                  <c:v>0.93395228364464833</c:v>
                </c:pt>
                <c:pt idx="52">
                  <c:v>0.9435509435191044</c:v>
                </c:pt>
                <c:pt idx="53">
                  <c:v>0.95221330205396726</c:v>
                </c:pt>
                <c:pt idx="54">
                  <c:v>0.96026286678309036</c:v>
                </c:pt>
                <c:pt idx="55">
                  <c:v>0.9678862041099382</c:v>
                </c:pt>
                <c:pt idx="56">
                  <c:v>0.97550147695510425</c:v>
                </c:pt>
                <c:pt idx="57">
                  <c:v>0.98297812356131287</c:v>
                </c:pt>
                <c:pt idx="58">
                  <c:v>0.99046806810733834</c:v>
                </c:pt>
                <c:pt idx="59">
                  <c:v>0.99794449487991199</c:v>
                </c:pt>
                <c:pt idx="60">
                  <c:v>1.0049709575854791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47-4480-A35C-9B67DC003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130191"/>
        <c:axId val="1881126031"/>
      </c:scatterChart>
      <c:valAx>
        <c:axId val="188113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126031"/>
        <c:crosses val="autoZero"/>
        <c:crossBetween val="midCat"/>
      </c:valAx>
      <c:valAx>
        <c:axId val="188112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13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Special!$C$1</c:f>
              <c:strCache>
                <c:ptCount val="1"/>
                <c:pt idx="0">
                  <c:v>acq_special_erf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Special!$C$2:$C$202</c:f>
              <c:numCache>
                <c:formatCode>0.0000000000000000000</c:formatCode>
                <c:ptCount val="201"/>
                <c:pt idx="0">
                  <c:v>-0.99999999999846256</c:v>
                </c:pt>
                <c:pt idx="1">
                  <c:v>-0.99999999999744693</c:v>
                </c:pt>
                <c:pt idx="2">
                  <c:v>-0.99999999999578115</c:v>
                </c:pt>
                <c:pt idx="3">
                  <c:v>-0.99999999999306244</c:v>
                </c:pt>
                <c:pt idx="4">
                  <c:v>-0.99999999998864775</c:v>
                </c:pt>
                <c:pt idx="5">
                  <c:v>-0.99999999998151501</c:v>
                </c:pt>
                <c:pt idx="6">
                  <c:v>-0.99999999997004729</c:v>
                </c:pt>
                <c:pt idx="7">
                  <c:v>-0.99999999995170308</c:v>
                </c:pt>
                <c:pt idx="8">
                  <c:v>-0.99999999992250399</c:v>
                </c:pt>
                <c:pt idx="9">
                  <c:v>-0.99999999987625943</c:v>
                </c:pt>
                <c:pt idx="10">
                  <c:v>-0.99999999980338394</c:v>
                </c:pt>
                <c:pt idx="11">
                  <c:v>-0.99999999968911357</c:v>
                </c:pt>
                <c:pt idx="12">
                  <c:v>-0.99999999951082907</c:v>
                </c:pt>
                <c:pt idx="13">
                  <c:v>-0.99999999923405558</c:v>
                </c:pt>
                <c:pt idx="14">
                  <c:v>-0.99999999880652823</c:v>
                </c:pt>
                <c:pt idx="15">
                  <c:v>-0.99999999814942586</c:v>
                </c:pt>
                <c:pt idx="16">
                  <c:v>-0.99999999714450571</c:v>
                </c:pt>
                <c:pt idx="17">
                  <c:v>-0.99999999561532293</c:v>
                </c:pt>
                <c:pt idx="18">
                  <c:v>-0.99999999329997236</c:v>
                </c:pt>
                <c:pt idx="19">
                  <c:v>-0.99999998981175509</c:v>
                </c:pt>
                <c:pt idx="20">
                  <c:v>-0.99999998458274209</c:v>
                </c:pt>
                <c:pt idx="21">
                  <c:v>-0.99999997678326769</c:v>
                </c:pt>
                <c:pt idx="22">
                  <c:v>-0.99999996520775136</c:v>
                </c:pt>
                <c:pt idx="23">
                  <c:v>-0.99999994811370652</c:v>
                </c:pt>
                <c:pt idx="24">
                  <c:v>-0.99999992299607254</c:v>
                </c:pt>
                <c:pt idx="25">
                  <c:v>-0.9999998862727435</c:v>
                </c:pt>
                <c:pt idx="26">
                  <c:v>-0.99999983284894212</c:v>
                </c:pt>
                <c:pt idx="27">
                  <c:v>-0.99999975551734943</c:v>
                </c:pt>
                <c:pt idx="28">
                  <c:v>-0.99999964413700693</c:v>
                </c:pt>
                <c:pt idx="29">
                  <c:v>-0.99999948451617526</c:v>
                </c:pt>
                <c:pt idx="30">
                  <c:v>-0.99999925690162761</c:v>
                </c:pt>
                <c:pt idx="31">
                  <c:v>-0.99999893394820649</c:v>
                </c:pt>
                <c:pt idx="32">
                  <c:v>-0.9999984780066371</c:v>
                </c:pt>
                <c:pt idx="33">
                  <c:v>-0.99999783752317994</c:v>
                </c:pt>
                <c:pt idx="34">
                  <c:v>-0.99999694229020353</c:v>
                </c:pt>
                <c:pt idx="35">
                  <c:v>-0.99999569722053638</c:v>
                </c:pt>
                <c:pt idx="36">
                  <c:v>-0.99999397423884817</c:v>
                </c:pt>
                <c:pt idx="37">
                  <c:v>-0.99999160178868474</c:v>
                </c:pt>
                <c:pt idx="38">
                  <c:v>-0.99998835134263286</c:v>
                </c:pt>
                <c:pt idx="39">
                  <c:v>-0.99998392017423976</c:v>
                </c:pt>
                <c:pt idx="40">
                  <c:v>-0.99997790950300147</c:v>
                </c:pt>
                <c:pt idx="41">
                  <c:v>-0.99996979695793575</c:v>
                </c:pt>
                <c:pt idx="42">
                  <c:v>-0.99995890212190064</c:v>
                </c:pt>
                <c:pt idx="43">
                  <c:v>-0.9999443437200386</c:v>
                </c:pt>
                <c:pt idx="44">
                  <c:v>-0.99992498680533459</c:v>
                </c:pt>
                <c:pt idx="45">
                  <c:v>-0.99989937807788043</c:v>
                </c:pt>
                <c:pt idx="46">
                  <c:v>-0.99986566726005943</c:v>
                </c:pt>
                <c:pt idx="47">
                  <c:v>-0.99982151224797611</c:v>
                </c:pt>
                <c:pt idx="48">
                  <c:v>-0.99976396558347069</c:v>
                </c:pt>
                <c:pt idx="49">
                  <c:v>-0.99968933965736073</c:v>
                </c:pt>
                <c:pt idx="50">
                  <c:v>-0.99959304798255499</c:v>
                </c:pt>
                <c:pt idx="51">
                  <c:v>-0.99946941988774896</c:v>
                </c:pt>
                <c:pt idx="52">
                  <c:v>-0.99931148610335496</c:v>
                </c:pt>
                <c:pt idx="53">
                  <c:v>-0.99911073296786768</c:v>
                </c:pt>
                <c:pt idx="54">
                  <c:v>-0.99885682340264337</c:v>
                </c:pt>
                <c:pt idx="55">
                  <c:v>-0.99853728341331882</c:v>
                </c:pt>
                <c:pt idx="56">
                  <c:v>-0.99813715370201828</c:v>
                </c:pt>
                <c:pt idx="57">
                  <c:v>-0.99763860703732554</c:v>
                </c:pt>
                <c:pt idx="58">
                  <c:v>-0.99702053334366725</c:v>
                </c:pt>
                <c:pt idx="59">
                  <c:v>-0.99625809604445714</c:v>
                </c:pt>
                <c:pt idx="60">
                  <c:v>-0.99532226501895305</c:v>
                </c:pt>
                <c:pt idx="61">
                  <c:v>-0.99417933359218935</c:v>
                </c:pt>
                <c:pt idx="62">
                  <c:v>-0.99279042923525784</c:v>
                </c:pt>
                <c:pt idx="63">
                  <c:v>-0.99111103005608614</c:v>
                </c:pt>
                <c:pt idx="64">
                  <c:v>-0.9890905016357312</c:v>
                </c:pt>
                <c:pt idx="65">
                  <c:v>-0.98667167121918298</c:v>
                </c:pt>
                <c:pt idx="66">
                  <c:v>-0.9837904585907753</c:v>
                </c:pt>
                <c:pt idx="67">
                  <c:v>-0.98037558502336108</c:v>
                </c:pt>
                <c:pt idx="68">
                  <c:v>-0.97634838334464491</c:v>
                </c:pt>
                <c:pt idx="69">
                  <c:v>-0.97162273326201354</c:v>
                </c:pt>
                <c:pt idx="70">
                  <c:v>-0.96610514647531187</c:v>
                </c:pt>
                <c:pt idx="71">
                  <c:v>-0.95969502563746056</c:v>
                </c:pt>
                <c:pt idx="72">
                  <c:v>-0.95228511976265029</c:v>
                </c:pt>
                <c:pt idx="73">
                  <c:v>-0.94376219612272583</c:v>
                </c:pt>
                <c:pt idx="74">
                  <c:v>-0.93400794494065442</c:v>
                </c:pt>
                <c:pt idx="75">
                  <c:v>-0.92290012825646062</c:v>
                </c:pt>
                <c:pt idx="76">
                  <c:v>-0.91031397822963811</c:v>
                </c:pt>
                <c:pt idx="77">
                  <c:v>-0.89612384293691805</c:v>
                </c:pt>
                <c:pt idx="78">
                  <c:v>-0.88020506957408506</c:v>
                </c:pt>
                <c:pt idx="79">
                  <c:v>-0.86243610609010046</c:v>
                </c:pt>
                <c:pt idx="80">
                  <c:v>-0.842700792949719</c:v>
                </c:pt>
                <c:pt idx="81">
                  <c:v>-0.82089080727328234</c:v>
                </c:pt>
                <c:pt idx="82">
                  <c:v>-0.79690821242283716</c:v>
                </c:pt>
                <c:pt idx="83">
                  <c:v>-0.77066805760835788</c:v>
                </c:pt>
                <c:pt idx="84">
                  <c:v>-0.7421009647076664</c:v>
                </c:pt>
                <c:pt idx="85">
                  <c:v>-0.71115563365352785</c:v>
                </c:pt>
                <c:pt idx="86">
                  <c:v>-0.67780119383743231</c:v>
                </c:pt>
                <c:pt idx="87">
                  <c:v>-0.64202932735568652</c:v>
                </c:pt>
                <c:pt idx="88">
                  <c:v>-0.60385609084794156</c:v>
                </c:pt>
                <c:pt idx="89">
                  <c:v>-0.56332336632512559</c:v>
                </c:pt>
                <c:pt idx="90">
                  <c:v>-0.52049987781306406</c:v>
                </c:pt>
                <c:pt idx="91">
                  <c:v>-0.47548171978694204</c:v>
                </c:pt>
                <c:pt idx="92">
                  <c:v>-0.42839235504668771</c:v>
                </c:pt>
                <c:pt idx="93">
                  <c:v>-0.37938205356233029</c:v>
                </c:pt>
                <c:pt idx="94">
                  <c:v>-0.32862675945914793</c:v>
                </c:pt>
                <c:pt idx="95">
                  <c:v>-0.27632639016825811</c:v>
                </c:pt>
                <c:pt idx="96">
                  <c:v>-0.2227025892105001</c:v>
                </c:pt>
                <c:pt idx="97">
                  <c:v>-0.16799597142738554</c:v>
                </c:pt>
                <c:pt idx="98">
                  <c:v>-0.11246291601830724</c:v>
                </c:pt>
                <c:pt idx="99">
                  <c:v>-5.6371977797039466E-2</c:v>
                </c:pt>
                <c:pt idx="100">
                  <c:v>-2.3050646585429045E-14</c:v>
                </c:pt>
                <c:pt idx="101">
                  <c:v>5.6371977796994446E-2</c:v>
                </c:pt>
                <c:pt idx="102">
                  <c:v>0.11246291601826267</c:v>
                </c:pt>
                <c:pt idx="103">
                  <c:v>0.16799597142734141</c:v>
                </c:pt>
                <c:pt idx="104">
                  <c:v>0.22270258921045677</c:v>
                </c:pt>
                <c:pt idx="105">
                  <c:v>0.27632639016821564</c:v>
                </c:pt>
                <c:pt idx="106">
                  <c:v>0.3286267594591068</c:v>
                </c:pt>
                <c:pt idx="107">
                  <c:v>0.37938205356229027</c:v>
                </c:pt>
                <c:pt idx="108">
                  <c:v>0.42839235504664919</c:v>
                </c:pt>
                <c:pt idx="109">
                  <c:v>0.47548171978690529</c:v>
                </c:pt>
                <c:pt idx="110">
                  <c:v>0.52049987781302898</c:v>
                </c:pt>
                <c:pt idx="111">
                  <c:v>0.56332336632509217</c:v>
                </c:pt>
                <c:pt idx="112">
                  <c:v>0.60385609084791014</c:v>
                </c:pt>
                <c:pt idx="113">
                  <c:v>0.6420293273556571</c:v>
                </c:pt>
                <c:pt idx="114">
                  <c:v>0.67780119383740456</c:v>
                </c:pt>
                <c:pt idx="115">
                  <c:v>0.71115563365350232</c:v>
                </c:pt>
                <c:pt idx="116">
                  <c:v>0.74210096470764852</c:v>
                </c:pt>
                <c:pt idx="117">
                  <c:v>0.77066805760834156</c:v>
                </c:pt>
                <c:pt idx="118">
                  <c:v>0.79690821242282195</c:v>
                </c:pt>
                <c:pt idx="119">
                  <c:v>0.82089080727326869</c:v>
                </c:pt>
                <c:pt idx="120">
                  <c:v>0.84270079294970657</c:v>
                </c:pt>
                <c:pt idx="121">
                  <c:v>0.86243610609008914</c:v>
                </c:pt>
                <c:pt idx="122">
                  <c:v>0.88020506957407496</c:v>
                </c:pt>
                <c:pt idx="123">
                  <c:v>0.89612384293690894</c:v>
                </c:pt>
                <c:pt idx="124">
                  <c:v>0.91031397822963012</c:v>
                </c:pt>
                <c:pt idx="125">
                  <c:v>0.92290012825645351</c:v>
                </c:pt>
                <c:pt idx="126">
                  <c:v>0.93400794494064832</c:v>
                </c:pt>
                <c:pt idx="127">
                  <c:v>0.94376219612272039</c:v>
                </c:pt>
                <c:pt idx="128">
                  <c:v>0.95228511976264563</c:v>
                </c:pt>
                <c:pt idx="129">
                  <c:v>0.95969502563745646</c:v>
                </c:pt>
                <c:pt idx="130">
                  <c:v>0.96610514647530832</c:v>
                </c:pt>
                <c:pt idx="131">
                  <c:v>0.97162273326201054</c:v>
                </c:pt>
                <c:pt idx="132">
                  <c:v>0.97634838334464225</c:v>
                </c:pt>
                <c:pt idx="133">
                  <c:v>0.98037558502335886</c:v>
                </c:pt>
                <c:pt idx="134">
                  <c:v>0.9837904585907733</c:v>
                </c:pt>
                <c:pt idx="135">
                  <c:v>0.98667167121918142</c:v>
                </c:pt>
                <c:pt idx="136">
                  <c:v>0.98909050163572987</c:v>
                </c:pt>
                <c:pt idx="137">
                  <c:v>0.99111103005608503</c:v>
                </c:pt>
                <c:pt idx="138">
                  <c:v>0.99279042923525684</c:v>
                </c:pt>
                <c:pt idx="139">
                  <c:v>0.99417933359218857</c:v>
                </c:pt>
                <c:pt idx="140">
                  <c:v>0.99532226501895227</c:v>
                </c:pt>
                <c:pt idx="141">
                  <c:v>0.99625809604445636</c:v>
                </c:pt>
                <c:pt idx="142">
                  <c:v>0.99702053334366658</c:v>
                </c:pt>
                <c:pt idx="143">
                  <c:v>0.99763860703732499</c:v>
                </c:pt>
                <c:pt idx="144">
                  <c:v>0.99813715370201783</c:v>
                </c:pt>
                <c:pt idx="145">
                  <c:v>0.9985372834133186</c:v>
                </c:pt>
                <c:pt idx="146">
                  <c:v>0.99885682340264315</c:v>
                </c:pt>
                <c:pt idx="147">
                  <c:v>0.99911073296786745</c:v>
                </c:pt>
                <c:pt idx="148">
                  <c:v>0.99931148610335485</c:v>
                </c:pt>
                <c:pt idx="149">
                  <c:v>0.99946941988774884</c:v>
                </c:pt>
                <c:pt idx="150">
                  <c:v>0.99959304798255499</c:v>
                </c:pt>
                <c:pt idx="151">
                  <c:v>0.99968933965736073</c:v>
                </c:pt>
                <c:pt idx="152">
                  <c:v>0.99976396558347058</c:v>
                </c:pt>
                <c:pt idx="153">
                  <c:v>0.999821512247976</c:v>
                </c:pt>
                <c:pt idx="154">
                  <c:v>0.99986566726005943</c:v>
                </c:pt>
                <c:pt idx="155">
                  <c:v>0.99989937807788032</c:v>
                </c:pt>
                <c:pt idx="156">
                  <c:v>0.99992498680533448</c:v>
                </c:pt>
                <c:pt idx="157">
                  <c:v>0.9999443437200386</c:v>
                </c:pt>
                <c:pt idx="158">
                  <c:v>0.99995890212190053</c:v>
                </c:pt>
                <c:pt idx="159">
                  <c:v>0.99996979695793586</c:v>
                </c:pt>
                <c:pt idx="160">
                  <c:v>0.99997790950300136</c:v>
                </c:pt>
                <c:pt idx="161">
                  <c:v>0.99998392017423987</c:v>
                </c:pt>
                <c:pt idx="162">
                  <c:v>0.99998835134263275</c:v>
                </c:pt>
                <c:pt idx="163">
                  <c:v>0.99999160178868474</c:v>
                </c:pt>
                <c:pt idx="164">
                  <c:v>0.99999397423884828</c:v>
                </c:pt>
                <c:pt idx="165">
                  <c:v>0.99999569722053627</c:v>
                </c:pt>
                <c:pt idx="166">
                  <c:v>0.99999694229020353</c:v>
                </c:pt>
                <c:pt idx="167">
                  <c:v>0.99999783752317994</c:v>
                </c:pt>
                <c:pt idx="168">
                  <c:v>0.9999984780066371</c:v>
                </c:pt>
                <c:pt idx="169">
                  <c:v>0.99999893394820649</c:v>
                </c:pt>
                <c:pt idx="170">
                  <c:v>0.99999925690162761</c:v>
                </c:pt>
                <c:pt idx="171">
                  <c:v>0.99999948451617537</c:v>
                </c:pt>
                <c:pt idx="172">
                  <c:v>0.99999964413700704</c:v>
                </c:pt>
                <c:pt idx="173">
                  <c:v>0.99999975551734943</c:v>
                </c:pt>
                <c:pt idx="174">
                  <c:v>0.99999983284894212</c:v>
                </c:pt>
                <c:pt idx="175">
                  <c:v>0.99999988627274339</c:v>
                </c:pt>
                <c:pt idx="176">
                  <c:v>0.99999992299607254</c:v>
                </c:pt>
                <c:pt idx="177">
                  <c:v>0.99999994811370663</c:v>
                </c:pt>
                <c:pt idx="178">
                  <c:v>0.99999996520775136</c:v>
                </c:pt>
                <c:pt idx="179">
                  <c:v>0.9999999767832678</c:v>
                </c:pt>
                <c:pt idx="180">
                  <c:v>0.99999998458274209</c:v>
                </c:pt>
                <c:pt idx="181">
                  <c:v>0.99999998981175509</c:v>
                </c:pt>
                <c:pt idx="182">
                  <c:v>0.99999999329997236</c:v>
                </c:pt>
                <c:pt idx="183">
                  <c:v>0.99999999561532293</c:v>
                </c:pt>
                <c:pt idx="184">
                  <c:v>0.99999999714450583</c:v>
                </c:pt>
                <c:pt idx="185">
                  <c:v>0.99999999814942586</c:v>
                </c:pt>
                <c:pt idx="186">
                  <c:v>0.99999999880652823</c:v>
                </c:pt>
                <c:pt idx="187">
                  <c:v>0.99999999923405558</c:v>
                </c:pt>
                <c:pt idx="188">
                  <c:v>0.99999999951082896</c:v>
                </c:pt>
                <c:pt idx="189">
                  <c:v>0.99999999968911368</c:v>
                </c:pt>
                <c:pt idx="190">
                  <c:v>0.99999999980338394</c:v>
                </c:pt>
                <c:pt idx="191">
                  <c:v>0.99999999987625954</c:v>
                </c:pt>
                <c:pt idx="192">
                  <c:v>0.99999999992250399</c:v>
                </c:pt>
                <c:pt idx="193">
                  <c:v>0.99999999995170297</c:v>
                </c:pt>
                <c:pt idx="194">
                  <c:v>0.9999999999700474</c:v>
                </c:pt>
                <c:pt idx="195">
                  <c:v>0.9999999999815149</c:v>
                </c:pt>
                <c:pt idx="196">
                  <c:v>0.99999999998864786</c:v>
                </c:pt>
                <c:pt idx="197">
                  <c:v>0.99999999999306244</c:v>
                </c:pt>
                <c:pt idx="198">
                  <c:v>0.99999999999578104</c:v>
                </c:pt>
                <c:pt idx="199">
                  <c:v>0.99999999999744693</c:v>
                </c:pt>
                <c:pt idx="200">
                  <c:v>0.99999999999846256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A5-4359-A475-5F6C633B5A7A}"/>
            </c:ext>
          </c:extLst>
        </c:ser>
        <c:ser>
          <c:idx val="2"/>
          <c:order val="1"/>
          <c:tx>
            <c:strRef>
              <c:f>Special!$F$1</c:f>
              <c:strCache>
                <c:ptCount val="1"/>
                <c:pt idx="0">
                  <c:v>acq_special_erfc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Special!$F$2:$F$202</c:f>
              <c:numCache>
                <c:formatCode>0.0000000000000000000</c:formatCode>
                <c:ptCount val="201"/>
                <c:pt idx="0">
                  <c:v>1.9999999999984626</c:v>
                </c:pt>
                <c:pt idx="1">
                  <c:v>1.9999999999974469</c:v>
                </c:pt>
                <c:pt idx="2">
                  <c:v>1.9999999999957812</c:v>
                </c:pt>
                <c:pt idx="3">
                  <c:v>1.9999999999930624</c:v>
                </c:pt>
                <c:pt idx="4">
                  <c:v>1.9999999999886477</c:v>
                </c:pt>
                <c:pt idx="5">
                  <c:v>1.999999999981515</c:v>
                </c:pt>
                <c:pt idx="6">
                  <c:v>1.9999999999700473</c:v>
                </c:pt>
                <c:pt idx="7">
                  <c:v>1.9999999999517031</c:v>
                </c:pt>
                <c:pt idx="8">
                  <c:v>1.999999999922504</c:v>
                </c:pt>
                <c:pt idx="9">
                  <c:v>1.9999999998762594</c:v>
                </c:pt>
                <c:pt idx="10">
                  <c:v>1.9999999998033839</c:v>
                </c:pt>
                <c:pt idx="11">
                  <c:v>1.9999999996891136</c:v>
                </c:pt>
                <c:pt idx="12">
                  <c:v>1.9999999995108291</c:v>
                </c:pt>
                <c:pt idx="13">
                  <c:v>1.9999999992340556</c:v>
                </c:pt>
                <c:pt idx="14">
                  <c:v>1.9999999988065282</c:v>
                </c:pt>
                <c:pt idx="15">
                  <c:v>1.9999999981494259</c:v>
                </c:pt>
                <c:pt idx="16">
                  <c:v>1.9999999971445057</c:v>
                </c:pt>
                <c:pt idx="17">
                  <c:v>1.9999999956153229</c:v>
                </c:pt>
                <c:pt idx="18">
                  <c:v>1.9999999932999724</c:v>
                </c:pt>
                <c:pt idx="19">
                  <c:v>1.9999999898117551</c:v>
                </c:pt>
                <c:pt idx="20">
                  <c:v>1.9999999845827421</c:v>
                </c:pt>
                <c:pt idx="21">
                  <c:v>1.9999999767832677</c:v>
                </c:pt>
                <c:pt idx="22">
                  <c:v>1.9999999652077514</c:v>
                </c:pt>
                <c:pt idx="23">
                  <c:v>1.9999999481137065</c:v>
                </c:pt>
                <c:pt idx="24">
                  <c:v>1.9999999229960725</c:v>
                </c:pt>
                <c:pt idx="25">
                  <c:v>1.9999998862727435</c:v>
                </c:pt>
                <c:pt idx="26">
                  <c:v>1.9999998328489421</c:v>
                </c:pt>
                <c:pt idx="27">
                  <c:v>1.9999997555173494</c:v>
                </c:pt>
                <c:pt idx="28">
                  <c:v>1.9999996441370069</c:v>
                </c:pt>
                <c:pt idx="29">
                  <c:v>1.9999994845161753</c:v>
                </c:pt>
                <c:pt idx="30">
                  <c:v>1.9999992569016276</c:v>
                </c:pt>
                <c:pt idx="31">
                  <c:v>1.9999989339482065</c:v>
                </c:pt>
                <c:pt idx="32">
                  <c:v>1.9999984780066371</c:v>
                </c:pt>
                <c:pt idx="33">
                  <c:v>1.9999978375231799</c:v>
                </c:pt>
                <c:pt idx="34">
                  <c:v>1.9999969422902035</c:v>
                </c:pt>
                <c:pt idx="35">
                  <c:v>1.9999956972205364</c:v>
                </c:pt>
                <c:pt idx="36">
                  <c:v>1.9999939742388482</c:v>
                </c:pt>
                <c:pt idx="37">
                  <c:v>1.9999916017886847</c:v>
                </c:pt>
                <c:pt idx="38">
                  <c:v>1.9999883513426329</c:v>
                </c:pt>
                <c:pt idx="39">
                  <c:v>1.9999839201742398</c:v>
                </c:pt>
                <c:pt idx="40">
                  <c:v>1.9999779095030015</c:v>
                </c:pt>
                <c:pt idx="41">
                  <c:v>1.9999697969579358</c:v>
                </c:pt>
                <c:pt idx="42">
                  <c:v>1.9999589021219006</c:v>
                </c:pt>
                <c:pt idx="43">
                  <c:v>1.9999443437200386</c:v>
                </c:pt>
                <c:pt idx="44">
                  <c:v>1.9999249868053346</c:v>
                </c:pt>
                <c:pt idx="45">
                  <c:v>1.9998993780778804</c:v>
                </c:pt>
                <c:pt idx="46">
                  <c:v>1.9998656672600594</c:v>
                </c:pt>
                <c:pt idx="47">
                  <c:v>1.9998215122479761</c:v>
                </c:pt>
                <c:pt idx="48">
                  <c:v>1.9997639655834707</c:v>
                </c:pt>
                <c:pt idx="49">
                  <c:v>1.9996893396573607</c:v>
                </c:pt>
                <c:pt idx="50">
                  <c:v>1.999593047982555</c:v>
                </c:pt>
                <c:pt idx="51">
                  <c:v>1.999469419887749</c:v>
                </c:pt>
                <c:pt idx="52">
                  <c:v>1.999311486103355</c:v>
                </c:pt>
                <c:pt idx="53">
                  <c:v>1.9991107329678677</c:v>
                </c:pt>
                <c:pt idx="54">
                  <c:v>1.9988568234026434</c:v>
                </c:pt>
                <c:pt idx="55">
                  <c:v>1.9985372834133188</c:v>
                </c:pt>
                <c:pt idx="56">
                  <c:v>1.9981371537020183</c:v>
                </c:pt>
                <c:pt idx="57">
                  <c:v>1.9976386070373255</c:v>
                </c:pt>
                <c:pt idx="58">
                  <c:v>1.9970205333436672</c:v>
                </c:pt>
                <c:pt idx="59">
                  <c:v>1.9962580960444571</c:v>
                </c:pt>
                <c:pt idx="60">
                  <c:v>1.995322265018953</c:v>
                </c:pt>
                <c:pt idx="61">
                  <c:v>1.9941793335921894</c:v>
                </c:pt>
                <c:pt idx="62">
                  <c:v>1.9927904292352578</c:v>
                </c:pt>
                <c:pt idx="63">
                  <c:v>1.9911110300560861</c:v>
                </c:pt>
                <c:pt idx="64">
                  <c:v>1.9890905016357312</c:v>
                </c:pt>
                <c:pt idx="65">
                  <c:v>1.986671671219183</c:v>
                </c:pt>
                <c:pt idx="66">
                  <c:v>1.9837904585907753</c:v>
                </c:pt>
                <c:pt idx="67">
                  <c:v>1.9803755850233611</c:v>
                </c:pt>
                <c:pt idx="68">
                  <c:v>1.9763483833446449</c:v>
                </c:pt>
                <c:pt idx="69">
                  <c:v>1.9716227332620135</c:v>
                </c:pt>
                <c:pt idx="70">
                  <c:v>1.9661051464753119</c:v>
                </c:pt>
                <c:pt idx="71">
                  <c:v>1.9596950256374606</c:v>
                </c:pt>
                <c:pt idx="72">
                  <c:v>1.9522851197626503</c:v>
                </c:pt>
                <c:pt idx="73">
                  <c:v>1.9437621961227258</c:v>
                </c:pt>
                <c:pt idx="74">
                  <c:v>1.9340079449406544</c:v>
                </c:pt>
                <c:pt idx="75">
                  <c:v>1.9229001282564606</c:v>
                </c:pt>
                <c:pt idx="76">
                  <c:v>1.9103139782296381</c:v>
                </c:pt>
                <c:pt idx="77">
                  <c:v>1.896123842936918</c:v>
                </c:pt>
                <c:pt idx="78">
                  <c:v>1.8802050695740851</c:v>
                </c:pt>
                <c:pt idx="79">
                  <c:v>1.8624361060901005</c:v>
                </c:pt>
                <c:pt idx="80">
                  <c:v>1.842700792949719</c:v>
                </c:pt>
                <c:pt idx="81">
                  <c:v>1.8208908072732823</c:v>
                </c:pt>
                <c:pt idx="82">
                  <c:v>1.7969082124228373</c:v>
                </c:pt>
                <c:pt idx="83">
                  <c:v>1.7706680576083578</c:v>
                </c:pt>
                <c:pt idx="84">
                  <c:v>1.7421009647076664</c:v>
                </c:pt>
                <c:pt idx="85">
                  <c:v>1.7111556336535279</c:v>
                </c:pt>
                <c:pt idx="86">
                  <c:v>1.6778011938374324</c:v>
                </c:pt>
                <c:pt idx="87">
                  <c:v>1.6420293273556865</c:v>
                </c:pt>
                <c:pt idx="88">
                  <c:v>1.6038560908479416</c:v>
                </c:pt>
                <c:pt idx="89">
                  <c:v>1.5633233663251256</c:v>
                </c:pt>
                <c:pt idx="90">
                  <c:v>1.5204998778130641</c:v>
                </c:pt>
                <c:pt idx="91">
                  <c:v>1.4754817197869421</c:v>
                </c:pt>
                <c:pt idx="92">
                  <c:v>1.4283923550466877</c:v>
                </c:pt>
                <c:pt idx="93">
                  <c:v>1.3793820535623302</c:v>
                </c:pt>
                <c:pt idx="94">
                  <c:v>1.3286267594591479</c:v>
                </c:pt>
                <c:pt idx="95">
                  <c:v>1.2763263901682582</c:v>
                </c:pt>
                <c:pt idx="96">
                  <c:v>1.2227025892105001</c:v>
                </c:pt>
                <c:pt idx="97">
                  <c:v>1.1679959714273855</c:v>
                </c:pt>
                <c:pt idx="98">
                  <c:v>1.1124629160183073</c:v>
                </c:pt>
                <c:pt idx="99">
                  <c:v>1.0563719777970395</c:v>
                </c:pt>
                <c:pt idx="100">
                  <c:v>1.0000000000000231</c:v>
                </c:pt>
                <c:pt idx="101">
                  <c:v>0.94362802220300557</c:v>
                </c:pt>
                <c:pt idx="102">
                  <c:v>0.88753708398173736</c:v>
                </c:pt>
                <c:pt idx="103">
                  <c:v>0.83200402857265865</c:v>
                </c:pt>
                <c:pt idx="104">
                  <c:v>0.77729741078954318</c:v>
                </c:pt>
                <c:pt idx="105">
                  <c:v>0.72367360983178441</c:v>
                </c:pt>
                <c:pt idx="106">
                  <c:v>0.6713732405408932</c:v>
                </c:pt>
                <c:pt idx="107">
                  <c:v>0.62061794643770973</c:v>
                </c:pt>
                <c:pt idx="108">
                  <c:v>0.57160764495335081</c:v>
                </c:pt>
                <c:pt idx="109">
                  <c:v>0.52451828021309477</c:v>
                </c:pt>
                <c:pt idx="110">
                  <c:v>0.47950012218697102</c:v>
                </c:pt>
                <c:pt idx="111">
                  <c:v>0.43667663367490783</c:v>
                </c:pt>
                <c:pt idx="112">
                  <c:v>0.39614390915208986</c:v>
                </c:pt>
                <c:pt idx="113">
                  <c:v>0.3579706726443429</c:v>
                </c:pt>
                <c:pt idx="114">
                  <c:v>0.32219880616259544</c:v>
                </c:pt>
                <c:pt idx="115">
                  <c:v>0.28884436634649768</c:v>
                </c:pt>
                <c:pt idx="116">
                  <c:v>0.25789903529235148</c:v>
                </c:pt>
                <c:pt idx="117">
                  <c:v>0.22933194239165844</c:v>
                </c:pt>
                <c:pt idx="118">
                  <c:v>0.20309178757717805</c:v>
                </c:pt>
                <c:pt idx="119">
                  <c:v>0.17910919272673131</c:v>
                </c:pt>
                <c:pt idx="120">
                  <c:v>0.15729920705029343</c:v>
                </c:pt>
                <c:pt idx="121">
                  <c:v>0.13756389390991083</c:v>
                </c:pt>
                <c:pt idx="122">
                  <c:v>0.11979493042592501</c:v>
                </c:pt>
                <c:pt idx="123">
                  <c:v>0.10387615706309104</c:v>
                </c:pt>
                <c:pt idx="124">
                  <c:v>8.9686021770369939E-2</c:v>
                </c:pt>
                <c:pt idx="125">
                  <c:v>7.7099871743546516E-2</c:v>
                </c:pt>
                <c:pt idx="126">
                  <c:v>6.5992055059351726E-2</c:v>
                </c:pt>
                <c:pt idx="127">
                  <c:v>5.6237803877279571E-2</c:v>
                </c:pt>
                <c:pt idx="128">
                  <c:v>4.7714880237354373E-2</c:v>
                </c:pt>
                <c:pt idx="129">
                  <c:v>4.030497436254353E-2</c:v>
                </c:pt>
                <c:pt idx="130">
                  <c:v>3.3894853524691647E-2</c:v>
                </c:pt>
                <c:pt idx="131">
                  <c:v>2.8377266737989501E-2</c:v>
                </c:pt>
                <c:pt idx="132">
                  <c:v>2.3651616655357723E-2</c:v>
                </c:pt>
                <c:pt idx="133">
                  <c:v>1.9624414976641191E-2</c:v>
                </c:pt>
                <c:pt idx="134">
                  <c:v>1.6209541409226695E-2</c:v>
                </c:pt>
                <c:pt idx="135">
                  <c:v>1.3328328780818608E-2</c:v>
                </c:pt>
                <c:pt idx="136">
                  <c:v>1.0909498364270166E-2</c:v>
                </c:pt>
                <c:pt idx="137">
                  <c:v>8.888969943915026E-3</c:v>
                </c:pt>
                <c:pt idx="138">
                  <c:v>7.2095707647431406E-3</c:v>
                </c:pt>
                <c:pt idx="139">
                  <c:v>5.820666407811384E-3</c:v>
                </c:pt>
                <c:pt idx="140">
                  <c:v>4.6777349810476774E-3</c:v>
                </c:pt>
                <c:pt idx="141">
                  <c:v>3.741903955543632E-3</c:v>
                </c:pt>
                <c:pt idx="142">
                  <c:v>2.9794666563333996E-3</c:v>
                </c:pt>
                <c:pt idx="143">
                  <c:v>2.3613929626749861E-3</c:v>
                </c:pt>
                <c:pt idx="144">
                  <c:v>1.86284629798216E-3</c:v>
                </c:pt>
                <c:pt idx="145">
                  <c:v>1.4627165866813675E-3</c:v>
                </c:pt>
                <c:pt idx="146">
                  <c:v>1.1431765973568216E-3</c:v>
                </c:pt>
                <c:pt idx="147">
                  <c:v>8.8926703213259065E-4</c:v>
                </c:pt>
                <c:pt idx="148">
                  <c:v>6.8851389664518461E-4</c:v>
                </c:pt>
                <c:pt idx="149">
                  <c:v>5.3058011225113808E-4</c:v>
                </c:pt>
                <c:pt idx="150">
                  <c:v>4.0695201744502468E-4</c:v>
                </c:pt>
                <c:pt idx="151">
                  <c:v>3.1066034263924102E-4</c:v>
                </c:pt>
                <c:pt idx="152">
                  <c:v>2.3603441652938855E-4</c:v>
                </c:pt>
                <c:pt idx="153">
                  <c:v>1.784877520240309E-4</c:v>
                </c:pt>
                <c:pt idx="154">
                  <c:v>1.3433273994054747E-4</c:v>
                </c:pt>
                <c:pt idx="155">
                  <c:v>1.0062192211965452E-4</c:v>
                </c:pt>
                <c:pt idx="156">
                  <c:v>7.5013194665472362E-5</c:v>
                </c:pt>
                <c:pt idx="157">
                  <c:v>5.5656279961409087E-5</c:v>
                </c:pt>
                <c:pt idx="158">
                  <c:v>4.1097878099466366E-5</c:v>
                </c:pt>
                <c:pt idx="159">
                  <c:v>3.0203042064143898E-5</c:v>
                </c:pt>
                <c:pt idx="160">
                  <c:v>2.2090496998589649E-5</c:v>
                </c:pt>
                <c:pt idx="161">
                  <c:v>1.6079825760170064E-5</c:v>
                </c:pt>
                <c:pt idx="162">
                  <c:v>1.1648657367201876E-5</c:v>
                </c:pt>
                <c:pt idx="163">
                  <c:v>8.3982113152175875E-6</c:v>
                </c:pt>
                <c:pt idx="164">
                  <c:v>6.0257611517633039E-6</c:v>
                </c:pt>
                <c:pt idx="165">
                  <c:v>4.3027794636760003E-6</c:v>
                </c:pt>
                <c:pt idx="166">
                  <c:v>3.0577097964387931E-6</c:v>
                </c:pt>
                <c:pt idx="167">
                  <c:v>2.1624768200406388E-6</c:v>
                </c:pt>
                <c:pt idx="168">
                  <c:v>1.5219933628626078E-6</c:v>
                </c:pt>
                <c:pt idx="169">
                  <c:v>1.0660517934740115E-6</c:v>
                </c:pt>
                <c:pt idx="170">
                  <c:v>7.4309837234157562E-7</c:v>
                </c:pt>
                <c:pt idx="171">
                  <c:v>5.1548382463390851E-7</c:v>
                </c:pt>
                <c:pt idx="172">
                  <c:v>3.5586299300776551E-7</c:v>
                </c:pt>
                <c:pt idx="173">
                  <c:v>2.4448265057543263E-7</c:v>
                </c:pt>
                <c:pt idx="174">
                  <c:v>1.6715105790918469E-7</c:v>
                </c:pt>
                <c:pt idx="175">
                  <c:v>1.137272565698232E-7</c:v>
                </c:pt>
                <c:pt idx="176">
                  <c:v>7.7003927456982275E-8</c:v>
                </c:pt>
                <c:pt idx="177">
                  <c:v>5.1886293410484961E-8</c:v>
                </c:pt>
                <c:pt idx="178">
                  <c:v>3.4792248597240123E-8</c:v>
                </c:pt>
                <c:pt idx="179">
                  <c:v>2.321673223665498E-8</c:v>
                </c:pt>
                <c:pt idx="180">
                  <c:v>1.5417257900283858E-8</c:v>
                </c:pt>
                <c:pt idx="181">
                  <c:v>1.0188244933543599E-8</c:v>
                </c:pt>
                <c:pt idx="182">
                  <c:v>6.7000276540865718E-9</c:v>
                </c:pt>
                <c:pt idx="183">
                  <c:v>4.3846770477549405E-9</c:v>
                </c:pt>
                <c:pt idx="184">
                  <c:v>2.8554941795929263E-9</c:v>
                </c:pt>
                <c:pt idx="185">
                  <c:v>1.8505741373872282E-9</c:v>
                </c:pt>
                <c:pt idx="186">
                  <c:v>1.1934717937223609E-9</c:v>
                </c:pt>
                <c:pt idx="187">
                  <c:v>7.6594439884240892E-10</c:v>
                </c:pt>
                <c:pt idx="188">
                  <c:v>4.8917102706072093E-10</c:v>
                </c:pt>
                <c:pt idx="189">
                  <c:v>3.1088632307632166E-10</c:v>
                </c:pt>
                <c:pt idx="190">
                  <c:v>1.9661604415434312E-10</c:v>
                </c:pt>
                <c:pt idx="191">
                  <c:v>1.2374048267633829E-10</c:v>
                </c:pt>
                <c:pt idx="192">
                  <c:v>7.7495995974439996E-11</c:v>
                </c:pt>
                <c:pt idx="193">
                  <c:v>4.829703245092499E-11</c:v>
                </c:pt>
                <c:pt idx="194">
                  <c:v>2.9952597863805208E-11</c:v>
                </c:pt>
                <c:pt idx="195">
                  <c:v>1.8485047721492491E-11</c:v>
                </c:pt>
                <c:pt idx="196">
                  <c:v>1.1352143584925344E-11</c:v>
                </c:pt>
                <c:pt idx="197">
                  <c:v>6.9375416546278333E-12</c:v>
                </c:pt>
                <c:pt idx="198">
                  <c:v>4.218936524007457E-12</c:v>
                </c:pt>
                <c:pt idx="199">
                  <c:v>2.5531086028523035E-12</c:v>
                </c:pt>
                <c:pt idx="200">
                  <c:v>1.5374597944286588E-12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A5-4359-A475-5F6C633B5A7A}"/>
            </c:ext>
          </c:extLst>
        </c:ser>
        <c:ser>
          <c:idx val="0"/>
          <c:order val="2"/>
          <c:tx>
            <c:strRef>
              <c:f>Special!$I$1</c:f>
              <c:strCache>
                <c:ptCount val="1"/>
                <c:pt idx="0">
                  <c:v>acq_special_normalcdf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Special!$I$2:$I$202</c:f>
              <c:numCache>
                <c:formatCode>0.0000000000000000000</c:formatCode>
                <c:ptCount val="201"/>
                <c:pt idx="0">
                  <c:v>2.8665157187919328E-7</c:v>
                </c:pt>
                <c:pt idx="1">
                  <c:v>3.7106740796333271E-7</c:v>
                </c:pt>
                <c:pt idx="2">
                  <c:v>4.7918327659031855E-7</c:v>
                </c:pt>
                <c:pt idx="3">
                  <c:v>6.1730737200919736E-7</c:v>
                </c:pt>
                <c:pt idx="4">
                  <c:v>7.9332815197559501E-7</c:v>
                </c:pt>
                <c:pt idx="5">
                  <c:v>1.0170832425687032E-6</c:v>
                </c:pt>
                <c:pt idx="6">
                  <c:v>1.3008074539172771E-6</c:v>
                </c:pt>
                <c:pt idx="7">
                  <c:v>1.6596751443714555E-6</c:v>
                </c:pt>
                <c:pt idx="8">
                  <c:v>2.1124547025028537E-6</c:v>
                </c:pt>
                <c:pt idx="9">
                  <c:v>2.6822957796388472E-6</c:v>
                </c:pt>
                <c:pt idx="10">
                  <c:v>3.3976731247300535E-6</c:v>
                </c:pt>
                <c:pt idx="11">
                  <c:v>4.293514469971858E-6</c:v>
                </c:pt>
                <c:pt idx="12">
                  <c:v>5.4125439077038407E-6</c:v>
                </c:pt>
                <c:pt idx="13">
                  <c:v>6.806876599334043E-6</c:v>
                </c:pt>
                <c:pt idx="14">
                  <c:v>8.5399054709917942E-6</c:v>
                </c:pt>
                <c:pt idx="15">
                  <c:v>1.0688525774934402E-5</c:v>
                </c:pt>
                <c:pt idx="16">
                  <c:v>1.334574901590631E-5</c:v>
                </c:pt>
                <c:pt idx="17">
                  <c:v>1.6623763729652213E-5</c:v>
                </c:pt>
                <c:pt idx="18">
                  <c:v>2.0657506912546717E-5</c:v>
                </c:pt>
                <c:pt idx="19">
                  <c:v>2.5608816474041489E-5</c:v>
                </c:pt>
                <c:pt idx="20">
                  <c:v>3.1671241833119863E-5</c:v>
                </c:pt>
                <c:pt idx="21">
                  <c:v>3.9075596597787456E-5</c:v>
                </c:pt>
                <c:pt idx="22">
                  <c:v>4.8096344017602614E-5</c:v>
                </c:pt>
                <c:pt idx="23">
                  <c:v>5.9058912418922374E-5</c:v>
                </c:pt>
                <c:pt idx="24">
                  <c:v>7.2348043925119976E-5</c:v>
                </c:pt>
                <c:pt idx="25">
                  <c:v>8.8417285200803773E-5</c:v>
                </c:pt>
                <c:pt idx="26">
                  <c:v>1.0779973347738823E-4</c:v>
                </c:pt>
                <c:pt idx="27">
                  <c:v>1.3112015442048433E-4</c:v>
                </c:pt>
                <c:pt idx="28">
                  <c:v>1.5910859015753364E-4</c:v>
                </c:pt>
                <c:pt idx="29">
                  <c:v>1.9261557563562544E-4</c:v>
                </c:pt>
                <c:pt idx="30">
                  <c:v>2.3262907903551575E-4</c:v>
                </c:pt>
                <c:pt idx="31">
                  <c:v>2.8029327681616676E-4</c:v>
                </c:pt>
                <c:pt idx="32">
                  <c:v>3.3692926567686817E-4</c:v>
                </c:pt>
                <c:pt idx="33">
                  <c:v>4.0405780186400611E-4</c:v>
                </c:pt>
                <c:pt idx="34">
                  <c:v>4.834241423837595E-4</c:v>
                </c:pt>
                <c:pt idx="35">
                  <c:v>5.7702504239074554E-4</c:v>
                </c:pt>
                <c:pt idx="36">
                  <c:v>6.8713793791582453E-4</c:v>
                </c:pt>
                <c:pt idx="37">
                  <c:v>8.1635231282853413E-4</c:v>
                </c:pt>
                <c:pt idx="38">
                  <c:v>9.6760321321832357E-4</c:v>
                </c:pt>
                <c:pt idx="39">
                  <c:v>1.1442068310226605E-3</c:v>
                </c:pt>
                <c:pt idx="40">
                  <c:v>1.3498980316300486E-3</c:v>
                </c:pt>
                <c:pt idx="41">
                  <c:v>1.5888696473648184E-3</c:v>
                </c:pt>
                <c:pt idx="42">
                  <c:v>1.8658133003839744E-3</c:v>
                </c:pt>
                <c:pt idx="43">
                  <c:v>2.1859614549131711E-3</c:v>
                </c:pt>
                <c:pt idx="44">
                  <c:v>2.5551303304278531E-3</c:v>
                </c:pt>
                <c:pt idx="45">
                  <c:v>2.9797632350544627E-3</c:v>
                </c:pt>
                <c:pt idx="46">
                  <c:v>3.4669738030405641E-3</c:v>
                </c:pt>
                <c:pt idx="47">
                  <c:v>4.0245885427581856E-3</c:v>
                </c:pt>
                <c:pt idx="48">
                  <c:v>4.6611880237186157E-3</c:v>
                </c:pt>
                <c:pt idx="49">
                  <c:v>5.3861459540665291E-3</c:v>
                </c:pt>
                <c:pt idx="50">
                  <c:v>6.2096653257759519E-3</c:v>
                </c:pt>
                <c:pt idx="51">
                  <c:v>7.1428107352712183E-3</c:v>
                </c:pt>
                <c:pt idx="52">
                  <c:v>8.1975359245958987E-3</c:v>
                </c:pt>
                <c:pt idx="53">
                  <c:v>9.3867055348383199E-3</c:v>
                </c:pt>
                <c:pt idx="54">
                  <c:v>1.0724110021675514E-2</c:v>
                </c:pt>
                <c:pt idx="55">
                  <c:v>1.2224472655044376E-2</c:v>
                </c:pt>
                <c:pt idx="56">
                  <c:v>1.3903447513498259E-2</c:v>
                </c:pt>
                <c:pt idx="57">
                  <c:v>1.5777607391090107E-2</c:v>
                </c:pt>
                <c:pt idx="58">
                  <c:v>1.7864420562816119E-2</c:v>
                </c:pt>
                <c:pt idx="59">
                  <c:v>2.0182215405703908E-2</c:v>
                </c:pt>
                <c:pt idx="60">
                  <c:v>2.275013194817864E-2</c:v>
                </c:pt>
                <c:pt idx="61">
                  <c:v>2.5588059521638031E-2</c:v>
                </c:pt>
                <c:pt idx="62">
                  <c:v>2.8716559816001137E-2</c:v>
                </c:pt>
                <c:pt idx="63">
                  <c:v>3.2156774795612977E-2</c:v>
                </c:pt>
                <c:pt idx="64">
                  <c:v>3.5930319112924998E-2</c:v>
                </c:pt>
                <c:pt idx="65">
                  <c:v>4.0059156863816218E-2</c:v>
                </c:pt>
                <c:pt idx="66">
                  <c:v>4.456546275854209E-2</c:v>
                </c:pt>
                <c:pt idx="67">
                  <c:v>4.947146803364709E-2</c:v>
                </c:pt>
                <c:pt idx="68">
                  <c:v>5.4799291699556843E-2</c:v>
                </c:pt>
                <c:pt idx="69">
                  <c:v>6.0570758002057801E-2</c:v>
                </c:pt>
                <c:pt idx="70">
                  <c:v>6.6807201268856753E-2</c:v>
                </c:pt>
                <c:pt idx="71">
                  <c:v>7.3529259609646971E-2</c:v>
                </c:pt>
                <c:pt idx="72">
                  <c:v>8.0756659233769623E-2</c:v>
                </c:pt>
                <c:pt idx="73">
                  <c:v>8.8507991437400457E-2</c:v>
                </c:pt>
                <c:pt idx="74">
                  <c:v>9.6800484585608582E-2</c:v>
                </c:pt>
                <c:pt idx="75">
                  <c:v>0.10564977366685341</c:v>
                </c:pt>
                <c:pt idx="76">
                  <c:v>0.11506967022170633</c:v>
                </c:pt>
                <c:pt idx="77">
                  <c:v>0.12507193563714825</c:v>
                </c:pt>
                <c:pt idx="78">
                  <c:v>0.13566606094638051</c:v>
                </c:pt>
                <c:pt idx="79">
                  <c:v>0.14685905637589358</c:v>
                </c:pt>
                <c:pt idx="80">
                  <c:v>0.15865525393145458</c:v>
                </c:pt>
                <c:pt idx="81">
                  <c:v>0.17105612630847927</c:v>
                </c:pt>
                <c:pt idx="82">
                  <c:v>0.18406012534675686</c:v>
                </c:pt>
                <c:pt idx="83">
                  <c:v>0.19766254312268955</c:v>
                </c:pt>
                <c:pt idx="84">
                  <c:v>0.21185539858339381</c:v>
                </c:pt>
                <c:pt idx="85">
                  <c:v>0.22662735237686216</c:v>
                </c:pt>
                <c:pt idx="86">
                  <c:v>0.24196365222306676</c:v>
                </c:pt>
                <c:pt idx="87">
                  <c:v>0.25784611080585823</c:v>
                </c:pt>
                <c:pt idx="88">
                  <c:v>0.27425311775006689</c:v>
                </c:pt>
                <c:pt idx="89">
                  <c:v>0.29115968678833948</c:v>
                </c:pt>
                <c:pt idx="90">
                  <c:v>0.30853753872597983</c:v>
                </c:pt>
                <c:pt idx="91">
                  <c:v>0.32635522028791286</c:v>
                </c:pt>
                <c:pt idx="92">
                  <c:v>0.34457825838966849</c:v>
                </c:pt>
                <c:pt idx="93">
                  <c:v>0.36316934882437341</c:v>
                </c:pt>
                <c:pt idx="94">
                  <c:v>0.38208857781103978</c:v>
                </c:pt>
                <c:pt idx="95">
                  <c:v>0.40129367431706853</c:v>
                </c:pt>
                <c:pt idx="96">
                  <c:v>0.42074029056088913</c:v>
                </c:pt>
                <c:pt idx="97">
                  <c:v>0.44038230762974961</c:v>
                </c:pt>
                <c:pt idx="98">
                  <c:v>0.46017216272296307</c:v>
                </c:pt>
                <c:pt idx="99">
                  <c:v>0.48006119416161946</c:v>
                </c:pt>
                <c:pt idx="100">
                  <c:v>0.49999999999999184</c:v>
                </c:pt>
                <c:pt idx="101">
                  <c:v>0.5199388058383646</c:v>
                </c:pt>
                <c:pt idx="102">
                  <c:v>0.53982783727702111</c:v>
                </c:pt>
                <c:pt idx="103">
                  <c:v>0.55961769237023462</c:v>
                </c:pt>
                <c:pt idx="104">
                  <c:v>0.57925970943909522</c:v>
                </c:pt>
                <c:pt idx="105">
                  <c:v>0.59870632568291593</c:v>
                </c:pt>
                <c:pt idx="106">
                  <c:v>0.61791142218894501</c:v>
                </c:pt>
                <c:pt idx="107">
                  <c:v>0.63683065117561166</c:v>
                </c:pt>
                <c:pt idx="108">
                  <c:v>0.65542174161031674</c:v>
                </c:pt>
                <c:pt idx="109">
                  <c:v>0.67364477971207282</c:v>
                </c:pt>
                <c:pt idx="110">
                  <c:v>0.69146246127400601</c:v>
                </c:pt>
                <c:pt idx="111">
                  <c:v>0.70884031321164676</c:v>
                </c:pt>
                <c:pt idx="112">
                  <c:v>0.72574688224991979</c:v>
                </c:pt>
                <c:pt idx="113">
                  <c:v>0.74215388919412884</c:v>
                </c:pt>
                <c:pt idx="114">
                  <c:v>0.75803634777692075</c:v>
                </c:pt>
                <c:pt idx="115">
                  <c:v>0.77337264762312574</c:v>
                </c:pt>
                <c:pt idx="116">
                  <c:v>0.78814460141659759</c:v>
                </c:pt>
                <c:pt idx="117">
                  <c:v>0.80233745687730207</c:v>
                </c:pt>
                <c:pt idx="118">
                  <c:v>0.81593987465323514</c:v>
                </c:pt>
                <c:pt idx="119">
                  <c:v>0.82894387369151312</c:v>
                </c:pt>
                <c:pt idx="120">
                  <c:v>0.84134474606853815</c:v>
                </c:pt>
                <c:pt idx="121">
                  <c:v>0.85314094362409953</c:v>
                </c:pt>
                <c:pt idx="122">
                  <c:v>0.864333939053613</c:v>
                </c:pt>
                <c:pt idx="123">
                  <c:v>0.87492806436284565</c:v>
                </c:pt>
                <c:pt idx="124">
                  <c:v>0.88493032977828778</c:v>
                </c:pt>
                <c:pt idx="125">
                  <c:v>0.8943502263331411</c:v>
                </c:pt>
                <c:pt idx="126">
                  <c:v>0.90319951541438614</c:v>
                </c:pt>
                <c:pt idx="127">
                  <c:v>0.91149200856259482</c:v>
                </c:pt>
                <c:pt idx="128">
                  <c:v>0.91924334076622594</c:v>
                </c:pt>
                <c:pt idx="129">
                  <c:v>0.92647074039034893</c:v>
                </c:pt>
                <c:pt idx="130">
                  <c:v>0.93319279873113936</c:v>
                </c:pt>
                <c:pt idx="131">
                  <c:v>0.93942924199793865</c:v>
                </c:pt>
                <c:pt idx="132">
                  <c:v>0.94520070830043978</c:v>
                </c:pt>
                <c:pt idx="133">
                  <c:v>0.9505285319663499</c:v>
                </c:pt>
                <c:pt idx="134">
                  <c:v>0.95543453724145511</c:v>
                </c:pt>
                <c:pt idx="135">
                  <c:v>0.95994084313618122</c:v>
                </c:pt>
                <c:pt idx="136">
                  <c:v>0.96406968088707257</c:v>
                </c:pt>
                <c:pt idx="137">
                  <c:v>0.96784322520438482</c:v>
                </c:pt>
                <c:pt idx="138">
                  <c:v>0.97128344018399693</c:v>
                </c:pt>
                <c:pt idx="139">
                  <c:v>0.97441194047836022</c:v>
                </c:pt>
                <c:pt idx="140">
                  <c:v>0.97724986805181968</c:v>
                </c:pt>
                <c:pt idx="141">
                  <c:v>0.97981778459429414</c:v>
                </c:pt>
                <c:pt idx="142">
                  <c:v>0.9821355794371821</c:v>
                </c:pt>
                <c:pt idx="143">
                  <c:v>0.98422239260890831</c:v>
                </c:pt>
                <c:pt idx="144">
                  <c:v>0.9860965524865003</c:v>
                </c:pt>
                <c:pt idx="145">
                  <c:v>0.98777552734495433</c:v>
                </c:pt>
                <c:pt idx="146">
                  <c:v>0.98927588997832339</c:v>
                </c:pt>
                <c:pt idx="147">
                  <c:v>0.99061329446516067</c:v>
                </c:pt>
                <c:pt idx="148">
                  <c:v>0.99180246407540318</c:v>
                </c:pt>
                <c:pt idx="149">
                  <c:v>0.99285718926472799</c:v>
                </c:pt>
                <c:pt idx="150">
                  <c:v>0.99379033467422329</c:v>
                </c:pt>
                <c:pt idx="151">
                  <c:v>0.99461385404593283</c:v>
                </c:pt>
                <c:pt idx="152">
                  <c:v>0.99533881197628082</c:v>
                </c:pt>
                <c:pt idx="153">
                  <c:v>0.99597541145724133</c:v>
                </c:pt>
                <c:pt idx="154">
                  <c:v>0.99653302619695905</c:v>
                </c:pt>
                <c:pt idx="155">
                  <c:v>0.99702023676494522</c:v>
                </c:pt>
                <c:pt idx="156">
                  <c:v>0.9974448696695718</c:v>
                </c:pt>
                <c:pt idx="157">
                  <c:v>0.99781403854508655</c:v>
                </c:pt>
                <c:pt idx="158">
                  <c:v>0.99813418669961573</c:v>
                </c:pt>
                <c:pt idx="159">
                  <c:v>0.99841113035263496</c:v>
                </c:pt>
                <c:pt idx="160">
                  <c:v>0.99865010196836979</c:v>
                </c:pt>
                <c:pt idx="161">
                  <c:v>0.99885579316897721</c:v>
                </c:pt>
                <c:pt idx="162">
                  <c:v>0.99903239678678157</c:v>
                </c:pt>
                <c:pt idx="163">
                  <c:v>0.99918364768717138</c:v>
                </c:pt>
                <c:pt idx="164">
                  <c:v>0.99931286206208403</c:v>
                </c:pt>
                <c:pt idx="165">
                  <c:v>0.99942297495760912</c:v>
                </c:pt>
                <c:pt idx="166">
                  <c:v>0.99951657585761622</c:v>
                </c:pt>
                <c:pt idx="167">
                  <c:v>0.99959594219813597</c:v>
                </c:pt>
                <c:pt idx="168">
                  <c:v>0.99966307073432303</c:v>
                </c:pt>
                <c:pt idx="169">
                  <c:v>0.99971970672318378</c:v>
                </c:pt>
                <c:pt idx="170">
                  <c:v>0.99976737092096446</c:v>
                </c:pt>
                <c:pt idx="171">
                  <c:v>0.99980738442436434</c:v>
                </c:pt>
                <c:pt idx="172">
                  <c:v>0.99984089140984245</c:v>
                </c:pt>
                <c:pt idx="173">
                  <c:v>0.99986887984557948</c:v>
                </c:pt>
                <c:pt idx="174">
                  <c:v>0.99989220026652259</c:v>
                </c:pt>
                <c:pt idx="175">
                  <c:v>0.99991158271479919</c:v>
                </c:pt>
                <c:pt idx="176">
                  <c:v>0.99992765195607491</c:v>
                </c:pt>
                <c:pt idx="177">
                  <c:v>0.99994094108758103</c:v>
                </c:pt>
                <c:pt idx="178">
                  <c:v>0.99995190365598241</c:v>
                </c:pt>
                <c:pt idx="179">
                  <c:v>0.99996092440340223</c:v>
                </c:pt>
                <c:pt idx="180">
                  <c:v>0.99996832875816688</c:v>
                </c:pt>
                <c:pt idx="181">
                  <c:v>0.99997439118352593</c:v>
                </c:pt>
                <c:pt idx="182">
                  <c:v>0.9999793424930874</c:v>
                </c:pt>
                <c:pt idx="183">
                  <c:v>0.99998337623627032</c:v>
                </c:pt>
                <c:pt idx="184">
                  <c:v>0.9999866542509841</c:v>
                </c:pt>
                <c:pt idx="185">
                  <c:v>0.9999893114742251</c:v>
                </c:pt>
                <c:pt idx="186">
                  <c:v>0.99999146009452899</c:v>
                </c:pt>
                <c:pt idx="187">
                  <c:v>0.99999319312340063</c:v>
                </c:pt>
                <c:pt idx="188">
                  <c:v>0.99999458745609227</c:v>
                </c:pt>
                <c:pt idx="189">
                  <c:v>0.99999570648553004</c:v>
                </c:pt>
                <c:pt idx="190">
                  <c:v>0.99999660232687526</c:v>
                </c:pt>
                <c:pt idx="191">
                  <c:v>0.9999973177042204</c:v>
                </c:pt>
                <c:pt idx="192">
                  <c:v>0.9999978875452975</c:v>
                </c:pt>
                <c:pt idx="193">
                  <c:v>0.99999834032485568</c:v>
                </c:pt>
                <c:pt idx="194">
                  <c:v>0.99999869919254614</c:v>
                </c:pt>
                <c:pt idx="195">
                  <c:v>0.99999898291675748</c:v>
                </c:pt>
                <c:pt idx="196">
                  <c:v>0.99999920667184805</c:v>
                </c:pt>
                <c:pt idx="197">
                  <c:v>0.999999382692628</c:v>
                </c:pt>
                <c:pt idx="198">
                  <c:v>0.99999952081672339</c:v>
                </c:pt>
                <c:pt idx="199">
                  <c:v>0.99999962893259209</c:v>
                </c:pt>
                <c:pt idx="200">
                  <c:v>0.99999971334842808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A5-4359-A475-5F6C633B5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75984"/>
        <c:axId val="1871222784"/>
      </c:scatterChart>
      <c:valAx>
        <c:axId val="4785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222784"/>
        <c:crosses val="autoZero"/>
        <c:crossBetween val="midCat"/>
      </c:valAx>
      <c:valAx>
        <c:axId val="18712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7598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Interpolation!$Q$1</c:f>
              <c:strCache>
                <c:ptCount val="1"/>
                <c:pt idx="0">
                  <c:v>Cubic</c:v>
                </c:pt>
              </c:strCache>
            </c:strRef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Interpolation!$Q$4:$Q$132</c:f>
              <c:numCache>
                <c:formatCode>General</c:formatCode>
                <c:ptCount val="1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6</c:v>
                </c:pt>
                <c:pt idx="5">
                  <c:v>5.9814444583688573</c:v>
                </c:pt>
                <c:pt idx="6">
                  <c:v>5.9628013738062684</c:v>
                </c:pt>
                <c:pt idx="7">
                  <c:v>5.943983203380788</c:v>
                </c:pt>
                <c:pt idx="8">
                  <c:v>5.9249024041609699</c:v>
                </c:pt>
                <c:pt idx="9">
                  <c:v>5.9054714332153688</c:v>
                </c:pt>
                <c:pt idx="10">
                  <c:v>5.8856027476125377</c:v>
                </c:pt>
                <c:pt idx="11">
                  <c:v>5.8652088044210302</c:v>
                </c:pt>
                <c:pt idx="12">
                  <c:v>5.844202060709403</c:v>
                </c:pt>
                <c:pt idx="13">
                  <c:v>5.822494973546207</c:v>
                </c:pt>
                <c:pt idx="14">
                  <c:v>5.8</c:v>
                </c:pt>
                <c:pt idx="15">
                  <c:v>5.7767171400707786</c:v>
                </c:pt>
                <c:pt idx="16">
                  <c:v>5.7529965654843283</c:v>
                </c:pt>
                <c:pt idx="17">
                  <c:v>5.729275990897877</c:v>
                </c:pt>
                <c:pt idx="18">
                  <c:v>5.7059931309686558</c:v>
                </c:pt>
                <c:pt idx="19">
                  <c:v>5.683585700353893</c:v>
                </c:pt>
                <c:pt idx="20">
                  <c:v>5.6624914137108169</c:v>
                </c:pt>
                <c:pt idx="21">
                  <c:v>5.6431479856966611</c:v>
                </c:pt>
                <c:pt idx="22">
                  <c:v>5.6259931309686522</c:v>
                </c:pt>
                <c:pt idx="23">
                  <c:v>5.611464564184022</c:v>
                </c:pt>
                <c:pt idx="24">
                  <c:v>5.6</c:v>
                </c:pt>
                <c:pt idx="25">
                  <c:v>5.5916869813480252</c:v>
                </c:pt>
                <c:pt idx="26">
                  <c:v>5.5852123642564164</c:v>
                </c:pt>
                <c:pt idx="27">
                  <c:v>5.5789128330277</c:v>
                </c:pt>
                <c:pt idx="28">
                  <c:v>5.5711250719644028</c:v>
                </c:pt>
                <c:pt idx="29">
                  <c:v>5.5601857653690523</c:v>
                </c:pt>
                <c:pt idx="30">
                  <c:v>5.5444315975441771</c:v>
                </c:pt>
                <c:pt idx="31">
                  <c:v>5.5221992527923049</c:v>
                </c:pt>
                <c:pt idx="32">
                  <c:v>5.4918254154159643</c:v>
                </c:pt>
                <c:pt idx="33">
                  <c:v>5.4516467697176836</c:v>
                </c:pt>
                <c:pt idx="34">
                  <c:v>5.3999999999999879</c:v>
                </c:pt>
                <c:pt idx="35">
                  <c:v>5.3365349345370987</c:v>
                </c:pt>
                <c:pt idx="36">
                  <c:v>5.2661539774899833</c:v>
                </c:pt>
                <c:pt idx="37">
                  <c:v>5.1950726769913036</c:v>
                </c:pt>
                <c:pt idx="38">
                  <c:v>5.1295065811737155</c:v>
                </c:pt>
                <c:pt idx="39">
                  <c:v>5.0756712381698783</c:v>
                </c:pt>
                <c:pt idx="40">
                  <c:v>5.0397821961124523</c:v>
                </c:pt>
                <c:pt idx="41">
                  <c:v>5.0280550031340949</c:v>
                </c:pt>
                <c:pt idx="42">
                  <c:v>5.0467052073674656</c:v>
                </c:pt>
                <c:pt idx="43">
                  <c:v>5.101948356945222</c:v>
                </c:pt>
                <c:pt idx="44">
                  <c:v>5.200000000000025</c:v>
                </c:pt>
                <c:pt idx="45">
                  <c:v>5.343935384694313</c:v>
                </c:pt>
                <c:pt idx="46">
                  <c:v>5.5242685593096654</c:v>
                </c:pt>
                <c:pt idx="47">
                  <c:v>5.7283732721574427</c:v>
                </c:pt>
                <c:pt idx="48">
                  <c:v>5.9436232715490132</c:v>
                </c:pt>
                <c:pt idx="49">
                  <c:v>6.1573923057957378</c:v>
                </c:pt>
                <c:pt idx="50">
                  <c:v>6.3570541232089788</c:v>
                </c:pt>
                <c:pt idx="51">
                  <c:v>6.5299824721001016</c:v>
                </c:pt>
                <c:pt idx="52">
                  <c:v>6.6635511007804693</c:v>
                </c:pt>
                <c:pt idx="53">
                  <c:v>6.7451337575614474</c:v>
                </c:pt>
                <c:pt idx="54">
                  <c:v>6.7621041907543953</c:v>
                </c:pt>
                <c:pt idx="55">
                  <c:v>6.7018361486706794</c:v>
                </c:pt>
                <c:pt idx="56">
                  <c:v>6.5517033796216628</c:v>
                </c:pt>
                <c:pt idx="57">
                  <c:v>6.2990796319186471</c:v>
                </c:pt>
                <c:pt idx="58">
                  <c:v>5.9313386538730954</c:v>
                </c:pt>
                <c:pt idx="59">
                  <c:v>5.4358541937963309</c:v>
                </c:pt>
                <c:pt idx="60">
                  <c:v>4.7999999999997147</c:v>
                </c:pt>
                <c:pt idx="61">
                  <c:v>4.0235107451717589</c:v>
                </c:pt>
                <c:pt idx="62">
                  <c:v>3.1555647995094809</c:v>
                </c:pt>
                <c:pt idx="63">
                  <c:v>2.2577014575870145</c:v>
                </c:pt>
                <c:pt idx="64">
                  <c:v>1.3914600139784827</c:v>
                </c:pt>
                <c:pt idx="65">
                  <c:v>0.61837976325803523</c:v>
                </c:pt>
                <c:pt idx="66">
                  <c:v>-2.0818462596741403E-13</c:v>
                </c:pt>
                <c:pt idx="67">
                  <c:v>-0.41797376011171111</c:v>
                </c:pt>
                <c:pt idx="68">
                  <c:v>-0.65317111695029306</c:v>
                </c:pt>
                <c:pt idx="69">
                  <c:v>-0.73905544927933797</c:v>
                </c:pt>
                <c:pt idx="70">
                  <c:v>-0.70909013586223013</c:v>
                </c:pt>
                <c:pt idx="71">
                  <c:v>-0.59673855546235277</c:v>
                </c:pt>
                <c:pt idx="72">
                  <c:v>-0.43546408684308996</c:v>
                </c:pt>
                <c:pt idx="73">
                  <c:v>-0.25873010876782632</c:v>
                </c:pt>
                <c:pt idx="74">
                  <c:v>-9.9999999999944619E-2</c:v>
                </c:pt>
                <c:pt idx="75">
                  <c:v>1.3927715749349354E-2</c:v>
                </c:pt>
                <c:pt idx="76">
                  <c:v>8.2913934977533674E-2</c:v>
                </c:pt>
                <c:pt idx="77">
                  <c:v>0.11348440923424957</c:v>
                </c:pt>
                <c:pt idx="78">
                  <c:v>0.11216489006913788</c:v>
                </c:pt>
                <c:pt idx="79">
                  <c:v>8.5481129031839465E-2</c:v>
                </c:pt>
                <c:pt idx="80">
                  <c:v>3.9958877671995296E-2</c:v>
                </c:pt>
                <c:pt idx="81">
                  <c:v>-1.7876112460753518E-2</c:v>
                </c:pt>
                <c:pt idx="82">
                  <c:v>-8.1498089816766428E-2</c:v>
                </c:pt>
                <c:pt idx="83">
                  <c:v>-0.14438130284640224</c:v>
                </c:pt>
                <c:pt idx="84">
                  <c:v>-0.20000000000001991</c:v>
                </c:pt>
                <c:pt idx="85">
                  <c:v>-0.24320745647054609</c:v>
                </c:pt>
                <c:pt idx="86">
                  <c:v>-0.27437305442116949</c:v>
                </c:pt>
                <c:pt idx="87">
                  <c:v>-0.29524520275764288</c:v>
                </c:pt>
                <c:pt idx="88">
                  <c:v>-0.30757231038571931</c:v>
                </c:pt>
                <c:pt idx="89">
                  <c:v>-0.31310278621115162</c:v>
                </c:pt>
                <c:pt idx="90">
                  <c:v>-0.31358503913969249</c:v>
                </c:pt>
                <c:pt idx="91">
                  <c:v>-0.31076747807709487</c:v>
                </c:pt>
                <c:pt idx="92">
                  <c:v>-0.30639851192911166</c:v>
                </c:pt>
                <c:pt idx="93">
                  <c:v>-0.30222654960149498</c:v>
                </c:pt>
                <c:pt idx="94">
                  <c:v>-0.2999999999999996</c:v>
                </c:pt>
                <c:pt idx="95">
                  <c:v>-0.30109788986718905</c:v>
                </c:pt>
                <c:pt idx="96">
                  <c:v>-0.30542171729288109</c:v>
                </c:pt>
                <c:pt idx="97">
                  <c:v>-0.31250359820370355</c:v>
                </c:pt>
                <c:pt idx="98">
                  <c:v>-0.32187564852628647</c:v>
                </c:pt>
                <c:pt idx="99">
                  <c:v>-0.33306998418725942</c:v>
                </c:pt>
                <c:pt idx="100">
                  <c:v>-0.34561872111325198</c:v>
                </c:pt>
                <c:pt idx="101">
                  <c:v>-0.35905397523089355</c:v>
                </c:pt>
                <c:pt idx="102">
                  <c:v>-0.37290786246681368</c:v>
                </c:pt>
                <c:pt idx="103">
                  <c:v>-0.38671249874764191</c:v>
                </c:pt>
                <c:pt idx="104">
                  <c:v>-0.40000000000000779</c:v>
                </c:pt>
                <c:pt idx="105">
                  <c:v>-0.41240098406072412</c:v>
                </c:pt>
                <c:pt idx="106">
                  <c:v>-0.42394007640733705</c:v>
                </c:pt>
                <c:pt idx="107">
                  <c:v>-0.43474040442757567</c:v>
                </c:pt>
                <c:pt idx="108">
                  <c:v>-0.44492509550916892</c:v>
                </c:pt>
                <c:pt idx="109">
                  <c:v>-0.45461727703984606</c:v>
                </c:pt>
                <c:pt idx="110">
                  <c:v>-0.46394007640733592</c:v>
                </c:pt>
                <c:pt idx="111">
                  <c:v>-0.4730166209993677</c:v>
                </c:pt>
                <c:pt idx="112">
                  <c:v>-0.48197003820367057</c:v>
                </c:pt>
                <c:pt idx="113">
                  <c:v>-0.49092345540797344</c:v>
                </c:pt>
                <c:pt idx="114">
                  <c:v>-0.50000000000000555</c:v>
                </c:pt>
                <c:pt idx="115">
                  <c:v>-0.50929817388994991</c:v>
                </c:pt>
                <c:pt idx="116">
                  <c:v>-0.51881797707780664</c:v>
                </c:pt>
                <c:pt idx="117">
                  <c:v>-0.52853478408602994</c:v>
                </c:pt>
                <c:pt idx="118">
                  <c:v>-0.53842396943707382</c:v>
                </c:pt>
                <c:pt idx="119">
                  <c:v>-0.54846090765339273</c:v>
                </c:pt>
                <c:pt idx="120">
                  <c:v>-0.55862097325744053</c:v>
                </c:pt>
                <c:pt idx="121">
                  <c:v>-0.56887954077167158</c:v>
                </c:pt>
                <c:pt idx="122">
                  <c:v>-0.57921198471854018</c:v>
                </c:pt>
                <c:pt idx="123">
                  <c:v>-0.58959367962050024</c:v>
                </c:pt>
                <c:pt idx="124">
                  <c:v>-0.6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DF-4231-A698-20E5B6119A0E}"/>
            </c:ext>
          </c:extLst>
        </c:ser>
        <c:ser>
          <c:idx val="2"/>
          <c:order val="1"/>
          <c:tx>
            <c:strRef>
              <c:f>Interpolation!$B$2</c:f>
              <c:strCache>
                <c:ptCount val="1"/>
                <c:pt idx="0">
                  <c:v>Original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5.4</c:v>
                </c:pt>
                <c:pt idx="4">
                  <c:v>5.2</c:v>
                </c:pt>
                <c:pt idx="5">
                  <c:v>4.8</c:v>
                </c:pt>
                <c:pt idx="6">
                  <c:v>0</c:v>
                </c:pt>
                <c:pt idx="7">
                  <c:v>-0.1</c:v>
                </c:pt>
                <c:pt idx="8">
                  <c:v>-0.2</c:v>
                </c:pt>
                <c:pt idx="9">
                  <c:v>-0.3</c:v>
                </c:pt>
                <c:pt idx="10">
                  <c:v>-0.4</c:v>
                </c:pt>
                <c:pt idx="11">
                  <c:v>-0.5</c:v>
                </c:pt>
                <c:pt idx="12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DF-4231-A698-20E5B6119A0E}"/>
            </c:ext>
          </c:extLst>
        </c:ser>
        <c:ser>
          <c:idx val="1"/>
          <c:order val="2"/>
          <c:tx>
            <c:strRef>
              <c:f>Interpolation!$W$1</c:f>
              <c:strCache>
                <c:ptCount val="1"/>
                <c:pt idx="0">
                  <c:v>Steffen</c:v>
                </c:pt>
              </c:strCache>
            </c:strRef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Interpolation!$W$4:$W$132</c:f>
              <c:numCache>
                <c:formatCode>General</c:formatCode>
                <c:ptCount val="1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6</c:v>
                </c:pt>
                <c:pt idx="5">
                  <c:v>5.9799999999999995</c:v>
                </c:pt>
                <c:pt idx="6">
                  <c:v>5.96</c:v>
                </c:pt>
                <c:pt idx="7">
                  <c:v>5.94</c:v>
                </c:pt>
                <c:pt idx="8">
                  <c:v>5.92</c:v>
                </c:pt>
                <c:pt idx="9">
                  <c:v>5.9</c:v>
                </c:pt>
                <c:pt idx="10">
                  <c:v>5.88</c:v>
                </c:pt>
                <c:pt idx="11">
                  <c:v>5.8599999999999994</c:v>
                </c:pt>
                <c:pt idx="12">
                  <c:v>5.84</c:v>
                </c:pt>
                <c:pt idx="13">
                  <c:v>5.82</c:v>
                </c:pt>
                <c:pt idx="14">
                  <c:v>5.8</c:v>
                </c:pt>
                <c:pt idx="15">
                  <c:v>5.7799999999999994</c:v>
                </c:pt>
                <c:pt idx="16">
                  <c:v>5.7600000000000007</c:v>
                </c:pt>
                <c:pt idx="17">
                  <c:v>5.7399999999999993</c:v>
                </c:pt>
                <c:pt idx="18">
                  <c:v>5.72</c:v>
                </c:pt>
                <c:pt idx="19">
                  <c:v>5.6999999999999993</c:v>
                </c:pt>
                <c:pt idx="20">
                  <c:v>5.6799999999999953</c:v>
                </c:pt>
                <c:pt idx="21">
                  <c:v>5.6599999999999948</c:v>
                </c:pt>
                <c:pt idx="22">
                  <c:v>5.6399999999999952</c:v>
                </c:pt>
                <c:pt idx="23">
                  <c:v>5.6199999999999957</c:v>
                </c:pt>
                <c:pt idx="24">
                  <c:v>5.6</c:v>
                </c:pt>
                <c:pt idx="25">
                  <c:v>5.5799999999999956</c:v>
                </c:pt>
                <c:pt idx="26">
                  <c:v>5.5599999999999952</c:v>
                </c:pt>
                <c:pt idx="27">
                  <c:v>5.5399999999999965</c:v>
                </c:pt>
                <c:pt idx="28">
                  <c:v>5.519999999999996</c:v>
                </c:pt>
                <c:pt idx="29">
                  <c:v>5.4999999999999964</c:v>
                </c:pt>
                <c:pt idx="30">
                  <c:v>5.479999999999996</c:v>
                </c:pt>
                <c:pt idx="31">
                  <c:v>5.4599999999999964</c:v>
                </c:pt>
                <c:pt idx="32">
                  <c:v>5.4399999999999959</c:v>
                </c:pt>
                <c:pt idx="33">
                  <c:v>5.4199999999999973</c:v>
                </c:pt>
                <c:pt idx="34">
                  <c:v>5.3999999999999968</c:v>
                </c:pt>
                <c:pt idx="35">
                  <c:v>5.3801730769230733</c:v>
                </c:pt>
                <c:pt idx="36">
                  <c:v>5.3606153846153815</c:v>
                </c:pt>
                <c:pt idx="37">
                  <c:v>5.3412115384615362</c:v>
                </c:pt>
                <c:pt idx="38">
                  <c:v>5.3218461538461499</c:v>
                </c:pt>
                <c:pt idx="39">
                  <c:v>5.3024038461538421</c:v>
                </c:pt>
                <c:pt idx="40">
                  <c:v>5.2827692307692269</c:v>
                </c:pt>
                <c:pt idx="41">
                  <c:v>5.2628269230769193</c:v>
                </c:pt>
                <c:pt idx="42">
                  <c:v>5.2424615384615345</c:v>
                </c:pt>
                <c:pt idx="43">
                  <c:v>5.2215576923076892</c:v>
                </c:pt>
                <c:pt idx="44">
                  <c:v>5.1999999999999957</c:v>
                </c:pt>
                <c:pt idx="45">
                  <c:v>5.1791691706730729</c:v>
                </c:pt>
                <c:pt idx="46">
                  <c:v>5.1601802884615351</c:v>
                </c:pt>
                <c:pt idx="47">
                  <c:v>5.1425195312499969</c:v>
                </c:pt>
                <c:pt idx="48">
                  <c:v>5.1256730769230741</c:v>
                </c:pt>
                <c:pt idx="49">
                  <c:v>5.109127103365382</c:v>
                </c:pt>
                <c:pt idx="50">
                  <c:v>5.0923677884615355</c:v>
                </c:pt>
                <c:pt idx="51">
                  <c:v>5.0748813100961501</c:v>
                </c:pt>
                <c:pt idx="52">
                  <c:v>5.0561538461538422</c:v>
                </c:pt>
                <c:pt idx="53">
                  <c:v>5.0356715745192258</c:v>
                </c:pt>
                <c:pt idx="54">
                  <c:v>5.012920673076918</c:v>
                </c:pt>
                <c:pt idx="55">
                  <c:v>4.9873873197115328</c:v>
                </c:pt>
                <c:pt idx="56">
                  <c:v>4.9585576923076866</c:v>
                </c:pt>
                <c:pt idx="57">
                  <c:v>4.9259179687499852</c:v>
                </c:pt>
                <c:pt idx="58">
                  <c:v>4.8889543269230611</c:v>
                </c:pt>
                <c:pt idx="59">
                  <c:v>4.84715294471152</c:v>
                </c:pt>
                <c:pt idx="60">
                  <c:v>4.7999999999999794</c:v>
                </c:pt>
                <c:pt idx="61">
                  <c:v>4.4131944444441711</c:v>
                </c:pt>
                <c:pt idx="62">
                  <c:v>3.5222222222218011</c:v>
                </c:pt>
                <c:pt idx="63">
                  <c:v>2.3812499999995347</c:v>
                </c:pt>
                <c:pt idx="64">
                  <c:v>1.244444444444025</c:v>
                </c:pt>
                <c:pt idx="65">
                  <c:v>0.36597222222195908</c:v>
                </c:pt>
                <c:pt idx="66">
                  <c:v>-9.9989461155290902E-15</c:v>
                </c:pt>
                <c:pt idx="67">
                  <c:v>-2.2191840277785597E-2</c:v>
                </c:pt>
                <c:pt idx="68">
                  <c:v>-3.9479166666672755E-2</c:v>
                </c:pt>
                <c:pt idx="69">
                  <c:v>-5.2929687500004749E-2</c:v>
                </c:pt>
                <c:pt idx="70">
                  <c:v>-6.3611111111114962E-2</c:v>
                </c:pt>
                <c:pt idx="71">
                  <c:v>-7.2591145833336729E-2</c:v>
                </c:pt>
                <c:pt idx="72">
                  <c:v>-8.0937500000003368E-2</c:v>
                </c:pt>
                <c:pt idx="73">
                  <c:v>-8.9717881944448172E-2</c:v>
                </c:pt>
                <c:pt idx="74">
                  <c:v>-0.10000000000000456</c:v>
                </c:pt>
                <c:pt idx="75">
                  <c:v>-0.11112500000000435</c:v>
                </c:pt>
                <c:pt idx="76">
                  <c:v>-0.12177777777778195</c:v>
                </c:pt>
                <c:pt idx="77">
                  <c:v>-0.13204166666667072</c:v>
                </c:pt>
                <c:pt idx="78">
                  <c:v>-0.14200000000000396</c:v>
                </c:pt>
                <c:pt idx="79">
                  <c:v>-0.15173611111111499</c:v>
                </c:pt>
                <c:pt idx="80">
                  <c:v>-0.16133333333333716</c:v>
                </c:pt>
                <c:pt idx="81">
                  <c:v>-0.17087500000000383</c:v>
                </c:pt>
                <c:pt idx="82">
                  <c:v>-0.18044444444444829</c:v>
                </c:pt>
                <c:pt idx="83">
                  <c:v>-0.19012500000000393</c:v>
                </c:pt>
                <c:pt idx="84">
                  <c:v>-0.20000000000000401</c:v>
                </c:pt>
                <c:pt idx="85">
                  <c:v>-0.21000000000000399</c:v>
                </c:pt>
                <c:pt idx="86">
                  <c:v>-0.22000000000000403</c:v>
                </c:pt>
                <c:pt idx="87">
                  <c:v>-0.23000000000000398</c:v>
                </c:pt>
                <c:pt idx="88">
                  <c:v>-0.24000000000000399</c:v>
                </c:pt>
                <c:pt idx="89">
                  <c:v>-0.250000000000004</c:v>
                </c:pt>
                <c:pt idx="90">
                  <c:v>-0.26000000000000401</c:v>
                </c:pt>
                <c:pt idx="91">
                  <c:v>-0.27000000000000401</c:v>
                </c:pt>
                <c:pt idx="92">
                  <c:v>-0.28000000000000402</c:v>
                </c:pt>
                <c:pt idx="93">
                  <c:v>-0.29000000000000598</c:v>
                </c:pt>
                <c:pt idx="94">
                  <c:v>-0.30000000000000598</c:v>
                </c:pt>
                <c:pt idx="95">
                  <c:v>-0.31000000000000399</c:v>
                </c:pt>
                <c:pt idx="96">
                  <c:v>-0.320000000000006</c:v>
                </c:pt>
                <c:pt idx="97">
                  <c:v>-0.33000000000000596</c:v>
                </c:pt>
                <c:pt idx="98">
                  <c:v>-0.34000000000000596</c:v>
                </c:pt>
                <c:pt idx="99">
                  <c:v>-0.35000000000000597</c:v>
                </c:pt>
                <c:pt idx="100">
                  <c:v>-0.36000000000000604</c:v>
                </c:pt>
                <c:pt idx="101">
                  <c:v>-0.37000000000000599</c:v>
                </c:pt>
                <c:pt idx="102">
                  <c:v>-0.380000000000006</c:v>
                </c:pt>
                <c:pt idx="103">
                  <c:v>-0.39000000000000595</c:v>
                </c:pt>
                <c:pt idx="104">
                  <c:v>-0.40000000000000607</c:v>
                </c:pt>
                <c:pt idx="105">
                  <c:v>-0.41000000000000603</c:v>
                </c:pt>
                <c:pt idx="106">
                  <c:v>-0.42000000000000598</c:v>
                </c:pt>
                <c:pt idx="107">
                  <c:v>-0.43000000000000604</c:v>
                </c:pt>
                <c:pt idx="108">
                  <c:v>-0.440000000000006</c:v>
                </c:pt>
                <c:pt idx="109">
                  <c:v>-0.45000000000000606</c:v>
                </c:pt>
                <c:pt idx="110">
                  <c:v>-0.46000000000000602</c:v>
                </c:pt>
                <c:pt idx="111">
                  <c:v>-0.47000000000000591</c:v>
                </c:pt>
                <c:pt idx="112">
                  <c:v>-0.48000000000000603</c:v>
                </c:pt>
                <c:pt idx="113">
                  <c:v>-0.49000000000000593</c:v>
                </c:pt>
                <c:pt idx="114">
                  <c:v>-0.500000000000006</c:v>
                </c:pt>
                <c:pt idx="115">
                  <c:v>-0.510000000000006</c:v>
                </c:pt>
                <c:pt idx="116">
                  <c:v>-0.52000000000000601</c:v>
                </c:pt>
                <c:pt idx="117">
                  <c:v>-0.53000000000000602</c:v>
                </c:pt>
                <c:pt idx="118">
                  <c:v>-0.54000000000000592</c:v>
                </c:pt>
                <c:pt idx="119">
                  <c:v>-0.55000000000000604</c:v>
                </c:pt>
                <c:pt idx="120">
                  <c:v>-0.56000000000000594</c:v>
                </c:pt>
                <c:pt idx="121">
                  <c:v>-0.57000000000000595</c:v>
                </c:pt>
                <c:pt idx="122">
                  <c:v>-0.58000000000000607</c:v>
                </c:pt>
                <c:pt idx="123">
                  <c:v>-0.59000000000000596</c:v>
                </c:pt>
                <c:pt idx="124">
                  <c:v>-0.6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DF-4231-A698-20E5B6119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 Derivative (actual vs estimate)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Estimate</c:v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Interpolation!$K$4:$K$132</c:f>
              <c:numCache>
                <c:formatCode>General</c:formatCode>
                <c:ptCount val="12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-0.4</c:v>
                </c:pt>
                <c:pt idx="6">
                  <c:v>-0.39999999999999114</c:v>
                </c:pt>
                <c:pt idx="7">
                  <c:v>-0.4</c:v>
                </c:pt>
                <c:pt idx="8">
                  <c:v>-0.4</c:v>
                </c:pt>
                <c:pt idx="9">
                  <c:v>-0.4000000000000018</c:v>
                </c:pt>
                <c:pt idx="10">
                  <c:v>-0.4000000000000089</c:v>
                </c:pt>
                <c:pt idx="11">
                  <c:v>-0.4</c:v>
                </c:pt>
                <c:pt idx="12">
                  <c:v>-0.39999999999999114</c:v>
                </c:pt>
                <c:pt idx="13">
                  <c:v>-0.4</c:v>
                </c:pt>
                <c:pt idx="14">
                  <c:v>-0.40000000000001068</c:v>
                </c:pt>
                <c:pt idx="15">
                  <c:v>-0.39999999999999114</c:v>
                </c:pt>
                <c:pt idx="16">
                  <c:v>-0.4</c:v>
                </c:pt>
                <c:pt idx="17">
                  <c:v>-0.4000000000000089</c:v>
                </c:pt>
                <c:pt idx="18">
                  <c:v>-0.4</c:v>
                </c:pt>
                <c:pt idx="19">
                  <c:v>-0.40000000000000535</c:v>
                </c:pt>
                <c:pt idx="20">
                  <c:v>-0.40000000000000535</c:v>
                </c:pt>
                <c:pt idx="21">
                  <c:v>-0.4</c:v>
                </c:pt>
                <c:pt idx="22">
                  <c:v>-0.39999999999999114</c:v>
                </c:pt>
                <c:pt idx="23">
                  <c:v>-0.39999999999999647</c:v>
                </c:pt>
                <c:pt idx="24">
                  <c:v>-0.4</c:v>
                </c:pt>
                <c:pt idx="25">
                  <c:v>-0.40000000000000446</c:v>
                </c:pt>
                <c:pt idx="26">
                  <c:v>-0.39999999999999203</c:v>
                </c:pt>
                <c:pt idx="27">
                  <c:v>-0.39999999999999203</c:v>
                </c:pt>
                <c:pt idx="28">
                  <c:v>-0.4</c:v>
                </c:pt>
                <c:pt idx="29">
                  <c:v>-0.4</c:v>
                </c:pt>
                <c:pt idx="30">
                  <c:v>-0.4</c:v>
                </c:pt>
                <c:pt idx="31">
                  <c:v>-0.40000000000000091</c:v>
                </c:pt>
                <c:pt idx="32">
                  <c:v>-0.39999999999999203</c:v>
                </c:pt>
                <c:pt idx="33">
                  <c:v>-0.39999999999999114</c:v>
                </c:pt>
                <c:pt idx="34">
                  <c:v>-0.39826923076923892</c:v>
                </c:pt>
                <c:pt idx="35">
                  <c:v>-0.39384615384615318</c:v>
                </c:pt>
                <c:pt idx="36">
                  <c:v>-0.38961538461537215</c:v>
                </c:pt>
                <c:pt idx="37">
                  <c:v>-0.38769230769231611</c:v>
                </c:pt>
                <c:pt idx="38">
                  <c:v>-0.38807692307694064</c:v>
                </c:pt>
                <c:pt idx="39">
                  <c:v>-0.39076923076922976</c:v>
                </c:pt>
                <c:pt idx="40">
                  <c:v>-0.39576923076922699</c:v>
                </c:pt>
                <c:pt idx="41">
                  <c:v>-0.40307692307692433</c:v>
                </c:pt>
                <c:pt idx="42">
                  <c:v>-0.4126923076923022</c:v>
                </c:pt>
                <c:pt idx="43">
                  <c:v>-0.42461538461538734</c:v>
                </c:pt>
                <c:pt idx="44">
                  <c:v>-0.40923677884616227</c:v>
                </c:pt>
                <c:pt idx="45">
                  <c:v>-0.34350961538459401</c:v>
                </c:pt>
                <c:pt idx="46">
                  <c:v>-0.26688701923075275</c:v>
                </c:pt>
                <c:pt idx="47">
                  <c:v>-0.2122596153846068</c:v>
                </c:pt>
                <c:pt idx="48">
                  <c:v>-0.17962740384613879</c:v>
                </c:pt>
                <c:pt idx="49">
                  <c:v>-0.16899038461538382</c:v>
                </c:pt>
                <c:pt idx="50">
                  <c:v>-0.18034855769231589</c:v>
                </c:pt>
                <c:pt idx="51">
                  <c:v>-0.21370192307693436</c:v>
                </c:pt>
                <c:pt idx="52">
                  <c:v>-0.26905048076924853</c:v>
                </c:pt>
                <c:pt idx="53">
                  <c:v>-0.34639423076924913</c:v>
                </c:pt>
                <c:pt idx="54">
                  <c:v>-0.44573317307694527</c:v>
                </c:pt>
                <c:pt idx="55">
                  <c:v>-0.56706730769233693</c:v>
                </c:pt>
                <c:pt idx="56">
                  <c:v>-0.7103966346154178</c:v>
                </c:pt>
                <c:pt idx="57">
                  <c:v>-0.8757211538462264</c:v>
                </c:pt>
                <c:pt idx="58">
                  <c:v>-1.0630408653847034</c:v>
                </c:pt>
                <c:pt idx="59">
                  <c:v>-1.2723557692308596</c:v>
                </c:pt>
                <c:pt idx="60">
                  <c:v>-4.7155615651734371</c:v>
                </c:pt>
                <c:pt idx="61">
                  <c:v>-12.944444444448354</c:v>
                </c:pt>
                <c:pt idx="62">
                  <c:v>-20.256944444446361</c:v>
                </c:pt>
                <c:pt idx="63">
                  <c:v>-22.611111111111057</c:v>
                </c:pt>
                <c:pt idx="64">
                  <c:v>-20.006944444442411</c:v>
                </c:pt>
                <c:pt idx="65">
                  <c:v>-12.444444444440473</c:v>
                </c:pt>
                <c:pt idx="66">
                  <c:v>-4.0294270833307895</c:v>
                </c:pt>
                <c:pt idx="67">
                  <c:v>-0.53541666666658694</c:v>
                </c:pt>
                <c:pt idx="68">
                  <c:v>-0.35815972222216019</c:v>
                </c:pt>
                <c:pt idx="69">
                  <c:v>-0.22569444444440023</c:v>
                </c:pt>
                <c:pt idx="70">
                  <c:v>-0.13802083333330742</c:v>
                </c:pt>
                <c:pt idx="71">
                  <c:v>-9.5138888888880821E-2</c:v>
                </c:pt>
                <c:pt idx="72">
                  <c:v>-9.7048611111120758E-2</c:v>
                </c:pt>
                <c:pt idx="73">
                  <c:v>-0.14375000000002763</c:v>
                </c:pt>
                <c:pt idx="74">
                  <c:v>-0.20039930555557173</c:v>
                </c:pt>
                <c:pt idx="75">
                  <c:v>-0.21777777777777402</c:v>
                </c:pt>
                <c:pt idx="76">
                  <c:v>-0.20916666666666381</c:v>
                </c:pt>
                <c:pt idx="77">
                  <c:v>-0.20222222222221986</c:v>
                </c:pt>
                <c:pt idx="78">
                  <c:v>-0.1969444444444427</c:v>
                </c:pt>
                <c:pt idx="79">
                  <c:v>-0.19333333333333208</c:v>
                </c:pt>
                <c:pt idx="80">
                  <c:v>-0.1913888888888885</c:v>
                </c:pt>
                <c:pt idx="81">
                  <c:v>-0.1911111111111114</c:v>
                </c:pt>
                <c:pt idx="82">
                  <c:v>-0.19250000000000084</c:v>
                </c:pt>
                <c:pt idx="83">
                  <c:v>-0.1955555555555572</c:v>
                </c:pt>
                <c:pt idx="84">
                  <c:v>-0.19875000000000065</c:v>
                </c:pt>
                <c:pt idx="85">
                  <c:v>-0.2</c:v>
                </c:pt>
                <c:pt idx="86">
                  <c:v>-0.20000000000000018</c:v>
                </c:pt>
                <c:pt idx="87">
                  <c:v>-0.1999999999999999</c:v>
                </c:pt>
                <c:pt idx="88">
                  <c:v>-0.2</c:v>
                </c:pt>
                <c:pt idx="89">
                  <c:v>-0.2</c:v>
                </c:pt>
                <c:pt idx="90">
                  <c:v>-0.2</c:v>
                </c:pt>
                <c:pt idx="91">
                  <c:v>-0.20000000000000046</c:v>
                </c:pt>
                <c:pt idx="92">
                  <c:v>-0.1999999999999999</c:v>
                </c:pt>
                <c:pt idx="93">
                  <c:v>-0.19999999999999946</c:v>
                </c:pt>
                <c:pt idx="94">
                  <c:v>-0.2</c:v>
                </c:pt>
                <c:pt idx="95">
                  <c:v>-0.2</c:v>
                </c:pt>
                <c:pt idx="96">
                  <c:v>-0.19999999999999946</c:v>
                </c:pt>
                <c:pt idx="97">
                  <c:v>-0.1999999999999999</c:v>
                </c:pt>
                <c:pt idx="98">
                  <c:v>-0.20000000000000046</c:v>
                </c:pt>
                <c:pt idx="99">
                  <c:v>-0.20000000000000057</c:v>
                </c:pt>
                <c:pt idx="100">
                  <c:v>-0.2</c:v>
                </c:pt>
                <c:pt idx="101">
                  <c:v>-0.19999999999999946</c:v>
                </c:pt>
                <c:pt idx="102">
                  <c:v>-0.1999999999999999</c:v>
                </c:pt>
                <c:pt idx="103">
                  <c:v>-0.20000000000000057</c:v>
                </c:pt>
                <c:pt idx="104">
                  <c:v>-0.20000000000000057</c:v>
                </c:pt>
                <c:pt idx="105">
                  <c:v>-0.19999999999999979</c:v>
                </c:pt>
                <c:pt idx="106">
                  <c:v>-0.2</c:v>
                </c:pt>
                <c:pt idx="107">
                  <c:v>-0.2</c:v>
                </c:pt>
                <c:pt idx="108">
                  <c:v>-0.2</c:v>
                </c:pt>
                <c:pt idx="109">
                  <c:v>-0.2</c:v>
                </c:pt>
                <c:pt idx="110">
                  <c:v>-0.19999999999999923</c:v>
                </c:pt>
                <c:pt idx="111">
                  <c:v>-0.2</c:v>
                </c:pt>
                <c:pt idx="112">
                  <c:v>-0.2</c:v>
                </c:pt>
                <c:pt idx="113">
                  <c:v>-0.19999999999999946</c:v>
                </c:pt>
                <c:pt idx="114">
                  <c:v>-0.20000000000000057</c:v>
                </c:pt>
                <c:pt idx="115">
                  <c:v>-0.2000000000000009</c:v>
                </c:pt>
                <c:pt idx="116">
                  <c:v>-0.2</c:v>
                </c:pt>
                <c:pt idx="117">
                  <c:v>-0.1999999999999989</c:v>
                </c:pt>
                <c:pt idx="118">
                  <c:v>-0.2</c:v>
                </c:pt>
                <c:pt idx="119">
                  <c:v>-0.2</c:v>
                </c:pt>
                <c:pt idx="120">
                  <c:v>-0.19999999999999979</c:v>
                </c:pt>
                <c:pt idx="121">
                  <c:v>-0.20000000000000112</c:v>
                </c:pt>
                <c:pt idx="122">
                  <c:v>-0.2</c:v>
                </c:pt>
                <c:pt idx="123">
                  <c:v>-0.19999999999999934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A3-4BE7-94A9-A606C5C56B6E}"/>
            </c:ext>
          </c:extLst>
        </c:ser>
        <c:ser>
          <c:idx val="2"/>
          <c:order val="1"/>
          <c:tx>
            <c:v>Actual</c:v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Interpolation!$J$4:$J$132</c:f>
              <c:numCache>
                <c:formatCode>General</c:formatCode>
                <c:ptCount val="1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-0.40000000000000036</c:v>
                </c:pt>
                <c:pt idx="5">
                  <c:v>-0.40000000000000013</c:v>
                </c:pt>
                <c:pt idx="6">
                  <c:v>-0.40000000000000013</c:v>
                </c:pt>
                <c:pt idx="7">
                  <c:v>-0.39999999999999969</c:v>
                </c:pt>
                <c:pt idx="8">
                  <c:v>-0.40000000000000019</c:v>
                </c:pt>
                <c:pt idx="9">
                  <c:v>-0.40000000000000124</c:v>
                </c:pt>
                <c:pt idx="10">
                  <c:v>-0.40000000000000019</c:v>
                </c:pt>
                <c:pt idx="11">
                  <c:v>-0.39999999999999963</c:v>
                </c:pt>
                <c:pt idx="12">
                  <c:v>-0.40000000000000013</c:v>
                </c:pt>
                <c:pt idx="13">
                  <c:v>-0.40000000000000019</c:v>
                </c:pt>
                <c:pt idx="14">
                  <c:v>-0.40000000000000036</c:v>
                </c:pt>
                <c:pt idx="15">
                  <c:v>-0.4000000000000003</c:v>
                </c:pt>
                <c:pt idx="16">
                  <c:v>-0.40000000000000036</c:v>
                </c:pt>
                <c:pt idx="17">
                  <c:v>-0.39999999999999991</c:v>
                </c:pt>
                <c:pt idx="18">
                  <c:v>-0.40000000000000047</c:v>
                </c:pt>
                <c:pt idx="19">
                  <c:v>-0.40000000000000147</c:v>
                </c:pt>
                <c:pt idx="20">
                  <c:v>-0.39999999999999941</c:v>
                </c:pt>
                <c:pt idx="21">
                  <c:v>-0.40000000000000058</c:v>
                </c:pt>
                <c:pt idx="22">
                  <c:v>-0.39999999999999902</c:v>
                </c:pt>
                <c:pt idx="23">
                  <c:v>-0.3999999999999998</c:v>
                </c:pt>
                <c:pt idx="24">
                  <c:v>-0.39999999999999947</c:v>
                </c:pt>
                <c:pt idx="25">
                  <c:v>-0.39999999999999869</c:v>
                </c:pt>
                <c:pt idx="26">
                  <c:v>-0.39999999999999969</c:v>
                </c:pt>
                <c:pt idx="27">
                  <c:v>-0.39999999999999847</c:v>
                </c:pt>
                <c:pt idx="28">
                  <c:v>-0.3999999999999983</c:v>
                </c:pt>
                <c:pt idx="29">
                  <c:v>-0.39999999999999458</c:v>
                </c:pt>
                <c:pt idx="30">
                  <c:v>-0.39999999999999791</c:v>
                </c:pt>
                <c:pt idx="31">
                  <c:v>-0.39999999999999952</c:v>
                </c:pt>
                <c:pt idx="32">
                  <c:v>-0.39999999999999863</c:v>
                </c:pt>
                <c:pt idx="33">
                  <c:v>-0.39999999999999902</c:v>
                </c:pt>
                <c:pt idx="34">
                  <c:v>-0.39999999999999791</c:v>
                </c:pt>
                <c:pt idx="35">
                  <c:v>-0.3934615384615377</c:v>
                </c:pt>
                <c:pt idx="36">
                  <c:v>-0.38923076923076805</c:v>
                </c:pt>
                <c:pt idx="37">
                  <c:v>-0.38730769230769208</c:v>
                </c:pt>
                <c:pt idx="38">
                  <c:v>-0.38769230769230778</c:v>
                </c:pt>
                <c:pt idx="39">
                  <c:v>-0.39038461538461761</c:v>
                </c:pt>
                <c:pt idx="40">
                  <c:v>-0.395384615384618</c:v>
                </c:pt>
                <c:pt idx="41">
                  <c:v>-0.40269230769230896</c:v>
                </c:pt>
                <c:pt idx="42">
                  <c:v>-0.41230769230769515</c:v>
                </c:pt>
                <c:pt idx="43">
                  <c:v>-0.42423076923077235</c:v>
                </c:pt>
                <c:pt idx="44">
                  <c:v>-0.43846153846151692</c:v>
                </c:pt>
                <c:pt idx="45">
                  <c:v>-0.33984374999998263</c:v>
                </c:pt>
                <c:pt idx="46">
                  <c:v>-0.26322115384614064</c:v>
                </c:pt>
                <c:pt idx="47">
                  <c:v>-0.20859374999999153</c:v>
                </c:pt>
                <c:pt idx="48">
                  <c:v>-0.1759615384615342</c:v>
                </c:pt>
                <c:pt idx="49">
                  <c:v>-0.16532451923076924</c:v>
                </c:pt>
                <c:pt idx="50">
                  <c:v>-0.17668269230769681</c:v>
                </c:pt>
                <c:pt idx="51">
                  <c:v>-0.21003605769231604</c:v>
                </c:pt>
                <c:pt idx="52">
                  <c:v>-0.26538461538462987</c:v>
                </c:pt>
                <c:pt idx="53">
                  <c:v>-0.34272836538463303</c:v>
                </c:pt>
                <c:pt idx="54">
                  <c:v>-0.44206730769232983</c:v>
                </c:pt>
                <c:pt idx="55">
                  <c:v>-0.5634014423077196</c:v>
                </c:pt>
                <c:pt idx="56">
                  <c:v>-0.70673076923080058</c:v>
                </c:pt>
                <c:pt idx="57">
                  <c:v>-0.87205528846160918</c:v>
                </c:pt>
                <c:pt idx="58">
                  <c:v>-1.0593750000000803</c:v>
                </c:pt>
                <c:pt idx="59">
                  <c:v>-1.2686899038462431</c:v>
                </c:pt>
                <c:pt idx="60">
                  <c:v>-1.5000000000059057</c:v>
                </c:pt>
                <c:pt idx="61">
                  <c:v>-13.770833333337244</c:v>
                </c:pt>
                <c:pt idx="62">
                  <c:v>-21.083333333335258</c:v>
                </c:pt>
                <c:pt idx="63">
                  <c:v>-23.437499999999943</c:v>
                </c:pt>
                <c:pt idx="64">
                  <c:v>-20.8333333333313</c:v>
                </c:pt>
                <c:pt idx="65">
                  <c:v>-13.270833333329351</c:v>
                </c:pt>
                <c:pt idx="66">
                  <c:v>-0.74999999999990219</c:v>
                </c:pt>
                <c:pt idx="67">
                  <c:v>-0.5279513888888091</c:v>
                </c:pt>
                <c:pt idx="68">
                  <c:v>-0.35069444444438252</c:v>
                </c:pt>
                <c:pt idx="69">
                  <c:v>-0.21822916666662273</c:v>
                </c:pt>
                <c:pt idx="70">
                  <c:v>-0.13055555555552953</c:v>
                </c:pt>
                <c:pt idx="71">
                  <c:v>-8.7673611111102889E-2</c:v>
                </c:pt>
                <c:pt idx="72">
                  <c:v>-8.9583333333343035E-2</c:v>
                </c:pt>
                <c:pt idx="73">
                  <c:v>-0.13628472222224983</c:v>
                </c:pt>
                <c:pt idx="74">
                  <c:v>-0.22777777777777336</c:v>
                </c:pt>
                <c:pt idx="75">
                  <c:v>-0.21749999999999625</c:v>
                </c:pt>
                <c:pt idx="76">
                  <c:v>-0.20888888888888582</c:v>
                </c:pt>
                <c:pt idx="77">
                  <c:v>-0.20194444444444207</c:v>
                </c:pt>
                <c:pt idx="78">
                  <c:v>-0.19666666666666485</c:v>
                </c:pt>
                <c:pt idx="79">
                  <c:v>-0.19305555555555448</c:v>
                </c:pt>
                <c:pt idx="80">
                  <c:v>-0.19111111111111068</c:v>
                </c:pt>
                <c:pt idx="81">
                  <c:v>-0.19083333333333358</c:v>
                </c:pt>
                <c:pt idx="82">
                  <c:v>-0.19222222222222313</c:v>
                </c:pt>
                <c:pt idx="83">
                  <c:v>-0.19527777777777933</c:v>
                </c:pt>
                <c:pt idx="84">
                  <c:v>-0.19999999999999998</c:v>
                </c:pt>
                <c:pt idx="85">
                  <c:v>-0.19999999999999996</c:v>
                </c:pt>
                <c:pt idx="86">
                  <c:v>-0.1999999999999999</c:v>
                </c:pt>
                <c:pt idx="87">
                  <c:v>-0.19999999999999998</c:v>
                </c:pt>
                <c:pt idx="88">
                  <c:v>-0.2</c:v>
                </c:pt>
                <c:pt idx="89">
                  <c:v>-0.19999999999999982</c:v>
                </c:pt>
                <c:pt idx="90">
                  <c:v>-0.19999999999999987</c:v>
                </c:pt>
                <c:pt idx="91">
                  <c:v>-0.19999999999999996</c:v>
                </c:pt>
                <c:pt idx="92">
                  <c:v>-0.2</c:v>
                </c:pt>
                <c:pt idx="93">
                  <c:v>-0.19999999999999998</c:v>
                </c:pt>
                <c:pt idx="94">
                  <c:v>-0.2</c:v>
                </c:pt>
                <c:pt idx="95">
                  <c:v>-0.20000000000000007</c:v>
                </c:pt>
                <c:pt idx="96">
                  <c:v>-0.20000000000000007</c:v>
                </c:pt>
                <c:pt idx="97">
                  <c:v>-0.20000000000000007</c:v>
                </c:pt>
                <c:pt idx="98">
                  <c:v>-0.20000000000000021</c:v>
                </c:pt>
                <c:pt idx="99">
                  <c:v>-0.20000000000000026</c:v>
                </c:pt>
                <c:pt idx="100">
                  <c:v>-0.2</c:v>
                </c:pt>
                <c:pt idx="101">
                  <c:v>-0.20000000000000009</c:v>
                </c:pt>
                <c:pt idx="102">
                  <c:v>-0.2</c:v>
                </c:pt>
                <c:pt idx="103">
                  <c:v>-0.20000000000000007</c:v>
                </c:pt>
                <c:pt idx="104">
                  <c:v>-0.2</c:v>
                </c:pt>
                <c:pt idx="105">
                  <c:v>-0.19999999999999998</c:v>
                </c:pt>
                <c:pt idx="106">
                  <c:v>-0.19999999999999996</c:v>
                </c:pt>
                <c:pt idx="107">
                  <c:v>-0.19999999999999996</c:v>
                </c:pt>
                <c:pt idx="108">
                  <c:v>-0.1999999999999999</c:v>
                </c:pt>
                <c:pt idx="109">
                  <c:v>-0.19999999999999984</c:v>
                </c:pt>
                <c:pt idx="110">
                  <c:v>-0.2</c:v>
                </c:pt>
                <c:pt idx="111">
                  <c:v>-0.2</c:v>
                </c:pt>
                <c:pt idx="112">
                  <c:v>-0.19999999999999998</c:v>
                </c:pt>
                <c:pt idx="113">
                  <c:v>-0.19999999999999996</c:v>
                </c:pt>
                <c:pt idx="114">
                  <c:v>-0.19999999999999996</c:v>
                </c:pt>
                <c:pt idx="115">
                  <c:v>-0.19999999999999996</c:v>
                </c:pt>
                <c:pt idx="116">
                  <c:v>-0.20000000000000004</c:v>
                </c:pt>
                <c:pt idx="117">
                  <c:v>-0.19999999999999996</c:v>
                </c:pt>
                <c:pt idx="118">
                  <c:v>-0.1999999999999999</c:v>
                </c:pt>
                <c:pt idx="119">
                  <c:v>-0.19999999999999984</c:v>
                </c:pt>
                <c:pt idx="120">
                  <c:v>-0.2</c:v>
                </c:pt>
                <c:pt idx="121">
                  <c:v>-0.2</c:v>
                </c:pt>
                <c:pt idx="122">
                  <c:v>-0.2</c:v>
                </c:pt>
                <c:pt idx="123">
                  <c:v>-0.1999999999999999</c:v>
                </c:pt>
                <c:pt idx="124">
                  <c:v>-0.19999999999999996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0F-44ED-BC33-50CC64541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Second Derivative (estimate)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Interpolation!$L$4:$L$132</c:f>
              <c:numCache>
                <c:formatCode>General</c:formatCode>
                <c:ptCount val="12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2.1316282072802988E-13</c:v>
                </c:pt>
                <c:pt idx="6">
                  <c:v>-3.5527136788004978E-14</c:v>
                </c:pt>
                <c:pt idx="7">
                  <c:v>-1.4210854715201991E-13</c:v>
                </c:pt>
                <c:pt idx="8">
                  <c:v>1.4210854715201991E-13</c:v>
                </c:pt>
                <c:pt idx="9">
                  <c:v>-1.7763568394002568E-13</c:v>
                </c:pt>
                <c:pt idx="10">
                  <c:v>3.5527136788004978E-14</c:v>
                </c:pt>
                <c:pt idx="11">
                  <c:v>1.4210854715201991E-13</c:v>
                </c:pt>
                <c:pt idx="12">
                  <c:v>3.5527136788004978E-14</c:v>
                </c:pt>
                <c:pt idx="13">
                  <c:v>-2.1316282072802988E-13</c:v>
                </c:pt>
                <c:pt idx="14">
                  <c:v>0</c:v>
                </c:pt>
                <c:pt idx="15">
                  <c:v>3.9079850466805475E-13</c:v>
                </c:pt>
                <c:pt idx="16">
                  <c:v>-5.6843418860807964E-13</c:v>
                </c:pt>
                <c:pt idx="17">
                  <c:v>3.9079850466805475E-13</c:v>
                </c:pt>
                <c:pt idx="18">
                  <c:v>-2.1316282072802988E-13</c:v>
                </c:pt>
                <c:pt idx="19">
                  <c:v>1.0658141036400453E-13</c:v>
                </c:pt>
                <c:pt idx="20">
                  <c:v>-1.0658141036400453E-13</c:v>
                </c:pt>
                <c:pt idx="21">
                  <c:v>2.1316282072802988E-13</c:v>
                </c:pt>
                <c:pt idx="22">
                  <c:v>-3.5527136788004978E-14</c:v>
                </c:pt>
                <c:pt idx="23">
                  <c:v>-7.1054273576017213E-14</c:v>
                </c:pt>
                <c:pt idx="24">
                  <c:v>0</c:v>
                </c:pt>
                <c:pt idx="25">
                  <c:v>-8.8817841970003574E-14</c:v>
                </c:pt>
                <c:pt idx="26">
                  <c:v>3.3750779948604804E-13</c:v>
                </c:pt>
                <c:pt idx="27">
                  <c:v>-3.3750779948604804E-13</c:v>
                </c:pt>
                <c:pt idx="28">
                  <c:v>1.776356839400249E-13</c:v>
                </c:pt>
                <c:pt idx="29">
                  <c:v>-1.776356839400249E-13</c:v>
                </c:pt>
                <c:pt idx="30">
                  <c:v>1.776356839400249E-13</c:v>
                </c:pt>
                <c:pt idx="31">
                  <c:v>-1.953992523340278E-13</c:v>
                </c:pt>
                <c:pt idx="32">
                  <c:v>3.730349362740531E-13</c:v>
                </c:pt>
                <c:pt idx="33">
                  <c:v>-3.5527136788004979E-13</c:v>
                </c:pt>
                <c:pt idx="34">
                  <c:v>3.4615384615399564E-2</c:v>
                </c:pt>
                <c:pt idx="35">
                  <c:v>5.3846153846315255E-2</c:v>
                </c:pt>
                <c:pt idx="36">
                  <c:v>3.0769230769305864E-2</c:v>
                </c:pt>
                <c:pt idx="37">
                  <c:v>7.6923076918150694E-3</c:v>
                </c:pt>
                <c:pt idx="38">
                  <c:v>-1.538461538430623E-2</c:v>
                </c:pt>
                <c:pt idx="39">
                  <c:v>-3.8461538461476118E-2</c:v>
                </c:pt>
                <c:pt idx="40">
                  <c:v>-6.153846153846837E-2</c:v>
                </c:pt>
                <c:pt idx="41">
                  <c:v>-8.4615384615478573E-2</c:v>
                </c:pt>
                <c:pt idx="42">
                  <c:v>-0.10769230769207952</c:v>
                </c:pt>
                <c:pt idx="43">
                  <c:v>-0.13076923076962277</c:v>
                </c:pt>
                <c:pt idx="44">
                  <c:v>0.43834134615412429</c:v>
                </c:pt>
                <c:pt idx="45">
                  <c:v>0.87620192307723965</c:v>
                </c:pt>
                <c:pt idx="46">
                  <c:v>0.65624999999958677</c:v>
                </c:pt>
                <c:pt idx="47">
                  <c:v>0.43629807692333167</c:v>
                </c:pt>
                <c:pt idx="48">
                  <c:v>0.21634615384602934</c:v>
                </c:pt>
                <c:pt idx="49">
                  <c:v>-3.6057692309299197E-3</c:v>
                </c:pt>
                <c:pt idx="50">
                  <c:v>-0.22355769230771155</c:v>
                </c:pt>
                <c:pt idx="51">
                  <c:v>-0.44350961538465833</c:v>
                </c:pt>
                <c:pt idx="52">
                  <c:v>-0.66346153846162448</c:v>
                </c:pt>
                <c:pt idx="53">
                  <c:v>-0.88341346153838896</c:v>
                </c:pt>
                <c:pt idx="54">
                  <c:v>-1.1033653846155329</c:v>
                </c:pt>
                <c:pt idx="55">
                  <c:v>-1.3233173076922995</c:v>
                </c:pt>
                <c:pt idx="56">
                  <c:v>-1.543269230769317</c:v>
                </c:pt>
                <c:pt idx="57">
                  <c:v>-1.7632211538461946</c:v>
                </c:pt>
                <c:pt idx="58">
                  <c:v>-1.9831730769233435</c:v>
                </c:pt>
                <c:pt idx="59">
                  <c:v>-2.2031249999997793</c:v>
                </c:pt>
                <c:pt idx="60">
                  <c:v>-66.660990918851795</c:v>
                </c:pt>
                <c:pt idx="61">
                  <c:v>-97.916666666646591</c:v>
                </c:pt>
                <c:pt idx="62">
                  <c:v>-48.333333333313888</c:v>
                </c:pt>
                <c:pt idx="63">
                  <c:v>1.2500000000197875</c:v>
                </c:pt>
                <c:pt idx="64">
                  <c:v>50.833333333352883</c:v>
                </c:pt>
                <c:pt idx="65">
                  <c:v>100.41666666668648</c:v>
                </c:pt>
                <c:pt idx="66">
                  <c:v>67.883680555506459</c:v>
                </c:pt>
                <c:pt idx="67">
                  <c:v>1.996527777777596</c:v>
                </c:pt>
                <c:pt idx="68">
                  <c:v>1.5486111111109406</c:v>
                </c:pt>
                <c:pt idx="69">
                  <c:v>1.100694444444259</c:v>
                </c:pt>
                <c:pt idx="70">
                  <c:v>0.65277777777759771</c:v>
                </c:pt>
                <c:pt idx="71">
                  <c:v>0.2048611111109338</c:v>
                </c:pt>
                <c:pt idx="72">
                  <c:v>-0.24305555555573252</c:v>
                </c:pt>
                <c:pt idx="73">
                  <c:v>-0.69097222222240529</c:v>
                </c:pt>
                <c:pt idx="74">
                  <c:v>-0.44201388888847654</c:v>
                </c:pt>
                <c:pt idx="75">
                  <c:v>9.4444444444431203E-2</c:v>
                </c:pt>
                <c:pt idx="76">
                  <c:v>7.7777777777773019E-2</c:v>
                </c:pt>
                <c:pt idx="77">
                  <c:v>6.1111111111105898E-2</c:v>
                </c:pt>
                <c:pt idx="78">
                  <c:v>4.4444444444437244E-2</c:v>
                </c:pt>
                <c:pt idx="79">
                  <c:v>2.7777777777775188E-2</c:v>
                </c:pt>
                <c:pt idx="80">
                  <c:v>1.1111111111096474E-2</c:v>
                </c:pt>
                <c:pt idx="81">
                  <c:v>-5.555555555554482E-3</c:v>
                </c:pt>
                <c:pt idx="82">
                  <c:v>-2.2222222222234557E-2</c:v>
                </c:pt>
                <c:pt idx="83">
                  <c:v>-3.8888888888892477E-2</c:v>
                </c:pt>
                <c:pt idx="84">
                  <c:v>-2.4999999999976437E-2</c:v>
                </c:pt>
                <c:pt idx="85">
                  <c:v>-1.1102230246251556E-14</c:v>
                </c:pt>
                <c:pt idx="86">
                  <c:v>7.7715611723761068E-15</c:v>
                </c:pt>
                <c:pt idx="87">
                  <c:v>-2.2204460492503162E-15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-8.8817841970012649E-15</c:v>
                </c:pt>
                <c:pt idx="92">
                  <c:v>1.9984014443250849E-14</c:v>
                </c:pt>
                <c:pt idx="93">
                  <c:v>-1.1102230246250447E-14</c:v>
                </c:pt>
                <c:pt idx="94">
                  <c:v>0</c:v>
                </c:pt>
                <c:pt idx="95">
                  <c:v>0</c:v>
                </c:pt>
                <c:pt idx="96">
                  <c:v>1.1102230246250447E-14</c:v>
                </c:pt>
                <c:pt idx="97">
                  <c:v>-1.9984014443252843E-14</c:v>
                </c:pt>
                <c:pt idx="98">
                  <c:v>8.8817841970012649E-15</c:v>
                </c:pt>
                <c:pt idx="99">
                  <c:v>-1.1102230246251556E-14</c:v>
                </c:pt>
                <c:pt idx="100">
                  <c:v>2.2204460492503112E-14</c:v>
                </c:pt>
                <c:pt idx="101">
                  <c:v>-1.1102230246251556E-14</c:v>
                </c:pt>
                <c:pt idx="102">
                  <c:v>2.2204460492503162E-15</c:v>
                </c:pt>
                <c:pt idx="103">
                  <c:v>-1.5543122344752179E-14</c:v>
                </c:pt>
                <c:pt idx="104">
                  <c:v>1.5543122344752179E-14</c:v>
                </c:pt>
                <c:pt idx="105">
                  <c:v>0</c:v>
                </c:pt>
                <c:pt idx="106">
                  <c:v>-4.4408920985006222E-15</c:v>
                </c:pt>
                <c:pt idx="107">
                  <c:v>4.4408920985006222E-15</c:v>
                </c:pt>
                <c:pt idx="108">
                  <c:v>-4.4408920985006222E-15</c:v>
                </c:pt>
                <c:pt idx="109">
                  <c:v>4.4408920985006222E-15</c:v>
                </c:pt>
                <c:pt idx="110">
                  <c:v>1.1102230246251605E-14</c:v>
                </c:pt>
                <c:pt idx="111">
                  <c:v>-2.6645352591003735E-14</c:v>
                </c:pt>
                <c:pt idx="112">
                  <c:v>2.6645352591003735E-14</c:v>
                </c:pt>
                <c:pt idx="113">
                  <c:v>-1.5543122344752179E-14</c:v>
                </c:pt>
                <c:pt idx="114">
                  <c:v>-6.6613381477509337E-15</c:v>
                </c:pt>
                <c:pt idx="115">
                  <c:v>0</c:v>
                </c:pt>
                <c:pt idx="116">
                  <c:v>1.7763568394002489E-14</c:v>
                </c:pt>
                <c:pt idx="117">
                  <c:v>4.4408920985006222E-15</c:v>
                </c:pt>
                <c:pt idx="118">
                  <c:v>-2.6645352591003735E-14</c:v>
                </c:pt>
                <c:pt idx="119">
                  <c:v>2.6645352591003735E-14</c:v>
                </c:pt>
                <c:pt idx="120">
                  <c:v>-2.220446049250321E-14</c:v>
                </c:pt>
                <c:pt idx="121">
                  <c:v>-4.4408920985006222E-15</c:v>
                </c:pt>
                <c:pt idx="122">
                  <c:v>2.6645352591003735E-14</c:v>
                </c:pt>
                <c:pt idx="123">
                  <c:v>-1.3322676295505891E-14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B-4A6E-82FC-84169A9BDEC4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5.4</c:v>
                </c:pt>
                <c:pt idx="4">
                  <c:v>5.2</c:v>
                </c:pt>
                <c:pt idx="5">
                  <c:v>4.8</c:v>
                </c:pt>
                <c:pt idx="6">
                  <c:v>0</c:v>
                </c:pt>
                <c:pt idx="7">
                  <c:v>-0.1</c:v>
                </c:pt>
                <c:pt idx="8">
                  <c:v>-0.2</c:v>
                </c:pt>
                <c:pt idx="9">
                  <c:v>-0.3</c:v>
                </c:pt>
                <c:pt idx="10">
                  <c:v>-0.4</c:v>
                </c:pt>
                <c:pt idx="11">
                  <c:v>-0.5</c:v>
                </c:pt>
                <c:pt idx="12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9B-4A6E-82FC-84169A9BD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Interpolation!$U$1</c:f>
              <c:strCache>
                <c:ptCount val="1"/>
                <c:pt idx="0">
                  <c:v>Akima</c:v>
                </c:pt>
              </c:strCache>
            </c:strRef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Interpolation!$U$4:$U$132</c:f>
              <c:numCache>
                <c:formatCode>General</c:formatCode>
                <c:ptCount val="1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6</c:v>
                </c:pt>
                <c:pt idx="5">
                  <c:v>5.98</c:v>
                </c:pt>
                <c:pt idx="6">
                  <c:v>5.96</c:v>
                </c:pt>
                <c:pt idx="7">
                  <c:v>5.94</c:v>
                </c:pt>
                <c:pt idx="8">
                  <c:v>5.92</c:v>
                </c:pt>
                <c:pt idx="9">
                  <c:v>5.9</c:v>
                </c:pt>
                <c:pt idx="10">
                  <c:v>5.88</c:v>
                </c:pt>
                <c:pt idx="11">
                  <c:v>5.8599999999999994</c:v>
                </c:pt>
                <c:pt idx="12">
                  <c:v>5.84</c:v>
                </c:pt>
                <c:pt idx="13">
                  <c:v>5.8199999999999994</c:v>
                </c:pt>
                <c:pt idx="14">
                  <c:v>5.8</c:v>
                </c:pt>
                <c:pt idx="15">
                  <c:v>5.78</c:v>
                </c:pt>
                <c:pt idx="16">
                  <c:v>5.76</c:v>
                </c:pt>
                <c:pt idx="17">
                  <c:v>5.74</c:v>
                </c:pt>
                <c:pt idx="18">
                  <c:v>5.72</c:v>
                </c:pt>
                <c:pt idx="19">
                  <c:v>5.6999999999999993</c:v>
                </c:pt>
                <c:pt idx="20">
                  <c:v>5.6799999999999953</c:v>
                </c:pt>
                <c:pt idx="21">
                  <c:v>5.6599999999999957</c:v>
                </c:pt>
                <c:pt idx="22">
                  <c:v>5.6399999999999952</c:v>
                </c:pt>
                <c:pt idx="23">
                  <c:v>5.6199999999999957</c:v>
                </c:pt>
                <c:pt idx="24">
                  <c:v>5.6</c:v>
                </c:pt>
                <c:pt idx="25">
                  <c:v>5.5799999999999956</c:v>
                </c:pt>
                <c:pt idx="26">
                  <c:v>5.5599999999999961</c:v>
                </c:pt>
                <c:pt idx="27">
                  <c:v>5.5399999999999956</c:v>
                </c:pt>
                <c:pt idx="28">
                  <c:v>5.519999999999996</c:v>
                </c:pt>
                <c:pt idx="29">
                  <c:v>5.4999999999999956</c:v>
                </c:pt>
                <c:pt idx="30">
                  <c:v>5.479999999999996</c:v>
                </c:pt>
                <c:pt idx="31">
                  <c:v>5.4599999999999964</c:v>
                </c:pt>
                <c:pt idx="32">
                  <c:v>5.4399999999999959</c:v>
                </c:pt>
                <c:pt idx="33">
                  <c:v>5.4199999999999964</c:v>
                </c:pt>
                <c:pt idx="34">
                  <c:v>5.3999999999999968</c:v>
                </c:pt>
                <c:pt idx="35">
                  <c:v>5.3799999999999963</c:v>
                </c:pt>
                <c:pt idx="36">
                  <c:v>5.3599999999999968</c:v>
                </c:pt>
                <c:pt idx="37">
                  <c:v>5.3399999999999963</c:v>
                </c:pt>
                <c:pt idx="38">
                  <c:v>5.3199999999999967</c:v>
                </c:pt>
                <c:pt idx="39">
                  <c:v>5.2999999999999963</c:v>
                </c:pt>
                <c:pt idx="40">
                  <c:v>5.2799999999999967</c:v>
                </c:pt>
                <c:pt idx="41">
                  <c:v>5.2599999999999962</c:v>
                </c:pt>
                <c:pt idx="42">
                  <c:v>5.2399999999999967</c:v>
                </c:pt>
                <c:pt idx="43">
                  <c:v>5.2199999999999962</c:v>
                </c:pt>
                <c:pt idx="44">
                  <c:v>5.1999999999999957</c:v>
                </c:pt>
                <c:pt idx="45">
                  <c:v>5.1796810306585135</c:v>
                </c:pt>
                <c:pt idx="46">
                  <c:v>5.1587258477917937</c:v>
                </c:pt>
                <c:pt idx="47">
                  <c:v>5.137137039136431</c:v>
                </c:pt>
                <c:pt idx="48">
                  <c:v>5.1149171924290178</c:v>
                </c:pt>
                <c:pt idx="49">
                  <c:v>5.0920688954061468</c:v>
                </c:pt>
                <c:pt idx="50">
                  <c:v>5.0685947358044121</c:v>
                </c:pt>
                <c:pt idx="51">
                  <c:v>5.0444973013604049</c:v>
                </c:pt>
                <c:pt idx="52">
                  <c:v>5.0197791798107207</c:v>
                </c:pt>
                <c:pt idx="53">
                  <c:v>4.994442958891951</c:v>
                </c:pt>
                <c:pt idx="54">
                  <c:v>4.9684912263406886</c:v>
                </c:pt>
                <c:pt idx="55">
                  <c:v>4.9419265698935275</c:v>
                </c:pt>
                <c:pt idx="56">
                  <c:v>4.9147515772870607</c:v>
                </c:pt>
                <c:pt idx="57">
                  <c:v>4.8869688362578749</c:v>
                </c:pt>
                <c:pt idx="58">
                  <c:v>4.8585809345425748</c:v>
                </c:pt>
                <c:pt idx="59">
                  <c:v>4.8295904598777479</c:v>
                </c:pt>
                <c:pt idx="60">
                  <c:v>4.7999999999999883</c:v>
                </c:pt>
                <c:pt idx="61">
                  <c:v>4.425775584001677</c:v>
                </c:pt>
                <c:pt idx="62">
                  <c:v>3.5356679886796272</c:v>
                </c:pt>
                <c:pt idx="63">
                  <c:v>2.3888569233261374</c:v>
                </c:pt>
                <c:pt idx="64">
                  <c:v>1.2445220972334941</c:v>
                </c:pt>
                <c:pt idx="65">
                  <c:v>0.361843219694018</c:v>
                </c:pt>
                <c:pt idx="66">
                  <c:v>-6.0122280501741503E-15</c:v>
                </c:pt>
                <c:pt idx="67">
                  <c:v>-1.4712118167208375E-2</c:v>
                </c:pt>
                <c:pt idx="68">
                  <c:v>-2.8786173633446082E-2</c:v>
                </c:pt>
                <c:pt idx="69">
                  <c:v>-4.2225180868172521E-2</c:v>
                </c:pt>
                <c:pt idx="70">
                  <c:v>-5.5032154340841064E-2</c:v>
                </c:pt>
                <c:pt idx="71">
                  <c:v>-6.7210108520905115E-2</c:v>
                </c:pt>
                <c:pt idx="72">
                  <c:v>-7.8762057877818037E-2</c:v>
                </c:pt>
                <c:pt idx="73">
                  <c:v>-8.9691016881033203E-2</c:v>
                </c:pt>
                <c:pt idx="74">
                  <c:v>-0.100000000000004</c:v>
                </c:pt>
                <c:pt idx="75">
                  <c:v>-0.11000000000000401</c:v>
                </c:pt>
                <c:pt idx="76">
                  <c:v>-0.12000000000000401</c:v>
                </c:pt>
                <c:pt idx="77">
                  <c:v>-0.130000000000004</c:v>
                </c:pt>
                <c:pt idx="78">
                  <c:v>-0.14000000000000401</c:v>
                </c:pt>
                <c:pt idx="79">
                  <c:v>-0.15000000000000402</c:v>
                </c:pt>
                <c:pt idx="80">
                  <c:v>-0.16000000000000403</c:v>
                </c:pt>
                <c:pt idx="81">
                  <c:v>-0.17000000000000404</c:v>
                </c:pt>
                <c:pt idx="82">
                  <c:v>-0.18000000000000405</c:v>
                </c:pt>
                <c:pt idx="83">
                  <c:v>-0.19000000000000405</c:v>
                </c:pt>
                <c:pt idx="84">
                  <c:v>-0.20000000000000401</c:v>
                </c:pt>
                <c:pt idx="85">
                  <c:v>-0.21000000000000402</c:v>
                </c:pt>
                <c:pt idx="86">
                  <c:v>-0.22000000000000403</c:v>
                </c:pt>
                <c:pt idx="87">
                  <c:v>-0.23000000000000398</c:v>
                </c:pt>
                <c:pt idx="88">
                  <c:v>-0.24000000000000399</c:v>
                </c:pt>
                <c:pt idx="89">
                  <c:v>-0.250000000000004</c:v>
                </c:pt>
                <c:pt idx="90">
                  <c:v>-0.26000000000000401</c:v>
                </c:pt>
                <c:pt idx="91">
                  <c:v>-0.27000000000000401</c:v>
                </c:pt>
                <c:pt idx="92">
                  <c:v>-0.28000000000000397</c:v>
                </c:pt>
                <c:pt idx="93">
                  <c:v>-0.29000000000000598</c:v>
                </c:pt>
                <c:pt idx="94">
                  <c:v>-0.30000000000000598</c:v>
                </c:pt>
                <c:pt idx="95">
                  <c:v>-0.31000000000000399</c:v>
                </c:pt>
                <c:pt idx="96">
                  <c:v>-0.320000000000006</c:v>
                </c:pt>
                <c:pt idx="97">
                  <c:v>-0.33000000000000601</c:v>
                </c:pt>
                <c:pt idx="98">
                  <c:v>-0.34000000000000596</c:v>
                </c:pt>
                <c:pt idx="99">
                  <c:v>-0.35000000000000603</c:v>
                </c:pt>
                <c:pt idx="100">
                  <c:v>-0.36000000000000604</c:v>
                </c:pt>
                <c:pt idx="101">
                  <c:v>-0.37000000000000605</c:v>
                </c:pt>
                <c:pt idx="102">
                  <c:v>-0.38000000000000606</c:v>
                </c:pt>
                <c:pt idx="103">
                  <c:v>-0.39000000000000601</c:v>
                </c:pt>
                <c:pt idx="104">
                  <c:v>-0.40000000000000607</c:v>
                </c:pt>
                <c:pt idx="105">
                  <c:v>-0.41000000000000603</c:v>
                </c:pt>
                <c:pt idx="106">
                  <c:v>-0.42000000000000598</c:v>
                </c:pt>
                <c:pt idx="107">
                  <c:v>-0.43000000000000604</c:v>
                </c:pt>
                <c:pt idx="108">
                  <c:v>-0.440000000000006</c:v>
                </c:pt>
                <c:pt idx="109">
                  <c:v>-0.45000000000000606</c:v>
                </c:pt>
                <c:pt idx="110">
                  <c:v>-0.46000000000000602</c:v>
                </c:pt>
                <c:pt idx="111">
                  <c:v>-0.47000000000000597</c:v>
                </c:pt>
                <c:pt idx="112">
                  <c:v>-0.48000000000000603</c:v>
                </c:pt>
                <c:pt idx="113">
                  <c:v>-0.49000000000000599</c:v>
                </c:pt>
                <c:pt idx="114">
                  <c:v>-0.500000000000006</c:v>
                </c:pt>
                <c:pt idx="115">
                  <c:v>-0.510000000000006</c:v>
                </c:pt>
                <c:pt idx="116">
                  <c:v>-0.52000000000000601</c:v>
                </c:pt>
                <c:pt idx="117">
                  <c:v>-0.53000000000000602</c:v>
                </c:pt>
                <c:pt idx="118">
                  <c:v>-0.54000000000000603</c:v>
                </c:pt>
                <c:pt idx="119">
                  <c:v>-0.55000000000000604</c:v>
                </c:pt>
                <c:pt idx="120">
                  <c:v>-0.56000000000000605</c:v>
                </c:pt>
                <c:pt idx="121">
                  <c:v>-0.57000000000000595</c:v>
                </c:pt>
                <c:pt idx="122">
                  <c:v>-0.58000000000000607</c:v>
                </c:pt>
                <c:pt idx="123">
                  <c:v>-0.59000000000000596</c:v>
                </c:pt>
                <c:pt idx="124">
                  <c:v>-0.6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CCB-480C-9C6C-35F75E1BE3B0}"/>
            </c:ext>
          </c:extLst>
        </c:ser>
        <c:ser>
          <c:idx val="0"/>
          <c:order val="1"/>
          <c:tx>
            <c:strRef>
              <c:f>Interpolation!$Q$1</c:f>
              <c:strCache>
                <c:ptCount val="1"/>
                <c:pt idx="0">
                  <c:v>Cubic</c:v>
                </c:pt>
              </c:strCache>
            </c:strRef>
          </c:tx>
          <c:marker>
            <c:symbol val="none"/>
          </c:marker>
          <c:xVal>
            <c:numRef>
              <c:f>Interpolation!$H$4:$H$132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Interpolation!$Q$4:$Q$132</c:f>
              <c:numCache>
                <c:formatCode>General</c:formatCode>
                <c:ptCount val="12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6</c:v>
                </c:pt>
                <c:pt idx="5">
                  <c:v>5.9814444583688573</c:v>
                </c:pt>
                <c:pt idx="6">
                  <c:v>5.9628013738062684</c:v>
                </c:pt>
                <c:pt idx="7">
                  <c:v>5.943983203380788</c:v>
                </c:pt>
                <c:pt idx="8">
                  <c:v>5.9249024041609699</c:v>
                </c:pt>
                <c:pt idx="9">
                  <c:v>5.9054714332153688</c:v>
                </c:pt>
                <c:pt idx="10">
                  <c:v>5.8856027476125377</c:v>
                </c:pt>
                <c:pt idx="11">
                  <c:v>5.8652088044210302</c:v>
                </c:pt>
                <c:pt idx="12">
                  <c:v>5.844202060709403</c:v>
                </c:pt>
                <c:pt idx="13">
                  <c:v>5.822494973546207</c:v>
                </c:pt>
                <c:pt idx="14">
                  <c:v>5.8</c:v>
                </c:pt>
                <c:pt idx="15">
                  <c:v>5.7767171400707786</c:v>
                </c:pt>
                <c:pt idx="16">
                  <c:v>5.7529965654843283</c:v>
                </c:pt>
                <c:pt idx="17">
                  <c:v>5.729275990897877</c:v>
                </c:pt>
                <c:pt idx="18">
                  <c:v>5.7059931309686558</c:v>
                </c:pt>
                <c:pt idx="19">
                  <c:v>5.683585700353893</c:v>
                </c:pt>
                <c:pt idx="20">
                  <c:v>5.6624914137108169</c:v>
                </c:pt>
                <c:pt idx="21">
                  <c:v>5.6431479856966611</c:v>
                </c:pt>
                <c:pt idx="22">
                  <c:v>5.6259931309686522</c:v>
                </c:pt>
                <c:pt idx="23">
                  <c:v>5.611464564184022</c:v>
                </c:pt>
                <c:pt idx="24">
                  <c:v>5.6</c:v>
                </c:pt>
                <c:pt idx="25">
                  <c:v>5.5916869813480252</c:v>
                </c:pt>
                <c:pt idx="26">
                  <c:v>5.5852123642564164</c:v>
                </c:pt>
                <c:pt idx="27">
                  <c:v>5.5789128330277</c:v>
                </c:pt>
                <c:pt idx="28">
                  <c:v>5.5711250719644028</c:v>
                </c:pt>
                <c:pt idx="29">
                  <c:v>5.5601857653690523</c:v>
                </c:pt>
                <c:pt idx="30">
                  <c:v>5.5444315975441771</c:v>
                </c:pt>
                <c:pt idx="31">
                  <c:v>5.5221992527923049</c:v>
                </c:pt>
                <c:pt idx="32">
                  <c:v>5.4918254154159643</c:v>
                </c:pt>
                <c:pt idx="33">
                  <c:v>5.4516467697176836</c:v>
                </c:pt>
                <c:pt idx="34">
                  <c:v>5.3999999999999879</c:v>
                </c:pt>
                <c:pt idx="35">
                  <c:v>5.3365349345370987</c:v>
                </c:pt>
                <c:pt idx="36">
                  <c:v>5.2661539774899833</c:v>
                </c:pt>
                <c:pt idx="37">
                  <c:v>5.1950726769913036</c:v>
                </c:pt>
                <c:pt idx="38">
                  <c:v>5.1295065811737155</c:v>
                </c:pt>
                <c:pt idx="39">
                  <c:v>5.0756712381698783</c:v>
                </c:pt>
                <c:pt idx="40">
                  <c:v>5.0397821961124523</c:v>
                </c:pt>
                <c:pt idx="41">
                  <c:v>5.0280550031340949</c:v>
                </c:pt>
                <c:pt idx="42">
                  <c:v>5.0467052073674656</c:v>
                </c:pt>
                <c:pt idx="43">
                  <c:v>5.101948356945222</c:v>
                </c:pt>
                <c:pt idx="44">
                  <c:v>5.200000000000025</c:v>
                </c:pt>
                <c:pt idx="45">
                  <c:v>5.343935384694313</c:v>
                </c:pt>
                <c:pt idx="46">
                  <c:v>5.5242685593096654</c:v>
                </c:pt>
                <c:pt idx="47">
                  <c:v>5.7283732721574427</c:v>
                </c:pt>
                <c:pt idx="48">
                  <c:v>5.9436232715490132</c:v>
                </c:pt>
                <c:pt idx="49">
                  <c:v>6.1573923057957378</c:v>
                </c:pt>
                <c:pt idx="50">
                  <c:v>6.3570541232089788</c:v>
                </c:pt>
                <c:pt idx="51">
                  <c:v>6.5299824721001016</c:v>
                </c:pt>
                <c:pt idx="52">
                  <c:v>6.6635511007804693</c:v>
                </c:pt>
                <c:pt idx="53">
                  <c:v>6.7451337575614474</c:v>
                </c:pt>
                <c:pt idx="54">
                  <c:v>6.7621041907543953</c:v>
                </c:pt>
                <c:pt idx="55">
                  <c:v>6.7018361486706794</c:v>
                </c:pt>
                <c:pt idx="56">
                  <c:v>6.5517033796216628</c:v>
                </c:pt>
                <c:pt idx="57">
                  <c:v>6.2990796319186471</c:v>
                </c:pt>
                <c:pt idx="58">
                  <c:v>5.9313386538730954</c:v>
                </c:pt>
                <c:pt idx="59">
                  <c:v>5.4358541937963309</c:v>
                </c:pt>
                <c:pt idx="60">
                  <c:v>4.7999999999997147</c:v>
                </c:pt>
                <c:pt idx="61">
                  <c:v>4.0235107451717589</c:v>
                </c:pt>
                <c:pt idx="62">
                  <c:v>3.1555647995094809</c:v>
                </c:pt>
                <c:pt idx="63">
                  <c:v>2.2577014575870145</c:v>
                </c:pt>
                <c:pt idx="64">
                  <c:v>1.3914600139784827</c:v>
                </c:pt>
                <c:pt idx="65">
                  <c:v>0.61837976325803523</c:v>
                </c:pt>
                <c:pt idx="66">
                  <c:v>-2.0818462596741403E-13</c:v>
                </c:pt>
                <c:pt idx="67">
                  <c:v>-0.41797376011171111</c:v>
                </c:pt>
                <c:pt idx="68">
                  <c:v>-0.65317111695029306</c:v>
                </c:pt>
                <c:pt idx="69">
                  <c:v>-0.73905544927933797</c:v>
                </c:pt>
                <c:pt idx="70">
                  <c:v>-0.70909013586223013</c:v>
                </c:pt>
                <c:pt idx="71">
                  <c:v>-0.59673855546235277</c:v>
                </c:pt>
                <c:pt idx="72">
                  <c:v>-0.43546408684308996</c:v>
                </c:pt>
                <c:pt idx="73">
                  <c:v>-0.25873010876782632</c:v>
                </c:pt>
                <c:pt idx="74">
                  <c:v>-9.9999999999944619E-2</c:v>
                </c:pt>
                <c:pt idx="75">
                  <c:v>1.3927715749349354E-2</c:v>
                </c:pt>
                <c:pt idx="76">
                  <c:v>8.2913934977533674E-2</c:v>
                </c:pt>
                <c:pt idx="77">
                  <c:v>0.11348440923424957</c:v>
                </c:pt>
                <c:pt idx="78">
                  <c:v>0.11216489006913788</c:v>
                </c:pt>
                <c:pt idx="79">
                  <c:v>8.5481129031839465E-2</c:v>
                </c:pt>
                <c:pt idx="80">
                  <c:v>3.9958877671995296E-2</c:v>
                </c:pt>
                <c:pt idx="81">
                  <c:v>-1.7876112460753518E-2</c:v>
                </c:pt>
                <c:pt idx="82">
                  <c:v>-8.1498089816766428E-2</c:v>
                </c:pt>
                <c:pt idx="83">
                  <c:v>-0.14438130284640224</c:v>
                </c:pt>
                <c:pt idx="84">
                  <c:v>-0.20000000000001991</c:v>
                </c:pt>
                <c:pt idx="85">
                  <c:v>-0.24320745647054609</c:v>
                </c:pt>
                <c:pt idx="86">
                  <c:v>-0.27437305442116949</c:v>
                </c:pt>
                <c:pt idx="87">
                  <c:v>-0.29524520275764288</c:v>
                </c:pt>
                <c:pt idx="88">
                  <c:v>-0.30757231038571931</c:v>
                </c:pt>
                <c:pt idx="89">
                  <c:v>-0.31310278621115162</c:v>
                </c:pt>
                <c:pt idx="90">
                  <c:v>-0.31358503913969249</c:v>
                </c:pt>
                <c:pt idx="91">
                  <c:v>-0.31076747807709487</c:v>
                </c:pt>
                <c:pt idx="92">
                  <c:v>-0.30639851192911166</c:v>
                </c:pt>
                <c:pt idx="93">
                  <c:v>-0.30222654960149498</c:v>
                </c:pt>
                <c:pt idx="94">
                  <c:v>-0.2999999999999996</c:v>
                </c:pt>
                <c:pt idx="95">
                  <c:v>-0.30109788986718905</c:v>
                </c:pt>
                <c:pt idx="96">
                  <c:v>-0.30542171729288109</c:v>
                </c:pt>
                <c:pt idx="97">
                  <c:v>-0.31250359820370355</c:v>
                </c:pt>
                <c:pt idx="98">
                  <c:v>-0.32187564852628647</c:v>
                </c:pt>
                <c:pt idx="99">
                  <c:v>-0.33306998418725942</c:v>
                </c:pt>
                <c:pt idx="100">
                  <c:v>-0.34561872111325198</c:v>
                </c:pt>
                <c:pt idx="101">
                  <c:v>-0.35905397523089355</c:v>
                </c:pt>
                <c:pt idx="102">
                  <c:v>-0.37290786246681368</c:v>
                </c:pt>
                <c:pt idx="103">
                  <c:v>-0.38671249874764191</c:v>
                </c:pt>
                <c:pt idx="104">
                  <c:v>-0.40000000000000779</c:v>
                </c:pt>
                <c:pt idx="105">
                  <c:v>-0.41240098406072412</c:v>
                </c:pt>
                <c:pt idx="106">
                  <c:v>-0.42394007640733705</c:v>
                </c:pt>
                <c:pt idx="107">
                  <c:v>-0.43474040442757567</c:v>
                </c:pt>
                <c:pt idx="108">
                  <c:v>-0.44492509550916892</c:v>
                </c:pt>
                <c:pt idx="109">
                  <c:v>-0.45461727703984606</c:v>
                </c:pt>
                <c:pt idx="110">
                  <c:v>-0.46394007640733592</c:v>
                </c:pt>
                <c:pt idx="111">
                  <c:v>-0.4730166209993677</c:v>
                </c:pt>
                <c:pt idx="112">
                  <c:v>-0.48197003820367057</c:v>
                </c:pt>
                <c:pt idx="113">
                  <c:v>-0.49092345540797344</c:v>
                </c:pt>
                <c:pt idx="114">
                  <c:v>-0.50000000000000555</c:v>
                </c:pt>
                <c:pt idx="115">
                  <c:v>-0.50929817388994991</c:v>
                </c:pt>
                <c:pt idx="116">
                  <c:v>-0.51881797707780664</c:v>
                </c:pt>
                <c:pt idx="117">
                  <c:v>-0.52853478408602994</c:v>
                </c:pt>
                <c:pt idx="118">
                  <c:v>-0.53842396943707382</c:v>
                </c:pt>
                <c:pt idx="119">
                  <c:v>-0.54846090765339273</c:v>
                </c:pt>
                <c:pt idx="120">
                  <c:v>-0.55862097325744053</c:v>
                </c:pt>
                <c:pt idx="121">
                  <c:v>-0.56887954077167158</c:v>
                </c:pt>
                <c:pt idx="122">
                  <c:v>-0.57921198471854018</c:v>
                </c:pt>
                <c:pt idx="123">
                  <c:v>-0.58959367962050024</c:v>
                </c:pt>
                <c:pt idx="124">
                  <c:v>-0.6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CB-480C-9C6C-35F75E1BE3B0}"/>
            </c:ext>
          </c:extLst>
        </c:ser>
        <c:ser>
          <c:idx val="2"/>
          <c:order val="2"/>
          <c:tx>
            <c:strRef>
              <c:f>Interpolation!$B$2</c:f>
              <c:strCache>
                <c:ptCount val="1"/>
                <c:pt idx="0">
                  <c:v>Original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Interpolation!$B$4:$B$16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Interpolation!$C$4:$C$16</c:f>
              <c:numCache>
                <c:formatCode>General</c:formatCode>
                <c:ptCount val="13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5.4</c:v>
                </c:pt>
                <c:pt idx="4">
                  <c:v>5.2</c:v>
                </c:pt>
                <c:pt idx="5">
                  <c:v>4.8</c:v>
                </c:pt>
                <c:pt idx="6">
                  <c:v>0</c:v>
                </c:pt>
                <c:pt idx="7">
                  <c:v>-0.1</c:v>
                </c:pt>
                <c:pt idx="8">
                  <c:v>-0.2</c:v>
                </c:pt>
                <c:pt idx="9">
                  <c:v>-0.3</c:v>
                </c:pt>
                <c:pt idx="10">
                  <c:v>-0.4</c:v>
                </c:pt>
                <c:pt idx="11">
                  <c:v>-0.5</c:v>
                </c:pt>
                <c:pt idx="12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CB-480C-9C6C-35F75E1BE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2.5898576149484259E-4"/>
          <c:y val="0.94536884173466218"/>
          <c:w val="0.9"/>
          <c:h val="5.4631158265337681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Functions!$C$5:$C$17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Functions!$M$5:$M$17</c:f>
              <c:numCache>
                <c:formatCode>General</c:formatCode>
                <c:ptCount val="13"/>
                <c:pt idx="0">
                  <c:v>2.2492134466546481E-3</c:v>
                </c:pt>
                <c:pt idx="1">
                  <c:v>5.7544634761353946E-3</c:v>
                </c:pt>
                <c:pt idx="2">
                  <c:v>1.4209336618611039E-2</c:v>
                </c:pt>
                <c:pt idx="3">
                  <c:v>3.3279071736023486E-2</c:v>
                </c:pt>
                <c:pt idx="4">
                  <c:v>7.2329488128513267E-2</c:v>
                </c:pt>
                <c:pt idx="5">
                  <c:v>0.20264942997566221</c:v>
                </c:pt>
                <c:pt idx="6">
                  <c:v>0.27560314728604801</c:v>
                </c:pt>
                <c:pt idx="7">
                  <c:v>0.3874556190002601</c:v>
                </c:pt>
                <c:pt idx="8">
                  <c:v>0.53444664538852305</c:v>
                </c:pt>
                <c:pt idx="9">
                  <c:v>0.6684280241233107</c:v>
                </c:pt>
                <c:pt idx="10">
                  <c:v>0.77580349257437575</c:v>
                </c:pt>
                <c:pt idx="11">
                  <c:v>0.8540381034336485</c:v>
                </c:pt>
                <c:pt idx="12">
                  <c:v>0.90739746709152136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A3-4C30-AB29-FFB1782BA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111952"/>
        <c:axId val="1811060816"/>
      </c:scatterChart>
      <c:valAx>
        <c:axId val="180711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060816"/>
        <c:crosses val="autoZero"/>
        <c:crossBetween val="midCat"/>
      </c:valAx>
      <c:valAx>
        <c:axId val="18110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11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'Interpolation Tension'!$I$2</c:f>
              <c:strCache>
                <c:ptCount val="1"/>
                <c:pt idx="0">
                  <c:v>Exponential Tension Spline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'Interpolation Tension'!$I$4:$I$132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'Interpolation Tension'!$J$4:$J$132</c:f>
              <c:numCache>
                <c:formatCode>General</c:formatCode>
                <c:ptCount val="12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5.9802552572940764</c:v>
                </c:pt>
                <c:pt idx="6">
                  <c:v>5.9604950444491172</c:v>
                </c:pt>
                <c:pt idx="7">
                  <c:v>5.9407038913260886</c:v>
                </c:pt>
                <c:pt idx="8">
                  <c:v>5.920866327785955</c:v>
                </c:pt>
                <c:pt idx="9">
                  <c:v>5.9009668836896827</c:v>
                </c:pt>
                <c:pt idx="10">
                  <c:v>5.8809900888982352</c:v>
                </c:pt>
                <c:pt idx="11">
                  <c:v>5.8609204732725777</c:v>
                </c:pt>
                <c:pt idx="12">
                  <c:v>5.8407425666736765</c:v>
                </c:pt>
                <c:pt idx="13">
                  <c:v>5.8204408989624952</c:v>
                </c:pt>
                <c:pt idx="14">
                  <c:v>5.8</c:v>
                </c:pt>
                <c:pt idx="15">
                  <c:v>5.7794198697861292</c:v>
                </c:pt>
                <c:pt idx="16">
                  <c:v>5.7587623888770878</c:v>
                </c:pt>
                <c:pt idx="17">
                  <c:v>5.7381049079680526</c:v>
                </c:pt>
                <c:pt idx="18">
                  <c:v>5.7175247777542042</c:v>
                </c:pt>
                <c:pt idx="19">
                  <c:v>5.6970993489307196</c:v>
                </c:pt>
                <c:pt idx="20">
                  <c:v>5.6769059721927739</c:v>
                </c:pt>
                <c:pt idx="21">
                  <c:v>5.6570219982355523</c:v>
                </c:pt>
                <c:pt idx="22">
                  <c:v>5.6375247777542299</c:v>
                </c:pt>
                <c:pt idx="23">
                  <c:v>5.6184916614439846</c:v>
                </c:pt>
                <c:pt idx="24">
                  <c:v>5.6</c:v>
                </c:pt>
                <c:pt idx="25">
                  <c:v>5.5820652635615424</c:v>
                </c:pt>
                <c:pt idx="26">
                  <c:v>5.5644554000428261</c:v>
                </c:pt>
                <c:pt idx="27">
                  <c:v>5.5468764768021499</c:v>
                </c:pt>
                <c:pt idx="28">
                  <c:v>5.5290345611978164</c:v>
                </c:pt>
                <c:pt idx="29">
                  <c:v>5.5106357205881302</c:v>
                </c:pt>
                <c:pt idx="30">
                  <c:v>5.4913860223313922</c:v>
                </c:pt>
                <c:pt idx="31">
                  <c:v>5.4709915337859067</c:v>
                </c:pt>
                <c:pt idx="32">
                  <c:v>5.4491583223099775</c:v>
                </c:pt>
                <c:pt idx="33">
                  <c:v>5.4255924552619055</c:v>
                </c:pt>
                <c:pt idx="34">
                  <c:v>5.399999999999995</c:v>
                </c:pt>
                <c:pt idx="35">
                  <c:v>5.3723190759671837</c:v>
                </c:pt>
                <c:pt idx="36">
                  <c:v>5.3434160109505173</c:v>
                </c:pt>
                <c:pt idx="37">
                  <c:v>5.3143891848216764</c:v>
                </c:pt>
                <c:pt idx="38">
                  <c:v>5.2863369774523399</c:v>
                </c:pt>
                <c:pt idx="39">
                  <c:v>5.2603577687141883</c:v>
                </c:pt>
                <c:pt idx="40">
                  <c:v>5.2375499384789013</c:v>
                </c:pt>
                <c:pt idx="41">
                  <c:v>5.2190118666181586</c:v>
                </c:pt>
                <c:pt idx="42">
                  <c:v>5.205841933003641</c:v>
                </c:pt>
                <c:pt idx="43">
                  <c:v>5.1991385175070288</c:v>
                </c:pt>
                <c:pt idx="44">
                  <c:v>5.200000000000002</c:v>
                </c:pt>
                <c:pt idx="45">
                  <c:v>5.2084342331918272</c:v>
                </c:pt>
                <c:pt idx="46">
                  <c:v>5.2211522968660242</c:v>
                </c:pt>
                <c:pt idx="47">
                  <c:v>5.23588570779755</c:v>
                </c:pt>
                <c:pt idx="48">
                  <c:v>5.2515537610604772</c:v>
                </c:pt>
                <c:pt idx="49">
                  <c:v>5.2676265986733029</c:v>
                </c:pt>
                <c:pt idx="50">
                  <c:v>5.283812929018155</c:v>
                </c:pt>
                <c:pt idx="51">
                  <c:v>5.2998883492992821</c:v>
                </c:pt>
                <c:pt idx="52">
                  <c:v>5.3155630900371671</c:v>
                </c:pt>
                <c:pt idx="53">
                  <c:v>5.3303112346244852</c:v>
                </c:pt>
                <c:pt idx="54">
                  <c:v>5.343060761659471</c:v>
                </c:pt>
                <c:pt idx="55">
                  <c:v>5.3515617313700954</c:v>
                </c:pt>
                <c:pt idx="56">
                  <c:v>5.3510602463293644</c:v>
                </c:pt>
                <c:pt idx="57">
                  <c:v>5.3314966632377132</c:v>
                </c:pt>
                <c:pt idx="58">
                  <c:v>5.2715767754626306</c:v>
                </c:pt>
                <c:pt idx="59">
                  <c:v>5.1262217195285356</c:v>
                </c:pt>
                <c:pt idx="60">
                  <c:v>4.7999999999998106</c:v>
                </c:pt>
                <c:pt idx="61">
                  <c:v>4.1678985393673242</c:v>
                </c:pt>
                <c:pt idx="62">
                  <c:v>3.2981913475612772</c:v>
                </c:pt>
                <c:pt idx="63">
                  <c:v>2.3187131611515901</c:v>
                </c:pt>
                <c:pt idx="64">
                  <c:v>1.3572987167081703</c:v>
                </c:pt>
                <c:pt idx="65">
                  <c:v>0.54178275080095661</c:v>
                </c:pt>
                <c:pt idx="66">
                  <c:v>-1.4489815672080356E-13</c:v>
                </c:pt>
                <c:pt idx="67">
                  <c:v>-0.21457746849491985</c:v>
                </c:pt>
                <c:pt idx="68">
                  <c:v>-0.26870877270427668</c:v>
                </c:pt>
                <c:pt idx="69">
                  <c:v>-0.26384489508778103</c:v>
                </c:pt>
                <c:pt idx="70">
                  <c:v>-0.23735853651094946</c:v>
                </c:pt>
                <c:pt idx="71">
                  <c:v>-0.20313689646685901</c:v>
                </c:pt>
                <c:pt idx="72">
                  <c:v>-0.16666541130915957</c:v>
                </c:pt>
                <c:pt idx="73">
                  <c:v>-0.13098582276643178</c:v>
                </c:pt>
                <c:pt idx="74">
                  <c:v>-9.9999999999989458E-2</c:v>
                </c:pt>
                <c:pt idx="75">
                  <c:v>-7.9642371058106107E-2</c:v>
                </c:pt>
                <c:pt idx="76">
                  <c:v>-7.0293718334475258E-2</c:v>
                </c:pt>
                <c:pt idx="77">
                  <c:v>-7.0355478159075974E-2</c:v>
                </c:pt>
                <c:pt idx="78">
                  <c:v>-7.8229086861887356E-2</c:v>
                </c:pt>
                <c:pt idx="79">
                  <c:v>-9.231598077288844E-2</c:v>
                </c:pt>
                <c:pt idx="80">
                  <c:v>-0.11101759622205838</c:v>
                </c:pt>
                <c:pt idx="81">
                  <c:v>-0.13273536953937617</c:v>
                </c:pt>
                <c:pt idx="82">
                  <c:v>-0.15587073705482102</c:v>
                </c:pt>
                <c:pt idx="83">
                  <c:v>-0.17882513509837189</c:v>
                </c:pt>
                <c:pt idx="84">
                  <c:v>-0.20000000000000789</c:v>
                </c:pt>
                <c:pt idx="85">
                  <c:v>-0.21813457776956438</c:v>
                </c:pt>
                <c:pt idx="86">
                  <c:v>-0.23331935314440713</c:v>
                </c:pt>
                <c:pt idx="87">
                  <c:v>-0.24598262054175735</c:v>
                </c:pt>
                <c:pt idx="88">
                  <c:v>-0.25655267437883633</c:v>
                </c:pt>
                <c:pt idx="89">
                  <c:v>-0.26545780907286531</c:v>
                </c:pt>
                <c:pt idx="90">
                  <c:v>-0.27312631904106549</c:v>
                </c:pt>
                <c:pt idx="91">
                  <c:v>-0.27998649870065806</c:v>
                </c:pt>
                <c:pt idx="92">
                  <c:v>-0.28646664246886439</c:v>
                </c:pt>
                <c:pt idx="93">
                  <c:v>-0.29299504476290694</c:v>
                </c:pt>
                <c:pt idx="94">
                  <c:v>-0.30000000000000437</c:v>
                </c:pt>
                <c:pt idx="95">
                  <c:v>-0.30781931786170813</c:v>
                </c:pt>
                <c:pt idx="96">
                  <c:v>-0.31642886908472551</c:v>
                </c:pt>
                <c:pt idx="97">
                  <c:v>-0.32571403967008478</c:v>
                </c:pt>
                <c:pt idx="98">
                  <c:v>-0.33556021561882066</c:v>
                </c:pt>
                <c:pt idx="99">
                  <c:v>-0.34585278293196653</c:v>
                </c:pt>
                <c:pt idx="100">
                  <c:v>-0.3564771276105555</c:v>
                </c:pt>
                <c:pt idx="101">
                  <c:v>-0.36731863565562084</c:v>
                </c:pt>
                <c:pt idx="102">
                  <c:v>-0.37826269306819565</c:v>
                </c:pt>
                <c:pt idx="103">
                  <c:v>-0.38919468584931305</c:v>
                </c:pt>
                <c:pt idx="104">
                  <c:v>-0.40000000000000652</c:v>
                </c:pt>
                <c:pt idx="105">
                  <c:v>-0.41058815078415245</c:v>
                </c:pt>
                <c:pt idx="106">
                  <c:v>-0.42096517051758114</c:v>
                </c:pt>
                <c:pt idx="107">
                  <c:v>-0.43116122077896607</c:v>
                </c:pt>
                <c:pt idx="108">
                  <c:v>-0.44120646314698053</c:v>
                </c:pt>
                <c:pt idx="109">
                  <c:v>-0.45113105920029817</c:v>
                </c:pt>
                <c:pt idx="110">
                  <c:v>-0.46096517051759245</c:v>
                </c:pt>
                <c:pt idx="111">
                  <c:v>-0.47073895867753685</c:v>
                </c:pt>
                <c:pt idx="112">
                  <c:v>-0.48048258525880494</c:v>
                </c:pt>
                <c:pt idx="113">
                  <c:v>-0.49022621184007009</c:v>
                </c:pt>
                <c:pt idx="114">
                  <c:v>-0.50000000000000588</c:v>
                </c:pt>
                <c:pt idx="115">
                  <c:v>-0.50982807900157523</c:v>
                </c:pt>
                <c:pt idx="116">
                  <c:v>-0.51971044884475426</c:v>
                </c:pt>
                <c:pt idx="117">
                  <c:v>-0.52964107721380871</c:v>
                </c:pt>
                <c:pt idx="118">
                  <c:v>-0.53961393179300376</c:v>
                </c:pt>
                <c:pt idx="119">
                  <c:v>-0.5496229802666055</c:v>
                </c:pt>
                <c:pt idx="120">
                  <c:v>-0.55966219031887909</c:v>
                </c:pt>
                <c:pt idx="121">
                  <c:v>-0.5697255296340904</c:v>
                </c:pt>
                <c:pt idx="122">
                  <c:v>-0.57980696589650493</c:v>
                </c:pt>
                <c:pt idx="123">
                  <c:v>-0.58990046679038832</c:v>
                </c:pt>
                <c:pt idx="124">
                  <c:v>-0.6</c:v>
                </c:pt>
                <c:pt idx="125">
                  <c:v>-0.6</c:v>
                </c:pt>
                <c:pt idx="126">
                  <c:v>-0.6</c:v>
                </c:pt>
                <c:pt idx="127">
                  <c:v>-0.6</c:v>
                </c:pt>
                <c:pt idx="128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6-49A3-BC09-9D610F0E576F}"/>
            </c:ext>
          </c:extLst>
        </c:ser>
        <c:ser>
          <c:idx val="0"/>
          <c:order val="1"/>
          <c:tx>
            <c:strRef>
              <c:f>'Interpolation Tension'!$B$2:$C$2</c:f>
              <c:strCache>
                <c:ptCount val="1"/>
                <c:pt idx="0">
                  <c:v>Original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'Interpolation Tension'!$B$4:$B$16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'Interpolation Tension'!$C$4:$C$16</c:f>
              <c:numCache>
                <c:formatCode>General</c:formatCode>
                <c:ptCount val="13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5.4</c:v>
                </c:pt>
                <c:pt idx="4">
                  <c:v>5.2</c:v>
                </c:pt>
                <c:pt idx="5">
                  <c:v>4.8</c:v>
                </c:pt>
                <c:pt idx="6">
                  <c:v>0</c:v>
                </c:pt>
                <c:pt idx="7">
                  <c:v>-0.1</c:v>
                </c:pt>
                <c:pt idx="8">
                  <c:v>-0.2</c:v>
                </c:pt>
                <c:pt idx="9">
                  <c:v>-0.3</c:v>
                </c:pt>
                <c:pt idx="10">
                  <c:v>-0.4</c:v>
                </c:pt>
                <c:pt idx="11">
                  <c:v>-0.5</c:v>
                </c:pt>
                <c:pt idx="12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6-49A3-BC09-9D610F0E576F}"/>
            </c:ext>
          </c:extLst>
        </c:ser>
        <c:ser>
          <c:idx val="2"/>
          <c:order val="2"/>
          <c:tx>
            <c:strRef>
              <c:f>'Interpolation Tension'!$P$1</c:f>
              <c:strCache>
                <c:ptCount val="1"/>
                <c:pt idx="0">
                  <c:v>Cubic</c:v>
                </c:pt>
              </c:strCache>
            </c:strRef>
          </c:tx>
          <c:spPr>
            <a:ln w="127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'Interpolation Tension'!$I$4:$I$132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'Interpolation Tension'!$P$4:$P$132</c:f>
              <c:numCache>
                <c:formatCode>General</c:formatCode>
                <c:ptCount val="12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5.9814444583688573</c:v>
                </c:pt>
                <c:pt idx="6">
                  <c:v>5.9628013738062684</c:v>
                </c:pt>
                <c:pt idx="7">
                  <c:v>5.943983203380788</c:v>
                </c:pt>
                <c:pt idx="8">
                  <c:v>5.9249024041609699</c:v>
                </c:pt>
                <c:pt idx="9">
                  <c:v>5.9054714332153688</c:v>
                </c:pt>
                <c:pt idx="10">
                  <c:v>5.8856027476125377</c:v>
                </c:pt>
                <c:pt idx="11">
                  <c:v>5.8652088044210302</c:v>
                </c:pt>
                <c:pt idx="12">
                  <c:v>5.844202060709403</c:v>
                </c:pt>
                <c:pt idx="13">
                  <c:v>5.822494973546207</c:v>
                </c:pt>
                <c:pt idx="14">
                  <c:v>5.8</c:v>
                </c:pt>
                <c:pt idx="15">
                  <c:v>5.7767171400707786</c:v>
                </c:pt>
                <c:pt idx="16">
                  <c:v>5.7529965654843283</c:v>
                </c:pt>
                <c:pt idx="17">
                  <c:v>5.729275990897877</c:v>
                </c:pt>
                <c:pt idx="18">
                  <c:v>5.7059931309686558</c:v>
                </c:pt>
                <c:pt idx="19">
                  <c:v>5.683585700353893</c:v>
                </c:pt>
                <c:pt idx="20">
                  <c:v>5.6624914137108169</c:v>
                </c:pt>
                <c:pt idx="21">
                  <c:v>5.6431479856966611</c:v>
                </c:pt>
                <c:pt idx="22">
                  <c:v>5.6259931309686522</c:v>
                </c:pt>
                <c:pt idx="23">
                  <c:v>5.611464564184022</c:v>
                </c:pt>
                <c:pt idx="24">
                  <c:v>5.6</c:v>
                </c:pt>
                <c:pt idx="25">
                  <c:v>5.5916869813480252</c:v>
                </c:pt>
                <c:pt idx="26">
                  <c:v>5.5852123642564164</c:v>
                </c:pt>
                <c:pt idx="27">
                  <c:v>5.5789128330277</c:v>
                </c:pt>
                <c:pt idx="28">
                  <c:v>5.5711250719644028</c:v>
                </c:pt>
                <c:pt idx="29">
                  <c:v>5.5601857653690523</c:v>
                </c:pt>
                <c:pt idx="30">
                  <c:v>5.5444315975441771</c:v>
                </c:pt>
                <c:pt idx="31">
                  <c:v>5.5221992527923049</c:v>
                </c:pt>
                <c:pt idx="32">
                  <c:v>5.4918254154159643</c:v>
                </c:pt>
                <c:pt idx="33">
                  <c:v>5.4516467697176836</c:v>
                </c:pt>
                <c:pt idx="34">
                  <c:v>5.3999999999999879</c:v>
                </c:pt>
                <c:pt idx="35">
                  <c:v>5.3365349345370987</c:v>
                </c:pt>
                <c:pt idx="36">
                  <c:v>5.2661539774899833</c:v>
                </c:pt>
                <c:pt idx="37">
                  <c:v>5.1950726769913036</c:v>
                </c:pt>
                <c:pt idx="38">
                  <c:v>5.1295065811737155</c:v>
                </c:pt>
                <c:pt idx="39">
                  <c:v>5.0756712381698783</c:v>
                </c:pt>
                <c:pt idx="40">
                  <c:v>5.0397821961124523</c:v>
                </c:pt>
                <c:pt idx="41">
                  <c:v>5.0280550031340949</c:v>
                </c:pt>
                <c:pt idx="42">
                  <c:v>5.0467052073674656</c:v>
                </c:pt>
                <c:pt idx="43">
                  <c:v>5.101948356945222</c:v>
                </c:pt>
                <c:pt idx="44">
                  <c:v>5.200000000000025</c:v>
                </c:pt>
                <c:pt idx="45">
                  <c:v>5.343935384694313</c:v>
                </c:pt>
                <c:pt idx="46">
                  <c:v>5.5242685593096654</c:v>
                </c:pt>
                <c:pt idx="47">
                  <c:v>5.7283732721574427</c:v>
                </c:pt>
                <c:pt idx="48">
                  <c:v>5.9436232715490132</c:v>
                </c:pt>
                <c:pt idx="49">
                  <c:v>6.1573923057957378</c:v>
                </c:pt>
                <c:pt idx="50">
                  <c:v>6.3570541232089788</c:v>
                </c:pt>
                <c:pt idx="51">
                  <c:v>6.5299824721001016</c:v>
                </c:pt>
                <c:pt idx="52">
                  <c:v>6.6635511007804693</c:v>
                </c:pt>
                <c:pt idx="53">
                  <c:v>6.7451337575614474</c:v>
                </c:pt>
                <c:pt idx="54">
                  <c:v>6.7621041907543953</c:v>
                </c:pt>
                <c:pt idx="55">
                  <c:v>6.7018361486706794</c:v>
                </c:pt>
                <c:pt idx="56">
                  <c:v>6.5517033796216628</c:v>
                </c:pt>
                <c:pt idx="57">
                  <c:v>6.2990796319186471</c:v>
                </c:pt>
                <c:pt idx="58">
                  <c:v>5.9313386538730954</c:v>
                </c:pt>
                <c:pt idx="59">
                  <c:v>5.4358541937963309</c:v>
                </c:pt>
                <c:pt idx="60">
                  <c:v>4.7999999999997147</c:v>
                </c:pt>
                <c:pt idx="61">
                  <c:v>4.0235107451717589</c:v>
                </c:pt>
                <c:pt idx="62">
                  <c:v>3.1555647995094809</c:v>
                </c:pt>
                <c:pt idx="63">
                  <c:v>2.2577014575870145</c:v>
                </c:pt>
                <c:pt idx="64">
                  <c:v>1.3914600139784827</c:v>
                </c:pt>
                <c:pt idx="65">
                  <c:v>0.61837976325803523</c:v>
                </c:pt>
                <c:pt idx="66">
                  <c:v>-2.0818462596741403E-13</c:v>
                </c:pt>
                <c:pt idx="67">
                  <c:v>-0.41797376011171111</c:v>
                </c:pt>
                <c:pt idx="68">
                  <c:v>-0.65317111695029306</c:v>
                </c:pt>
                <c:pt idx="69">
                  <c:v>-0.73905544927933797</c:v>
                </c:pt>
                <c:pt idx="70">
                  <c:v>-0.70909013586223013</c:v>
                </c:pt>
                <c:pt idx="71">
                  <c:v>-0.59673855546235277</c:v>
                </c:pt>
                <c:pt idx="72">
                  <c:v>-0.43546408684308996</c:v>
                </c:pt>
                <c:pt idx="73">
                  <c:v>-0.25873010876782632</c:v>
                </c:pt>
                <c:pt idx="74">
                  <c:v>-9.9999999999944619E-2</c:v>
                </c:pt>
                <c:pt idx="75">
                  <c:v>1.3927715749349354E-2</c:v>
                </c:pt>
                <c:pt idx="76">
                  <c:v>8.2913934977533674E-2</c:v>
                </c:pt>
                <c:pt idx="77">
                  <c:v>0.11348440923424957</c:v>
                </c:pt>
                <c:pt idx="78">
                  <c:v>0.11216489006913788</c:v>
                </c:pt>
                <c:pt idx="79">
                  <c:v>8.5481129031839465E-2</c:v>
                </c:pt>
                <c:pt idx="80">
                  <c:v>3.9958877671995296E-2</c:v>
                </c:pt>
                <c:pt idx="81">
                  <c:v>-1.7876112460753518E-2</c:v>
                </c:pt>
                <c:pt idx="82">
                  <c:v>-8.1498089816766428E-2</c:v>
                </c:pt>
                <c:pt idx="83">
                  <c:v>-0.14438130284640224</c:v>
                </c:pt>
                <c:pt idx="84">
                  <c:v>-0.20000000000001991</c:v>
                </c:pt>
                <c:pt idx="85">
                  <c:v>-0.24320745647054609</c:v>
                </c:pt>
                <c:pt idx="86">
                  <c:v>-0.27437305442116949</c:v>
                </c:pt>
                <c:pt idx="87">
                  <c:v>-0.29524520275764288</c:v>
                </c:pt>
                <c:pt idx="88">
                  <c:v>-0.30757231038571931</c:v>
                </c:pt>
                <c:pt idx="89">
                  <c:v>-0.31310278621115162</c:v>
                </c:pt>
                <c:pt idx="90">
                  <c:v>-0.31358503913969249</c:v>
                </c:pt>
                <c:pt idx="91">
                  <c:v>-0.31076747807709487</c:v>
                </c:pt>
                <c:pt idx="92">
                  <c:v>-0.30639851192911166</c:v>
                </c:pt>
                <c:pt idx="93">
                  <c:v>-0.30222654960149498</c:v>
                </c:pt>
                <c:pt idx="94">
                  <c:v>-0.2999999999999996</c:v>
                </c:pt>
                <c:pt idx="95">
                  <c:v>-0.30109788986718905</c:v>
                </c:pt>
                <c:pt idx="96">
                  <c:v>-0.30542171729288109</c:v>
                </c:pt>
                <c:pt idx="97">
                  <c:v>-0.31250359820370355</c:v>
                </c:pt>
                <c:pt idx="98">
                  <c:v>-0.32187564852628647</c:v>
                </c:pt>
                <c:pt idx="99">
                  <c:v>-0.33306998418725942</c:v>
                </c:pt>
                <c:pt idx="100">
                  <c:v>-0.34561872111325198</c:v>
                </c:pt>
                <c:pt idx="101">
                  <c:v>-0.35905397523089355</c:v>
                </c:pt>
                <c:pt idx="102">
                  <c:v>-0.37290786246681368</c:v>
                </c:pt>
                <c:pt idx="103">
                  <c:v>-0.38671249874764191</c:v>
                </c:pt>
                <c:pt idx="104">
                  <c:v>-0.40000000000000779</c:v>
                </c:pt>
                <c:pt idx="105">
                  <c:v>-0.41240098406072412</c:v>
                </c:pt>
                <c:pt idx="106">
                  <c:v>-0.42394007640733705</c:v>
                </c:pt>
                <c:pt idx="107">
                  <c:v>-0.43474040442757567</c:v>
                </c:pt>
                <c:pt idx="108">
                  <c:v>-0.44492509550916892</c:v>
                </c:pt>
                <c:pt idx="109">
                  <c:v>-0.45461727703984606</c:v>
                </c:pt>
                <c:pt idx="110">
                  <c:v>-0.46394007640733592</c:v>
                </c:pt>
                <c:pt idx="111">
                  <c:v>-0.4730166209993677</c:v>
                </c:pt>
                <c:pt idx="112">
                  <c:v>-0.48197003820367057</c:v>
                </c:pt>
                <c:pt idx="113">
                  <c:v>-0.49092345540797344</c:v>
                </c:pt>
                <c:pt idx="114">
                  <c:v>-0.50000000000000555</c:v>
                </c:pt>
                <c:pt idx="115">
                  <c:v>-0.50929817388994991</c:v>
                </c:pt>
                <c:pt idx="116">
                  <c:v>-0.51881797707780664</c:v>
                </c:pt>
                <c:pt idx="117">
                  <c:v>-0.52853478408602994</c:v>
                </c:pt>
                <c:pt idx="118">
                  <c:v>-0.53842396943707382</c:v>
                </c:pt>
                <c:pt idx="119">
                  <c:v>-0.54846090765339273</c:v>
                </c:pt>
                <c:pt idx="120">
                  <c:v>-0.55862097325744053</c:v>
                </c:pt>
                <c:pt idx="121">
                  <c:v>-0.56887954077167158</c:v>
                </c:pt>
                <c:pt idx="122">
                  <c:v>-0.57921198471854018</c:v>
                </c:pt>
                <c:pt idx="123">
                  <c:v>-0.58959367962050024</c:v>
                </c:pt>
                <c:pt idx="124">
                  <c:v>-0.6</c:v>
                </c:pt>
                <c:pt idx="125">
                  <c:v>-0.6</c:v>
                </c:pt>
                <c:pt idx="126">
                  <c:v>-0.6</c:v>
                </c:pt>
                <c:pt idx="127">
                  <c:v>-0.6</c:v>
                </c:pt>
                <c:pt idx="128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3A-4A2A-AB50-B046C8D3C024}"/>
            </c:ext>
          </c:extLst>
        </c:ser>
        <c:ser>
          <c:idx val="3"/>
          <c:order val="3"/>
          <c:tx>
            <c:strRef>
              <c:f>'Interpolation Tension'!$O$1</c:f>
              <c:strCache>
                <c:ptCount val="1"/>
                <c:pt idx="0">
                  <c:v>Linear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'Interpolation Tension'!$I$4:$I$132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'Interpolation Tension'!$O$4:$O$132</c:f>
              <c:numCache>
                <c:formatCode>General</c:formatCode>
                <c:ptCount val="12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5.98</c:v>
                </c:pt>
                <c:pt idx="6">
                  <c:v>5.96</c:v>
                </c:pt>
                <c:pt idx="7">
                  <c:v>5.94</c:v>
                </c:pt>
                <c:pt idx="8">
                  <c:v>5.92</c:v>
                </c:pt>
                <c:pt idx="9">
                  <c:v>5.9</c:v>
                </c:pt>
                <c:pt idx="10">
                  <c:v>5.88</c:v>
                </c:pt>
                <c:pt idx="11">
                  <c:v>5.8599999999999994</c:v>
                </c:pt>
                <c:pt idx="12">
                  <c:v>5.84</c:v>
                </c:pt>
                <c:pt idx="13">
                  <c:v>5.8199999999999994</c:v>
                </c:pt>
                <c:pt idx="14">
                  <c:v>5.8</c:v>
                </c:pt>
                <c:pt idx="15">
                  <c:v>5.78</c:v>
                </c:pt>
                <c:pt idx="16">
                  <c:v>5.76</c:v>
                </c:pt>
                <c:pt idx="17">
                  <c:v>5.74</c:v>
                </c:pt>
                <c:pt idx="18">
                  <c:v>5.72</c:v>
                </c:pt>
                <c:pt idx="19">
                  <c:v>5.6999999999999993</c:v>
                </c:pt>
                <c:pt idx="20">
                  <c:v>5.6799999999999953</c:v>
                </c:pt>
                <c:pt idx="21">
                  <c:v>5.6599999999999957</c:v>
                </c:pt>
                <c:pt idx="22">
                  <c:v>5.6399999999999952</c:v>
                </c:pt>
                <c:pt idx="23">
                  <c:v>5.6199999999999957</c:v>
                </c:pt>
                <c:pt idx="24">
                  <c:v>5.6</c:v>
                </c:pt>
                <c:pt idx="25">
                  <c:v>5.5799999999999956</c:v>
                </c:pt>
                <c:pt idx="26">
                  <c:v>5.5599999999999961</c:v>
                </c:pt>
                <c:pt idx="27">
                  <c:v>5.5399999999999956</c:v>
                </c:pt>
                <c:pt idx="28">
                  <c:v>5.519999999999996</c:v>
                </c:pt>
                <c:pt idx="29">
                  <c:v>5.4999999999999964</c:v>
                </c:pt>
                <c:pt idx="30">
                  <c:v>5.479999999999996</c:v>
                </c:pt>
                <c:pt idx="31">
                  <c:v>5.4599999999999964</c:v>
                </c:pt>
                <c:pt idx="32">
                  <c:v>5.4399999999999959</c:v>
                </c:pt>
                <c:pt idx="33">
                  <c:v>5.4199999999999964</c:v>
                </c:pt>
                <c:pt idx="34">
                  <c:v>5.3999999999999959</c:v>
                </c:pt>
                <c:pt idx="35">
                  <c:v>5.3799999999999963</c:v>
                </c:pt>
                <c:pt idx="36">
                  <c:v>5.3599999999999959</c:v>
                </c:pt>
                <c:pt idx="37">
                  <c:v>5.3399999999999963</c:v>
                </c:pt>
                <c:pt idx="38">
                  <c:v>5.3199999999999967</c:v>
                </c:pt>
                <c:pt idx="39">
                  <c:v>5.2999999999999963</c:v>
                </c:pt>
                <c:pt idx="40">
                  <c:v>5.2799999999999958</c:v>
                </c:pt>
                <c:pt idx="41">
                  <c:v>5.2599999999999962</c:v>
                </c:pt>
                <c:pt idx="42">
                  <c:v>5.2399999999999967</c:v>
                </c:pt>
                <c:pt idx="43">
                  <c:v>5.2199999999999962</c:v>
                </c:pt>
                <c:pt idx="44">
                  <c:v>5.1999999999999948</c:v>
                </c:pt>
                <c:pt idx="45">
                  <c:v>5.1749999999999954</c:v>
                </c:pt>
                <c:pt idx="46">
                  <c:v>5.149999999999995</c:v>
                </c:pt>
                <c:pt idx="47">
                  <c:v>5.1249999999999947</c:v>
                </c:pt>
                <c:pt idx="48">
                  <c:v>5.0999999999999952</c:v>
                </c:pt>
                <c:pt idx="49">
                  <c:v>5.0749999999999948</c:v>
                </c:pt>
                <c:pt idx="50">
                  <c:v>5.0499999999999954</c:v>
                </c:pt>
                <c:pt idx="51">
                  <c:v>5.024999999999995</c:v>
                </c:pt>
                <c:pt idx="52">
                  <c:v>4.9999999999999947</c:v>
                </c:pt>
                <c:pt idx="53">
                  <c:v>4.9749999999999952</c:v>
                </c:pt>
                <c:pt idx="54">
                  <c:v>4.9499999999999948</c:v>
                </c:pt>
                <c:pt idx="55">
                  <c:v>4.9249999999999954</c:v>
                </c:pt>
                <c:pt idx="56">
                  <c:v>4.899999999999995</c:v>
                </c:pt>
                <c:pt idx="57">
                  <c:v>4.8749999999999902</c:v>
                </c:pt>
                <c:pt idx="58">
                  <c:v>4.8499999999999899</c:v>
                </c:pt>
                <c:pt idx="59">
                  <c:v>4.8249999999999895</c:v>
                </c:pt>
                <c:pt idx="60">
                  <c:v>4.7999999999996801</c:v>
                </c:pt>
                <c:pt idx="61">
                  <c:v>3.9999999999996803</c:v>
                </c:pt>
                <c:pt idx="62">
                  <c:v>3.1999999999996813</c:v>
                </c:pt>
                <c:pt idx="63">
                  <c:v>2.3999999999996851</c:v>
                </c:pt>
                <c:pt idx="64">
                  <c:v>1.5999999999996803</c:v>
                </c:pt>
                <c:pt idx="65">
                  <c:v>0.79999999999968363</c:v>
                </c:pt>
                <c:pt idx="66">
                  <c:v>-4.999473057765158E-15</c:v>
                </c:pt>
                <c:pt idx="67">
                  <c:v>-1.2500000000005E-2</c:v>
                </c:pt>
                <c:pt idx="68">
                  <c:v>-2.5000000000004997E-2</c:v>
                </c:pt>
                <c:pt idx="69">
                  <c:v>-3.7500000000004995E-2</c:v>
                </c:pt>
                <c:pt idx="70">
                  <c:v>-5.0000000000004985E-2</c:v>
                </c:pt>
                <c:pt idx="71">
                  <c:v>-6.2500000000004996E-2</c:v>
                </c:pt>
                <c:pt idx="72">
                  <c:v>-7.5000000000005007E-2</c:v>
                </c:pt>
                <c:pt idx="73">
                  <c:v>-8.750000000000499E-2</c:v>
                </c:pt>
                <c:pt idx="74">
                  <c:v>-0.100000000000004</c:v>
                </c:pt>
                <c:pt idx="75">
                  <c:v>-0.11000000000000401</c:v>
                </c:pt>
                <c:pt idx="76">
                  <c:v>-0.12000000000000399</c:v>
                </c:pt>
                <c:pt idx="77">
                  <c:v>-0.130000000000004</c:v>
                </c:pt>
                <c:pt idx="78">
                  <c:v>-0.14000000000000401</c:v>
                </c:pt>
                <c:pt idx="79">
                  <c:v>-0.15000000000000402</c:v>
                </c:pt>
                <c:pt idx="80">
                  <c:v>-0.16000000000000403</c:v>
                </c:pt>
                <c:pt idx="81">
                  <c:v>-0.17000000000000398</c:v>
                </c:pt>
                <c:pt idx="82">
                  <c:v>-0.18000000000000402</c:v>
                </c:pt>
                <c:pt idx="83">
                  <c:v>-0.19000000000000403</c:v>
                </c:pt>
                <c:pt idx="84">
                  <c:v>-0.20000000000000401</c:v>
                </c:pt>
                <c:pt idx="85">
                  <c:v>-0.21000000000000402</c:v>
                </c:pt>
                <c:pt idx="86">
                  <c:v>-0.22000000000000403</c:v>
                </c:pt>
                <c:pt idx="87">
                  <c:v>-0.23000000000000398</c:v>
                </c:pt>
                <c:pt idx="88">
                  <c:v>-0.24000000000000399</c:v>
                </c:pt>
                <c:pt idx="89">
                  <c:v>-0.250000000000004</c:v>
                </c:pt>
                <c:pt idx="90">
                  <c:v>-0.26000000000000401</c:v>
                </c:pt>
                <c:pt idx="91">
                  <c:v>-0.27000000000000401</c:v>
                </c:pt>
                <c:pt idx="92">
                  <c:v>-0.28000000000000397</c:v>
                </c:pt>
                <c:pt idx="93">
                  <c:v>-0.29000000000000598</c:v>
                </c:pt>
                <c:pt idx="94">
                  <c:v>-0.30000000000000598</c:v>
                </c:pt>
                <c:pt idx="95">
                  <c:v>-0.31000000000000399</c:v>
                </c:pt>
                <c:pt idx="96">
                  <c:v>-0.320000000000006</c:v>
                </c:pt>
                <c:pt idx="97">
                  <c:v>-0.33000000000000601</c:v>
                </c:pt>
                <c:pt idx="98">
                  <c:v>-0.34000000000000596</c:v>
                </c:pt>
                <c:pt idx="99">
                  <c:v>-0.35000000000000597</c:v>
                </c:pt>
                <c:pt idx="100">
                  <c:v>-0.36000000000000598</c:v>
                </c:pt>
                <c:pt idx="101">
                  <c:v>-0.37000000000000599</c:v>
                </c:pt>
                <c:pt idx="102">
                  <c:v>-0.38000000000000606</c:v>
                </c:pt>
                <c:pt idx="103">
                  <c:v>-0.39000000000000601</c:v>
                </c:pt>
                <c:pt idx="104">
                  <c:v>-0.40000000000000607</c:v>
                </c:pt>
                <c:pt idx="105">
                  <c:v>-0.41000000000000603</c:v>
                </c:pt>
                <c:pt idx="106">
                  <c:v>-0.42000000000000598</c:v>
                </c:pt>
                <c:pt idx="107">
                  <c:v>-0.43000000000000604</c:v>
                </c:pt>
                <c:pt idx="108">
                  <c:v>-0.440000000000006</c:v>
                </c:pt>
                <c:pt idx="109">
                  <c:v>-0.45000000000000606</c:v>
                </c:pt>
                <c:pt idx="110">
                  <c:v>-0.46000000000000602</c:v>
                </c:pt>
                <c:pt idx="111">
                  <c:v>-0.47000000000000597</c:v>
                </c:pt>
                <c:pt idx="112">
                  <c:v>-0.48000000000000603</c:v>
                </c:pt>
                <c:pt idx="113">
                  <c:v>-0.49000000000000599</c:v>
                </c:pt>
                <c:pt idx="114">
                  <c:v>-0.500000000000006</c:v>
                </c:pt>
                <c:pt idx="115">
                  <c:v>-0.510000000000006</c:v>
                </c:pt>
                <c:pt idx="116">
                  <c:v>-0.52000000000000601</c:v>
                </c:pt>
                <c:pt idx="117">
                  <c:v>-0.53000000000000602</c:v>
                </c:pt>
                <c:pt idx="118">
                  <c:v>-0.54000000000000603</c:v>
                </c:pt>
                <c:pt idx="119">
                  <c:v>-0.55000000000000604</c:v>
                </c:pt>
                <c:pt idx="120">
                  <c:v>-0.56000000000000605</c:v>
                </c:pt>
                <c:pt idx="121">
                  <c:v>-0.57000000000000595</c:v>
                </c:pt>
                <c:pt idx="122">
                  <c:v>-0.58000000000000607</c:v>
                </c:pt>
                <c:pt idx="123">
                  <c:v>-0.59000000000000596</c:v>
                </c:pt>
                <c:pt idx="124">
                  <c:v>-0.6</c:v>
                </c:pt>
                <c:pt idx="125">
                  <c:v>-0.6</c:v>
                </c:pt>
                <c:pt idx="126">
                  <c:v>-0.6</c:v>
                </c:pt>
                <c:pt idx="127">
                  <c:v>-0.6</c:v>
                </c:pt>
                <c:pt idx="128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3A-4A2A-AB50-B046C8D3C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 Derivative (estimate)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'Interpolation Tension'!$I$4:$I$132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'Interpolation Tension'!$K$4:$K$132</c:f>
              <c:numCache>
                <c:formatCode>General</c:formatCode>
                <c:ptCount val="12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-0.19744742705923704</c:v>
                </c:pt>
                <c:pt idx="5">
                  <c:v>-0.39504955550882814</c:v>
                </c:pt>
                <c:pt idx="6">
                  <c:v>-0.39551365967987773</c:v>
                </c:pt>
                <c:pt idx="7">
                  <c:v>-0.39628716663162111</c:v>
                </c:pt>
                <c:pt idx="8">
                  <c:v>-0.3973700763640583</c:v>
                </c:pt>
                <c:pt idx="9">
                  <c:v>-0.39876238887719995</c:v>
                </c:pt>
                <c:pt idx="10">
                  <c:v>-0.40046410417104961</c:v>
                </c:pt>
                <c:pt idx="11">
                  <c:v>-0.40247522224558596</c:v>
                </c:pt>
                <c:pt idx="12">
                  <c:v>-0.404795743100825</c:v>
                </c:pt>
                <c:pt idx="13">
                  <c:v>-0.40742566673676672</c:v>
                </c:pt>
                <c:pt idx="14">
                  <c:v>-0.41021029176366108</c:v>
                </c:pt>
                <c:pt idx="15">
                  <c:v>-0.41237611122911982</c:v>
                </c:pt>
                <c:pt idx="16">
                  <c:v>-0.41314961818076551</c:v>
                </c:pt>
                <c:pt idx="17">
                  <c:v>-0.41237611122883561</c:v>
                </c:pt>
                <c:pt idx="18">
                  <c:v>-0.41005559037333011</c:v>
                </c:pt>
                <c:pt idx="19">
                  <c:v>-0.40618805561426319</c:v>
                </c:pt>
                <c:pt idx="20">
                  <c:v>-0.40077350695163255</c:v>
                </c:pt>
                <c:pt idx="21">
                  <c:v>-0.39381194438544009</c:v>
                </c:pt>
                <c:pt idx="22">
                  <c:v>-0.3853033679156766</c:v>
                </c:pt>
                <c:pt idx="23">
                  <c:v>-0.37524777754233934</c:v>
                </c:pt>
                <c:pt idx="24">
                  <c:v>-0.36426397882442363</c:v>
                </c:pt>
                <c:pt idx="25">
                  <c:v>-0.35544599957169865</c:v>
                </c:pt>
                <c:pt idx="26">
                  <c:v>-0.35188786759392565</c:v>
                </c:pt>
                <c:pt idx="27">
                  <c:v>-0.35420838845009728</c:v>
                </c:pt>
                <c:pt idx="28">
                  <c:v>-0.36240756214019643</c:v>
                </c:pt>
                <c:pt idx="29">
                  <c:v>-0.37648538866424242</c:v>
                </c:pt>
                <c:pt idx="30">
                  <c:v>-0.39644186802223447</c:v>
                </c:pt>
                <c:pt idx="31">
                  <c:v>-0.42227700021414688</c:v>
                </c:pt>
                <c:pt idx="32">
                  <c:v>-0.45399078524001318</c:v>
                </c:pt>
                <c:pt idx="33">
                  <c:v>-0.49158322309982472</c:v>
                </c:pt>
                <c:pt idx="34">
                  <c:v>-0.53273379294721712</c:v>
                </c:pt>
                <c:pt idx="35">
                  <c:v>-0.56583989049477657</c:v>
                </c:pt>
                <c:pt idx="36">
                  <c:v>-0.57929891145507362</c:v>
                </c:pt>
                <c:pt idx="37">
                  <c:v>-0.57079033498177534</c:v>
                </c:pt>
                <c:pt idx="38">
                  <c:v>-0.54031416107488139</c:v>
                </c:pt>
                <c:pt idx="39">
                  <c:v>-0.48787038973438568</c:v>
                </c:pt>
                <c:pt idx="40">
                  <c:v>-0.41345902096029585</c:v>
                </c:pt>
                <c:pt idx="41">
                  <c:v>-0.31708005475260337</c:v>
                </c:pt>
                <c:pt idx="42">
                  <c:v>-0.19873349111129868</c:v>
                </c:pt>
                <c:pt idx="43">
                  <c:v>-5.8419330036389945E-2</c:v>
                </c:pt>
                <c:pt idx="44">
                  <c:v>9.2957156847983585E-2</c:v>
                </c:pt>
                <c:pt idx="45">
                  <c:v>0.21152296866022283</c:v>
                </c:pt>
                <c:pt idx="46">
                  <c:v>0.27451474605722836</c:v>
                </c:pt>
                <c:pt idx="47">
                  <c:v>0.3040146419445301</c:v>
                </c:pt>
                <c:pt idx="48">
                  <c:v>0.31740890875752836</c:v>
                </c:pt>
                <c:pt idx="49">
                  <c:v>0.32259167957677776</c:v>
                </c:pt>
                <c:pt idx="50">
                  <c:v>0.32261750625979257</c:v>
                </c:pt>
                <c:pt idx="51">
                  <c:v>0.3175016101901208</c:v>
                </c:pt>
                <c:pt idx="52">
                  <c:v>0.30422885325203103</c:v>
                </c:pt>
                <c:pt idx="53">
                  <c:v>0.27497671622303888</c:v>
                </c:pt>
                <c:pt idx="54">
                  <c:v>0.21250496745610181</c:v>
                </c:pt>
                <c:pt idx="55">
                  <c:v>7.9994846698934252E-2</c:v>
                </c:pt>
                <c:pt idx="56">
                  <c:v>-0.20065068132376382</c:v>
                </c:pt>
                <c:pt idx="57">
                  <c:v>-0.7948347086673393</c:v>
                </c:pt>
                <c:pt idx="58">
                  <c:v>-2.052749437091776</c:v>
                </c:pt>
                <c:pt idx="59">
                  <c:v>-4.7157677546282004</c:v>
                </c:pt>
                <c:pt idx="60">
                  <c:v>-9.583231801612115</c:v>
                </c:pt>
                <c:pt idx="61">
                  <c:v>-15.018086524385355</c:v>
                </c:pt>
                <c:pt idx="62">
                  <c:v>-18.491853782157399</c:v>
                </c:pt>
                <c:pt idx="63">
                  <c:v>-19.408926308531054</c:v>
                </c:pt>
                <c:pt idx="64">
                  <c:v>-17.7693041035063</c:v>
                </c:pt>
                <c:pt idx="65">
                  <c:v>-13.57298716708317</c:v>
                </c:pt>
                <c:pt idx="66">
                  <c:v>-7.5636021929587365</c:v>
                </c:pt>
                <c:pt idx="67">
                  <c:v>-2.6870877270413169</c:v>
                </c:pt>
                <c:pt idx="68">
                  <c:v>-0.49267426592861197</c:v>
                </c:pt>
                <c:pt idx="69">
                  <c:v>0.31350236193327224</c:v>
                </c:pt>
                <c:pt idx="70">
                  <c:v>0.60707998620921999</c:v>
                </c:pt>
                <c:pt idx="71">
                  <c:v>0.70693125201789864</c:v>
                </c:pt>
                <c:pt idx="72">
                  <c:v>0.72151073700427237</c:v>
                </c:pt>
                <c:pt idx="73">
                  <c:v>0.66665411309170119</c:v>
                </c:pt>
                <c:pt idx="74">
                  <c:v>0.5134345170832566</c:v>
                </c:pt>
                <c:pt idx="75">
                  <c:v>0.29706281665514178</c:v>
                </c:pt>
                <c:pt idx="76">
                  <c:v>9.2868928990301552E-2</c:v>
                </c:pt>
                <c:pt idx="77">
                  <c:v>-7.9353685274120914E-2</c:v>
                </c:pt>
                <c:pt idx="78">
                  <c:v>-0.21960502613812488</c:v>
                </c:pt>
                <c:pt idx="79">
                  <c:v>-0.32788509360171025</c:v>
                </c:pt>
                <c:pt idx="80">
                  <c:v>-0.40419388766487752</c:v>
                </c:pt>
                <c:pt idx="81">
                  <c:v>-0.44853140832762645</c:v>
                </c:pt>
                <c:pt idx="82">
                  <c:v>-0.46089765558995677</c:v>
                </c:pt>
                <c:pt idx="83">
                  <c:v>-0.44129262945186881</c:v>
                </c:pt>
                <c:pt idx="84">
                  <c:v>-0.39309442671192507</c:v>
                </c:pt>
                <c:pt idx="85">
                  <c:v>-0.33319353144399211</c:v>
                </c:pt>
                <c:pt idx="86">
                  <c:v>-0.27848042772192994</c:v>
                </c:pt>
                <c:pt idx="87">
                  <c:v>-0.23233321234429238</c:v>
                </c:pt>
                <c:pt idx="88">
                  <c:v>-0.19475188531107951</c:v>
                </c:pt>
                <c:pt idx="89">
                  <c:v>-0.16573644662229142</c:v>
                </c:pt>
                <c:pt idx="90">
                  <c:v>-0.14528689627792735</c:v>
                </c:pt>
                <c:pt idx="91">
                  <c:v>-0.13340323427798911</c:v>
                </c:pt>
                <c:pt idx="92">
                  <c:v>-0.13008546062247592</c:v>
                </c:pt>
                <c:pt idx="93">
                  <c:v>-0.13533357531138721</c:v>
                </c:pt>
                <c:pt idx="94">
                  <c:v>-0.1482427309880282</c:v>
                </c:pt>
                <c:pt idx="95">
                  <c:v>-0.16428869084720801</c:v>
                </c:pt>
                <c:pt idx="96">
                  <c:v>-0.17894721808374978</c:v>
                </c:pt>
                <c:pt idx="97">
                  <c:v>-0.19131346534095178</c:v>
                </c:pt>
                <c:pt idx="98">
                  <c:v>-0.20138743261881778</c:v>
                </c:pt>
                <c:pt idx="99">
                  <c:v>-0.20916911991734824</c:v>
                </c:pt>
                <c:pt idx="100">
                  <c:v>-0.21465852723654291</c:v>
                </c:pt>
                <c:pt idx="101">
                  <c:v>-0.21785565457640135</c:v>
                </c:pt>
                <c:pt idx="102">
                  <c:v>-0.21876050193692237</c:v>
                </c:pt>
                <c:pt idx="103">
                  <c:v>-0.21737306931810846</c:v>
                </c:pt>
                <c:pt idx="104">
                  <c:v>-0.21393464934839379</c:v>
                </c:pt>
                <c:pt idx="105">
                  <c:v>-0.20965170517574702</c:v>
                </c:pt>
                <c:pt idx="106">
                  <c:v>-0.20573069994813603</c:v>
                </c:pt>
                <c:pt idx="107">
                  <c:v>-0.20241292629399368</c:v>
                </c:pt>
                <c:pt idx="108">
                  <c:v>-0.19969838421332081</c:v>
                </c:pt>
                <c:pt idx="109">
                  <c:v>-0.19758707370611897</c:v>
                </c:pt>
                <c:pt idx="110">
                  <c:v>-0.19607899477238747</c:v>
                </c:pt>
                <c:pt idx="111">
                  <c:v>-0.19517414741212474</c:v>
                </c:pt>
                <c:pt idx="112">
                  <c:v>-0.1948725316253323</c:v>
                </c:pt>
                <c:pt idx="113">
                  <c:v>-0.19517414741200928</c:v>
                </c:pt>
                <c:pt idx="114">
                  <c:v>-0.19601867161505121</c:v>
                </c:pt>
                <c:pt idx="115">
                  <c:v>-0.19710448844748443</c:v>
                </c:pt>
                <c:pt idx="116">
                  <c:v>-0.19812998212233462</c:v>
                </c:pt>
                <c:pt idx="117">
                  <c:v>-0.1990348294824949</c:v>
                </c:pt>
                <c:pt idx="118">
                  <c:v>-0.19981903052796773</c:v>
                </c:pt>
                <c:pt idx="119">
                  <c:v>-0.20048258525875312</c:v>
                </c:pt>
                <c:pt idx="120">
                  <c:v>-0.20102549367484973</c:v>
                </c:pt>
                <c:pt idx="121">
                  <c:v>-0.20144775577625823</c:v>
                </c:pt>
                <c:pt idx="122">
                  <c:v>-0.20174937156297906</c:v>
                </c:pt>
                <c:pt idx="123">
                  <c:v>-0.20193034103495028</c:v>
                </c:pt>
                <c:pt idx="124">
                  <c:v>-0.10099533209611557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9A-46AB-A93E-B0326FB795DC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'Interpolation Tension'!$B$4:$B$16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'Interpolation Tension'!$C$4:$C$16</c:f>
              <c:numCache>
                <c:formatCode>General</c:formatCode>
                <c:ptCount val="13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5.4</c:v>
                </c:pt>
                <c:pt idx="4">
                  <c:v>5.2</c:v>
                </c:pt>
                <c:pt idx="5">
                  <c:v>4.8</c:v>
                </c:pt>
                <c:pt idx="6">
                  <c:v>0</c:v>
                </c:pt>
                <c:pt idx="7">
                  <c:v>-0.1</c:v>
                </c:pt>
                <c:pt idx="8">
                  <c:v>-0.2</c:v>
                </c:pt>
                <c:pt idx="9">
                  <c:v>-0.3</c:v>
                </c:pt>
                <c:pt idx="10">
                  <c:v>-0.4</c:v>
                </c:pt>
                <c:pt idx="11">
                  <c:v>-0.5</c:v>
                </c:pt>
                <c:pt idx="12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9A-46AB-A93E-B0326FB79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Second Derivative (estimate)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'Interpolation Tension'!$I$4:$I$132</c:f>
              <c:numCache>
                <c:formatCode>0.00</c:formatCode>
                <c:ptCount val="129"/>
                <c:pt idx="0">
                  <c:v>-3.2</c:v>
                </c:pt>
                <c:pt idx="1">
                  <c:v>-3.15</c:v>
                </c:pt>
                <c:pt idx="2">
                  <c:v>-3.1</c:v>
                </c:pt>
                <c:pt idx="3">
                  <c:v>-3.05</c:v>
                </c:pt>
                <c:pt idx="4">
                  <c:v>-3</c:v>
                </c:pt>
                <c:pt idx="5">
                  <c:v>-2.95</c:v>
                </c:pt>
                <c:pt idx="6">
                  <c:v>-2.9</c:v>
                </c:pt>
                <c:pt idx="7">
                  <c:v>-2.85</c:v>
                </c:pt>
                <c:pt idx="8">
                  <c:v>-2.8</c:v>
                </c:pt>
                <c:pt idx="9">
                  <c:v>-2.75</c:v>
                </c:pt>
                <c:pt idx="10">
                  <c:v>-2.7</c:v>
                </c:pt>
                <c:pt idx="11">
                  <c:v>-2.65</c:v>
                </c:pt>
                <c:pt idx="12">
                  <c:v>-2.6</c:v>
                </c:pt>
                <c:pt idx="13">
                  <c:v>-2.5499999999999998</c:v>
                </c:pt>
                <c:pt idx="14">
                  <c:v>-2.5</c:v>
                </c:pt>
                <c:pt idx="15">
                  <c:v>-2.4500000000000002</c:v>
                </c:pt>
                <c:pt idx="16">
                  <c:v>-2.4</c:v>
                </c:pt>
                <c:pt idx="17">
                  <c:v>-2.35</c:v>
                </c:pt>
                <c:pt idx="18">
                  <c:v>-2.2999999999999998</c:v>
                </c:pt>
                <c:pt idx="19">
                  <c:v>-2.25</c:v>
                </c:pt>
                <c:pt idx="20">
                  <c:v>-2.19999999999999</c:v>
                </c:pt>
                <c:pt idx="21">
                  <c:v>-2.1499999999999901</c:v>
                </c:pt>
                <c:pt idx="22">
                  <c:v>-2.0999999999999899</c:v>
                </c:pt>
                <c:pt idx="23">
                  <c:v>-2.0499999999999901</c:v>
                </c:pt>
                <c:pt idx="24">
                  <c:v>-2</c:v>
                </c:pt>
                <c:pt idx="25">
                  <c:v>-1.94999999999999</c:v>
                </c:pt>
                <c:pt idx="26">
                  <c:v>-1.8999999999999899</c:v>
                </c:pt>
                <c:pt idx="27">
                  <c:v>-1.8499999999999901</c:v>
                </c:pt>
                <c:pt idx="28">
                  <c:v>-1.7999999999999901</c:v>
                </c:pt>
                <c:pt idx="29">
                  <c:v>-1.74999999999999</c:v>
                </c:pt>
                <c:pt idx="30">
                  <c:v>-1.69999999999999</c:v>
                </c:pt>
                <c:pt idx="31">
                  <c:v>-1.6499999999999899</c:v>
                </c:pt>
                <c:pt idx="32">
                  <c:v>-1.5999999999999901</c:v>
                </c:pt>
                <c:pt idx="33">
                  <c:v>-1.5499999999999901</c:v>
                </c:pt>
                <c:pt idx="34">
                  <c:v>-1.49999999999999</c:v>
                </c:pt>
                <c:pt idx="35">
                  <c:v>-1.44999999999999</c:v>
                </c:pt>
                <c:pt idx="36">
                  <c:v>-1.3999999999999899</c:v>
                </c:pt>
                <c:pt idx="37">
                  <c:v>-1.3499999999999901</c:v>
                </c:pt>
                <c:pt idx="38">
                  <c:v>-1.2999999999999901</c:v>
                </c:pt>
                <c:pt idx="39">
                  <c:v>-1.24999999999999</c:v>
                </c:pt>
                <c:pt idx="40">
                  <c:v>-1.19999999999999</c:v>
                </c:pt>
                <c:pt idx="41">
                  <c:v>-1.1499999999999899</c:v>
                </c:pt>
                <c:pt idx="42">
                  <c:v>-1.0999999999999901</c:v>
                </c:pt>
                <c:pt idx="43">
                  <c:v>-1.0499999999999901</c:v>
                </c:pt>
                <c:pt idx="44">
                  <c:v>-0.99999999999999001</c:v>
                </c:pt>
                <c:pt idx="45">
                  <c:v>-0.94999999999998996</c:v>
                </c:pt>
                <c:pt idx="46">
                  <c:v>-0.89999999999999003</c:v>
                </c:pt>
                <c:pt idx="47">
                  <c:v>-0.84999999999998999</c:v>
                </c:pt>
                <c:pt idx="48">
                  <c:v>-0.79999999999999005</c:v>
                </c:pt>
                <c:pt idx="49">
                  <c:v>-0.74999999999999001</c:v>
                </c:pt>
                <c:pt idx="50">
                  <c:v>-0.69999999999998996</c:v>
                </c:pt>
                <c:pt idx="51">
                  <c:v>-0.64999999999999003</c:v>
                </c:pt>
                <c:pt idx="52">
                  <c:v>-0.59999999999998999</c:v>
                </c:pt>
                <c:pt idx="53">
                  <c:v>-0.54999999999999005</c:v>
                </c:pt>
                <c:pt idx="54">
                  <c:v>-0.49999999999999001</c:v>
                </c:pt>
                <c:pt idx="55">
                  <c:v>-0.44999999999999002</c:v>
                </c:pt>
                <c:pt idx="56">
                  <c:v>-0.39999999999998997</c:v>
                </c:pt>
                <c:pt idx="57">
                  <c:v>-0.34999999999997999</c:v>
                </c:pt>
                <c:pt idx="58">
                  <c:v>-0.29999999999998</c:v>
                </c:pt>
                <c:pt idx="59">
                  <c:v>-0.24999999999997999</c:v>
                </c:pt>
                <c:pt idx="60">
                  <c:v>-0.19999999999998</c:v>
                </c:pt>
                <c:pt idx="61">
                  <c:v>-0.14999999999998001</c:v>
                </c:pt>
                <c:pt idx="62">
                  <c:v>-9.9999999999980105E-2</c:v>
                </c:pt>
                <c:pt idx="63">
                  <c:v>-4.9999999999980303E-2</c:v>
                </c:pt>
                <c:pt idx="64">
                  <c:v>1.9984014443252799E-14</c:v>
                </c:pt>
                <c:pt idx="65">
                  <c:v>5.0000000000019799E-2</c:v>
                </c:pt>
                <c:pt idx="66">
                  <c:v>0.10000000000002</c:v>
                </c:pt>
                <c:pt idx="67">
                  <c:v>0.15000000000002001</c:v>
                </c:pt>
                <c:pt idx="68">
                  <c:v>0.20000000000002</c:v>
                </c:pt>
                <c:pt idx="69">
                  <c:v>0.25000000000001998</c:v>
                </c:pt>
                <c:pt idx="70">
                  <c:v>0.30000000000001997</c:v>
                </c:pt>
                <c:pt idx="71">
                  <c:v>0.35000000000002002</c:v>
                </c:pt>
                <c:pt idx="72">
                  <c:v>0.40000000000002001</c:v>
                </c:pt>
                <c:pt idx="73">
                  <c:v>0.45000000000002</c:v>
                </c:pt>
                <c:pt idx="74">
                  <c:v>0.50000000000001998</c:v>
                </c:pt>
                <c:pt idx="75">
                  <c:v>0.55000000000002003</c:v>
                </c:pt>
                <c:pt idx="76">
                  <c:v>0.60000000000001996</c:v>
                </c:pt>
                <c:pt idx="77">
                  <c:v>0.65000000000002001</c:v>
                </c:pt>
                <c:pt idx="78">
                  <c:v>0.70000000000002005</c:v>
                </c:pt>
                <c:pt idx="79">
                  <c:v>0.75000000000001998</c:v>
                </c:pt>
                <c:pt idx="80">
                  <c:v>0.80000000000002003</c:v>
                </c:pt>
                <c:pt idx="81">
                  <c:v>0.85000000000001996</c:v>
                </c:pt>
                <c:pt idx="82">
                  <c:v>0.90000000000002001</c:v>
                </c:pt>
                <c:pt idx="83">
                  <c:v>0.95000000000002005</c:v>
                </c:pt>
                <c:pt idx="84">
                  <c:v>1.00000000000002</c:v>
                </c:pt>
                <c:pt idx="85">
                  <c:v>1.05000000000002</c:v>
                </c:pt>
                <c:pt idx="86">
                  <c:v>1.1000000000000201</c:v>
                </c:pt>
                <c:pt idx="87">
                  <c:v>1.1500000000000199</c:v>
                </c:pt>
                <c:pt idx="88">
                  <c:v>1.2000000000000199</c:v>
                </c:pt>
                <c:pt idx="89">
                  <c:v>1.25000000000002</c:v>
                </c:pt>
                <c:pt idx="90">
                  <c:v>1.30000000000002</c:v>
                </c:pt>
                <c:pt idx="91">
                  <c:v>1.3500000000000201</c:v>
                </c:pt>
                <c:pt idx="92">
                  <c:v>1.4000000000000199</c:v>
                </c:pt>
                <c:pt idx="93">
                  <c:v>1.4500000000000299</c:v>
                </c:pt>
                <c:pt idx="94">
                  <c:v>1.50000000000003</c:v>
                </c:pt>
                <c:pt idx="95">
                  <c:v>1.55000000000002</c:v>
                </c:pt>
                <c:pt idx="96">
                  <c:v>1.6000000000000301</c:v>
                </c:pt>
                <c:pt idx="97">
                  <c:v>1.6500000000000301</c:v>
                </c:pt>
                <c:pt idx="98">
                  <c:v>1.7000000000000299</c:v>
                </c:pt>
                <c:pt idx="99">
                  <c:v>1.75000000000003</c:v>
                </c:pt>
                <c:pt idx="100">
                  <c:v>1.80000000000003</c:v>
                </c:pt>
                <c:pt idx="101">
                  <c:v>1.8500000000000301</c:v>
                </c:pt>
                <c:pt idx="102">
                  <c:v>1.9000000000000301</c:v>
                </c:pt>
                <c:pt idx="103">
                  <c:v>1.9500000000000299</c:v>
                </c:pt>
                <c:pt idx="104">
                  <c:v>2.0000000000000302</c:v>
                </c:pt>
                <c:pt idx="105">
                  <c:v>2.05000000000003</c:v>
                </c:pt>
                <c:pt idx="106">
                  <c:v>2.1000000000000298</c:v>
                </c:pt>
                <c:pt idx="107">
                  <c:v>2.1500000000000301</c:v>
                </c:pt>
                <c:pt idx="108">
                  <c:v>2.2000000000000299</c:v>
                </c:pt>
                <c:pt idx="109">
                  <c:v>2.2500000000000302</c:v>
                </c:pt>
                <c:pt idx="110">
                  <c:v>2.30000000000003</c:v>
                </c:pt>
                <c:pt idx="111">
                  <c:v>2.3500000000000298</c:v>
                </c:pt>
                <c:pt idx="112">
                  <c:v>2.4000000000000301</c:v>
                </c:pt>
                <c:pt idx="113">
                  <c:v>2.4500000000000299</c:v>
                </c:pt>
                <c:pt idx="114">
                  <c:v>2.5000000000000302</c:v>
                </c:pt>
                <c:pt idx="115">
                  <c:v>2.55000000000003</c:v>
                </c:pt>
                <c:pt idx="116">
                  <c:v>2.6000000000000298</c:v>
                </c:pt>
                <c:pt idx="117">
                  <c:v>2.6500000000000301</c:v>
                </c:pt>
                <c:pt idx="118">
                  <c:v>2.7000000000000299</c:v>
                </c:pt>
                <c:pt idx="119">
                  <c:v>2.7500000000000302</c:v>
                </c:pt>
                <c:pt idx="120">
                  <c:v>2.80000000000003</c:v>
                </c:pt>
                <c:pt idx="121">
                  <c:v>2.8500000000000298</c:v>
                </c:pt>
                <c:pt idx="122">
                  <c:v>2.9000000000000301</c:v>
                </c:pt>
                <c:pt idx="123">
                  <c:v>2.9500000000000299</c:v>
                </c:pt>
                <c:pt idx="124">
                  <c:v>3.0000000000000302</c:v>
                </c:pt>
                <c:pt idx="125">
                  <c:v>3.05000000000003</c:v>
                </c:pt>
                <c:pt idx="126">
                  <c:v>3.1000000000000298</c:v>
                </c:pt>
                <c:pt idx="127">
                  <c:v>3.1500000000000301</c:v>
                </c:pt>
                <c:pt idx="128">
                  <c:v>3.2000000000000299</c:v>
                </c:pt>
              </c:numCache>
            </c:numRef>
          </c:xVal>
          <c:yVal>
            <c:numRef>
              <c:f>'Interpolation Tension'!$L$4:$L$132</c:f>
              <c:numCache>
                <c:formatCode>General</c:formatCode>
                <c:ptCount val="12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-3.9489485411847549</c:v>
                </c:pt>
                <c:pt idx="5">
                  <c:v>-3.0940278070806767E-3</c:v>
                </c:pt>
                <c:pt idx="6">
                  <c:v>-6.188055613910998E-3</c:v>
                </c:pt>
                <c:pt idx="7">
                  <c:v>-9.2820834209567018E-3</c:v>
                </c:pt>
                <c:pt idx="8">
                  <c:v>-1.2376111227787024E-2</c:v>
                </c:pt>
                <c:pt idx="9">
                  <c:v>-1.547013903504596E-2</c:v>
                </c:pt>
                <c:pt idx="10">
                  <c:v>-1.8564166841947265E-2</c:v>
                </c:pt>
                <c:pt idx="11">
                  <c:v>-2.1658194648779806E-2</c:v>
                </c:pt>
                <c:pt idx="12">
                  <c:v>-2.4752222456000929E-2</c:v>
                </c:pt>
                <c:pt idx="13">
                  <c:v>-2.784625026283347E-2</c:v>
                </c:pt>
                <c:pt idx="14">
                  <c:v>-2.7846250275054375E-2</c:v>
                </c:pt>
                <c:pt idx="15">
                  <c:v>-1.547013903412052E-2</c:v>
                </c:pt>
                <c:pt idx="16">
                  <c:v>1.2068124277675441E-12</c:v>
                </c:pt>
                <c:pt idx="17">
                  <c:v>1.5470139037391237E-2</c:v>
                </c:pt>
                <c:pt idx="18">
                  <c:v>3.0940278072718569E-2</c:v>
                </c:pt>
                <c:pt idx="19">
                  <c:v>4.6410417108620906E-2</c:v>
                </c:pt>
                <c:pt idx="20">
                  <c:v>6.1880556143969485E-2</c:v>
                </c:pt>
                <c:pt idx="21">
                  <c:v>7.7350695179879622E-2</c:v>
                </c:pt>
                <c:pt idx="22">
                  <c:v>9.2820834215389586E-2</c:v>
                </c:pt>
                <c:pt idx="23">
                  <c:v>0.10829097325135636</c:v>
                </c:pt>
                <c:pt idx="24">
                  <c:v>0.11138500110700157</c:v>
                </c:pt>
                <c:pt idx="25">
                  <c:v>6.4974583947462028E-2</c:v>
                </c:pt>
                <c:pt idx="26">
                  <c:v>6.1880556079979641E-3</c:v>
                </c:pt>
                <c:pt idx="27">
                  <c:v>-5.2598472731430548E-2</c:v>
                </c:pt>
                <c:pt idx="28">
                  <c:v>-0.11138500107055184</c:v>
                </c:pt>
                <c:pt idx="29">
                  <c:v>-0.1701715294103677</c:v>
                </c:pt>
                <c:pt idx="30">
                  <c:v>-0.22895805774947245</c:v>
                </c:pt>
                <c:pt idx="31">
                  <c:v>-0.28774458608877601</c:v>
                </c:pt>
                <c:pt idx="32">
                  <c:v>-0.34653111442855256</c:v>
                </c:pt>
                <c:pt idx="33">
                  <c:v>-0.40531764276767712</c:v>
                </c:pt>
                <c:pt idx="34">
                  <c:v>-0.41769375418017024</c:v>
                </c:pt>
                <c:pt idx="35">
                  <c:v>-0.2444281967710169</c:v>
                </c:pt>
                <c:pt idx="36">
                  <c:v>-2.4752222434925066E-2</c:v>
                </c:pt>
                <c:pt idx="37">
                  <c:v>0.19492375190089198</c:v>
                </c:pt>
                <c:pt idx="38">
                  <c:v>0.41459972623698566</c:v>
                </c:pt>
                <c:pt idx="39">
                  <c:v>0.63427570057292715</c:v>
                </c:pt>
                <c:pt idx="40">
                  <c:v>0.85395167490886914</c:v>
                </c:pt>
                <c:pt idx="41">
                  <c:v>1.073627649244979</c:v>
                </c:pt>
                <c:pt idx="42">
                  <c:v>1.2933036235811224</c:v>
                </c:pt>
                <c:pt idx="43">
                  <c:v>1.5129795979170499</c:v>
                </c:pt>
                <c:pt idx="44">
                  <c:v>1.5145501397704184</c:v>
                </c:pt>
                <c:pt idx="45">
                  <c:v>0.85676609647436441</c:v>
                </c:pt>
                <c:pt idx="46">
                  <c:v>0.40306945146574802</c:v>
                </c:pt>
                <c:pt idx="47">
                  <c:v>0.18692846628028562</c:v>
                </c:pt>
                <c:pt idx="48">
                  <c:v>8.0956869979679782E-2</c:v>
                </c:pt>
                <c:pt idx="49">
                  <c:v>2.2698546405308641E-2</c:v>
                </c:pt>
                <c:pt idx="50">
                  <c:v>-2.2182012745012861E-2</c:v>
                </c:pt>
                <c:pt idx="51">
                  <c:v>-8.0135908648422696E-2</c:v>
                </c:pt>
                <c:pt idx="52">
                  <c:v>-0.18531923011337217</c:v>
                </c:pt>
                <c:pt idx="53">
                  <c:v>-0.39972351046647159</c:v>
                </c:pt>
                <c:pt idx="54">
                  <c:v>-0.84971146487226867</c:v>
                </c:pt>
                <c:pt idx="55">
                  <c:v>-1.8004909502710829</c:v>
                </c:pt>
                <c:pt idx="56">
                  <c:v>-3.8124196101828738</c:v>
                </c:pt>
                <c:pt idx="57">
                  <c:v>-8.0712609366862651</c:v>
                </c:pt>
                <c:pt idx="58">
                  <c:v>-17.087033631802473</c:v>
                </c:pt>
                <c:pt idx="59">
                  <c:v>-36.173332718925998</c:v>
                </c:pt>
                <c:pt idx="60">
                  <c:v>-61.175948220752325</c:v>
                </c:pt>
                <c:pt idx="61">
                  <c:v>-47.521146234712482</c:v>
                </c:pt>
                <c:pt idx="62">
                  <c:v>-21.954198920728519</c:v>
                </c:pt>
                <c:pt idx="63">
                  <c:v>3.6127483932553486</c:v>
                </c:pt>
                <c:pt idx="64">
                  <c:v>29.179695707239482</c:v>
                </c:pt>
                <c:pt idx="65">
                  <c:v>54.746643021223463</c:v>
                </c:pt>
                <c:pt idx="66">
                  <c:v>65.441056461264751</c:v>
                </c:pt>
                <c:pt idx="67">
                  <c:v>32.089232857083616</c:v>
                </c:pt>
                <c:pt idx="68">
                  <c:v>11.799036365170501</c:v>
                </c:pt>
                <c:pt idx="69">
                  <c:v>4.3244961920671861</c:v>
                </c:pt>
                <c:pt idx="70">
                  <c:v>1.5470562934517691</c:v>
                </c:pt>
                <c:pt idx="71">
                  <c:v>0.44996902272180322</c:v>
                </c:pt>
                <c:pt idx="72">
                  <c:v>-0.15837932299432869</c:v>
                </c:pt>
                <c:pt idx="73">
                  <c:v>-0.93875315525709402</c:v>
                </c:pt>
                <c:pt idx="74">
                  <c:v>-2.1256387649117983</c:v>
                </c:pt>
                <c:pt idx="75">
                  <c:v>-2.2017952436504946</c:v>
                </c:pt>
                <c:pt idx="76">
                  <c:v>-1.8820825096463158</c:v>
                </c:pt>
                <c:pt idx="77">
                  <c:v>-1.5623697756421306</c:v>
                </c:pt>
                <c:pt idx="78">
                  <c:v>-1.2426570416379457</c:v>
                </c:pt>
                <c:pt idx="79">
                  <c:v>-0.92294430763376478</c:v>
                </c:pt>
                <c:pt idx="80">
                  <c:v>-0.60323157362957913</c:v>
                </c:pt>
                <c:pt idx="81">
                  <c:v>-0.28351883962540075</c:v>
                </c:pt>
                <c:pt idx="82">
                  <c:v>3.6193894378794243E-2</c:v>
                </c:pt>
                <c:pt idx="83">
                  <c:v>0.35590662838296433</c:v>
                </c:pt>
                <c:pt idx="84">
                  <c:v>0.60805742641591232</c:v>
                </c:pt>
                <c:pt idx="85">
                  <c:v>0.58996047894274595</c:v>
                </c:pt>
                <c:pt idx="86">
                  <c:v>0.50430159549849651</c:v>
                </c:pt>
                <c:pt idx="87">
                  <c:v>0.41864271205425713</c:v>
                </c:pt>
                <c:pt idx="88">
                  <c:v>0.33298382861000009</c:v>
                </c:pt>
                <c:pt idx="89">
                  <c:v>0.24732494516576059</c:v>
                </c:pt>
                <c:pt idx="90">
                  <c:v>0.16166606172152112</c:v>
                </c:pt>
                <c:pt idx="91">
                  <c:v>7.6007178277242946E-2</c:v>
                </c:pt>
                <c:pt idx="92">
                  <c:v>-9.6517051669785438E-3</c:v>
                </c:pt>
                <c:pt idx="93">
                  <c:v>-9.5310588611226377E-2</c:v>
                </c:pt>
                <c:pt idx="94">
                  <c:v>-0.16287252492159318</c:v>
                </c:pt>
                <c:pt idx="95">
                  <c:v>-0.15804667226206701</c:v>
                </c:pt>
                <c:pt idx="96">
                  <c:v>-0.13512387246870924</c:v>
                </c:pt>
                <c:pt idx="97">
                  <c:v>-0.11220107267533073</c:v>
                </c:pt>
                <c:pt idx="98">
                  <c:v>-8.9278272881989765E-2</c:v>
                </c:pt>
                <c:pt idx="99">
                  <c:v>-6.6355473088619499E-2</c:v>
                </c:pt>
                <c:pt idx="100">
                  <c:v>-4.3432673295273852E-2</c:v>
                </c:pt>
                <c:pt idx="101">
                  <c:v>-2.0509873501894909E-2</c:v>
                </c:pt>
                <c:pt idx="102">
                  <c:v>2.4129262914743296E-3</c:v>
                </c:pt>
                <c:pt idx="103">
                  <c:v>2.5335726084804423E-2</c:v>
                </c:pt>
                <c:pt idx="104">
                  <c:v>4.3432673309488037E-2</c:v>
                </c:pt>
                <c:pt idx="105">
                  <c:v>4.2226210143448004E-2</c:v>
                </c:pt>
                <c:pt idx="106">
                  <c:v>3.619389440877193E-2</c:v>
                </c:pt>
                <c:pt idx="107">
                  <c:v>3.0161578674074679E-2</c:v>
                </c:pt>
                <c:pt idx="108">
                  <c:v>2.412926293938298E-2</c:v>
                </c:pt>
                <c:pt idx="109">
                  <c:v>1.8096947204653529E-2</c:v>
                </c:pt>
                <c:pt idx="110">
                  <c:v>1.2064631469976871E-2</c:v>
                </c:pt>
                <c:pt idx="111">
                  <c:v>6.0323157352776217E-3</c:v>
                </c:pt>
                <c:pt idx="112">
                  <c:v>5.7120974616964254E-13</c:v>
                </c:pt>
                <c:pt idx="113">
                  <c:v>-6.0323157341104997E-3</c:v>
                </c:pt>
                <c:pt idx="114">
                  <c:v>-1.085816832672808E-2</c:v>
                </c:pt>
                <c:pt idx="115">
                  <c:v>-1.0858168321936684E-2</c:v>
                </c:pt>
                <c:pt idx="116">
                  <c:v>-9.6517051750669072E-3</c:v>
                </c:pt>
                <c:pt idx="117">
                  <c:v>-8.4452420281388926E-3</c:v>
                </c:pt>
                <c:pt idx="118">
                  <c:v>-7.2387788813177362E-3</c:v>
                </c:pt>
                <c:pt idx="119">
                  <c:v>-6.0323157343899984E-3</c:v>
                </c:pt>
                <c:pt idx="120">
                  <c:v>-4.8258525875422183E-3</c:v>
                </c:pt>
                <c:pt idx="121">
                  <c:v>-3.6193894406275043E-3</c:v>
                </c:pt>
                <c:pt idx="122">
                  <c:v>-2.4129262937891394E-3</c:v>
                </c:pt>
                <c:pt idx="123">
                  <c:v>-1.2064631456351605E-3</c:v>
                </c:pt>
                <c:pt idx="124">
                  <c:v>2.0199066419223186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67-4BCD-B4BE-354EAD9FB42B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'Interpolation Tension'!$B$4:$B$16</c:f>
              <c:numCache>
                <c:formatCode>0.0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-0.2</c:v>
                </c:pt>
                <c:pt idx="6">
                  <c:v>0.1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'Interpolation Tension'!$C$4:$C$16</c:f>
              <c:numCache>
                <c:formatCode>General</c:formatCode>
                <c:ptCount val="13"/>
                <c:pt idx="0">
                  <c:v>6</c:v>
                </c:pt>
                <c:pt idx="1">
                  <c:v>5.8</c:v>
                </c:pt>
                <c:pt idx="2">
                  <c:v>5.6</c:v>
                </c:pt>
                <c:pt idx="3">
                  <c:v>5.4</c:v>
                </c:pt>
                <c:pt idx="4">
                  <c:v>5.2</c:v>
                </c:pt>
                <c:pt idx="5">
                  <c:v>4.8</c:v>
                </c:pt>
                <c:pt idx="6">
                  <c:v>0</c:v>
                </c:pt>
                <c:pt idx="7">
                  <c:v>-0.1</c:v>
                </c:pt>
                <c:pt idx="8">
                  <c:v>-0.2</c:v>
                </c:pt>
                <c:pt idx="9">
                  <c:v>-0.3</c:v>
                </c:pt>
                <c:pt idx="10">
                  <c:v>-0.4</c:v>
                </c:pt>
                <c:pt idx="11">
                  <c:v>-0.5</c:v>
                </c:pt>
                <c:pt idx="12">
                  <c:v>-0.6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67-4BCD-B4BE-354EAD9FB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4640"/>
        <c:axId val="760553984"/>
      </c:scatterChart>
      <c:valAx>
        <c:axId val="7607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53984"/>
        <c:crosses val="autoZero"/>
        <c:crossBetween val="midCat"/>
      </c:valAx>
      <c:valAx>
        <c:axId val="760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794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63381</xdr:colOff>
      <xdr:row>6</xdr:row>
      <xdr:rowOff>42182</xdr:rowOff>
    </xdr:from>
    <xdr:to>
      <xdr:col>16</xdr:col>
      <xdr:colOff>558800</xdr:colOff>
      <xdr:row>26</xdr:row>
      <xdr:rowOff>146052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342900</xdr:colOff>
      <xdr:row>6</xdr:row>
      <xdr:rowOff>177800</xdr:rowOff>
    </xdr:from>
    <xdr:to>
      <xdr:col>26</xdr:col>
      <xdr:colOff>152400</xdr:colOff>
      <xdr:row>22</xdr:row>
      <xdr:rowOff>6350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77106</xdr:colOff>
      <xdr:row>27</xdr:row>
      <xdr:rowOff>10208</xdr:rowOff>
    </xdr:from>
    <xdr:to>
      <xdr:col>16</xdr:col>
      <xdr:colOff>558799</xdr:colOff>
      <xdr:row>45</xdr:row>
      <xdr:rowOff>38101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82096</xdr:colOff>
      <xdr:row>45</xdr:row>
      <xdr:rowOff>93889</xdr:rowOff>
    </xdr:from>
    <xdr:to>
      <xdr:col>16</xdr:col>
      <xdr:colOff>558800</xdr:colOff>
      <xdr:row>63</xdr:row>
      <xdr:rowOff>47171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31750</xdr:colOff>
      <xdr:row>35</xdr:row>
      <xdr:rowOff>57150</xdr:rowOff>
    </xdr:from>
    <xdr:to>
      <xdr:col>30</xdr:col>
      <xdr:colOff>63500</xdr:colOff>
      <xdr:row>58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13</xdr:row>
      <xdr:rowOff>76200</xdr:rowOff>
    </xdr:from>
    <xdr:to>
      <xdr:col>11</xdr:col>
      <xdr:colOff>117475</xdr:colOff>
      <xdr:row>28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69731</xdr:colOff>
      <xdr:row>5</xdr:row>
      <xdr:rowOff>73932</xdr:rowOff>
    </xdr:from>
    <xdr:to>
      <xdr:col>17</xdr:col>
      <xdr:colOff>107950</xdr:colOff>
      <xdr:row>26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166007</xdr:colOff>
      <xdr:row>27</xdr:row>
      <xdr:rowOff>105458</xdr:rowOff>
    </xdr:from>
    <xdr:to>
      <xdr:col>17</xdr:col>
      <xdr:colOff>139700</xdr:colOff>
      <xdr:row>45</xdr:row>
      <xdr:rowOff>158750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164646</xdr:colOff>
      <xdr:row>46</xdr:row>
      <xdr:rowOff>17688</xdr:rowOff>
    </xdr:from>
    <xdr:to>
      <xdr:col>17</xdr:col>
      <xdr:colOff>139700</xdr:colOff>
      <xdr:row>65</xdr:row>
      <xdr:rowOff>101599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158748</xdr:colOff>
      <xdr:row>19</xdr:row>
      <xdr:rowOff>64408</xdr:rowOff>
    </xdr:from>
    <xdr:to>
      <xdr:col>10</xdr:col>
      <xdr:colOff>175078</xdr:colOff>
      <xdr:row>37</xdr:row>
      <xdr:rowOff>58060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601433</xdr:colOff>
      <xdr:row>15</xdr:row>
      <xdr:rowOff>166004</xdr:rowOff>
    </xdr:from>
    <xdr:to>
      <xdr:col>17</xdr:col>
      <xdr:colOff>78919</xdr:colOff>
      <xdr:row>30</xdr:row>
      <xdr:rowOff>133348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95250</xdr:colOff>
      <xdr:row>15</xdr:row>
      <xdr:rowOff>155122</xdr:rowOff>
    </xdr:from>
    <xdr:to>
      <xdr:col>24</xdr:col>
      <xdr:colOff>95250</xdr:colOff>
      <xdr:row>30</xdr:row>
      <xdr:rowOff>122465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92528</xdr:colOff>
      <xdr:row>18</xdr:row>
      <xdr:rowOff>38102</xdr:rowOff>
    </xdr:from>
    <xdr:to>
      <xdr:col>11</xdr:col>
      <xdr:colOff>174171</xdr:colOff>
      <xdr:row>33</xdr:row>
      <xdr:rowOff>81645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35376</xdr:colOff>
      <xdr:row>5</xdr:row>
      <xdr:rowOff>35378</xdr:rowOff>
    </xdr:from>
    <xdr:to>
      <xdr:col>22</xdr:col>
      <xdr:colOff>266699</xdr:colOff>
      <xdr:row>26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7</xdr:row>
      <xdr:rowOff>82550</xdr:rowOff>
    </xdr:from>
    <xdr:to>
      <xdr:col>15</xdr:col>
      <xdr:colOff>196850</xdr:colOff>
      <xdr:row>30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644981</xdr:colOff>
      <xdr:row>5</xdr:row>
      <xdr:rowOff>114299</xdr:rowOff>
    </xdr:from>
    <xdr:to>
      <xdr:col>6</xdr:col>
      <xdr:colOff>1077686</xdr:colOff>
      <xdr:row>24</xdr:row>
      <xdr:rowOff>38101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B1:E1048576" totalsRowShown="0">
  <autoFilter ref="B1:E1048576"/>
  <sortState ref="B2:E26">
    <sortCondition descending="1" ref="C1:C1048576"/>
  </sortState>
  <tableColumns count="4">
    <tableColumn id="1" name="Function"/>
    <tableColumn id="2" name="Category"/>
    <tableColumn id="4" name="Section"/>
    <tableColumn id="3" name="Description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132"/>
  <sheetViews>
    <sheetView topLeftCell="M1" workbookViewId="0">
      <selection activeCell="U4" sqref="U4"/>
    </sheetView>
  </sheetViews>
  <sheetFormatPr defaultRowHeight="14.5" x14ac:dyDescent="0.35"/>
  <cols>
    <col min="3" max="3" width="9.81640625" bestFit="1" customWidth="1"/>
    <col min="5" max="5" width="12.453125" bestFit="1" customWidth="1"/>
    <col min="6" max="6" width="18.36328125" bestFit="1" customWidth="1"/>
    <col min="8" max="8" width="9.08984375" style="12"/>
    <col min="9" max="12" width="11.36328125" customWidth="1"/>
    <col min="15" max="16" width="11.08984375" bestFit="1" customWidth="1"/>
    <col min="18" max="18" width="11.7265625" customWidth="1"/>
    <col min="20" max="20" width="10.54296875" customWidth="1"/>
  </cols>
  <sheetData>
    <row r="1" spans="2:23" x14ac:dyDescent="0.35">
      <c r="N1" s="67" t="s">
        <v>6</v>
      </c>
      <c r="O1" s="67" t="s">
        <v>2</v>
      </c>
      <c r="P1" s="67" t="s">
        <v>5</v>
      </c>
      <c r="Q1" s="67" t="s">
        <v>4</v>
      </c>
      <c r="R1" s="67" t="s">
        <v>11</v>
      </c>
      <c r="S1" s="67" t="s">
        <v>12</v>
      </c>
      <c r="T1" s="67" t="s">
        <v>132</v>
      </c>
      <c r="U1" s="67" t="s">
        <v>9</v>
      </c>
      <c r="V1" s="67" t="s">
        <v>10</v>
      </c>
      <c r="W1" s="67" t="s">
        <v>13</v>
      </c>
    </row>
    <row r="2" spans="2:23" ht="15" thickBot="1" x14ac:dyDescent="0.4">
      <c r="B2" s="75" t="s">
        <v>16</v>
      </c>
      <c r="C2" s="75"/>
      <c r="H2" s="42" t="s">
        <v>96</v>
      </c>
      <c r="I2" s="11"/>
      <c r="J2" s="11"/>
      <c r="K2" s="11"/>
      <c r="L2" s="11"/>
      <c r="N2" t="str">
        <f>_xll.acq_interpolator_create($B$4:$B$16,$C$4:$C$16,N$1,$F$5)</f>
        <v>#acqInterpolator:29</v>
      </c>
      <c r="O2" t="str">
        <f>_xll.acq_interpolator_create($B$4:$B$16,$C$4:$C$16,O$1,$F$5)</f>
        <v>#acqInterpolator:14</v>
      </c>
      <c r="P2" t="str">
        <f>_xll.acq_interpolator_create($B$4:$B$16,$C$4:$C$16,P$1,$F$5)</f>
        <v>#acqInterpolator:30</v>
      </c>
      <c r="Q2" t="str">
        <f>_xll.acq_interpolator_create($B$4:$B$16,$C$4:$C$16,Q$1,$F$5)</f>
        <v>#acqInterpolator:23</v>
      </c>
      <c r="R2" t="str">
        <f>_xll.acq_interpolator_create($B$4:$B$16,$C$4:$C$16,R$1,$F$5)</f>
        <v>#acqInterpolator:20</v>
      </c>
      <c r="S2" t="str">
        <f>_xll.acq_interpolator_create($B$4:$B$16,$C$4:$C$16,S$1,$F$5)</f>
        <v>#acqInterpolator:25</v>
      </c>
      <c r="T2" t="str">
        <f>_xll.acq_interpolator_create($B$4:$B$16,$C$4:$C$16,T$1,$F$5)</f>
        <v>#acqInterpolator:19</v>
      </c>
      <c r="U2" t="str">
        <f>_xll.acq_interpolator_create($B$4:$B$16,$C$4:$C$16,U$1,$F$5)</f>
        <v>#acqInterpolator:31</v>
      </c>
      <c r="V2" t="str">
        <f>_xll.acq_interpolator_create($B$4:$B$16,$C$4:$C$16,V$1,$F$5)</f>
        <v>#acqInterpolator:11</v>
      </c>
      <c r="W2" t="str">
        <f>_xll.acq_interpolator_create($B$4:$B$16,$C$4:$C$16,W$1,$F$5)</f>
        <v>#acqInterpolator:26</v>
      </c>
    </row>
    <row r="3" spans="2:23" ht="15" thickBot="1" x14ac:dyDescent="0.4">
      <c r="B3" s="3" t="s">
        <v>0</v>
      </c>
      <c r="C3" s="3" t="s">
        <v>24</v>
      </c>
      <c r="E3" s="17" t="s">
        <v>165</v>
      </c>
      <c r="F3" s="68" t="s">
        <v>164</v>
      </c>
      <c r="H3" s="13" t="s">
        <v>0</v>
      </c>
      <c r="I3" s="10" t="s">
        <v>17</v>
      </c>
      <c r="J3" s="10" t="s">
        <v>25</v>
      </c>
      <c r="K3" s="10" t="s">
        <v>25</v>
      </c>
      <c r="L3" s="10" t="s">
        <v>26</v>
      </c>
      <c r="N3" s="10" t="s">
        <v>17</v>
      </c>
      <c r="O3" s="10" t="s">
        <v>17</v>
      </c>
      <c r="P3" s="10" t="s">
        <v>17</v>
      </c>
      <c r="Q3" s="10" t="s">
        <v>17</v>
      </c>
      <c r="R3" s="10" t="s">
        <v>17</v>
      </c>
      <c r="S3" s="10" t="s">
        <v>17</v>
      </c>
      <c r="T3" s="10" t="s">
        <v>17</v>
      </c>
      <c r="U3" s="10" t="s">
        <v>17</v>
      </c>
      <c r="V3" s="10" t="s">
        <v>17</v>
      </c>
      <c r="W3" s="10" t="s">
        <v>17</v>
      </c>
    </row>
    <row r="4" spans="2:23" x14ac:dyDescent="0.35">
      <c r="B4" s="2">
        <v>-3</v>
      </c>
      <c r="C4" s="1">
        <f>VLOOKUP(B4,Functions!$C$5:$Z$17,MATCH($F$3,Functions!$D$4:$Z$4,0)+1,FALSE)</f>
        <v>6</v>
      </c>
      <c r="E4" s="7" t="s">
        <v>7</v>
      </c>
      <c r="F4" s="4" t="s">
        <v>157</v>
      </c>
      <c r="H4" s="12">
        <v>-3.2</v>
      </c>
      <c r="I4" t="e">
        <f>_xll.acq_interpolator_eval($F$6,H4)</f>
        <v>#N/A</v>
      </c>
      <c r="J4" t="e">
        <f>_xll.acq_interpolator_eval_deriv($F$6,H4)</f>
        <v>#N/A</v>
      </c>
      <c r="N4" t="e">
        <f>_xll.acq_interpolator_eval(N$2,$H4)</f>
        <v>#N/A</v>
      </c>
      <c r="O4" t="e">
        <f>_xll.acq_interpolator_eval(O$2,$H4)</f>
        <v>#N/A</v>
      </c>
      <c r="P4" t="e">
        <f>_xll.acq_interpolator_eval(P$2,$H4)</f>
        <v>#N/A</v>
      </c>
      <c r="Q4" t="e">
        <f>_xll.acq_interpolator_eval(Q$2,$H4)</f>
        <v>#N/A</v>
      </c>
      <c r="R4" t="e">
        <f>_xll.acq_interpolator_eval(R$2,$H4)</f>
        <v>#N/A</v>
      </c>
      <c r="S4" t="e">
        <f>_xll.acq_interpolator_eval(S$2,$H4)</f>
        <v>#N/A</v>
      </c>
      <c r="T4" t="e">
        <f>_xll.acq_interpolator_eval(T$2,$H4)</f>
        <v>#N/A</v>
      </c>
      <c r="U4" t="e">
        <f>_xll.acq_interpolator_eval(U$2,$H4)</f>
        <v>#N/A</v>
      </c>
      <c r="V4" t="e">
        <f>_xll.acq_interpolator_eval(V$2,$H4)</f>
        <v>#N/A</v>
      </c>
      <c r="W4" t="e">
        <f>_xll.acq_interpolator_eval(W$2,$H4)</f>
        <v>#N/A</v>
      </c>
    </row>
    <row r="5" spans="2:23" x14ac:dyDescent="0.35">
      <c r="B5" s="2">
        <v>-2.5</v>
      </c>
      <c r="C5" s="1">
        <f>VLOOKUP(B5,Functions!$C$5:$Z$17,MATCH($F$3,Functions!$D$4:$Z$4,0)+1,FALSE)</f>
        <v>5.8</v>
      </c>
      <c r="E5" s="8" t="s">
        <v>8</v>
      </c>
      <c r="F5" s="5" t="b">
        <v>0</v>
      </c>
      <c r="H5" s="12">
        <v>-3.15</v>
      </c>
      <c r="I5" t="e">
        <f>_xll.acq_interpolator_eval($F$6,H5)</f>
        <v>#N/A</v>
      </c>
      <c r="J5" t="e">
        <f>_xll.acq_interpolator_eval_deriv($F$6,H5)</f>
        <v>#N/A</v>
      </c>
      <c r="K5" t="e">
        <f>_xll.acq_diff1_c3pt(H4:H6,I4:I6)</f>
        <v>#VALUE!</v>
      </c>
      <c r="L5" t="e">
        <f>_xll.acq_diff2_c3pt(H4:H6,I4:I6)</f>
        <v>#VALUE!</v>
      </c>
      <c r="N5" t="e">
        <f>_xll.acq_interpolator_eval(N$2,$H5)</f>
        <v>#N/A</v>
      </c>
      <c r="O5" t="e">
        <f>_xll.acq_interpolator_eval(O$2,$H5)</f>
        <v>#N/A</v>
      </c>
      <c r="P5" t="e">
        <f>_xll.acq_interpolator_eval(P$2,$H5)</f>
        <v>#N/A</v>
      </c>
      <c r="Q5" t="e">
        <f>_xll.acq_interpolator_eval(Q$2,$H5)</f>
        <v>#N/A</v>
      </c>
      <c r="R5" t="e">
        <f>_xll.acq_interpolator_eval(R$2,$H5)</f>
        <v>#N/A</v>
      </c>
      <c r="S5" t="e">
        <f>_xll.acq_interpolator_eval(S$2,$H5)</f>
        <v>#N/A</v>
      </c>
      <c r="T5" t="e">
        <f>_xll.acq_interpolator_eval(T$2,$H5)</f>
        <v>#N/A</v>
      </c>
      <c r="U5" t="e">
        <f>_xll.acq_interpolator_eval(U$2,$H5)</f>
        <v>#N/A</v>
      </c>
      <c r="V5" t="e">
        <f>_xll.acq_interpolator_eval(V$2,$H5)</f>
        <v>#N/A</v>
      </c>
      <c r="W5" t="e">
        <f>_xll.acq_interpolator_eval(W$2,$H5)</f>
        <v>#N/A</v>
      </c>
    </row>
    <row r="6" spans="2:23" ht="15" thickBot="1" x14ac:dyDescent="0.4">
      <c r="B6" s="2">
        <v>-2</v>
      </c>
      <c r="C6" s="1">
        <f>VLOOKUP(B6,Functions!$C$5:$Z$17,MATCH($F$3,Functions!$D$4:$Z$4,0)+1,FALSE)</f>
        <v>5.6</v>
      </c>
      <c r="E6" s="9" t="s">
        <v>1</v>
      </c>
      <c r="F6" s="6" t="str">
        <f>_xll.acq_interpolator_create(B4:B16,C4:C16,F4,F5)</f>
        <v>#acqInterpolator:32</v>
      </c>
      <c r="H6" s="12">
        <v>-3.1</v>
      </c>
      <c r="I6" t="e">
        <f>_xll.acq_interpolator_eval($F$6,H6)</f>
        <v>#N/A</v>
      </c>
      <c r="J6" t="e">
        <f>_xll.acq_interpolator_eval_deriv($F$6,H6)</f>
        <v>#N/A</v>
      </c>
      <c r="K6" t="e">
        <f>_xll.acq_diff1_c3pt(H5:H7,I5:I7)</f>
        <v>#VALUE!</v>
      </c>
      <c r="L6" t="e">
        <f>_xll.acq_diff2_c3pt(H5:H7,I5:I7)</f>
        <v>#VALUE!</v>
      </c>
      <c r="N6" t="e">
        <f>_xll.acq_interpolator_eval(N$2,$H6)</f>
        <v>#N/A</v>
      </c>
      <c r="O6" t="e">
        <f>_xll.acq_interpolator_eval(O$2,$H6)</f>
        <v>#N/A</v>
      </c>
      <c r="P6" t="e">
        <f>_xll.acq_interpolator_eval(P$2,$H6)</f>
        <v>#N/A</v>
      </c>
      <c r="Q6" t="e">
        <f>_xll.acq_interpolator_eval(Q$2,$H6)</f>
        <v>#N/A</v>
      </c>
      <c r="R6" t="e">
        <f>_xll.acq_interpolator_eval(R$2,$H6)</f>
        <v>#N/A</v>
      </c>
      <c r="S6" t="e">
        <f>_xll.acq_interpolator_eval(S$2,$H6)</f>
        <v>#N/A</v>
      </c>
      <c r="T6" t="e">
        <f>_xll.acq_interpolator_eval(T$2,$H6)</f>
        <v>#N/A</v>
      </c>
      <c r="U6" t="e">
        <f>_xll.acq_interpolator_eval(U$2,$H6)</f>
        <v>#N/A</v>
      </c>
      <c r="V6" t="e">
        <f>_xll.acq_interpolator_eval(V$2,$H6)</f>
        <v>#N/A</v>
      </c>
      <c r="W6" t="e">
        <f>_xll.acq_interpolator_eval(W$2,$H6)</f>
        <v>#N/A</v>
      </c>
    </row>
    <row r="7" spans="2:23" x14ac:dyDescent="0.35">
      <c r="B7" s="2">
        <v>-1.5</v>
      </c>
      <c r="C7" s="1">
        <f>VLOOKUP(B7,Functions!$C$5:$Z$17,MATCH($F$3,Functions!$D$4:$Z$4,0)+1,FALSE)</f>
        <v>5.4</v>
      </c>
      <c r="H7" s="12">
        <v>-3.05</v>
      </c>
      <c r="I7" t="e">
        <f>_xll.acq_interpolator_eval($F$6,H7)</f>
        <v>#N/A</v>
      </c>
      <c r="J7" t="e">
        <f>_xll.acq_interpolator_eval_deriv($F$6,H7)</f>
        <v>#N/A</v>
      </c>
      <c r="K7" t="e">
        <f>_xll.acq_diff1_c3pt(H6:H8,I6:I8)</f>
        <v>#VALUE!</v>
      </c>
      <c r="L7" t="e">
        <f>_xll.acq_diff2_c3pt(H6:H8,I6:I8)</f>
        <v>#VALUE!</v>
      </c>
      <c r="N7" t="e">
        <f>_xll.acq_interpolator_eval(N$2,$H7)</f>
        <v>#N/A</v>
      </c>
      <c r="O7" t="e">
        <f>_xll.acq_interpolator_eval(O$2,$H7)</f>
        <v>#N/A</v>
      </c>
      <c r="P7" t="e">
        <f>_xll.acq_interpolator_eval(P$2,$H7)</f>
        <v>#N/A</v>
      </c>
      <c r="Q7" t="e">
        <f>_xll.acq_interpolator_eval(Q$2,$H7)</f>
        <v>#N/A</v>
      </c>
      <c r="R7" t="e">
        <f>_xll.acq_interpolator_eval(R$2,$H7)</f>
        <v>#N/A</v>
      </c>
      <c r="S7" t="e">
        <f>_xll.acq_interpolator_eval(S$2,$H7)</f>
        <v>#N/A</v>
      </c>
      <c r="T7" t="e">
        <f>_xll.acq_interpolator_eval(T$2,$H7)</f>
        <v>#N/A</v>
      </c>
      <c r="U7" t="e">
        <f>_xll.acq_interpolator_eval(U$2,$H7)</f>
        <v>#N/A</v>
      </c>
      <c r="V7" t="e">
        <f>_xll.acq_interpolator_eval(V$2,$H7)</f>
        <v>#N/A</v>
      </c>
      <c r="W7" t="e">
        <f>_xll.acq_interpolator_eval(W$2,$H7)</f>
        <v>#N/A</v>
      </c>
    </row>
    <row r="8" spans="2:23" x14ac:dyDescent="0.35">
      <c r="B8" s="2">
        <v>-1</v>
      </c>
      <c r="C8" s="1">
        <f>VLOOKUP(B8,Functions!$C$5:$Z$17,MATCH($F$3,Functions!$D$4:$Z$4,0)+1,FALSE)</f>
        <v>5.2</v>
      </c>
      <c r="H8" s="12">
        <v>-3</v>
      </c>
      <c r="I8">
        <f>_xll.acq_interpolator_eval($F$6,H8)</f>
        <v>6</v>
      </c>
      <c r="J8">
        <f>_xll.acq_interpolator_eval_deriv($F$6,H8)</f>
        <v>-0.40000000000000036</v>
      </c>
      <c r="K8" t="e">
        <f>_xll.acq_diff1_c3pt(H7:H9,I7:I9)</f>
        <v>#VALUE!</v>
      </c>
      <c r="L8" t="e">
        <f>_xll.acq_diff2_c3pt(H7:H9,I7:I9)</f>
        <v>#VALUE!</v>
      </c>
      <c r="N8">
        <f>_xll.acq_interpolator_eval(N$2,$H8)</f>
        <v>6</v>
      </c>
      <c r="O8">
        <f>_xll.acq_interpolator_eval(O$2,$H8)</f>
        <v>6</v>
      </c>
      <c r="P8">
        <f>_xll.acq_interpolator_eval(P$2,$H8)</f>
        <v>6</v>
      </c>
      <c r="Q8">
        <f>_xll.acq_interpolator_eval(Q$2,$H8)</f>
        <v>6</v>
      </c>
      <c r="R8">
        <f>_xll.acq_interpolator_eval(R$2,$H8)</f>
        <v>6</v>
      </c>
      <c r="S8">
        <f>_xll.acq_interpolator_eval(S$2,$H8)</f>
        <v>6</v>
      </c>
      <c r="T8">
        <f>_xll.acq_interpolator_eval(T$2,$H8)</f>
        <v>6</v>
      </c>
      <c r="U8">
        <f>_xll.acq_interpolator_eval(U$2,$H8)</f>
        <v>6</v>
      </c>
      <c r="V8">
        <f>_xll.acq_interpolator_eval(V$2,$H8)</f>
        <v>6</v>
      </c>
      <c r="W8">
        <f>_xll.acq_interpolator_eval(W$2,$H8)</f>
        <v>6</v>
      </c>
    </row>
    <row r="9" spans="2:23" ht="15" thickBot="1" x14ac:dyDescent="0.4">
      <c r="B9" s="2">
        <v>-0.2</v>
      </c>
      <c r="C9" s="1">
        <f>VLOOKUP(B9,Functions!$C$5:$Z$17,MATCH($F$3,Functions!$D$4:$Z$4,0)+1,FALSE)</f>
        <v>4.8</v>
      </c>
      <c r="E9" s="11" t="s">
        <v>3</v>
      </c>
      <c r="H9" s="12">
        <v>-2.95</v>
      </c>
      <c r="I9">
        <f>_xll.acq_interpolator_eval($F$6,H9)</f>
        <v>5.9799999999999995</v>
      </c>
      <c r="J9">
        <f>_xll.acq_interpolator_eval_deriv($F$6,H9)</f>
        <v>-0.40000000000000013</v>
      </c>
      <c r="K9">
        <f>_xll.acq_diff1_c3pt(H8:H10,I8:I10)</f>
        <v>-0.4</v>
      </c>
      <c r="L9">
        <f>_xll.acq_diff2_c3pt(H8:H10,I8:I10)</f>
        <v>2.1316282072802988E-13</v>
      </c>
      <c r="N9">
        <f>_xll.acq_interpolator_eval(N$2,$H9)</f>
        <v>6</v>
      </c>
      <c r="O9">
        <f>_xll.acq_interpolator_eval(O$2,$H9)</f>
        <v>5.98</v>
      </c>
      <c r="P9">
        <f>_xll.acq_interpolator_eval(P$2,$H9)</f>
        <v>5.98</v>
      </c>
      <c r="Q9">
        <f>_xll.acq_interpolator_eval(Q$2,$H9)</f>
        <v>5.9814444583688573</v>
      </c>
      <c r="R9">
        <f>_xll.acq_interpolator_eval(R$2,$H9)</f>
        <v>5.9814444583688573</v>
      </c>
      <c r="S9">
        <f>_xll.acq_interpolator_eval(S$2,$H9)</f>
        <v>5.9799999999999995</v>
      </c>
      <c r="T9">
        <f>_xll.acq_interpolator_eval(T$2,$H9)</f>
        <v>5.9799999999999995</v>
      </c>
      <c r="U9">
        <f>_xll.acq_interpolator_eval(U$2,$H9)</f>
        <v>5.98</v>
      </c>
      <c r="V9">
        <f>_xll.acq_interpolator_eval(V$2,$H9)</f>
        <v>5.98</v>
      </c>
      <c r="W9">
        <f>_xll.acq_interpolator_eval(W$2,$H9)</f>
        <v>5.9799999999999995</v>
      </c>
    </row>
    <row r="10" spans="2:23" x14ac:dyDescent="0.35">
      <c r="B10" s="2">
        <v>0.1</v>
      </c>
      <c r="C10" s="1">
        <f>VLOOKUP(B10,Functions!$C$5:$Z$17,MATCH($F$3,Functions!$D$4:$Z$4,0)+1,FALSE)</f>
        <v>0</v>
      </c>
      <c r="E10" t="s">
        <v>6</v>
      </c>
      <c r="H10" s="12">
        <v>-2.9</v>
      </c>
      <c r="I10">
        <f>_xll.acq_interpolator_eval($F$6,H10)</f>
        <v>5.96</v>
      </c>
      <c r="J10">
        <f>_xll.acq_interpolator_eval_deriv($F$6,H10)</f>
        <v>-0.40000000000000013</v>
      </c>
      <c r="K10">
        <f>_xll.acq_diff1_c3pt(H9:H11,I9:I11)</f>
        <v>-0.39999999999999114</v>
      </c>
      <c r="L10">
        <f>_xll.acq_diff2_c3pt(H9:H11,I9:I11)</f>
        <v>-3.5527136788004978E-14</v>
      </c>
      <c r="N10">
        <f>_xll.acq_interpolator_eval(N$2,$H10)</f>
        <v>6</v>
      </c>
      <c r="O10">
        <f>_xll.acq_interpolator_eval(O$2,$H10)</f>
        <v>5.96</v>
      </c>
      <c r="P10">
        <f>_xll.acq_interpolator_eval(P$2,$H10)</f>
        <v>5.9600000000000009</v>
      </c>
      <c r="Q10">
        <f>_xll.acq_interpolator_eval(Q$2,$H10)</f>
        <v>5.9628013738062684</v>
      </c>
      <c r="R10">
        <f>_xll.acq_interpolator_eval(R$2,$H10)</f>
        <v>5.9628013738062684</v>
      </c>
      <c r="S10">
        <f>_xll.acq_interpolator_eval(S$2,$H10)</f>
        <v>5.96</v>
      </c>
      <c r="T10">
        <f>_xll.acq_interpolator_eval(T$2,$H10)</f>
        <v>5.96</v>
      </c>
      <c r="U10">
        <f>_xll.acq_interpolator_eval(U$2,$H10)</f>
        <v>5.96</v>
      </c>
      <c r="V10">
        <f>_xll.acq_interpolator_eval(V$2,$H10)</f>
        <v>5.96</v>
      </c>
      <c r="W10">
        <f>_xll.acq_interpolator_eval(W$2,$H10)</f>
        <v>5.96</v>
      </c>
    </row>
    <row r="11" spans="2:23" x14ac:dyDescent="0.35">
      <c r="B11" s="2">
        <v>0.5</v>
      </c>
      <c r="C11" s="1">
        <f>VLOOKUP(B11,Functions!$C$5:$Z$17,MATCH($F$3,Functions!$D$4:$Z$4,0)+1,FALSE)</f>
        <v>-0.1</v>
      </c>
      <c r="E11" t="s">
        <v>30</v>
      </c>
      <c r="H11" s="12">
        <v>-2.85</v>
      </c>
      <c r="I11">
        <f>_xll.acq_interpolator_eval($F$6,H11)</f>
        <v>5.94</v>
      </c>
      <c r="J11">
        <f>_xll.acq_interpolator_eval_deriv($F$6,H11)</f>
        <v>-0.39999999999999969</v>
      </c>
      <c r="K11">
        <f>_xll.acq_diff1_c3pt(H10:H12,I10:I12)</f>
        <v>-0.4</v>
      </c>
      <c r="L11">
        <f>_xll.acq_diff2_c3pt(H10:H12,I10:I12)</f>
        <v>-1.4210854715201991E-13</v>
      </c>
      <c r="N11">
        <f>_xll.acq_interpolator_eval(N$2,$H11)</f>
        <v>6</v>
      </c>
      <c r="O11">
        <f>_xll.acq_interpolator_eval(O$2,$H11)</f>
        <v>5.94</v>
      </c>
      <c r="P11">
        <f>_xll.acq_interpolator_eval(P$2,$H11)</f>
        <v>5.94</v>
      </c>
      <c r="Q11">
        <f>_xll.acq_interpolator_eval(Q$2,$H11)</f>
        <v>5.943983203380788</v>
      </c>
      <c r="R11">
        <f>_xll.acq_interpolator_eval(R$2,$H11)</f>
        <v>5.943983203380788</v>
      </c>
      <c r="S11">
        <f>_xll.acq_interpolator_eval(S$2,$H11)</f>
        <v>5.94</v>
      </c>
      <c r="T11">
        <f>_xll.acq_interpolator_eval(T$2,$H11)</f>
        <v>5.94</v>
      </c>
      <c r="U11">
        <f>_xll.acq_interpolator_eval(U$2,$H11)</f>
        <v>5.94</v>
      </c>
      <c r="V11">
        <f>_xll.acq_interpolator_eval(V$2,$H11)</f>
        <v>5.94</v>
      </c>
      <c r="W11">
        <f>_xll.acq_interpolator_eval(W$2,$H11)</f>
        <v>5.94</v>
      </c>
    </row>
    <row r="12" spans="2:23" x14ac:dyDescent="0.35">
      <c r="B12" s="2">
        <v>1</v>
      </c>
      <c r="C12" s="1">
        <f>VLOOKUP(B12,Functions!$C$5:$Z$17,MATCH($F$3,Functions!$D$4:$Z$4,0)+1,FALSE)</f>
        <v>-0.2</v>
      </c>
      <c r="E12" t="s">
        <v>31</v>
      </c>
      <c r="H12" s="12">
        <v>-2.8</v>
      </c>
      <c r="I12">
        <f>_xll.acq_interpolator_eval($F$6,H12)</f>
        <v>5.92</v>
      </c>
      <c r="J12">
        <f>_xll.acq_interpolator_eval_deriv($F$6,H12)</f>
        <v>-0.40000000000000019</v>
      </c>
      <c r="K12">
        <f>_xll.acq_diff1_c3pt(H11:H13,I11:I13)</f>
        <v>-0.4</v>
      </c>
      <c r="L12">
        <f>_xll.acq_diff2_c3pt(H11:H13,I11:I13)</f>
        <v>1.4210854715201991E-13</v>
      </c>
      <c r="N12">
        <f>_xll.acq_interpolator_eval(N$2,$H12)</f>
        <v>6</v>
      </c>
      <c r="O12">
        <f>_xll.acq_interpolator_eval(O$2,$H12)</f>
        <v>5.92</v>
      </c>
      <c r="P12">
        <f>_xll.acq_interpolator_eval(P$2,$H12)</f>
        <v>5.9200000000000008</v>
      </c>
      <c r="Q12">
        <f>_xll.acq_interpolator_eval(Q$2,$H12)</f>
        <v>5.9249024041609699</v>
      </c>
      <c r="R12">
        <f>_xll.acq_interpolator_eval(R$2,$H12)</f>
        <v>5.9249024041609699</v>
      </c>
      <c r="S12">
        <f>_xll.acq_interpolator_eval(S$2,$H12)</f>
        <v>5.92</v>
      </c>
      <c r="T12">
        <f>_xll.acq_interpolator_eval(T$2,$H12)</f>
        <v>5.92</v>
      </c>
      <c r="U12">
        <f>_xll.acq_interpolator_eval(U$2,$H12)</f>
        <v>5.92</v>
      </c>
      <c r="V12">
        <f>_xll.acq_interpolator_eval(V$2,$H12)</f>
        <v>5.92</v>
      </c>
      <c r="W12">
        <f>_xll.acq_interpolator_eval(W$2,$H12)</f>
        <v>5.92</v>
      </c>
    </row>
    <row r="13" spans="2:23" x14ac:dyDescent="0.35">
      <c r="B13" s="2">
        <v>1.5</v>
      </c>
      <c r="C13" s="1">
        <f>VLOOKUP(B13,Functions!$C$5:$Z$17,MATCH($F$3,Functions!$D$4:$Z$4,0)+1,FALSE)</f>
        <v>-0.3</v>
      </c>
      <c r="E13" t="s">
        <v>2</v>
      </c>
      <c r="H13" s="12">
        <v>-2.75</v>
      </c>
      <c r="I13">
        <f>_xll.acq_interpolator_eval($F$6,H13)</f>
        <v>5.9</v>
      </c>
      <c r="J13">
        <f>_xll.acq_interpolator_eval_deriv($F$6,H13)</f>
        <v>-0.40000000000000124</v>
      </c>
      <c r="K13">
        <f>_xll.acq_diff1_c3pt(H12:H14,I12:I14)</f>
        <v>-0.4000000000000018</v>
      </c>
      <c r="L13">
        <f>_xll.acq_diff2_c3pt(H12:H14,I12:I14)</f>
        <v>-1.7763568394002568E-13</v>
      </c>
      <c r="N13">
        <f>_xll.acq_interpolator_eval(N$2,$H13)</f>
        <v>6</v>
      </c>
      <c r="O13">
        <f>_xll.acq_interpolator_eval(O$2,$H13)</f>
        <v>5.9</v>
      </c>
      <c r="P13">
        <f>_xll.acq_interpolator_eval(P$2,$H13)</f>
        <v>5.9</v>
      </c>
      <c r="Q13">
        <f>_xll.acq_interpolator_eval(Q$2,$H13)</f>
        <v>5.9054714332153688</v>
      </c>
      <c r="R13">
        <f>_xll.acq_interpolator_eval(R$2,$H13)</f>
        <v>5.9054714332153688</v>
      </c>
      <c r="S13">
        <f>_xll.acq_interpolator_eval(S$2,$H13)</f>
        <v>5.9</v>
      </c>
      <c r="T13">
        <f>_xll.acq_interpolator_eval(T$2,$H13)</f>
        <v>5.9</v>
      </c>
      <c r="U13">
        <f>_xll.acq_interpolator_eval(U$2,$H13)</f>
        <v>5.9</v>
      </c>
      <c r="V13">
        <f>_xll.acq_interpolator_eval(V$2,$H13)</f>
        <v>5.9</v>
      </c>
      <c r="W13">
        <f>_xll.acq_interpolator_eval(W$2,$H13)</f>
        <v>5.9</v>
      </c>
    </row>
    <row r="14" spans="2:23" x14ac:dyDescent="0.35">
      <c r="B14" s="2">
        <v>2</v>
      </c>
      <c r="C14" s="1">
        <f>VLOOKUP(B14,Functions!$C$5:$Z$17,MATCH($F$3,Functions!$D$4:$Z$4,0)+1,FALSE)</f>
        <v>-0.4</v>
      </c>
      <c r="E14" t="s">
        <v>5</v>
      </c>
      <c r="H14" s="12">
        <v>-2.7</v>
      </c>
      <c r="I14">
        <f>_xll.acq_interpolator_eval($F$6,H14)</f>
        <v>5.88</v>
      </c>
      <c r="J14">
        <f>_xll.acq_interpolator_eval_deriv($F$6,H14)</f>
        <v>-0.40000000000000019</v>
      </c>
      <c r="K14">
        <f>_xll.acq_diff1_c3pt(H13:H15,I13:I15)</f>
        <v>-0.4000000000000089</v>
      </c>
      <c r="L14">
        <f>_xll.acq_diff2_c3pt(H13:H15,I13:I15)</f>
        <v>3.5527136788004978E-14</v>
      </c>
      <c r="N14">
        <f>_xll.acq_interpolator_eval(N$2,$H14)</f>
        <v>5.8</v>
      </c>
      <c r="O14">
        <f>_xll.acq_interpolator_eval(O$2,$H14)</f>
        <v>5.88</v>
      </c>
      <c r="P14">
        <f>_xll.acq_interpolator_eval(P$2,$H14)</f>
        <v>5.8800000000000008</v>
      </c>
      <c r="Q14">
        <f>_xll.acq_interpolator_eval(Q$2,$H14)</f>
        <v>5.8856027476125377</v>
      </c>
      <c r="R14">
        <f>_xll.acq_interpolator_eval(R$2,$H14)</f>
        <v>5.8856027476125377</v>
      </c>
      <c r="S14">
        <f>_xll.acq_interpolator_eval(S$2,$H14)</f>
        <v>5.88</v>
      </c>
      <c r="T14">
        <f>_xll.acq_interpolator_eval(T$2,$H14)</f>
        <v>5.88</v>
      </c>
      <c r="U14">
        <f>_xll.acq_interpolator_eval(U$2,$H14)</f>
        <v>5.88</v>
      </c>
      <c r="V14">
        <f>_xll.acq_interpolator_eval(V$2,$H14)</f>
        <v>5.88</v>
      </c>
      <c r="W14">
        <f>_xll.acq_interpolator_eval(W$2,$H14)</f>
        <v>5.88</v>
      </c>
    </row>
    <row r="15" spans="2:23" x14ac:dyDescent="0.35">
      <c r="B15" s="2">
        <v>2.5</v>
      </c>
      <c r="C15" s="1">
        <f>VLOOKUP(B15,Functions!$C$5:$Z$17,MATCH($F$3,Functions!$D$4:$Z$4,0)+1,FALSE)</f>
        <v>-0.5</v>
      </c>
      <c r="E15" t="s">
        <v>4</v>
      </c>
      <c r="H15" s="12">
        <v>-2.65</v>
      </c>
      <c r="I15">
        <f>_xll.acq_interpolator_eval($F$6,H15)</f>
        <v>5.8599999999999994</v>
      </c>
      <c r="J15">
        <f>_xll.acq_interpolator_eval_deriv($F$6,H15)</f>
        <v>-0.39999999999999963</v>
      </c>
      <c r="K15">
        <f>_xll.acq_diff1_c3pt(H14:H16,I14:I16)</f>
        <v>-0.4</v>
      </c>
      <c r="L15">
        <f>_xll.acq_diff2_c3pt(H14:H16,I14:I16)</f>
        <v>1.4210854715201991E-13</v>
      </c>
      <c r="N15">
        <f>_xll.acq_interpolator_eval(N$2,$H15)</f>
        <v>5.8</v>
      </c>
      <c r="O15">
        <f>_xll.acq_interpolator_eval(O$2,$H15)</f>
        <v>5.8599999999999994</v>
      </c>
      <c r="P15">
        <f>_xll.acq_interpolator_eval(P$2,$H15)</f>
        <v>5.86</v>
      </c>
      <c r="Q15">
        <f>_xll.acq_interpolator_eval(Q$2,$H15)</f>
        <v>5.8652088044210302</v>
      </c>
      <c r="R15">
        <f>_xll.acq_interpolator_eval(R$2,$H15)</f>
        <v>5.8652088044210302</v>
      </c>
      <c r="S15">
        <f>_xll.acq_interpolator_eval(S$2,$H15)</f>
        <v>5.8599999999999994</v>
      </c>
      <c r="T15">
        <f>_xll.acq_interpolator_eval(T$2,$H15)</f>
        <v>5.8599999999999994</v>
      </c>
      <c r="U15">
        <f>_xll.acq_interpolator_eval(U$2,$H15)</f>
        <v>5.8599999999999994</v>
      </c>
      <c r="V15">
        <f>_xll.acq_interpolator_eval(V$2,$H15)</f>
        <v>5.8599999999999994</v>
      </c>
      <c r="W15">
        <f>_xll.acq_interpolator_eval(W$2,$H15)</f>
        <v>5.8599999999999994</v>
      </c>
    </row>
    <row r="16" spans="2:23" x14ac:dyDescent="0.35">
      <c r="B16" s="2">
        <v>3</v>
      </c>
      <c r="C16" s="1">
        <f>VLOOKUP(B16,Functions!$C$5:$Z$17,MATCH($F$3,Functions!$D$4:$Z$4,0)+1,FALSE)</f>
        <v>-0.6</v>
      </c>
      <c r="E16" t="s">
        <v>11</v>
      </c>
      <c r="H16" s="12">
        <v>-2.6</v>
      </c>
      <c r="I16">
        <f>_xll.acq_interpolator_eval($F$6,H16)</f>
        <v>5.84</v>
      </c>
      <c r="J16">
        <f>_xll.acq_interpolator_eval_deriv($F$6,H16)</f>
        <v>-0.40000000000000013</v>
      </c>
      <c r="K16">
        <f>_xll.acq_diff1_c3pt(H15:H17,I15:I17)</f>
        <v>-0.39999999999999114</v>
      </c>
      <c r="L16">
        <f>_xll.acq_diff2_c3pt(H15:H17,I15:I17)</f>
        <v>3.5527136788004978E-14</v>
      </c>
      <c r="N16">
        <f>_xll.acq_interpolator_eval(N$2,$H16)</f>
        <v>5.8</v>
      </c>
      <c r="O16">
        <f>_xll.acq_interpolator_eval(O$2,$H16)</f>
        <v>5.84</v>
      </c>
      <c r="P16">
        <f>_xll.acq_interpolator_eval(P$2,$H16)</f>
        <v>5.84</v>
      </c>
      <c r="Q16">
        <f>_xll.acq_interpolator_eval(Q$2,$H16)</f>
        <v>5.844202060709403</v>
      </c>
      <c r="R16">
        <f>_xll.acq_interpolator_eval(R$2,$H16)</f>
        <v>5.844202060709403</v>
      </c>
      <c r="S16">
        <f>_xll.acq_interpolator_eval(S$2,$H16)</f>
        <v>5.84</v>
      </c>
      <c r="T16">
        <f>_xll.acq_interpolator_eval(T$2,$H16)</f>
        <v>5.84</v>
      </c>
      <c r="U16">
        <f>_xll.acq_interpolator_eval(U$2,$H16)</f>
        <v>5.84</v>
      </c>
      <c r="V16">
        <f>_xll.acq_interpolator_eval(V$2,$H16)</f>
        <v>5.84</v>
      </c>
      <c r="W16">
        <f>_xll.acq_interpolator_eval(W$2,$H16)</f>
        <v>5.84</v>
      </c>
    </row>
    <row r="17" spans="5:23" x14ac:dyDescent="0.35">
      <c r="E17" t="s">
        <v>12</v>
      </c>
      <c r="H17" s="12">
        <v>-2.5499999999999998</v>
      </c>
      <c r="I17">
        <f>_xll.acq_interpolator_eval($F$6,H17)</f>
        <v>5.82</v>
      </c>
      <c r="J17">
        <f>_xll.acq_interpolator_eval_deriv($F$6,H17)</f>
        <v>-0.40000000000000019</v>
      </c>
      <c r="K17">
        <f>_xll.acq_diff1_c3pt(H16:H18,I16:I18)</f>
        <v>-0.4</v>
      </c>
      <c r="L17">
        <f>_xll.acq_diff2_c3pt(H16:H18,I16:I18)</f>
        <v>-2.1316282072802988E-13</v>
      </c>
      <c r="N17">
        <f>_xll.acq_interpolator_eval(N$2,$H17)</f>
        <v>5.8</v>
      </c>
      <c r="O17">
        <f>_xll.acq_interpolator_eval(O$2,$H17)</f>
        <v>5.8199999999999994</v>
      </c>
      <c r="P17">
        <f>_xll.acq_interpolator_eval(P$2,$H17)</f>
        <v>5.82</v>
      </c>
      <c r="Q17">
        <f>_xll.acq_interpolator_eval(Q$2,$H17)</f>
        <v>5.822494973546207</v>
      </c>
      <c r="R17">
        <f>_xll.acq_interpolator_eval(R$2,$H17)</f>
        <v>5.822494973546207</v>
      </c>
      <c r="S17">
        <f>_xll.acq_interpolator_eval(S$2,$H17)</f>
        <v>5.82</v>
      </c>
      <c r="T17">
        <f>_xll.acq_interpolator_eval(T$2,$H17)</f>
        <v>5.82</v>
      </c>
      <c r="U17">
        <f>_xll.acq_interpolator_eval(U$2,$H17)</f>
        <v>5.8199999999999994</v>
      </c>
      <c r="V17">
        <f>_xll.acq_interpolator_eval(V$2,$H17)</f>
        <v>5.8199999999999994</v>
      </c>
      <c r="W17">
        <f>_xll.acq_interpolator_eval(W$2,$H17)</f>
        <v>5.82</v>
      </c>
    </row>
    <row r="18" spans="5:23" x14ac:dyDescent="0.35">
      <c r="E18" t="s">
        <v>132</v>
      </c>
      <c r="H18" s="12">
        <v>-2.5</v>
      </c>
      <c r="I18">
        <f>_xll.acq_interpolator_eval($F$6,H18)</f>
        <v>5.8</v>
      </c>
      <c r="J18">
        <f>_xll.acq_interpolator_eval_deriv($F$6,H18)</f>
        <v>-0.40000000000000036</v>
      </c>
      <c r="K18">
        <f>_xll.acq_diff1_c3pt(H17:H19,I17:I19)</f>
        <v>-0.40000000000001068</v>
      </c>
      <c r="L18">
        <f>_xll.acq_diff2_c3pt(H17:H19,I17:I19)</f>
        <v>0</v>
      </c>
      <c r="N18">
        <f>_xll.acq_interpolator_eval(N$2,$H18)</f>
        <v>5.8</v>
      </c>
      <c r="O18">
        <f>_xll.acq_interpolator_eval(O$2,$H18)</f>
        <v>5.8</v>
      </c>
      <c r="P18">
        <f>_xll.acq_interpolator_eval(P$2,$H18)</f>
        <v>5.8</v>
      </c>
      <c r="Q18">
        <f>_xll.acq_interpolator_eval(Q$2,$H18)</f>
        <v>5.8</v>
      </c>
      <c r="R18">
        <f>_xll.acq_interpolator_eval(R$2,$H18)</f>
        <v>5.8</v>
      </c>
      <c r="S18">
        <f>_xll.acq_interpolator_eval(S$2,$H18)</f>
        <v>5.8</v>
      </c>
      <c r="T18">
        <f>_xll.acq_interpolator_eval(T$2,$H18)</f>
        <v>5.8</v>
      </c>
      <c r="U18">
        <f>_xll.acq_interpolator_eval(U$2,$H18)</f>
        <v>5.8</v>
      </c>
      <c r="V18">
        <f>_xll.acq_interpolator_eval(V$2,$H18)</f>
        <v>5.8</v>
      </c>
      <c r="W18">
        <f>_xll.acq_interpolator_eval(W$2,$H18)</f>
        <v>5.8</v>
      </c>
    </row>
    <row r="19" spans="5:23" x14ac:dyDescent="0.35">
      <c r="E19" t="s">
        <v>9</v>
      </c>
      <c r="H19" s="12">
        <v>-2.4500000000000002</v>
      </c>
      <c r="I19">
        <f>_xll.acq_interpolator_eval($F$6,H19)</f>
        <v>5.7799999999999994</v>
      </c>
      <c r="J19">
        <f>_xll.acq_interpolator_eval_deriv($F$6,H19)</f>
        <v>-0.4000000000000003</v>
      </c>
      <c r="K19">
        <f>_xll.acq_diff1_c3pt(H18:H20,I18:I20)</f>
        <v>-0.39999999999999114</v>
      </c>
      <c r="L19">
        <f>_xll.acq_diff2_c3pt(H18:H20,I18:I20)</f>
        <v>3.9079850466805475E-13</v>
      </c>
      <c r="N19">
        <f>_xll.acq_interpolator_eval(N$2,$H19)</f>
        <v>5.8</v>
      </c>
      <c r="O19">
        <f>_xll.acq_interpolator_eval(O$2,$H19)</f>
        <v>5.78</v>
      </c>
      <c r="P19">
        <f>_xll.acq_interpolator_eval(P$2,$H19)</f>
        <v>5.78</v>
      </c>
      <c r="Q19">
        <f>_xll.acq_interpolator_eval(Q$2,$H19)</f>
        <v>5.7767171400707786</v>
      </c>
      <c r="R19">
        <f>_xll.acq_interpolator_eval(R$2,$H19)</f>
        <v>5.7767171400707786</v>
      </c>
      <c r="S19">
        <f>_xll.acq_interpolator_eval(S$2,$H19)</f>
        <v>5.7799999999999994</v>
      </c>
      <c r="T19">
        <f>_xll.acq_interpolator_eval(T$2,$H19)</f>
        <v>5.7799999999999994</v>
      </c>
      <c r="U19">
        <f>_xll.acq_interpolator_eval(U$2,$H19)</f>
        <v>5.78</v>
      </c>
      <c r="V19">
        <f>_xll.acq_interpolator_eval(V$2,$H19)</f>
        <v>5.78</v>
      </c>
      <c r="W19">
        <f>_xll.acq_interpolator_eval(W$2,$H19)</f>
        <v>5.7799999999999994</v>
      </c>
    </row>
    <row r="20" spans="5:23" x14ac:dyDescent="0.35">
      <c r="E20" t="s">
        <v>10</v>
      </c>
      <c r="H20" s="12">
        <v>-2.4</v>
      </c>
      <c r="I20">
        <f>_xll.acq_interpolator_eval($F$6,H20)</f>
        <v>5.7600000000000007</v>
      </c>
      <c r="J20">
        <f>_xll.acq_interpolator_eval_deriv($F$6,H20)</f>
        <v>-0.40000000000000036</v>
      </c>
      <c r="K20">
        <f>_xll.acq_diff1_c3pt(H19:H21,I19:I21)</f>
        <v>-0.4</v>
      </c>
      <c r="L20">
        <f>_xll.acq_diff2_c3pt(H19:H21,I19:I21)</f>
        <v>-5.6843418860807964E-13</v>
      </c>
      <c r="N20">
        <f>_xll.acq_interpolator_eval(N$2,$H20)</f>
        <v>5.8</v>
      </c>
      <c r="O20">
        <f>_xll.acq_interpolator_eval(O$2,$H20)</f>
        <v>5.76</v>
      </c>
      <c r="P20">
        <f>_xll.acq_interpolator_eval(P$2,$H20)</f>
        <v>5.76</v>
      </c>
      <c r="Q20">
        <f>_xll.acq_interpolator_eval(Q$2,$H20)</f>
        <v>5.7529965654843283</v>
      </c>
      <c r="R20">
        <f>_xll.acq_interpolator_eval(R$2,$H20)</f>
        <v>5.7529965654843283</v>
      </c>
      <c r="S20">
        <f>_xll.acq_interpolator_eval(S$2,$H20)</f>
        <v>5.7600000000000007</v>
      </c>
      <c r="T20">
        <f>_xll.acq_interpolator_eval(T$2,$H20)</f>
        <v>5.7600000000000007</v>
      </c>
      <c r="U20">
        <f>_xll.acq_interpolator_eval(U$2,$H20)</f>
        <v>5.76</v>
      </c>
      <c r="V20">
        <f>_xll.acq_interpolator_eval(V$2,$H20)</f>
        <v>5.76</v>
      </c>
      <c r="W20">
        <f>_xll.acq_interpolator_eval(W$2,$H20)</f>
        <v>5.7600000000000007</v>
      </c>
    </row>
    <row r="21" spans="5:23" x14ac:dyDescent="0.35">
      <c r="E21" t="s">
        <v>13</v>
      </c>
      <c r="H21" s="12">
        <v>-2.35</v>
      </c>
      <c r="I21">
        <f>_xll.acq_interpolator_eval($F$6,H21)</f>
        <v>5.7399999999999993</v>
      </c>
      <c r="J21">
        <f>_xll.acq_interpolator_eval_deriv($F$6,H21)</f>
        <v>-0.39999999999999991</v>
      </c>
      <c r="K21">
        <f>_xll.acq_diff1_c3pt(H20:H22,I20:I22)</f>
        <v>-0.4000000000000089</v>
      </c>
      <c r="L21">
        <f>_xll.acq_diff2_c3pt(H20:H22,I20:I22)</f>
        <v>3.9079850466805475E-13</v>
      </c>
      <c r="N21">
        <f>_xll.acq_interpolator_eval(N$2,$H21)</f>
        <v>5.8</v>
      </c>
      <c r="O21">
        <f>_xll.acq_interpolator_eval(O$2,$H21)</f>
        <v>5.74</v>
      </c>
      <c r="P21">
        <f>_xll.acq_interpolator_eval(P$2,$H21)</f>
        <v>5.7399999999999993</v>
      </c>
      <c r="Q21">
        <f>_xll.acq_interpolator_eval(Q$2,$H21)</f>
        <v>5.729275990897877</v>
      </c>
      <c r="R21">
        <f>_xll.acq_interpolator_eval(R$2,$H21)</f>
        <v>5.729275990897877</v>
      </c>
      <c r="S21">
        <f>_xll.acq_interpolator_eval(S$2,$H21)</f>
        <v>5.7399999999999993</v>
      </c>
      <c r="T21">
        <f>_xll.acq_interpolator_eval(T$2,$H21)</f>
        <v>5.7399999999999993</v>
      </c>
      <c r="U21">
        <f>_xll.acq_interpolator_eval(U$2,$H21)</f>
        <v>5.74</v>
      </c>
      <c r="V21">
        <f>_xll.acq_interpolator_eval(V$2,$H21)</f>
        <v>5.74</v>
      </c>
      <c r="W21">
        <f>_xll.acq_interpolator_eval(W$2,$H21)</f>
        <v>5.7399999999999993</v>
      </c>
    </row>
    <row r="22" spans="5:23" x14ac:dyDescent="0.35">
      <c r="E22" t="s">
        <v>157</v>
      </c>
      <c r="H22" s="12">
        <v>-2.2999999999999998</v>
      </c>
      <c r="I22">
        <f>_xll.acq_interpolator_eval($F$6,H22)</f>
        <v>5.72</v>
      </c>
      <c r="J22">
        <f>_xll.acq_interpolator_eval_deriv($F$6,H22)</f>
        <v>-0.40000000000000047</v>
      </c>
      <c r="K22">
        <f>_xll.acq_diff1_c3pt(H21:H23,I21:I23)</f>
        <v>-0.4</v>
      </c>
      <c r="L22">
        <f>_xll.acq_diff2_c3pt(H21:H23,I21:I23)</f>
        <v>-2.1316282072802988E-13</v>
      </c>
      <c r="N22">
        <f>_xll.acq_interpolator_eval(N$2,$H22)</f>
        <v>5.8</v>
      </c>
      <c r="O22">
        <f>_xll.acq_interpolator_eval(O$2,$H22)</f>
        <v>5.72</v>
      </c>
      <c r="P22">
        <f>_xll.acq_interpolator_eval(P$2,$H22)</f>
        <v>5.72</v>
      </c>
      <c r="Q22">
        <f>_xll.acq_interpolator_eval(Q$2,$H22)</f>
        <v>5.7059931309686558</v>
      </c>
      <c r="R22">
        <f>_xll.acq_interpolator_eval(R$2,$H22)</f>
        <v>5.7059931309686558</v>
      </c>
      <c r="S22">
        <f>_xll.acq_interpolator_eval(S$2,$H22)</f>
        <v>5.72</v>
      </c>
      <c r="T22">
        <f>_xll.acq_interpolator_eval(T$2,$H22)</f>
        <v>5.72</v>
      </c>
      <c r="U22">
        <f>_xll.acq_interpolator_eval(U$2,$H22)</f>
        <v>5.72</v>
      </c>
      <c r="V22">
        <f>_xll.acq_interpolator_eval(V$2,$H22)</f>
        <v>5.72</v>
      </c>
      <c r="W22">
        <f>_xll.acq_interpolator_eval(W$2,$H22)</f>
        <v>5.72</v>
      </c>
    </row>
    <row r="23" spans="5:23" x14ac:dyDescent="0.35">
      <c r="E23" t="s">
        <v>57</v>
      </c>
      <c r="H23" s="12">
        <v>-2.25</v>
      </c>
      <c r="I23">
        <f>_xll.acq_interpolator_eval($F$6,H23)</f>
        <v>5.6999999999999993</v>
      </c>
      <c r="J23">
        <f>_xll.acq_interpolator_eval_deriv($F$6,H23)</f>
        <v>-0.40000000000000147</v>
      </c>
      <c r="K23">
        <f>_xll.acq_diff1_c3pt(H22:H24,I22:I24)</f>
        <v>-0.40000000000000535</v>
      </c>
      <c r="L23">
        <f>_xll.acq_diff2_c3pt(H22:H24,I22:I24)</f>
        <v>1.0658141036400453E-13</v>
      </c>
      <c r="N23">
        <f>_xll.acq_interpolator_eval(N$2,$H23)</f>
        <v>5.8</v>
      </c>
      <c r="O23">
        <f>_xll.acq_interpolator_eval(O$2,$H23)</f>
        <v>5.6999999999999993</v>
      </c>
      <c r="P23">
        <f>_xll.acq_interpolator_eval(P$2,$H23)</f>
        <v>5.6999999999999993</v>
      </c>
      <c r="Q23">
        <f>_xll.acq_interpolator_eval(Q$2,$H23)</f>
        <v>5.683585700353893</v>
      </c>
      <c r="R23">
        <f>_xll.acq_interpolator_eval(R$2,$H23)</f>
        <v>5.683585700353893</v>
      </c>
      <c r="S23">
        <f>_xll.acq_interpolator_eval(S$2,$H23)</f>
        <v>5.6999999999999993</v>
      </c>
      <c r="T23">
        <f>_xll.acq_interpolator_eval(T$2,$H23)</f>
        <v>5.6999999999999993</v>
      </c>
      <c r="U23">
        <f>_xll.acq_interpolator_eval(U$2,$H23)</f>
        <v>5.6999999999999993</v>
      </c>
      <c r="V23">
        <f>_xll.acq_interpolator_eval(V$2,$H23)</f>
        <v>5.6999999999999993</v>
      </c>
      <c r="W23">
        <f>_xll.acq_interpolator_eval(W$2,$H23)</f>
        <v>5.6999999999999993</v>
      </c>
    </row>
    <row r="24" spans="5:23" x14ac:dyDescent="0.35">
      <c r="E24" t="s">
        <v>156</v>
      </c>
      <c r="H24" s="12">
        <v>-2.19999999999999</v>
      </c>
      <c r="I24">
        <f>_xll.acq_interpolator_eval($F$6,H24)</f>
        <v>5.6799999999999953</v>
      </c>
      <c r="J24">
        <f>_xll.acq_interpolator_eval_deriv($F$6,H24)</f>
        <v>-0.39999999999999941</v>
      </c>
      <c r="K24">
        <f>_xll.acq_diff1_c3pt(H23:H25,I23:I25)</f>
        <v>-0.40000000000000535</v>
      </c>
      <c r="L24">
        <f>_xll.acq_diff2_c3pt(H23:H25,I23:I25)</f>
        <v>-1.0658141036400453E-13</v>
      </c>
      <c r="N24">
        <f>_xll.acq_interpolator_eval(N$2,$H24)</f>
        <v>5.6</v>
      </c>
      <c r="O24">
        <f>_xll.acq_interpolator_eval(O$2,$H24)</f>
        <v>5.6799999999999953</v>
      </c>
      <c r="P24">
        <f>_xll.acq_interpolator_eval(P$2,$H24)</f>
        <v>5.6799999999999953</v>
      </c>
      <c r="Q24">
        <f>_xll.acq_interpolator_eval(Q$2,$H24)</f>
        <v>5.6624914137108169</v>
      </c>
      <c r="R24">
        <f>_xll.acq_interpolator_eval(R$2,$H24)</f>
        <v>5.6624914137108169</v>
      </c>
      <c r="S24">
        <f>_xll.acq_interpolator_eval(S$2,$H24)</f>
        <v>5.6799999999999953</v>
      </c>
      <c r="T24">
        <f>_xll.acq_interpolator_eval(T$2,$H24)</f>
        <v>5.6799999999999953</v>
      </c>
      <c r="U24">
        <f>_xll.acq_interpolator_eval(U$2,$H24)</f>
        <v>5.6799999999999953</v>
      </c>
      <c r="V24">
        <f>_xll.acq_interpolator_eval(V$2,$H24)</f>
        <v>5.6799999999999953</v>
      </c>
      <c r="W24">
        <f>_xll.acq_interpolator_eval(W$2,$H24)</f>
        <v>5.6799999999999953</v>
      </c>
    </row>
    <row r="25" spans="5:23" x14ac:dyDescent="0.35">
      <c r="H25" s="12">
        <v>-2.1499999999999901</v>
      </c>
      <c r="I25">
        <f>_xll.acq_interpolator_eval($F$6,H25)</f>
        <v>5.6599999999999948</v>
      </c>
      <c r="J25">
        <f>_xll.acq_interpolator_eval_deriv($F$6,H25)</f>
        <v>-0.40000000000000058</v>
      </c>
      <c r="K25">
        <f>_xll.acq_diff1_c3pt(H24:H26,I24:I26)</f>
        <v>-0.4</v>
      </c>
      <c r="L25">
        <f>_xll.acq_diff2_c3pt(H24:H26,I24:I26)</f>
        <v>2.1316282072802988E-13</v>
      </c>
      <c r="N25">
        <f>_xll.acq_interpolator_eval(N$2,$H25)</f>
        <v>5.6</v>
      </c>
      <c r="O25">
        <f>_xll.acq_interpolator_eval(O$2,$H25)</f>
        <v>5.6599999999999957</v>
      </c>
      <c r="P25">
        <f>_xll.acq_interpolator_eval(P$2,$H25)</f>
        <v>5.6599999999999948</v>
      </c>
      <c r="Q25">
        <f>_xll.acq_interpolator_eval(Q$2,$H25)</f>
        <v>5.6431479856966611</v>
      </c>
      <c r="R25">
        <f>_xll.acq_interpolator_eval(R$2,$H25)</f>
        <v>5.6431479856966611</v>
      </c>
      <c r="S25">
        <f>_xll.acq_interpolator_eval(S$2,$H25)</f>
        <v>5.6599999999999948</v>
      </c>
      <c r="T25">
        <f>_xll.acq_interpolator_eval(T$2,$H25)</f>
        <v>5.6599999999999948</v>
      </c>
      <c r="U25">
        <f>_xll.acq_interpolator_eval(U$2,$H25)</f>
        <v>5.6599999999999957</v>
      </c>
      <c r="V25">
        <f>_xll.acq_interpolator_eval(V$2,$H25)</f>
        <v>5.6599999999999957</v>
      </c>
      <c r="W25">
        <f>_xll.acq_interpolator_eval(W$2,$H25)</f>
        <v>5.6599999999999948</v>
      </c>
    </row>
    <row r="26" spans="5:23" x14ac:dyDescent="0.35">
      <c r="H26" s="12">
        <v>-2.0999999999999899</v>
      </c>
      <c r="I26">
        <f>_xll.acq_interpolator_eval($F$6,H26)</f>
        <v>5.6399999999999952</v>
      </c>
      <c r="J26">
        <f>_xll.acq_interpolator_eval_deriv($F$6,H26)</f>
        <v>-0.39999999999999902</v>
      </c>
      <c r="K26">
        <f>_xll.acq_diff1_c3pt(H25:H27,I25:I27)</f>
        <v>-0.39999999999999114</v>
      </c>
      <c r="L26">
        <f>_xll.acq_diff2_c3pt(H25:H27,I25:I27)</f>
        <v>-3.5527136788004978E-14</v>
      </c>
      <c r="N26">
        <f>_xll.acq_interpolator_eval(N$2,$H26)</f>
        <v>5.6</v>
      </c>
      <c r="O26">
        <f>_xll.acq_interpolator_eval(O$2,$H26)</f>
        <v>5.6399999999999952</v>
      </c>
      <c r="P26">
        <f>_xll.acq_interpolator_eval(P$2,$H26)</f>
        <v>5.6399999999999952</v>
      </c>
      <c r="Q26">
        <f>_xll.acq_interpolator_eval(Q$2,$H26)</f>
        <v>5.6259931309686522</v>
      </c>
      <c r="R26">
        <f>_xll.acq_interpolator_eval(R$2,$H26)</f>
        <v>5.6259931309686522</v>
      </c>
      <c r="S26">
        <f>_xll.acq_interpolator_eval(S$2,$H26)</f>
        <v>5.6399999999999952</v>
      </c>
      <c r="T26">
        <f>_xll.acq_interpolator_eval(T$2,$H26)</f>
        <v>5.6399999999999952</v>
      </c>
      <c r="U26">
        <f>_xll.acq_interpolator_eval(U$2,$H26)</f>
        <v>5.6399999999999952</v>
      </c>
      <c r="V26">
        <f>_xll.acq_interpolator_eval(V$2,$H26)</f>
        <v>5.6399999999999952</v>
      </c>
      <c r="W26">
        <f>_xll.acq_interpolator_eval(W$2,$H26)</f>
        <v>5.6399999999999952</v>
      </c>
    </row>
    <row r="27" spans="5:23" x14ac:dyDescent="0.35">
      <c r="H27" s="12">
        <v>-2.0499999999999901</v>
      </c>
      <c r="I27">
        <f>_xll.acq_interpolator_eval($F$6,H27)</f>
        <v>5.6199999999999957</v>
      </c>
      <c r="J27">
        <f>_xll.acq_interpolator_eval_deriv($F$6,H27)</f>
        <v>-0.3999999999999998</v>
      </c>
      <c r="K27">
        <f>_xll.acq_diff1_c3pt(H26:H28,I26:I28)</f>
        <v>-0.39999999999999647</v>
      </c>
      <c r="L27">
        <f>_xll.acq_diff2_c3pt(H26:H28,I26:I28)</f>
        <v>-7.1054273576017213E-14</v>
      </c>
      <c r="N27">
        <f>_xll.acq_interpolator_eval(N$2,$H27)</f>
        <v>5.6</v>
      </c>
      <c r="O27">
        <f>_xll.acq_interpolator_eval(O$2,$H27)</f>
        <v>5.6199999999999957</v>
      </c>
      <c r="P27">
        <f>_xll.acq_interpolator_eval(P$2,$H27)</f>
        <v>5.6199999999999957</v>
      </c>
      <c r="Q27">
        <f>_xll.acq_interpolator_eval(Q$2,$H27)</f>
        <v>5.611464564184022</v>
      </c>
      <c r="R27">
        <f>_xll.acq_interpolator_eval(R$2,$H27)</f>
        <v>5.611464564184022</v>
      </c>
      <c r="S27">
        <f>_xll.acq_interpolator_eval(S$2,$H27)</f>
        <v>5.6199999999999957</v>
      </c>
      <c r="T27">
        <f>_xll.acq_interpolator_eval(T$2,$H27)</f>
        <v>5.6199999999999957</v>
      </c>
      <c r="U27">
        <f>_xll.acq_interpolator_eval(U$2,$H27)</f>
        <v>5.6199999999999957</v>
      </c>
      <c r="V27">
        <f>_xll.acq_interpolator_eval(V$2,$H27)</f>
        <v>5.6199999999999957</v>
      </c>
      <c r="W27">
        <f>_xll.acq_interpolator_eval(W$2,$H27)</f>
        <v>5.6199999999999957</v>
      </c>
    </row>
    <row r="28" spans="5:23" x14ac:dyDescent="0.35">
      <c r="H28" s="12">
        <v>-2</v>
      </c>
      <c r="I28">
        <f>_xll.acq_interpolator_eval($F$6,H28)</f>
        <v>5.6</v>
      </c>
      <c r="J28">
        <f>_xll.acq_interpolator_eval_deriv($F$6,H28)</f>
        <v>-0.39999999999999947</v>
      </c>
      <c r="K28">
        <f>_xll.acq_diff1_c3pt(H27:H29,I27:I29)</f>
        <v>-0.4</v>
      </c>
      <c r="L28">
        <f>_xll.acq_diff2_c3pt(H27:H29,I27:I29)</f>
        <v>0</v>
      </c>
      <c r="N28">
        <f>_xll.acq_interpolator_eval(N$2,$H28)</f>
        <v>5.6</v>
      </c>
      <c r="O28">
        <f>_xll.acq_interpolator_eval(O$2,$H28)</f>
        <v>5.6</v>
      </c>
      <c r="P28">
        <f>_xll.acq_interpolator_eval(P$2,$H28)</f>
        <v>5.6</v>
      </c>
      <c r="Q28">
        <f>_xll.acq_interpolator_eval(Q$2,$H28)</f>
        <v>5.6</v>
      </c>
      <c r="R28">
        <f>_xll.acq_interpolator_eval(R$2,$H28)</f>
        <v>5.6</v>
      </c>
      <c r="S28">
        <f>_xll.acq_interpolator_eval(S$2,$H28)</f>
        <v>5.6</v>
      </c>
      <c r="T28">
        <f>_xll.acq_interpolator_eval(T$2,$H28)</f>
        <v>5.6</v>
      </c>
      <c r="U28">
        <f>_xll.acq_interpolator_eval(U$2,$H28)</f>
        <v>5.6</v>
      </c>
      <c r="V28">
        <f>_xll.acq_interpolator_eval(V$2,$H28)</f>
        <v>5.6</v>
      </c>
      <c r="W28">
        <f>_xll.acq_interpolator_eval(W$2,$H28)</f>
        <v>5.6</v>
      </c>
    </row>
    <row r="29" spans="5:23" x14ac:dyDescent="0.35">
      <c r="H29" s="12">
        <v>-1.94999999999999</v>
      </c>
      <c r="I29">
        <f>_xll.acq_interpolator_eval($F$6,H29)</f>
        <v>5.5799999999999956</v>
      </c>
      <c r="J29">
        <f>_xll.acq_interpolator_eval_deriv($F$6,H29)</f>
        <v>-0.39999999999999869</v>
      </c>
      <c r="K29">
        <f>_xll.acq_diff1_c3pt(H28:H30,I28:I30)</f>
        <v>-0.40000000000000446</v>
      </c>
      <c r="L29">
        <f>_xll.acq_diff2_c3pt(H28:H30,I28:I30)</f>
        <v>-8.8817841970003574E-14</v>
      </c>
      <c r="N29">
        <f>_xll.acq_interpolator_eval(N$2,$H29)</f>
        <v>5.6</v>
      </c>
      <c r="O29">
        <f>_xll.acq_interpolator_eval(O$2,$H29)</f>
        <v>5.5799999999999956</v>
      </c>
      <c r="P29">
        <f>_xll.acq_interpolator_eval(P$2,$H29)</f>
        <v>5.5799999999999956</v>
      </c>
      <c r="Q29">
        <f>_xll.acq_interpolator_eval(Q$2,$H29)</f>
        <v>5.5916869813480252</v>
      </c>
      <c r="R29">
        <f>_xll.acq_interpolator_eval(R$2,$H29)</f>
        <v>5.5916869813480252</v>
      </c>
      <c r="S29">
        <f>_xll.acq_interpolator_eval(S$2,$H29)</f>
        <v>5.5799999999999956</v>
      </c>
      <c r="T29">
        <f>_xll.acq_interpolator_eval(T$2,$H29)</f>
        <v>5.5799999999999956</v>
      </c>
      <c r="U29">
        <f>_xll.acq_interpolator_eval(U$2,$H29)</f>
        <v>5.5799999999999956</v>
      </c>
      <c r="V29">
        <f>_xll.acq_interpolator_eval(V$2,$H29)</f>
        <v>5.5799999999999956</v>
      </c>
      <c r="W29">
        <f>_xll.acq_interpolator_eval(W$2,$H29)</f>
        <v>5.5799999999999956</v>
      </c>
    </row>
    <row r="30" spans="5:23" x14ac:dyDescent="0.35">
      <c r="H30" s="12">
        <v>-1.8999999999999899</v>
      </c>
      <c r="I30">
        <f>_xll.acq_interpolator_eval($F$6,H30)</f>
        <v>5.5599999999999952</v>
      </c>
      <c r="J30">
        <f>_xll.acq_interpolator_eval_deriv($F$6,H30)</f>
        <v>-0.39999999999999969</v>
      </c>
      <c r="K30">
        <f>_xll.acq_diff1_c3pt(H29:H31,I29:I31)</f>
        <v>-0.39999999999999203</v>
      </c>
      <c r="L30">
        <f>_xll.acq_diff2_c3pt(H29:H31,I29:I31)</f>
        <v>3.3750779948604804E-13</v>
      </c>
      <c r="N30">
        <f>_xll.acq_interpolator_eval(N$2,$H30)</f>
        <v>5.6</v>
      </c>
      <c r="O30">
        <f>_xll.acq_interpolator_eval(O$2,$H30)</f>
        <v>5.5599999999999961</v>
      </c>
      <c r="P30">
        <f>_xll.acq_interpolator_eval(P$2,$H30)</f>
        <v>5.5599999999999961</v>
      </c>
      <c r="Q30">
        <f>_xll.acq_interpolator_eval(Q$2,$H30)</f>
        <v>5.5852123642564164</v>
      </c>
      <c r="R30">
        <f>_xll.acq_interpolator_eval(R$2,$H30)</f>
        <v>5.5852123642564164</v>
      </c>
      <c r="S30">
        <f>_xll.acq_interpolator_eval(S$2,$H30)</f>
        <v>5.5599999999999952</v>
      </c>
      <c r="T30">
        <f>_xll.acq_interpolator_eval(T$2,$H30)</f>
        <v>5.5599999999999952</v>
      </c>
      <c r="U30">
        <f>_xll.acq_interpolator_eval(U$2,$H30)</f>
        <v>5.5599999999999961</v>
      </c>
      <c r="V30">
        <f>_xll.acq_interpolator_eval(V$2,$H30)</f>
        <v>5.5599999999999961</v>
      </c>
      <c r="W30">
        <f>_xll.acq_interpolator_eval(W$2,$H30)</f>
        <v>5.5599999999999952</v>
      </c>
    </row>
    <row r="31" spans="5:23" x14ac:dyDescent="0.35">
      <c r="H31" s="12">
        <v>-1.8499999999999901</v>
      </c>
      <c r="I31">
        <f>_xll.acq_interpolator_eval($F$6,H31)</f>
        <v>5.5399999999999965</v>
      </c>
      <c r="J31">
        <f>_xll.acq_interpolator_eval_deriv($F$6,H31)</f>
        <v>-0.39999999999999847</v>
      </c>
      <c r="K31">
        <f>_xll.acq_diff1_c3pt(H30:H32,I30:I32)</f>
        <v>-0.39999999999999203</v>
      </c>
      <c r="L31">
        <f>_xll.acq_diff2_c3pt(H30:H32,I30:I32)</f>
        <v>-3.3750779948604804E-13</v>
      </c>
      <c r="N31">
        <f>_xll.acq_interpolator_eval(N$2,$H31)</f>
        <v>5.6</v>
      </c>
      <c r="O31">
        <f>_xll.acq_interpolator_eval(O$2,$H31)</f>
        <v>5.5399999999999956</v>
      </c>
      <c r="P31">
        <f>_xll.acq_interpolator_eval(P$2,$H31)</f>
        <v>5.5399999999999956</v>
      </c>
      <c r="Q31">
        <f>_xll.acq_interpolator_eval(Q$2,$H31)</f>
        <v>5.5789128330277</v>
      </c>
      <c r="R31">
        <f>_xll.acq_interpolator_eval(R$2,$H31)</f>
        <v>5.5789128330277</v>
      </c>
      <c r="S31">
        <f>_xll.acq_interpolator_eval(S$2,$H31)</f>
        <v>5.5399999999999965</v>
      </c>
      <c r="T31">
        <f>_xll.acq_interpolator_eval(T$2,$H31)</f>
        <v>5.5399999999999965</v>
      </c>
      <c r="U31">
        <f>_xll.acq_interpolator_eval(U$2,$H31)</f>
        <v>5.5399999999999956</v>
      </c>
      <c r="V31">
        <f>_xll.acq_interpolator_eval(V$2,$H31)</f>
        <v>5.5399999999999956</v>
      </c>
      <c r="W31">
        <f>_xll.acq_interpolator_eval(W$2,$H31)</f>
        <v>5.5399999999999965</v>
      </c>
    </row>
    <row r="32" spans="5:23" x14ac:dyDescent="0.35">
      <c r="H32" s="12">
        <v>-1.7999999999999901</v>
      </c>
      <c r="I32">
        <f>_xll.acq_interpolator_eval($F$6,H32)</f>
        <v>5.519999999999996</v>
      </c>
      <c r="J32">
        <f>_xll.acq_interpolator_eval_deriv($F$6,H32)</f>
        <v>-0.3999999999999983</v>
      </c>
      <c r="K32">
        <f>_xll.acq_diff1_c3pt(H31:H33,I31:I33)</f>
        <v>-0.4</v>
      </c>
      <c r="L32">
        <f>_xll.acq_diff2_c3pt(H31:H33,I31:I33)</f>
        <v>1.776356839400249E-13</v>
      </c>
      <c r="N32">
        <f>_xll.acq_interpolator_eval(N$2,$H32)</f>
        <v>5.6</v>
      </c>
      <c r="O32">
        <f>_xll.acq_interpolator_eval(O$2,$H32)</f>
        <v>5.519999999999996</v>
      </c>
      <c r="P32">
        <f>_xll.acq_interpolator_eval(P$2,$H32)</f>
        <v>5.5199999999999969</v>
      </c>
      <c r="Q32">
        <f>_xll.acq_interpolator_eval(Q$2,$H32)</f>
        <v>5.5711250719644028</v>
      </c>
      <c r="R32">
        <f>_xll.acq_interpolator_eval(R$2,$H32)</f>
        <v>5.5711250719644028</v>
      </c>
      <c r="S32">
        <f>_xll.acq_interpolator_eval(S$2,$H32)</f>
        <v>5.519999999999996</v>
      </c>
      <c r="T32">
        <f>_xll.acq_interpolator_eval(T$2,$H32)</f>
        <v>5.519999999999996</v>
      </c>
      <c r="U32">
        <f>_xll.acq_interpolator_eval(U$2,$H32)</f>
        <v>5.519999999999996</v>
      </c>
      <c r="V32">
        <f>_xll.acq_interpolator_eval(V$2,$H32)</f>
        <v>5.519999999999996</v>
      </c>
      <c r="W32">
        <f>_xll.acq_interpolator_eval(W$2,$H32)</f>
        <v>5.519999999999996</v>
      </c>
    </row>
    <row r="33" spans="8:23" x14ac:dyDescent="0.35">
      <c r="H33" s="12">
        <v>-1.74999999999999</v>
      </c>
      <c r="I33">
        <f>_xll.acq_interpolator_eval($F$6,H33)</f>
        <v>5.4999999999999964</v>
      </c>
      <c r="J33">
        <f>_xll.acq_interpolator_eval_deriv($F$6,H33)</f>
        <v>-0.39999999999999458</v>
      </c>
      <c r="K33">
        <f>_xll.acq_diff1_c3pt(H32:H34,I32:I34)</f>
        <v>-0.4</v>
      </c>
      <c r="L33">
        <f>_xll.acq_diff2_c3pt(H32:H34,I32:I34)</f>
        <v>-1.776356839400249E-13</v>
      </c>
      <c r="N33">
        <f>_xll.acq_interpolator_eval(N$2,$H33)</f>
        <v>5.4</v>
      </c>
      <c r="O33">
        <f>_xll.acq_interpolator_eval(O$2,$H33)</f>
        <v>5.4999999999999964</v>
      </c>
      <c r="P33">
        <f>_xll.acq_interpolator_eval(P$2,$H33)</f>
        <v>5.4999999999999964</v>
      </c>
      <c r="Q33">
        <f>_xll.acq_interpolator_eval(Q$2,$H33)</f>
        <v>5.5601857653690523</v>
      </c>
      <c r="R33">
        <f>_xll.acq_interpolator_eval(R$2,$H33)</f>
        <v>5.5601857653690523</v>
      </c>
      <c r="S33">
        <f>_xll.acq_interpolator_eval(S$2,$H33)</f>
        <v>5.4999999999999964</v>
      </c>
      <c r="T33">
        <f>_xll.acq_interpolator_eval(T$2,$H33)</f>
        <v>5.4999999999999964</v>
      </c>
      <c r="U33">
        <f>_xll.acq_interpolator_eval(U$2,$H33)</f>
        <v>5.4999999999999956</v>
      </c>
      <c r="V33">
        <f>_xll.acq_interpolator_eval(V$2,$H33)</f>
        <v>5.4999999999999956</v>
      </c>
      <c r="W33">
        <f>_xll.acq_interpolator_eval(W$2,$H33)</f>
        <v>5.4999999999999964</v>
      </c>
    </row>
    <row r="34" spans="8:23" x14ac:dyDescent="0.35">
      <c r="H34" s="12">
        <v>-1.69999999999999</v>
      </c>
      <c r="I34">
        <f>_xll.acq_interpolator_eval($F$6,H34)</f>
        <v>5.479999999999996</v>
      </c>
      <c r="J34">
        <f>_xll.acq_interpolator_eval_deriv($F$6,H34)</f>
        <v>-0.39999999999999791</v>
      </c>
      <c r="K34">
        <f>_xll.acq_diff1_c3pt(H33:H35,I33:I35)</f>
        <v>-0.4</v>
      </c>
      <c r="L34">
        <f>_xll.acq_diff2_c3pt(H33:H35,I33:I35)</f>
        <v>1.776356839400249E-13</v>
      </c>
      <c r="N34">
        <f>_xll.acq_interpolator_eval(N$2,$H34)</f>
        <v>5.4</v>
      </c>
      <c r="O34">
        <f>_xll.acq_interpolator_eval(O$2,$H34)</f>
        <v>5.479999999999996</v>
      </c>
      <c r="P34">
        <f>_xll.acq_interpolator_eval(P$2,$H34)</f>
        <v>5.4799999999999969</v>
      </c>
      <c r="Q34">
        <f>_xll.acq_interpolator_eval(Q$2,$H34)</f>
        <v>5.5444315975441771</v>
      </c>
      <c r="R34">
        <f>_xll.acq_interpolator_eval(R$2,$H34)</f>
        <v>5.5444315975441771</v>
      </c>
      <c r="S34">
        <f>_xll.acq_interpolator_eval(S$2,$H34)</f>
        <v>5.479999999999996</v>
      </c>
      <c r="T34">
        <f>_xll.acq_interpolator_eval(T$2,$H34)</f>
        <v>5.479999999999996</v>
      </c>
      <c r="U34">
        <f>_xll.acq_interpolator_eval(U$2,$H34)</f>
        <v>5.479999999999996</v>
      </c>
      <c r="V34">
        <f>_xll.acq_interpolator_eval(V$2,$H34)</f>
        <v>5.479999999999996</v>
      </c>
      <c r="W34">
        <f>_xll.acq_interpolator_eval(W$2,$H34)</f>
        <v>5.479999999999996</v>
      </c>
    </row>
    <row r="35" spans="8:23" x14ac:dyDescent="0.35">
      <c r="H35" s="12">
        <v>-1.6499999999999899</v>
      </c>
      <c r="I35">
        <f>_xll.acq_interpolator_eval($F$6,H35)</f>
        <v>5.4599999999999964</v>
      </c>
      <c r="J35">
        <f>_xll.acq_interpolator_eval_deriv($F$6,H35)</f>
        <v>-0.39999999999999952</v>
      </c>
      <c r="K35">
        <f>_xll.acq_diff1_c3pt(H34:H36,I34:I36)</f>
        <v>-0.40000000000000091</v>
      </c>
      <c r="L35">
        <f>_xll.acq_diff2_c3pt(H34:H36,I34:I36)</f>
        <v>-1.953992523340278E-13</v>
      </c>
      <c r="N35">
        <f>_xll.acq_interpolator_eval(N$2,$H35)</f>
        <v>5.4</v>
      </c>
      <c r="O35">
        <f>_xll.acq_interpolator_eval(O$2,$H35)</f>
        <v>5.4599999999999964</v>
      </c>
      <c r="P35">
        <f>_xll.acq_interpolator_eval(P$2,$H35)</f>
        <v>5.4599999999999955</v>
      </c>
      <c r="Q35">
        <f>_xll.acq_interpolator_eval(Q$2,$H35)</f>
        <v>5.5221992527923049</v>
      </c>
      <c r="R35">
        <f>_xll.acq_interpolator_eval(R$2,$H35)</f>
        <v>5.5221992527923049</v>
      </c>
      <c r="S35">
        <f>_xll.acq_interpolator_eval(S$2,$H35)</f>
        <v>5.4599999999999964</v>
      </c>
      <c r="T35">
        <f>_xll.acq_interpolator_eval(T$2,$H35)</f>
        <v>5.4599999999999964</v>
      </c>
      <c r="U35">
        <f>_xll.acq_interpolator_eval(U$2,$H35)</f>
        <v>5.4599999999999964</v>
      </c>
      <c r="V35">
        <f>_xll.acq_interpolator_eval(V$2,$H35)</f>
        <v>5.4599999999999964</v>
      </c>
      <c r="W35">
        <f>_xll.acq_interpolator_eval(W$2,$H35)</f>
        <v>5.4599999999999964</v>
      </c>
    </row>
    <row r="36" spans="8:23" x14ac:dyDescent="0.35">
      <c r="H36" s="12">
        <v>-1.5999999999999901</v>
      </c>
      <c r="I36">
        <f>_xll.acq_interpolator_eval($F$6,H36)</f>
        <v>5.4399999999999959</v>
      </c>
      <c r="J36">
        <f>_xll.acq_interpolator_eval_deriv($F$6,H36)</f>
        <v>-0.39999999999999863</v>
      </c>
      <c r="K36">
        <f>_xll.acq_diff1_c3pt(H35:H37,I35:I37)</f>
        <v>-0.39999999999999203</v>
      </c>
      <c r="L36">
        <f>_xll.acq_diff2_c3pt(H35:H37,I35:I37)</f>
        <v>3.730349362740531E-13</v>
      </c>
      <c r="N36">
        <f>_xll.acq_interpolator_eval(N$2,$H36)</f>
        <v>5.4</v>
      </c>
      <c r="O36">
        <f>_xll.acq_interpolator_eval(O$2,$H36)</f>
        <v>5.4399999999999959</v>
      </c>
      <c r="P36">
        <f>_xll.acq_interpolator_eval(P$2,$H36)</f>
        <v>5.4399999999999959</v>
      </c>
      <c r="Q36">
        <f>_xll.acq_interpolator_eval(Q$2,$H36)</f>
        <v>5.4918254154159643</v>
      </c>
      <c r="R36">
        <f>_xll.acq_interpolator_eval(R$2,$H36)</f>
        <v>5.4918254154159643</v>
      </c>
      <c r="S36">
        <f>_xll.acq_interpolator_eval(S$2,$H36)</f>
        <v>5.4399999999999959</v>
      </c>
      <c r="T36">
        <f>_xll.acq_interpolator_eval(T$2,$H36)</f>
        <v>5.4399999999999959</v>
      </c>
      <c r="U36">
        <f>_xll.acq_interpolator_eval(U$2,$H36)</f>
        <v>5.4399999999999959</v>
      </c>
      <c r="V36">
        <f>_xll.acq_interpolator_eval(V$2,$H36)</f>
        <v>5.4399999999999959</v>
      </c>
      <c r="W36">
        <f>_xll.acq_interpolator_eval(W$2,$H36)</f>
        <v>5.4399999999999959</v>
      </c>
    </row>
    <row r="37" spans="8:23" x14ac:dyDescent="0.35">
      <c r="H37" s="12">
        <v>-1.5499999999999901</v>
      </c>
      <c r="I37">
        <f>_xll.acq_interpolator_eval($F$6,H37)</f>
        <v>5.4199999999999973</v>
      </c>
      <c r="J37">
        <f>_xll.acq_interpolator_eval_deriv($F$6,H37)</f>
        <v>-0.39999999999999902</v>
      </c>
      <c r="K37">
        <f>_xll.acq_diff1_c3pt(H36:H38,I36:I38)</f>
        <v>-0.39999999999999114</v>
      </c>
      <c r="L37">
        <f>_xll.acq_diff2_c3pt(H36:H38,I36:I38)</f>
        <v>-3.5527136788004979E-13</v>
      </c>
      <c r="N37">
        <f>_xll.acq_interpolator_eval(N$2,$H37)</f>
        <v>5.4</v>
      </c>
      <c r="O37">
        <f>_xll.acq_interpolator_eval(O$2,$H37)</f>
        <v>5.4199999999999964</v>
      </c>
      <c r="P37">
        <f>_xll.acq_interpolator_eval(P$2,$H37)</f>
        <v>5.4199999999999964</v>
      </c>
      <c r="Q37">
        <f>_xll.acq_interpolator_eval(Q$2,$H37)</f>
        <v>5.4516467697176836</v>
      </c>
      <c r="R37">
        <f>_xll.acq_interpolator_eval(R$2,$H37)</f>
        <v>5.4516467697176836</v>
      </c>
      <c r="S37">
        <f>_xll.acq_interpolator_eval(S$2,$H37)</f>
        <v>5.4199999999999973</v>
      </c>
      <c r="T37">
        <f>_xll.acq_interpolator_eval(T$2,$H37)</f>
        <v>5.4199999999999973</v>
      </c>
      <c r="U37">
        <f>_xll.acq_interpolator_eval(U$2,$H37)</f>
        <v>5.4199999999999964</v>
      </c>
      <c r="V37">
        <f>_xll.acq_interpolator_eval(V$2,$H37)</f>
        <v>5.4199999999999964</v>
      </c>
      <c r="W37">
        <f>_xll.acq_interpolator_eval(W$2,$H37)</f>
        <v>5.4199999999999973</v>
      </c>
    </row>
    <row r="38" spans="8:23" x14ac:dyDescent="0.35">
      <c r="H38" s="12">
        <v>-1.49999999999999</v>
      </c>
      <c r="I38">
        <f>_xll.acq_interpolator_eval($F$6,H38)</f>
        <v>5.3999999999999968</v>
      </c>
      <c r="J38">
        <f>_xll.acq_interpolator_eval_deriv($F$6,H38)</f>
        <v>-0.39999999999999791</v>
      </c>
      <c r="K38">
        <f>_xll.acq_diff1_c3pt(H37:H39,I37:I39)</f>
        <v>-0.39826923076923892</v>
      </c>
      <c r="L38">
        <f>_xll.acq_diff2_c3pt(H37:H39,I37:I39)</f>
        <v>3.4615384615399564E-2</v>
      </c>
      <c r="N38">
        <f>_xll.acq_interpolator_eval(N$2,$H38)</f>
        <v>5.4</v>
      </c>
      <c r="O38">
        <f>_xll.acq_interpolator_eval(O$2,$H38)</f>
        <v>5.3999999999999959</v>
      </c>
      <c r="P38">
        <f>_xll.acq_interpolator_eval(P$2,$H38)</f>
        <v>5.3999999999999959</v>
      </c>
      <c r="Q38">
        <f>_xll.acq_interpolator_eval(Q$2,$H38)</f>
        <v>5.3999999999999879</v>
      </c>
      <c r="R38">
        <f>_xll.acq_interpolator_eval(R$2,$H38)</f>
        <v>5.3999999999999879</v>
      </c>
      <c r="S38">
        <f>_xll.acq_interpolator_eval(S$2,$H38)</f>
        <v>5.3999999999999968</v>
      </c>
      <c r="T38">
        <f>_xll.acq_interpolator_eval(T$2,$H38)</f>
        <v>5.3999999999999968</v>
      </c>
      <c r="U38">
        <f>_xll.acq_interpolator_eval(U$2,$H38)</f>
        <v>5.3999999999999968</v>
      </c>
      <c r="V38">
        <f>_xll.acq_interpolator_eval(V$2,$H38)</f>
        <v>5.3999999999999968</v>
      </c>
      <c r="W38">
        <f>_xll.acq_interpolator_eval(W$2,$H38)</f>
        <v>5.3999999999999968</v>
      </c>
    </row>
    <row r="39" spans="8:23" x14ac:dyDescent="0.35">
      <c r="H39" s="12">
        <v>-1.44999999999999</v>
      </c>
      <c r="I39">
        <f>_xll.acq_interpolator_eval($F$6,H39)</f>
        <v>5.3801730769230733</v>
      </c>
      <c r="J39">
        <f>_xll.acq_interpolator_eval_deriv($F$6,H39)</f>
        <v>-0.3934615384615377</v>
      </c>
      <c r="K39">
        <f>_xll.acq_diff1_c3pt(H38:H40,I38:I40)</f>
        <v>-0.39384615384615318</v>
      </c>
      <c r="L39">
        <f>_xll.acq_diff2_c3pt(H38:H40,I38:I40)</f>
        <v>5.3846153846315255E-2</v>
      </c>
      <c r="N39">
        <f>_xll.acq_interpolator_eval(N$2,$H39)</f>
        <v>5.4</v>
      </c>
      <c r="O39">
        <f>_xll.acq_interpolator_eval(O$2,$H39)</f>
        <v>5.3799999999999963</v>
      </c>
      <c r="P39">
        <f>_xll.acq_interpolator_eval(P$2,$H39)</f>
        <v>5.3799999999999972</v>
      </c>
      <c r="Q39">
        <f>_xll.acq_interpolator_eval(Q$2,$H39)</f>
        <v>5.3365349345370987</v>
      </c>
      <c r="R39">
        <f>_xll.acq_interpolator_eval(R$2,$H39)</f>
        <v>5.3365349345370987</v>
      </c>
      <c r="S39">
        <f>_xll.acq_interpolator_eval(S$2,$H39)</f>
        <v>5.3802249999999967</v>
      </c>
      <c r="T39">
        <f>_xll.acq_interpolator_eval(T$2,$H39)</f>
        <v>5.3801730769230733</v>
      </c>
      <c r="U39">
        <f>_xll.acq_interpolator_eval(U$2,$H39)</f>
        <v>5.3799999999999963</v>
      </c>
      <c r="V39">
        <f>_xll.acq_interpolator_eval(V$2,$H39)</f>
        <v>5.3799999999999963</v>
      </c>
      <c r="W39">
        <f>_xll.acq_interpolator_eval(W$2,$H39)</f>
        <v>5.3801730769230733</v>
      </c>
    </row>
    <row r="40" spans="8:23" x14ac:dyDescent="0.35">
      <c r="H40" s="12">
        <v>-1.3999999999999899</v>
      </c>
      <c r="I40">
        <f>_xll.acq_interpolator_eval($F$6,H40)</f>
        <v>5.3606153846153815</v>
      </c>
      <c r="J40">
        <f>_xll.acq_interpolator_eval_deriv($F$6,H40)</f>
        <v>-0.38923076923076805</v>
      </c>
      <c r="K40">
        <f>_xll.acq_diff1_c3pt(H39:H41,I39:I41)</f>
        <v>-0.38961538461537215</v>
      </c>
      <c r="L40">
        <f>_xll.acq_diff2_c3pt(H39:H41,I39:I41)</f>
        <v>3.0769230769305864E-2</v>
      </c>
      <c r="N40">
        <f>_xll.acq_interpolator_eval(N$2,$H40)</f>
        <v>5.4</v>
      </c>
      <c r="O40">
        <f>_xll.acq_interpolator_eval(O$2,$H40)</f>
        <v>5.3599999999999959</v>
      </c>
      <c r="P40">
        <f>_xll.acq_interpolator_eval(P$2,$H40)</f>
        <v>5.3599999999999977</v>
      </c>
      <c r="Q40">
        <f>_xll.acq_interpolator_eval(Q$2,$H40)</f>
        <v>5.2661539774899833</v>
      </c>
      <c r="R40">
        <f>_xll.acq_interpolator_eval(R$2,$H40)</f>
        <v>5.2661539774899833</v>
      </c>
      <c r="S40">
        <f>_xll.acq_interpolator_eval(S$2,$H40)</f>
        <v>5.3607999999999967</v>
      </c>
      <c r="T40">
        <f>_xll.acq_interpolator_eval(T$2,$H40)</f>
        <v>5.3606153846153815</v>
      </c>
      <c r="U40">
        <f>_xll.acq_interpolator_eval(U$2,$H40)</f>
        <v>5.3599999999999968</v>
      </c>
      <c r="V40">
        <f>_xll.acq_interpolator_eval(V$2,$H40)</f>
        <v>5.3599999999999968</v>
      </c>
      <c r="W40">
        <f>_xll.acq_interpolator_eval(W$2,$H40)</f>
        <v>5.3606153846153815</v>
      </c>
    </row>
    <row r="41" spans="8:23" x14ac:dyDescent="0.35">
      <c r="H41" s="12">
        <v>-1.3499999999999901</v>
      </c>
      <c r="I41">
        <f>_xll.acq_interpolator_eval($F$6,H41)</f>
        <v>5.3412115384615362</v>
      </c>
      <c r="J41">
        <f>_xll.acq_interpolator_eval_deriv($F$6,H41)</f>
        <v>-0.38730769230769208</v>
      </c>
      <c r="K41">
        <f>_xll.acq_diff1_c3pt(H40:H42,I40:I42)</f>
        <v>-0.38769230769231611</v>
      </c>
      <c r="L41">
        <f>_xll.acq_diff2_c3pt(H40:H42,I40:I42)</f>
        <v>7.6923076918150694E-3</v>
      </c>
      <c r="N41">
        <f>_xll.acq_interpolator_eval(N$2,$H41)</f>
        <v>5.4</v>
      </c>
      <c r="O41">
        <f>_xll.acq_interpolator_eval(O$2,$H41)</f>
        <v>5.3399999999999963</v>
      </c>
      <c r="P41">
        <f>_xll.acq_interpolator_eval(P$2,$H41)</f>
        <v>5.3399999999999981</v>
      </c>
      <c r="Q41">
        <f>_xll.acq_interpolator_eval(Q$2,$H41)</f>
        <v>5.1950726769913036</v>
      </c>
      <c r="R41">
        <f>_xll.acq_interpolator_eval(R$2,$H41)</f>
        <v>5.1950726769913036</v>
      </c>
      <c r="S41">
        <f>_xll.acq_interpolator_eval(S$2,$H41)</f>
        <v>5.3415749999999971</v>
      </c>
      <c r="T41">
        <f>_xll.acq_interpolator_eval(T$2,$H41)</f>
        <v>5.3412115384615362</v>
      </c>
      <c r="U41">
        <f>_xll.acq_interpolator_eval(U$2,$H41)</f>
        <v>5.3399999999999963</v>
      </c>
      <c r="V41">
        <f>_xll.acq_interpolator_eval(V$2,$H41)</f>
        <v>5.3399999999999963</v>
      </c>
      <c r="W41">
        <f>_xll.acq_interpolator_eval(W$2,$H41)</f>
        <v>5.3412115384615362</v>
      </c>
    </row>
    <row r="42" spans="8:23" x14ac:dyDescent="0.35">
      <c r="H42" s="12">
        <v>-1.2999999999999901</v>
      </c>
      <c r="I42">
        <f>_xll.acq_interpolator_eval($F$6,H42)</f>
        <v>5.3218461538461499</v>
      </c>
      <c r="J42">
        <f>_xll.acq_interpolator_eval_deriv($F$6,H42)</f>
        <v>-0.38769230769230778</v>
      </c>
      <c r="K42">
        <f>_xll.acq_diff1_c3pt(H41:H43,I41:I43)</f>
        <v>-0.38807692307694064</v>
      </c>
      <c r="L42">
        <f>_xll.acq_diff2_c3pt(H41:H43,I41:I43)</f>
        <v>-1.538461538430623E-2</v>
      </c>
      <c r="N42">
        <f>_xll.acq_interpolator_eval(N$2,$H42)</f>
        <v>5.4</v>
      </c>
      <c r="O42">
        <f>_xll.acq_interpolator_eval(O$2,$H42)</f>
        <v>5.3199999999999967</v>
      </c>
      <c r="P42">
        <f>_xll.acq_interpolator_eval(P$2,$H42)</f>
        <v>5.3199999999999976</v>
      </c>
      <c r="Q42">
        <f>_xll.acq_interpolator_eval(Q$2,$H42)</f>
        <v>5.1295065811737155</v>
      </c>
      <c r="R42">
        <f>_xll.acq_interpolator_eval(R$2,$H42)</f>
        <v>5.1295065811737155</v>
      </c>
      <c r="S42">
        <f>_xll.acq_interpolator_eval(S$2,$H42)</f>
        <v>5.3223999999999956</v>
      </c>
      <c r="T42">
        <f>_xll.acq_interpolator_eval(T$2,$H42)</f>
        <v>5.3218461538461499</v>
      </c>
      <c r="U42">
        <f>_xll.acq_interpolator_eval(U$2,$H42)</f>
        <v>5.3199999999999967</v>
      </c>
      <c r="V42">
        <f>_xll.acq_interpolator_eval(V$2,$H42)</f>
        <v>5.3199999999999967</v>
      </c>
      <c r="W42">
        <f>_xll.acq_interpolator_eval(W$2,$H42)</f>
        <v>5.3218461538461499</v>
      </c>
    </row>
    <row r="43" spans="8:23" x14ac:dyDescent="0.35">
      <c r="H43" s="12">
        <v>-1.24999999999999</v>
      </c>
      <c r="I43">
        <f>_xll.acq_interpolator_eval($F$6,H43)</f>
        <v>5.3024038461538421</v>
      </c>
      <c r="J43">
        <f>_xll.acq_interpolator_eval_deriv($F$6,H43)</f>
        <v>-0.39038461538461761</v>
      </c>
      <c r="K43">
        <f>_xll.acq_diff1_c3pt(H42:H44,I42:I44)</f>
        <v>-0.39076923076922976</v>
      </c>
      <c r="L43">
        <f>_xll.acq_diff2_c3pt(H42:H44,I42:I44)</f>
        <v>-3.8461538461476118E-2</v>
      </c>
      <c r="N43">
        <f>_xll.acq_interpolator_eval(N$2,$H43)</f>
        <v>5.2</v>
      </c>
      <c r="O43">
        <f>_xll.acq_interpolator_eval(O$2,$H43)</f>
        <v>5.2999999999999963</v>
      </c>
      <c r="P43">
        <f>_xll.acq_interpolator_eval(P$2,$H43)</f>
        <v>5.299999999999998</v>
      </c>
      <c r="Q43">
        <f>_xll.acq_interpolator_eval(Q$2,$H43)</f>
        <v>5.0756712381698783</v>
      </c>
      <c r="R43">
        <f>_xll.acq_interpolator_eval(R$2,$H43)</f>
        <v>5.0756712381698783</v>
      </c>
      <c r="S43">
        <f>_xll.acq_interpolator_eval(S$2,$H43)</f>
        <v>5.3031249999999961</v>
      </c>
      <c r="T43">
        <f>_xll.acq_interpolator_eval(T$2,$H43)</f>
        <v>5.3024038461538421</v>
      </c>
      <c r="U43">
        <f>_xll.acq_interpolator_eval(U$2,$H43)</f>
        <v>5.2999999999999963</v>
      </c>
      <c r="V43">
        <f>_xll.acq_interpolator_eval(V$2,$H43)</f>
        <v>5.2999999999999963</v>
      </c>
      <c r="W43">
        <f>_xll.acq_interpolator_eval(W$2,$H43)</f>
        <v>5.3024038461538421</v>
      </c>
    </row>
    <row r="44" spans="8:23" x14ac:dyDescent="0.35">
      <c r="H44" s="12">
        <v>-1.19999999999999</v>
      </c>
      <c r="I44">
        <f>_xll.acq_interpolator_eval($F$6,H44)</f>
        <v>5.2827692307692269</v>
      </c>
      <c r="J44">
        <f>_xll.acq_interpolator_eval_deriv($F$6,H44)</f>
        <v>-0.395384615384618</v>
      </c>
      <c r="K44">
        <f>_xll.acq_diff1_c3pt(H43:H45,I43:I45)</f>
        <v>-0.39576923076922699</v>
      </c>
      <c r="L44">
        <f>_xll.acq_diff2_c3pt(H43:H45,I43:I45)</f>
        <v>-6.153846153846837E-2</v>
      </c>
      <c r="N44">
        <f>_xll.acq_interpolator_eval(N$2,$H44)</f>
        <v>5.2</v>
      </c>
      <c r="O44">
        <f>_xll.acq_interpolator_eval(O$2,$H44)</f>
        <v>5.2799999999999958</v>
      </c>
      <c r="P44">
        <f>_xll.acq_interpolator_eval(P$2,$H44)</f>
        <v>5.2799999999999976</v>
      </c>
      <c r="Q44">
        <f>_xll.acq_interpolator_eval(Q$2,$H44)</f>
        <v>5.0397821961124523</v>
      </c>
      <c r="R44">
        <f>_xll.acq_interpolator_eval(R$2,$H44)</f>
        <v>5.0397821961124523</v>
      </c>
      <c r="S44">
        <f>_xll.acq_interpolator_eval(S$2,$H44)</f>
        <v>5.2835999999999963</v>
      </c>
      <c r="T44">
        <f>_xll.acq_interpolator_eval(T$2,$H44)</f>
        <v>5.2827692307692269</v>
      </c>
      <c r="U44">
        <f>_xll.acq_interpolator_eval(U$2,$H44)</f>
        <v>5.2799999999999967</v>
      </c>
      <c r="V44">
        <f>_xll.acq_interpolator_eval(V$2,$H44)</f>
        <v>5.2799999999999967</v>
      </c>
      <c r="W44">
        <f>_xll.acq_interpolator_eval(W$2,$H44)</f>
        <v>5.2827692307692269</v>
      </c>
    </row>
    <row r="45" spans="8:23" x14ac:dyDescent="0.35">
      <c r="H45" s="12">
        <v>-1.1499999999999899</v>
      </c>
      <c r="I45">
        <f>_xll.acq_interpolator_eval($F$6,H45)</f>
        <v>5.2628269230769193</v>
      </c>
      <c r="J45">
        <f>_xll.acq_interpolator_eval_deriv($F$6,H45)</f>
        <v>-0.40269230769230896</v>
      </c>
      <c r="K45">
        <f>_xll.acq_diff1_c3pt(H44:H46,I44:I46)</f>
        <v>-0.40307692307692433</v>
      </c>
      <c r="L45">
        <f>_xll.acq_diff2_c3pt(H44:H46,I44:I46)</f>
        <v>-8.4615384615478573E-2</v>
      </c>
      <c r="N45">
        <f>_xll.acq_interpolator_eval(N$2,$H45)</f>
        <v>5.2</v>
      </c>
      <c r="O45">
        <f>_xll.acq_interpolator_eval(O$2,$H45)</f>
        <v>5.2599999999999962</v>
      </c>
      <c r="P45">
        <f>_xll.acq_interpolator_eval(P$2,$H45)</f>
        <v>5.2599999999999971</v>
      </c>
      <c r="Q45">
        <f>_xll.acq_interpolator_eval(Q$2,$H45)</f>
        <v>5.0280550031340949</v>
      </c>
      <c r="R45">
        <f>_xll.acq_interpolator_eval(R$2,$H45)</f>
        <v>5.0280550031340949</v>
      </c>
      <c r="S45">
        <f>_xll.acq_interpolator_eval(S$2,$H45)</f>
        <v>5.2636749999999966</v>
      </c>
      <c r="T45">
        <f>_xll.acq_interpolator_eval(T$2,$H45)</f>
        <v>5.2628269230769193</v>
      </c>
      <c r="U45">
        <f>_xll.acq_interpolator_eval(U$2,$H45)</f>
        <v>5.2599999999999962</v>
      </c>
      <c r="V45">
        <f>_xll.acq_interpolator_eval(V$2,$H45)</f>
        <v>5.2599999999999962</v>
      </c>
      <c r="W45">
        <f>_xll.acq_interpolator_eval(W$2,$H45)</f>
        <v>5.2628269230769193</v>
      </c>
    </row>
    <row r="46" spans="8:23" x14ac:dyDescent="0.35">
      <c r="H46" s="12">
        <v>-1.0999999999999901</v>
      </c>
      <c r="I46">
        <f>_xll.acq_interpolator_eval($F$6,H46)</f>
        <v>5.2424615384615345</v>
      </c>
      <c r="J46">
        <f>_xll.acq_interpolator_eval_deriv($F$6,H46)</f>
        <v>-0.41230769230769515</v>
      </c>
      <c r="K46">
        <f>_xll.acq_diff1_c3pt(H45:H47,I45:I47)</f>
        <v>-0.4126923076923022</v>
      </c>
      <c r="L46">
        <f>_xll.acq_diff2_c3pt(H45:H47,I45:I47)</f>
        <v>-0.10769230769207952</v>
      </c>
      <c r="N46">
        <f>_xll.acq_interpolator_eval(N$2,$H46)</f>
        <v>5.2</v>
      </c>
      <c r="O46">
        <f>_xll.acq_interpolator_eval(O$2,$H46)</f>
        <v>5.2399999999999967</v>
      </c>
      <c r="P46">
        <f>_xll.acq_interpolator_eval(P$2,$H46)</f>
        <v>5.2399999999999967</v>
      </c>
      <c r="Q46">
        <f>_xll.acq_interpolator_eval(Q$2,$H46)</f>
        <v>5.0467052073674656</v>
      </c>
      <c r="R46">
        <f>_xll.acq_interpolator_eval(R$2,$H46)</f>
        <v>5.0467052073674656</v>
      </c>
      <c r="S46">
        <f>_xll.acq_interpolator_eval(S$2,$H46)</f>
        <v>5.2431999999999954</v>
      </c>
      <c r="T46">
        <f>_xll.acq_interpolator_eval(T$2,$H46)</f>
        <v>5.2424615384615345</v>
      </c>
      <c r="U46">
        <f>_xll.acq_interpolator_eval(U$2,$H46)</f>
        <v>5.2399999999999967</v>
      </c>
      <c r="V46">
        <f>_xll.acq_interpolator_eval(V$2,$H46)</f>
        <v>5.2399999999999967</v>
      </c>
      <c r="W46">
        <f>_xll.acq_interpolator_eval(W$2,$H46)</f>
        <v>5.2424615384615345</v>
      </c>
    </row>
    <row r="47" spans="8:23" x14ac:dyDescent="0.35">
      <c r="H47" s="12">
        <v>-1.0499999999999901</v>
      </c>
      <c r="I47">
        <f>_xll.acq_interpolator_eval($F$6,H47)</f>
        <v>5.2215576923076892</v>
      </c>
      <c r="J47">
        <f>_xll.acq_interpolator_eval_deriv($F$6,H47)</f>
        <v>-0.42423076923077235</v>
      </c>
      <c r="K47">
        <f>_xll.acq_diff1_c3pt(H46:H48,I46:I48)</f>
        <v>-0.42461538461538734</v>
      </c>
      <c r="L47">
        <f>_xll.acq_diff2_c3pt(H46:H48,I46:I48)</f>
        <v>-0.13076923076962277</v>
      </c>
      <c r="N47">
        <f>_xll.acq_interpolator_eval(N$2,$H47)</f>
        <v>5.2</v>
      </c>
      <c r="O47">
        <f>_xll.acq_interpolator_eval(O$2,$H47)</f>
        <v>5.2199999999999962</v>
      </c>
      <c r="P47">
        <f>_xll.acq_interpolator_eval(P$2,$H47)</f>
        <v>5.2199999999999962</v>
      </c>
      <c r="Q47">
        <f>_xll.acq_interpolator_eval(Q$2,$H47)</f>
        <v>5.101948356945222</v>
      </c>
      <c r="R47">
        <f>_xll.acq_interpolator_eval(R$2,$H47)</f>
        <v>5.101948356945222</v>
      </c>
      <c r="S47">
        <f>_xll.acq_interpolator_eval(S$2,$H47)</f>
        <v>5.2220249999999968</v>
      </c>
      <c r="T47">
        <f>_xll.acq_interpolator_eval(T$2,$H47)</f>
        <v>5.2215576923076892</v>
      </c>
      <c r="U47">
        <f>_xll.acq_interpolator_eval(U$2,$H47)</f>
        <v>5.2199999999999962</v>
      </c>
      <c r="V47">
        <f>_xll.acq_interpolator_eval(V$2,$H47)</f>
        <v>5.2199999999999962</v>
      </c>
      <c r="W47">
        <f>_xll.acq_interpolator_eval(W$2,$H47)</f>
        <v>5.2215576923076892</v>
      </c>
    </row>
    <row r="48" spans="8:23" x14ac:dyDescent="0.35">
      <c r="H48" s="12">
        <v>-0.99999999999999001</v>
      </c>
      <c r="I48">
        <f>_xll.acq_interpolator_eval($F$6,H48)</f>
        <v>5.1999999999999957</v>
      </c>
      <c r="J48">
        <f>_xll.acq_interpolator_eval_deriv($F$6,H48)</f>
        <v>-0.43846153846151692</v>
      </c>
      <c r="K48">
        <f>_xll.acq_diff1_c3pt(H47:H49,I47:I49)</f>
        <v>-0.40923677884616227</v>
      </c>
      <c r="L48">
        <f>_xll.acq_diff2_c3pt(H47:H49,I47:I49)</f>
        <v>0.43834134615412429</v>
      </c>
      <c r="N48">
        <f>_xll.acq_interpolator_eval(N$2,$H48)</f>
        <v>5.2</v>
      </c>
      <c r="O48">
        <f>_xll.acq_interpolator_eval(O$2,$H48)</f>
        <v>5.1999999999999948</v>
      </c>
      <c r="P48">
        <f>_xll.acq_interpolator_eval(P$2,$H48)</f>
        <v>5.1999999999999966</v>
      </c>
      <c r="Q48">
        <f>_xll.acq_interpolator_eval(Q$2,$H48)</f>
        <v>5.200000000000025</v>
      </c>
      <c r="R48">
        <f>_xll.acq_interpolator_eval(R$2,$H48)</f>
        <v>5.200000000000025</v>
      </c>
      <c r="S48">
        <f>_xll.acq_interpolator_eval(S$2,$H48)</f>
        <v>5.1999999999999957</v>
      </c>
      <c r="T48">
        <f>_xll.acq_interpolator_eval(T$2,$H48)</f>
        <v>5.1999999999999957</v>
      </c>
      <c r="U48">
        <f>_xll.acq_interpolator_eval(U$2,$H48)</f>
        <v>5.1999999999999957</v>
      </c>
      <c r="V48">
        <f>_xll.acq_interpolator_eval(V$2,$H48)</f>
        <v>5.1999999999999957</v>
      </c>
      <c r="W48">
        <f>_xll.acq_interpolator_eval(W$2,$H48)</f>
        <v>5.1999999999999957</v>
      </c>
    </row>
    <row r="49" spans="8:23" x14ac:dyDescent="0.35">
      <c r="H49" s="12">
        <v>-0.94999999999998996</v>
      </c>
      <c r="I49">
        <f>_xll.acq_interpolator_eval($F$6,H49)</f>
        <v>5.1806340144230729</v>
      </c>
      <c r="J49">
        <f>_xll.acq_interpolator_eval_deriv($F$6,H49)</f>
        <v>-0.33984374999998263</v>
      </c>
      <c r="K49">
        <f>_xll.acq_diff1_c3pt(H48:H50,I48:I50)</f>
        <v>-0.34350961538459401</v>
      </c>
      <c r="L49">
        <f>_xll.acq_diff2_c3pt(H48:H50,I48:I50)</f>
        <v>0.87620192307723965</v>
      </c>
      <c r="N49">
        <f>_xll.acq_interpolator_eval(N$2,$H49)</f>
        <v>5.2</v>
      </c>
      <c r="O49">
        <f>_xll.acq_interpolator_eval(O$2,$H49)</f>
        <v>5.1749999999999954</v>
      </c>
      <c r="P49">
        <f>_xll.acq_interpolator_eval(P$2,$H49)</f>
        <v>5.1796874999999947</v>
      </c>
      <c r="Q49">
        <f>_xll.acq_interpolator_eval(Q$2,$H49)</f>
        <v>5.343935384694313</v>
      </c>
      <c r="R49">
        <f>_xll.acq_interpolator_eval(R$2,$H49)</f>
        <v>5.343935384694313</v>
      </c>
      <c r="S49">
        <f>_xll.acq_interpolator_eval(S$2,$H49)</f>
        <v>5.1999023437500043</v>
      </c>
      <c r="T49">
        <f>_xll.acq_interpolator_eval(T$2,$H49)</f>
        <v>5.2107298951049028</v>
      </c>
      <c r="U49">
        <f>_xll.acq_interpolator_eval(U$2,$H49)</f>
        <v>5.1796810306585135</v>
      </c>
      <c r="V49">
        <f>_xll.acq_interpolator_eval(V$2,$H49)</f>
        <v>5.1796810306585135</v>
      </c>
      <c r="W49">
        <f>_xll.acq_interpolator_eval(W$2,$H49)</f>
        <v>5.1791691706730729</v>
      </c>
    </row>
    <row r="50" spans="8:23" x14ac:dyDescent="0.35">
      <c r="H50" s="12">
        <v>-0.89999999999999003</v>
      </c>
      <c r="I50">
        <f>_xll.acq_interpolator_eval($F$6,H50)</f>
        <v>5.1656490384615363</v>
      </c>
      <c r="J50">
        <f>_xll.acq_interpolator_eval_deriv($F$6,H50)</f>
        <v>-0.26322115384614064</v>
      </c>
      <c r="K50">
        <f>_xll.acq_diff1_c3pt(H49:H51,I49:I51)</f>
        <v>-0.26688701923075275</v>
      </c>
      <c r="L50">
        <f>_xll.acq_diff2_c3pt(H49:H51,I49:I51)</f>
        <v>0.65624999999958677</v>
      </c>
      <c r="N50">
        <f>_xll.acq_interpolator_eval(N$2,$H50)</f>
        <v>5.2</v>
      </c>
      <c r="O50">
        <f>_xll.acq_interpolator_eval(O$2,$H50)</f>
        <v>5.149999999999995</v>
      </c>
      <c r="P50">
        <f>_xll.acq_interpolator_eval(P$2,$H50)</f>
        <v>5.1587499999999959</v>
      </c>
      <c r="Q50">
        <f>_xll.acq_interpolator_eval(Q$2,$H50)</f>
        <v>5.5242685593096654</v>
      </c>
      <c r="R50">
        <f>_xll.acq_interpolator_eval(R$2,$H50)</f>
        <v>5.5242685593096654</v>
      </c>
      <c r="S50">
        <f>_xll.acq_interpolator_eval(S$2,$H50)</f>
        <v>5.2385937500000113</v>
      </c>
      <c r="T50">
        <f>_xll.acq_interpolator_eval(T$2,$H50)</f>
        <v>5.2780069930070113</v>
      </c>
      <c r="U50">
        <f>_xll.acq_interpolator_eval(U$2,$H50)</f>
        <v>5.1587258477917937</v>
      </c>
      <c r="V50">
        <f>_xll.acq_interpolator_eval(V$2,$H50)</f>
        <v>5.1587258477917937</v>
      </c>
      <c r="W50">
        <f>_xll.acq_interpolator_eval(W$2,$H50)</f>
        <v>5.1601802884615351</v>
      </c>
    </row>
    <row r="51" spans="8:23" x14ac:dyDescent="0.35">
      <c r="H51" s="12">
        <v>-0.84999999999998999</v>
      </c>
      <c r="I51">
        <f>_xll.acq_interpolator_eval($F$6,H51)</f>
        <v>5.1539453124999977</v>
      </c>
      <c r="J51">
        <f>_xll.acq_interpolator_eval_deriv($F$6,H51)</f>
        <v>-0.20859374999999153</v>
      </c>
      <c r="K51">
        <f>_xll.acq_diff1_c3pt(H50:H52,I50:I52)</f>
        <v>-0.2122596153846068</v>
      </c>
      <c r="L51">
        <f>_xll.acq_diff2_c3pt(H50:H52,I50:I52)</f>
        <v>0.43629807692333167</v>
      </c>
      <c r="N51">
        <f>_xll.acq_interpolator_eval(N$2,$H51)</f>
        <v>5.2</v>
      </c>
      <c r="O51">
        <f>_xll.acq_interpolator_eval(O$2,$H51)</f>
        <v>5.1249999999999947</v>
      </c>
      <c r="P51">
        <f>_xll.acq_interpolator_eval(P$2,$H51)</f>
        <v>5.1371874999999942</v>
      </c>
      <c r="Q51">
        <f>_xll.acq_interpolator_eval(Q$2,$H51)</f>
        <v>5.7283732721574427</v>
      </c>
      <c r="R51">
        <f>_xll.acq_interpolator_eval(R$2,$H51)</f>
        <v>5.7283732721574427</v>
      </c>
      <c r="S51">
        <f>_xll.acq_interpolator_eval(S$2,$H51)</f>
        <v>5.3070507812500161</v>
      </c>
      <c r="T51">
        <f>_xll.acq_interpolator_eval(T$2,$H51)</f>
        <v>5.3886931818182076</v>
      </c>
      <c r="U51">
        <f>_xll.acq_interpolator_eval(U$2,$H51)</f>
        <v>5.137137039136431</v>
      </c>
      <c r="V51">
        <f>_xll.acq_interpolator_eval(V$2,$H51)</f>
        <v>5.137137039136431</v>
      </c>
      <c r="W51">
        <f>_xll.acq_interpolator_eval(W$2,$H51)</f>
        <v>5.1425195312499969</v>
      </c>
    </row>
    <row r="52" spans="8:23" x14ac:dyDescent="0.35">
      <c r="H52" s="12">
        <v>-0.79999999999999005</v>
      </c>
      <c r="I52">
        <f>_xll.acq_interpolator_eval($F$6,H52)</f>
        <v>5.1444230769230757</v>
      </c>
      <c r="J52">
        <f>_xll.acq_interpolator_eval_deriv($F$6,H52)</f>
        <v>-0.1759615384615342</v>
      </c>
      <c r="K52">
        <f>_xll.acq_diff1_c3pt(H51:H53,I51:I53)</f>
        <v>-0.17962740384613879</v>
      </c>
      <c r="L52">
        <f>_xll.acq_diff2_c3pt(H51:H53,I51:I53)</f>
        <v>0.21634615384602934</v>
      </c>
      <c r="N52">
        <f>_xll.acq_interpolator_eval(N$2,$H52)</f>
        <v>5.2</v>
      </c>
      <c r="O52">
        <f>_xll.acq_interpolator_eval(O$2,$H52)</f>
        <v>5.0999999999999952</v>
      </c>
      <c r="P52">
        <f>_xll.acq_interpolator_eval(P$2,$H52)</f>
        <v>5.114999999999994</v>
      </c>
      <c r="Q52">
        <f>_xll.acq_interpolator_eval(Q$2,$H52)</f>
        <v>5.9436232715490132</v>
      </c>
      <c r="R52">
        <f>_xll.acq_interpolator_eval(R$2,$H52)</f>
        <v>5.9436232715490132</v>
      </c>
      <c r="S52">
        <f>_xll.acq_interpolator_eval(S$2,$H52)</f>
        <v>5.3962500000000198</v>
      </c>
      <c r="T52">
        <f>_xll.acq_interpolator_eval(T$2,$H52)</f>
        <v>5.5296503496503799</v>
      </c>
      <c r="U52">
        <f>_xll.acq_interpolator_eval(U$2,$H52)</f>
        <v>5.1149171924290178</v>
      </c>
      <c r="V52">
        <f>_xll.acq_interpolator_eval(V$2,$H52)</f>
        <v>5.1149171924290178</v>
      </c>
      <c r="W52">
        <f>_xll.acq_interpolator_eval(W$2,$H52)</f>
        <v>5.1256730769230741</v>
      </c>
    </row>
    <row r="53" spans="8:23" x14ac:dyDescent="0.35">
      <c r="H53" s="12">
        <v>-0.74999999999999001</v>
      </c>
      <c r="I53">
        <f>_xll.acq_interpolator_eval($F$6,H53)</f>
        <v>5.1359825721153838</v>
      </c>
      <c r="J53">
        <f>_xll.acq_interpolator_eval_deriv($F$6,H53)</f>
        <v>-0.16532451923076924</v>
      </c>
      <c r="K53">
        <f>_xll.acq_diff1_c3pt(H52:H54,I52:I54)</f>
        <v>-0.16899038461538382</v>
      </c>
      <c r="L53">
        <f>_xll.acq_diff2_c3pt(H52:H54,I52:I54)</f>
        <v>-3.6057692309299197E-3</v>
      </c>
      <c r="N53">
        <f>_xll.acq_interpolator_eval(N$2,$H53)</f>
        <v>5.2</v>
      </c>
      <c r="O53">
        <f>_xll.acq_interpolator_eval(O$2,$H53)</f>
        <v>5.0749999999999948</v>
      </c>
      <c r="P53">
        <f>_xll.acq_interpolator_eval(P$2,$H53)</f>
        <v>5.0921874999999943</v>
      </c>
      <c r="Q53">
        <f>_xll.acq_interpolator_eval(Q$2,$H53)</f>
        <v>6.1573923057957378</v>
      </c>
      <c r="R53">
        <f>_xll.acq_interpolator_eval(R$2,$H53)</f>
        <v>6.1573923057957378</v>
      </c>
      <c r="S53">
        <f>_xll.acq_interpolator_eval(S$2,$H53)</f>
        <v>5.4971679687500208</v>
      </c>
      <c r="T53">
        <f>_xll.acq_interpolator_eval(T$2,$H53)</f>
        <v>5.6877403846154175</v>
      </c>
      <c r="U53">
        <f>_xll.acq_interpolator_eval(U$2,$H53)</f>
        <v>5.0920688954061468</v>
      </c>
      <c r="V53">
        <f>_xll.acq_interpolator_eval(V$2,$H53)</f>
        <v>5.0920688954061468</v>
      </c>
      <c r="W53">
        <f>_xll.acq_interpolator_eval(W$2,$H53)</f>
        <v>5.109127103365382</v>
      </c>
    </row>
    <row r="54" spans="8:23" x14ac:dyDescent="0.35">
      <c r="H54" s="12">
        <v>-0.69999999999998996</v>
      </c>
      <c r="I54">
        <f>_xll.acq_interpolator_eval($F$6,H54)</f>
        <v>5.1275240384615373</v>
      </c>
      <c r="J54">
        <f>_xll.acq_interpolator_eval_deriv($F$6,H54)</f>
        <v>-0.17668269230769681</v>
      </c>
      <c r="K54">
        <f>_xll.acq_diff1_c3pt(H53:H55,I53:I55)</f>
        <v>-0.18034855769231589</v>
      </c>
      <c r="L54">
        <f>_xll.acq_diff2_c3pt(H53:H55,I53:I55)</f>
        <v>-0.22355769230771155</v>
      </c>
      <c r="N54">
        <f>_xll.acq_interpolator_eval(N$2,$H54)</f>
        <v>5.2</v>
      </c>
      <c r="O54">
        <f>_xll.acq_interpolator_eval(O$2,$H54)</f>
        <v>5.0499999999999954</v>
      </c>
      <c r="P54">
        <f>_xll.acq_interpolator_eval(P$2,$H54)</f>
        <v>5.0687499999999934</v>
      </c>
      <c r="Q54">
        <f>_xll.acq_interpolator_eval(Q$2,$H54)</f>
        <v>6.3570541232089788</v>
      </c>
      <c r="R54">
        <f>_xll.acq_interpolator_eval(R$2,$H54)</f>
        <v>6.3570541232089788</v>
      </c>
      <c r="S54">
        <f>_xll.acq_interpolator_eval(S$2,$H54)</f>
        <v>5.6007812500000211</v>
      </c>
      <c r="T54">
        <f>_xll.acq_interpolator_eval(T$2,$H54)</f>
        <v>5.8498251748252077</v>
      </c>
      <c r="U54">
        <f>_xll.acq_interpolator_eval(U$2,$H54)</f>
        <v>5.0685947358044121</v>
      </c>
      <c r="V54">
        <f>_xll.acq_interpolator_eval(V$2,$H54)</f>
        <v>5.0685947358044121</v>
      </c>
      <c r="W54">
        <f>_xll.acq_interpolator_eval(W$2,$H54)</f>
        <v>5.0923677884615355</v>
      </c>
    </row>
    <row r="55" spans="8:23" x14ac:dyDescent="0.35">
      <c r="H55" s="12">
        <v>-0.64999999999999003</v>
      </c>
      <c r="I55">
        <f>_xll.acq_interpolator_eval($F$6,H55)</f>
        <v>5.1179477163461522</v>
      </c>
      <c r="J55">
        <f>_xll.acq_interpolator_eval_deriv($F$6,H55)</f>
        <v>-0.21003605769231604</v>
      </c>
      <c r="K55">
        <f>_xll.acq_diff1_c3pt(H54:H56,I54:I56)</f>
        <v>-0.21370192307693436</v>
      </c>
      <c r="L55">
        <f>_xll.acq_diff2_c3pt(H54:H56,I54:I56)</f>
        <v>-0.44350961538465833</v>
      </c>
      <c r="N55">
        <f>_xll.acq_interpolator_eval(N$2,$H55)</f>
        <v>5.2</v>
      </c>
      <c r="O55">
        <f>_xll.acq_interpolator_eval(O$2,$H55)</f>
        <v>5.024999999999995</v>
      </c>
      <c r="P55">
        <f>_xll.acq_interpolator_eval(P$2,$H55)</f>
        <v>5.0446874999999931</v>
      </c>
      <c r="Q55">
        <f>_xll.acq_interpolator_eval(Q$2,$H55)</f>
        <v>6.5299824721001016</v>
      </c>
      <c r="R55">
        <f>_xll.acq_interpolator_eval(R$2,$H55)</f>
        <v>6.5299824721001016</v>
      </c>
      <c r="S55">
        <f>_xll.acq_interpolator_eval(S$2,$H55)</f>
        <v>5.6980664062500184</v>
      </c>
      <c r="T55">
        <f>_xll.acq_interpolator_eval(T$2,$H55)</f>
        <v>6.0027666083916369</v>
      </c>
      <c r="U55">
        <f>_xll.acq_interpolator_eval(U$2,$H55)</f>
        <v>5.0444973013604049</v>
      </c>
      <c r="V55">
        <f>_xll.acq_interpolator_eval(V$2,$H55)</f>
        <v>5.0444973013604049</v>
      </c>
      <c r="W55">
        <f>_xll.acq_interpolator_eval(W$2,$H55)</f>
        <v>5.0748813100961501</v>
      </c>
    </row>
    <row r="56" spans="8:23" x14ac:dyDescent="0.35">
      <c r="H56" s="12">
        <v>-0.59999999999998999</v>
      </c>
      <c r="I56">
        <f>_xll.acq_interpolator_eval($F$6,H56)</f>
        <v>5.1061538461538438</v>
      </c>
      <c r="J56">
        <f>_xll.acq_interpolator_eval_deriv($F$6,H56)</f>
        <v>-0.26538461538462987</v>
      </c>
      <c r="K56">
        <f>_xll.acq_diff1_c3pt(H55:H57,I55:I57)</f>
        <v>-0.26905048076924853</v>
      </c>
      <c r="L56">
        <f>_xll.acq_diff2_c3pt(H55:H57,I55:I57)</f>
        <v>-0.66346153846162448</v>
      </c>
      <c r="N56">
        <f>_xll.acq_interpolator_eval(N$2,$H56)</f>
        <v>4.8</v>
      </c>
      <c r="O56">
        <f>_xll.acq_interpolator_eval(O$2,$H56)</f>
        <v>4.9999999999999947</v>
      </c>
      <c r="P56">
        <f>_xll.acq_interpolator_eval(P$2,$H56)</f>
        <v>5.0199999999999925</v>
      </c>
      <c r="Q56">
        <f>_xll.acq_interpolator_eval(Q$2,$H56)</f>
        <v>6.6635511007804693</v>
      </c>
      <c r="R56">
        <f>_xll.acq_interpolator_eval(R$2,$H56)</f>
        <v>6.6635511007804693</v>
      </c>
      <c r="S56">
        <f>_xll.acq_interpolator_eval(S$2,$H56)</f>
        <v>5.7800000000000145</v>
      </c>
      <c r="T56">
        <f>_xll.acq_interpolator_eval(T$2,$H56)</f>
        <v>6.1334265734265969</v>
      </c>
      <c r="U56">
        <f>_xll.acq_interpolator_eval(U$2,$H56)</f>
        <v>5.0197791798107207</v>
      </c>
      <c r="V56">
        <f>_xll.acq_interpolator_eval(V$2,$H56)</f>
        <v>5.0197791798107207</v>
      </c>
      <c r="W56">
        <f>_xll.acq_interpolator_eval(W$2,$H56)</f>
        <v>5.0561538461538422</v>
      </c>
    </row>
    <row r="57" spans="8:23" x14ac:dyDescent="0.35">
      <c r="H57" s="12">
        <v>-0.54999999999999005</v>
      </c>
      <c r="I57">
        <f>_xll.acq_interpolator_eval($F$6,H57)</f>
        <v>5.0910426682692274</v>
      </c>
      <c r="J57">
        <f>_xll.acq_interpolator_eval_deriv($F$6,H57)</f>
        <v>-0.34272836538463303</v>
      </c>
      <c r="K57">
        <f>_xll.acq_diff1_c3pt(H56:H58,I56:I58)</f>
        <v>-0.34639423076924913</v>
      </c>
      <c r="L57">
        <f>_xll.acq_diff2_c3pt(H56:H58,I56:I58)</f>
        <v>-0.88341346153838896</v>
      </c>
      <c r="N57">
        <f>_xll.acq_interpolator_eval(N$2,$H57)</f>
        <v>4.8</v>
      </c>
      <c r="O57">
        <f>_xll.acq_interpolator_eval(O$2,$H57)</f>
        <v>4.9749999999999952</v>
      </c>
      <c r="P57">
        <f>_xll.acq_interpolator_eval(P$2,$H57)</f>
        <v>4.9946874999999933</v>
      </c>
      <c r="Q57">
        <f>_xll.acq_interpolator_eval(Q$2,$H57)</f>
        <v>6.7451337575614474</v>
      </c>
      <c r="R57">
        <f>_xll.acq_interpolator_eval(R$2,$H57)</f>
        <v>6.7451337575614474</v>
      </c>
      <c r="S57">
        <f>_xll.acq_interpolator_eval(S$2,$H57)</f>
        <v>5.8375585937500079</v>
      </c>
      <c r="T57">
        <f>_xll.acq_interpolator_eval(T$2,$H57)</f>
        <v>6.2286669580419716</v>
      </c>
      <c r="U57">
        <f>_xll.acq_interpolator_eval(U$2,$H57)</f>
        <v>4.994442958891951</v>
      </c>
      <c r="V57">
        <f>_xll.acq_interpolator_eval(V$2,$H57)</f>
        <v>4.994442958891951</v>
      </c>
      <c r="W57">
        <f>_xll.acq_interpolator_eval(W$2,$H57)</f>
        <v>5.0356715745192258</v>
      </c>
    </row>
    <row r="58" spans="8:23" x14ac:dyDescent="0.35">
      <c r="H58" s="12">
        <v>-0.49999999999999001</v>
      </c>
      <c r="I58">
        <f>_xll.acq_interpolator_eval($F$6,H58)</f>
        <v>5.0715144230769189</v>
      </c>
      <c r="J58">
        <f>_xll.acq_interpolator_eval_deriv($F$6,H58)</f>
        <v>-0.44206730769232983</v>
      </c>
      <c r="K58">
        <f>_xll.acq_diff1_c3pt(H57:H59,I57:I59)</f>
        <v>-0.44573317307694527</v>
      </c>
      <c r="L58">
        <f>_xll.acq_diff2_c3pt(H57:H59,I57:I59)</f>
        <v>-1.1033653846155329</v>
      </c>
      <c r="N58">
        <f>_xll.acq_interpolator_eval(N$2,$H58)</f>
        <v>4.8</v>
      </c>
      <c r="O58">
        <f>_xll.acq_interpolator_eval(O$2,$H58)</f>
        <v>4.9499999999999948</v>
      </c>
      <c r="P58">
        <f>_xll.acq_interpolator_eval(P$2,$H58)</f>
        <v>4.9687499999999929</v>
      </c>
      <c r="Q58">
        <f>_xll.acq_interpolator_eval(Q$2,$H58)</f>
        <v>6.7621041907543953</v>
      </c>
      <c r="R58">
        <f>_xll.acq_interpolator_eval(R$2,$H58)</f>
        <v>6.7621041907543953</v>
      </c>
      <c r="S58">
        <f>_xll.acq_interpolator_eval(S$2,$H58)</f>
        <v>5.8617187500000005</v>
      </c>
      <c r="T58">
        <f>_xll.acq_interpolator_eval(T$2,$H58)</f>
        <v>6.2753496503496535</v>
      </c>
      <c r="U58">
        <f>_xll.acq_interpolator_eval(U$2,$H58)</f>
        <v>4.9684912263406886</v>
      </c>
      <c r="V58">
        <f>_xll.acq_interpolator_eval(V$2,$H58)</f>
        <v>4.9684912263406886</v>
      </c>
      <c r="W58">
        <f>_xll.acq_interpolator_eval(W$2,$H58)</f>
        <v>5.012920673076918</v>
      </c>
    </row>
    <row r="59" spans="8:23" x14ac:dyDescent="0.35">
      <c r="H59" s="12">
        <v>-0.44999999999999002</v>
      </c>
      <c r="I59">
        <f>_xll.acq_interpolator_eval($F$6,H59)</f>
        <v>5.0464693509615328</v>
      </c>
      <c r="J59">
        <f>_xll.acq_interpolator_eval_deriv($F$6,H59)</f>
        <v>-0.5634014423077196</v>
      </c>
      <c r="K59">
        <f>_xll.acq_diff1_c3pt(H58:H60,I58:I60)</f>
        <v>-0.56706730769233693</v>
      </c>
      <c r="L59">
        <f>_xll.acq_diff2_c3pt(H58:H60,I58:I60)</f>
        <v>-1.3233173076922995</v>
      </c>
      <c r="N59">
        <f>_xll.acq_interpolator_eval(N$2,$H59)</f>
        <v>4.8</v>
      </c>
      <c r="O59">
        <f>_xll.acq_interpolator_eval(O$2,$H59)</f>
        <v>4.9249999999999954</v>
      </c>
      <c r="P59">
        <f>_xll.acq_interpolator_eval(P$2,$H59)</f>
        <v>4.9421874999999931</v>
      </c>
      <c r="Q59">
        <f>_xll.acq_interpolator_eval(Q$2,$H59)</f>
        <v>6.7018361486706794</v>
      </c>
      <c r="R59">
        <f>_xll.acq_interpolator_eval(R$2,$H59)</f>
        <v>6.7018361486706794</v>
      </c>
      <c r="S59">
        <f>_xll.acq_interpolator_eval(S$2,$H59)</f>
        <v>5.8434570312499909</v>
      </c>
      <c r="T59">
        <f>_xll.acq_interpolator_eval(T$2,$H59)</f>
        <v>6.2603365384615284</v>
      </c>
      <c r="U59">
        <f>_xll.acq_interpolator_eval(U$2,$H59)</f>
        <v>4.9419265698935275</v>
      </c>
      <c r="V59">
        <f>_xll.acq_interpolator_eval(V$2,$H59)</f>
        <v>4.9419265698935275</v>
      </c>
      <c r="W59">
        <f>_xll.acq_interpolator_eval(W$2,$H59)</f>
        <v>4.9873873197115328</v>
      </c>
    </row>
    <row r="60" spans="8:23" x14ac:dyDescent="0.35">
      <c r="H60" s="12">
        <v>-0.39999999999998997</v>
      </c>
      <c r="I60">
        <f>_xll.acq_interpolator_eval($F$6,H60)</f>
        <v>5.0148076923076852</v>
      </c>
      <c r="J60">
        <f>_xll.acq_interpolator_eval_deriv($F$6,H60)</f>
        <v>-0.70673076923080058</v>
      </c>
      <c r="K60">
        <f>_xll.acq_diff1_c3pt(H59:H61,I59:I61)</f>
        <v>-0.7103966346154178</v>
      </c>
      <c r="L60">
        <f>_xll.acq_diff2_c3pt(H59:H61,I59:I61)</f>
        <v>-1.543269230769317</v>
      </c>
      <c r="N60">
        <f>_xll.acq_interpolator_eval(N$2,$H60)</f>
        <v>4.8</v>
      </c>
      <c r="O60">
        <f>_xll.acq_interpolator_eval(O$2,$H60)</f>
        <v>4.899999999999995</v>
      </c>
      <c r="P60">
        <f>_xll.acq_interpolator_eval(P$2,$H60)</f>
        <v>4.914999999999992</v>
      </c>
      <c r="Q60">
        <f>_xll.acq_interpolator_eval(Q$2,$H60)</f>
        <v>6.5517033796216628</v>
      </c>
      <c r="R60">
        <f>_xll.acq_interpolator_eval(R$2,$H60)</f>
        <v>6.5517033796216628</v>
      </c>
      <c r="S60">
        <f>_xll.acq_interpolator_eval(S$2,$H60)</f>
        <v>5.7737499999999802</v>
      </c>
      <c r="T60">
        <f>_xll.acq_interpolator_eval(T$2,$H60)</f>
        <v>6.1704895104894835</v>
      </c>
      <c r="U60">
        <f>_xll.acq_interpolator_eval(U$2,$H60)</f>
        <v>4.9147515772870607</v>
      </c>
      <c r="V60">
        <f>_xll.acq_interpolator_eval(V$2,$H60)</f>
        <v>4.9147515772870607</v>
      </c>
      <c r="W60">
        <f>_xll.acq_interpolator_eval(W$2,$H60)</f>
        <v>4.9585576923076866</v>
      </c>
    </row>
    <row r="61" spans="8:23" x14ac:dyDescent="0.35">
      <c r="H61" s="12">
        <v>-0.34999999999997999</v>
      </c>
      <c r="I61">
        <f>_xll.acq_interpolator_eval($F$6,H61)</f>
        <v>4.9754296874999824</v>
      </c>
      <c r="J61">
        <f>_xll.acq_interpolator_eval_deriv($F$6,H61)</f>
        <v>-0.87205528846160918</v>
      </c>
      <c r="K61">
        <f>_xll.acq_diff1_c3pt(H60:H62,I60:I62)</f>
        <v>-0.8757211538462264</v>
      </c>
      <c r="L61">
        <f>_xll.acq_diff2_c3pt(H60:H62,I60:I62)</f>
        <v>-1.7632211538461946</v>
      </c>
      <c r="N61">
        <f>_xll.acq_interpolator_eval(N$2,$H61)</f>
        <v>4.8</v>
      </c>
      <c r="O61">
        <f>_xll.acq_interpolator_eval(O$2,$H61)</f>
        <v>4.8749999999999902</v>
      </c>
      <c r="P61">
        <f>_xll.acq_interpolator_eval(P$2,$H61)</f>
        <v>4.8871874999999871</v>
      </c>
      <c r="Q61">
        <f>_xll.acq_interpolator_eval(Q$2,$H61)</f>
        <v>6.2990796319186471</v>
      </c>
      <c r="R61">
        <f>_xll.acq_interpolator_eval(R$2,$H61)</f>
        <v>6.2990796319186471</v>
      </c>
      <c r="S61">
        <f>_xll.acq_interpolator_eval(S$2,$H61)</f>
        <v>5.6435742187499338</v>
      </c>
      <c r="T61">
        <f>_xll.acq_interpolator_eval(T$2,$H61)</f>
        <v>5.9926704545453635</v>
      </c>
      <c r="U61">
        <f>_xll.acq_interpolator_eval(U$2,$H61)</f>
        <v>4.8869688362578749</v>
      </c>
      <c r="V61">
        <f>_xll.acq_interpolator_eval(V$2,$H61)</f>
        <v>4.8869688362578749</v>
      </c>
      <c r="W61">
        <f>_xll.acq_interpolator_eval(W$2,$H61)</f>
        <v>4.9259179687499852</v>
      </c>
    </row>
    <row r="62" spans="8:23" x14ac:dyDescent="0.35">
      <c r="H62" s="12">
        <v>-0.29999999999998</v>
      </c>
      <c r="I62">
        <f>_xll.acq_interpolator_eval($F$6,H62)</f>
        <v>4.9272355769230556</v>
      </c>
      <c r="J62">
        <f>_xll.acq_interpolator_eval_deriv($F$6,H62)</f>
        <v>-1.0593750000000803</v>
      </c>
      <c r="K62">
        <f>_xll.acq_diff1_c3pt(H61:H63,I61:I63)</f>
        <v>-1.0630408653847034</v>
      </c>
      <c r="L62">
        <f>_xll.acq_diff2_c3pt(H61:H63,I61:I63)</f>
        <v>-1.9831730769233435</v>
      </c>
      <c r="N62">
        <f>_xll.acq_interpolator_eval(N$2,$H62)</f>
        <v>4.8</v>
      </c>
      <c r="O62">
        <f>_xll.acq_interpolator_eval(O$2,$H62)</f>
        <v>4.8499999999999899</v>
      </c>
      <c r="P62">
        <f>_xll.acq_interpolator_eval(P$2,$H62)</f>
        <v>4.8587499999999872</v>
      </c>
      <c r="Q62">
        <f>_xll.acq_interpolator_eval(Q$2,$H62)</f>
        <v>5.9313386538730954</v>
      </c>
      <c r="R62">
        <f>_xll.acq_interpolator_eval(R$2,$H62)</f>
        <v>5.9313386538730954</v>
      </c>
      <c r="S62">
        <f>_xll.acq_interpolator_eval(S$2,$H62)</f>
        <v>5.4439062499999054</v>
      </c>
      <c r="T62">
        <f>_xll.acq_interpolator_eval(T$2,$H62)</f>
        <v>5.7137412587411252</v>
      </c>
      <c r="U62">
        <f>_xll.acq_interpolator_eval(U$2,$H62)</f>
        <v>4.8585809345425748</v>
      </c>
      <c r="V62">
        <f>_xll.acq_interpolator_eval(V$2,$H62)</f>
        <v>4.8585809345425748</v>
      </c>
      <c r="W62">
        <f>_xll.acq_interpolator_eval(W$2,$H62)</f>
        <v>4.8889543269230611</v>
      </c>
    </row>
    <row r="63" spans="8:23" x14ac:dyDescent="0.35">
      <c r="H63" s="12">
        <v>-0.24999999999997999</v>
      </c>
      <c r="I63">
        <f>_xll.acq_interpolator_eval($F$6,H63)</f>
        <v>4.869125600961512</v>
      </c>
      <c r="J63">
        <f>_xll.acq_interpolator_eval_deriv($F$6,H63)</f>
        <v>-1.2686899038462431</v>
      </c>
      <c r="K63">
        <f>_xll.acq_diff1_c3pt(H62:H64,I62:I64)</f>
        <v>-1.2723557692308596</v>
      </c>
      <c r="L63">
        <f>_xll.acq_diff2_c3pt(H62:H64,I62:I64)</f>
        <v>-2.2031249999997793</v>
      </c>
      <c r="N63">
        <f>_xll.acq_interpolator_eval(N$2,$H63)</f>
        <v>4.8</v>
      </c>
      <c r="O63">
        <f>_xll.acq_interpolator_eval(O$2,$H63)</f>
        <v>4.8249999999999895</v>
      </c>
      <c r="P63">
        <f>_xll.acq_interpolator_eval(P$2,$H63)</f>
        <v>4.8296874999999879</v>
      </c>
      <c r="Q63">
        <f>_xll.acq_interpolator_eval(Q$2,$H63)</f>
        <v>5.4358541937963309</v>
      </c>
      <c r="R63">
        <f>_xll.acq_interpolator_eval(R$2,$H63)</f>
        <v>5.4358541937963309</v>
      </c>
      <c r="S63">
        <f>_xll.acq_interpolator_eval(S$2,$H63)</f>
        <v>5.165722656249871</v>
      </c>
      <c r="T63">
        <f>_xll.acq_interpolator_eval(T$2,$H63)</f>
        <v>5.3205638111886291</v>
      </c>
      <c r="U63">
        <f>_xll.acq_interpolator_eval(U$2,$H63)</f>
        <v>4.8295904598777479</v>
      </c>
      <c r="V63">
        <f>_xll.acq_interpolator_eval(V$2,$H63)</f>
        <v>4.8295904598777479</v>
      </c>
      <c r="W63">
        <f>_xll.acq_interpolator_eval(W$2,$H63)</f>
        <v>4.84715294471152</v>
      </c>
    </row>
    <row r="64" spans="8:23" x14ac:dyDescent="0.35">
      <c r="H64" s="12">
        <v>-0.19999999999998</v>
      </c>
      <c r="I64">
        <f>_xll.acq_interpolator_eval($F$6,H64)</f>
        <v>4.7999999999999696</v>
      </c>
      <c r="J64">
        <f>_xll.acq_interpolator_eval_deriv($F$6,H64)</f>
        <v>-1.5000000000059057</v>
      </c>
      <c r="K64">
        <f>_xll.acq_diff1_c3pt(H63:H65,I63:I65)</f>
        <v>-4.7155615651734371</v>
      </c>
      <c r="L64">
        <f>_xll.acq_diff2_c3pt(H63:H65,I63:I65)</f>
        <v>-66.660990918851795</v>
      </c>
      <c r="N64">
        <f>_xll.acq_interpolator_eval(N$2,$H64)</f>
        <v>4.8</v>
      </c>
      <c r="O64">
        <f>_xll.acq_interpolator_eval(O$2,$H64)</f>
        <v>4.7999999999996801</v>
      </c>
      <c r="P64">
        <f>_xll.acq_interpolator_eval(P$2,$H64)</f>
        <v>4.7999999999999874</v>
      </c>
      <c r="Q64">
        <f>_xll.acq_interpolator_eval(Q$2,$H64)</f>
        <v>4.7999999999997147</v>
      </c>
      <c r="R64">
        <f>_xll.acq_interpolator_eval(R$2,$H64)</f>
        <v>4.7999999999997147</v>
      </c>
      <c r="S64">
        <f>_xll.acq_interpolator_eval(S$2,$H64)</f>
        <v>4.7999999999998346</v>
      </c>
      <c r="T64">
        <f>_xll.acq_interpolator_eval(T$2,$H64)</f>
        <v>4.7999999999997645</v>
      </c>
      <c r="U64">
        <f>_xll.acq_interpolator_eval(U$2,$H64)</f>
        <v>4.7999999999999883</v>
      </c>
      <c r="V64">
        <f>_xll.acq_interpolator_eval(V$2,$H64)</f>
        <v>4.7999999999999883</v>
      </c>
      <c r="W64">
        <f>_xll.acq_interpolator_eval(W$2,$H64)</f>
        <v>4.7999999999999794</v>
      </c>
    </row>
    <row r="65" spans="8:23" x14ac:dyDescent="0.35">
      <c r="H65" s="12">
        <v>-0.14999999999998001</v>
      </c>
      <c r="I65">
        <f>_xll.acq_interpolator_eval($F$6,H65)</f>
        <v>4.3975694444441684</v>
      </c>
      <c r="J65">
        <f>_xll.acq_interpolator_eval_deriv($F$6,H65)</f>
        <v>-13.770833333337244</v>
      </c>
      <c r="K65">
        <f>_xll.acq_diff1_c3pt(H64:H66,I64:I66)</f>
        <v>-12.944444444448354</v>
      </c>
      <c r="L65">
        <f>_xll.acq_diff2_c3pt(H64:H66,I64:I66)</f>
        <v>-97.916666666646591</v>
      </c>
      <c r="N65">
        <f>_xll.acq_interpolator_eval(N$2,$H65)</f>
        <v>4.8</v>
      </c>
      <c r="O65">
        <f>_xll.acq_interpolator_eval(O$2,$H65)</f>
        <v>3.9999999999996803</v>
      </c>
      <c r="P65">
        <f>_xll.acq_interpolator_eval(P$2,$H65)</f>
        <v>4.641666666666552</v>
      </c>
      <c r="Q65">
        <f>_xll.acq_interpolator_eval(Q$2,$H65)</f>
        <v>4.0235107451717589</v>
      </c>
      <c r="R65">
        <f>_xll.acq_interpolator_eval(R$2,$H65)</f>
        <v>4.0235107451717589</v>
      </c>
      <c r="S65">
        <f>_xll.acq_interpolator_eval(S$2,$H65)</f>
        <v>4.2144097222219266</v>
      </c>
      <c r="T65">
        <f>_xll.acq_interpolator_eval(T$2,$H65)</f>
        <v>4.0999053030299839</v>
      </c>
      <c r="U65">
        <f>_xll.acq_interpolator_eval(U$2,$H65)</f>
        <v>4.425775584001677</v>
      </c>
      <c r="V65">
        <f>_xll.acq_interpolator_eval(V$2,$H65)</f>
        <v>4.425775584001677</v>
      </c>
      <c r="W65">
        <f>_xll.acq_interpolator_eval(W$2,$H65)</f>
        <v>4.4131944444441711</v>
      </c>
    </row>
    <row r="66" spans="8:23" x14ac:dyDescent="0.35">
      <c r="H66" s="12">
        <v>-9.9999999999980105E-2</v>
      </c>
      <c r="I66">
        <f>_xll.acq_interpolator_eval($F$6,H66)</f>
        <v>3.5055555555551363</v>
      </c>
      <c r="J66">
        <f>_xll.acq_interpolator_eval_deriv($F$6,H66)</f>
        <v>-21.083333333335258</v>
      </c>
      <c r="K66">
        <f>_xll.acq_diff1_c3pt(H65:H67,I65:I67)</f>
        <v>-20.256944444446361</v>
      </c>
      <c r="L66">
        <f>_xll.acq_diff2_c3pt(H65:H67,I65:I67)</f>
        <v>-48.333333333313888</v>
      </c>
      <c r="N66">
        <f>_xll.acq_interpolator_eval(N$2,$H66)</f>
        <v>4.8</v>
      </c>
      <c r="O66">
        <f>_xll.acq_interpolator_eval(O$2,$H66)</f>
        <v>3.1999999999996813</v>
      </c>
      <c r="P66">
        <f>_xll.acq_interpolator_eval(P$2,$H66)</f>
        <v>4.2266666666664507</v>
      </c>
      <c r="Q66">
        <f>_xll.acq_interpolator_eval(Q$2,$H66)</f>
        <v>3.1555647995094809</v>
      </c>
      <c r="R66">
        <f>_xll.acq_interpolator_eval(R$2,$H66)</f>
        <v>3.1555647995094809</v>
      </c>
      <c r="S66">
        <f>_xll.acq_interpolator_eval(S$2,$H66)</f>
        <v>3.3694444444440741</v>
      </c>
      <c r="T66">
        <f>_xll.acq_interpolator_eval(T$2,$H66)</f>
        <v>3.237878787878425</v>
      </c>
      <c r="U66">
        <f>_xll.acq_interpolator_eval(U$2,$H66)</f>
        <v>3.5356679886796272</v>
      </c>
      <c r="V66">
        <f>_xll.acq_interpolator_eval(V$2,$H66)</f>
        <v>3.5356679886796272</v>
      </c>
      <c r="W66">
        <f>_xll.acq_interpolator_eval(W$2,$H66)</f>
        <v>3.5222222222218011</v>
      </c>
    </row>
    <row r="67" spans="8:23" x14ac:dyDescent="0.35">
      <c r="H67" s="12">
        <v>-4.9999999999980303E-2</v>
      </c>
      <c r="I67">
        <f>_xll.acq_interpolator_eval($F$6,H67)</f>
        <v>2.3718749999995383</v>
      </c>
      <c r="J67">
        <f>_xll.acq_interpolator_eval_deriv($F$6,H67)</f>
        <v>-23.437499999999943</v>
      </c>
      <c r="K67">
        <f>_xll.acq_diff1_c3pt(H66:H68,I66:I68)</f>
        <v>-22.611111111111057</v>
      </c>
      <c r="L67">
        <f>_xll.acq_diff2_c3pt(H66:H68,I66:I68)</f>
        <v>1.2500000000197875</v>
      </c>
      <c r="N67">
        <f>_xll.acq_interpolator_eval(N$2,$H67)</f>
        <v>0</v>
      </c>
      <c r="O67">
        <f>_xll.acq_interpolator_eval(O$2,$H67)</f>
        <v>2.3999999999996851</v>
      </c>
      <c r="P67">
        <f>_xll.acq_interpolator_eval(P$2,$H67)</f>
        <v>3.5549999999996853</v>
      </c>
      <c r="Q67">
        <f>_xll.acq_interpolator_eval(Q$2,$H67)</f>
        <v>2.2577014575870145</v>
      </c>
      <c r="R67">
        <f>_xll.acq_interpolator_eval(R$2,$H67)</f>
        <v>2.2577014575870145</v>
      </c>
      <c r="S67">
        <f>_xll.acq_interpolator_eval(S$2,$H67)</f>
        <v>2.395312499999608</v>
      </c>
      <c r="T67">
        <f>_xll.acq_interpolator_eval(T$2,$H67)</f>
        <v>2.305397727272358</v>
      </c>
      <c r="U67">
        <f>_xll.acq_interpolator_eval(U$2,$H67)</f>
        <v>2.3888569233261374</v>
      </c>
      <c r="V67">
        <f>_xll.acq_interpolator_eval(V$2,$H67)</f>
        <v>2.3888569233261374</v>
      </c>
      <c r="W67">
        <f>_xll.acq_interpolator_eval(W$2,$H67)</f>
        <v>2.3812499999995347</v>
      </c>
    </row>
    <row r="68" spans="8:23" x14ac:dyDescent="0.35">
      <c r="H68" s="12">
        <v>1.9984014443252799E-14</v>
      </c>
      <c r="I68">
        <f>_xll.acq_interpolator_eval($F$6,H68)</f>
        <v>1.2444444444440284</v>
      </c>
      <c r="J68">
        <f>_xll.acq_interpolator_eval_deriv($F$6,H68)</f>
        <v>-20.8333333333313</v>
      </c>
      <c r="K68">
        <f>_xll.acq_diff1_c3pt(H67:H69,I67:I69)</f>
        <v>-20.006944444442411</v>
      </c>
      <c r="L68">
        <f>_xll.acq_diff2_c3pt(H67:H69,I67:I69)</f>
        <v>50.833333333352883</v>
      </c>
      <c r="N68">
        <f>_xll.acq_interpolator_eval(N$2,$H68)</f>
        <v>0</v>
      </c>
      <c r="O68">
        <f>_xll.acq_interpolator_eval(O$2,$H68)</f>
        <v>1.5999999999996803</v>
      </c>
      <c r="P68">
        <f>_xll.acq_interpolator_eval(P$2,$H68)</f>
        <v>2.6266666666662446</v>
      </c>
      <c r="Q68">
        <f>_xll.acq_interpolator_eval(Q$2,$H68)</f>
        <v>1.3914600139784827</v>
      </c>
      <c r="R68">
        <f>_xll.acq_interpolator_eval(R$2,$H68)</f>
        <v>1.3914600139784827</v>
      </c>
      <c r="S68">
        <f>_xll.acq_interpolator_eval(S$2,$H68)</f>
        <v>1.422222222221851</v>
      </c>
      <c r="T68">
        <f>_xll.acq_interpolator_eval(T$2,$H68)</f>
        <v>1.3939393939390461</v>
      </c>
      <c r="U68">
        <f>_xll.acq_interpolator_eval(U$2,$H68)</f>
        <v>1.2445220972334941</v>
      </c>
      <c r="V68">
        <f>_xll.acq_interpolator_eval(V$2,$H68)</f>
        <v>1.2445220972334941</v>
      </c>
      <c r="W68">
        <f>_xll.acq_interpolator_eval(W$2,$H68)</f>
        <v>1.244444444444025</v>
      </c>
    </row>
    <row r="69" spans="8:23" x14ac:dyDescent="0.35">
      <c r="H69" s="12">
        <v>5.0000000000019799E-2</v>
      </c>
      <c r="I69">
        <f>_xll.acq_interpolator_eval($F$6,H69)</f>
        <v>0.37118055555529283</v>
      </c>
      <c r="J69">
        <f>_xll.acq_interpolator_eval_deriv($F$6,H69)</f>
        <v>-13.270833333329351</v>
      </c>
      <c r="K69">
        <f>_xll.acq_diff1_c3pt(H68:H70,I68:I70)</f>
        <v>-12.444444444440473</v>
      </c>
      <c r="L69">
        <f>_xll.acq_diff2_c3pt(H68:H70,I68:I70)</f>
        <v>100.41666666668648</v>
      </c>
      <c r="N69">
        <f>_xll.acq_interpolator_eval(N$2,$H69)</f>
        <v>0</v>
      </c>
      <c r="O69">
        <f>_xll.acq_interpolator_eval(O$2,$H69)</f>
        <v>0.79999999999968363</v>
      </c>
      <c r="P69">
        <f>_xll.acq_interpolator_eval(P$2,$H69)</f>
        <v>1.4416666666661468</v>
      </c>
      <c r="Q69">
        <f>_xll.acq_interpolator_eval(Q$2,$H69)</f>
        <v>0.61837976325803523</v>
      </c>
      <c r="R69">
        <f>_xll.acq_interpolator_eval(R$2,$H69)</f>
        <v>0.61837976325803523</v>
      </c>
      <c r="S69">
        <f>_xll.acq_interpolator_eval(S$2,$H69)</f>
        <v>0.58038194444415425</v>
      </c>
      <c r="T69">
        <f>_xll.acq_interpolator_eval(T$2,$H69)</f>
        <v>0.5949810606057786</v>
      </c>
      <c r="U69">
        <f>_xll.acq_interpolator_eval(U$2,$H69)</f>
        <v>0.361843219694018</v>
      </c>
      <c r="V69">
        <f>_xll.acq_interpolator_eval(V$2,$H69)</f>
        <v>0.361843219694018</v>
      </c>
      <c r="W69">
        <f>_xll.acq_interpolator_eval(W$2,$H69)</f>
        <v>0.36597222222195908</v>
      </c>
    </row>
    <row r="70" spans="8:23" x14ac:dyDescent="0.35">
      <c r="H70" s="12">
        <v>0.10000000000002</v>
      </c>
      <c r="I70">
        <f>_xll.acq_interpolator_eval($F$6,H70)</f>
        <v>-1.4998419173293748E-14</v>
      </c>
      <c r="J70">
        <f>_xll.acq_interpolator_eval_deriv($F$6,H70)</f>
        <v>-0.74999999999990219</v>
      </c>
      <c r="K70">
        <f>_xll.acq_diff1_c3pt(H69:H71,I69:I71)</f>
        <v>-4.0294270833307895</v>
      </c>
      <c r="L70">
        <f>_xll.acq_diff2_c3pt(H69:H71,I69:I71)</f>
        <v>67.883680555506459</v>
      </c>
      <c r="N70">
        <f>_xll.acq_interpolator_eval(N$2,$H70)</f>
        <v>0</v>
      </c>
      <c r="O70">
        <f>_xll.acq_interpolator_eval(O$2,$H70)</f>
        <v>-4.999473057765158E-15</v>
      </c>
      <c r="P70">
        <f>_xll.acq_interpolator_eval(P$2,$H70)</f>
        <v>-6.2793381605527277E-13</v>
      </c>
      <c r="Q70">
        <f>_xll.acq_interpolator_eval(Q$2,$H70)</f>
        <v>-2.0818462596741403E-13</v>
      </c>
      <c r="R70">
        <f>_xll.acq_interpolator_eval(R$2,$H70)</f>
        <v>-2.0818462596741403E-13</v>
      </c>
      <c r="S70">
        <f>_xll.acq_interpolator_eval(S$2,$H70)</f>
        <v>-1.6248287437735115E-13</v>
      </c>
      <c r="T70">
        <f>_xll.acq_interpolator_eval(T$2,$H70)</f>
        <v>-1.8498050313729207E-13</v>
      </c>
      <c r="U70">
        <f>_xll.acq_interpolator_eval(U$2,$H70)</f>
        <v>-6.0122280501741503E-15</v>
      </c>
      <c r="V70">
        <f>_xll.acq_interpolator_eval(V$2,$H70)</f>
        <v>-6.0122280501741503E-15</v>
      </c>
      <c r="W70">
        <f>_xll.acq_interpolator_eval(W$2,$H70)</f>
        <v>-9.9989461155290902E-15</v>
      </c>
    </row>
    <row r="71" spans="8:23" x14ac:dyDescent="0.35">
      <c r="H71" s="12">
        <v>0.15000000000002001</v>
      </c>
      <c r="I71">
        <f>_xll.acq_interpolator_eval($F$6,H71)</f>
        <v>-3.1762152777788336E-2</v>
      </c>
      <c r="J71">
        <f>_xll.acq_interpolator_eval_deriv($F$6,H71)</f>
        <v>-0.5279513888888091</v>
      </c>
      <c r="K71">
        <f>_xll.acq_diff1_c3pt(H70:H72,I70:I72)</f>
        <v>-0.53541666666658694</v>
      </c>
      <c r="L71">
        <f>_xll.acq_diff2_c3pt(H70:H72,I70:I72)</f>
        <v>1.996527777777596</v>
      </c>
      <c r="N71">
        <f>_xll.acq_interpolator_eval(N$2,$H71)</f>
        <v>0</v>
      </c>
      <c r="O71">
        <f>_xll.acq_interpolator_eval(O$2,$H71)</f>
        <v>-1.2500000000005E-2</v>
      </c>
      <c r="P71">
        <f>_xll.acq_interpolator_eval(P$2,$H71)</f>
        <v>-1.3753125000004724</v>
      </c>
      <c r="Q71">
        <f>_xll.acq_interpolator_eval(Q$2,$H71)</f>
        <v>-0.41797376011171111</v>
      </c>
      <c r="R71">
        <f>_xll.acq_interpolator_eval(R$2,$H71)</f>
        <v>-0.41797376011171111</v>
      </c>
      <c r="S71">
        <f>_xll.acq_interpolator_eval(S$2,$H71)</f>
        <v>-0.31410156250009114</v>
      </c>
      <c r="T71">
        <f>_xll.acq_interpolator_eval(T$2,$H71)</f>
        <v>-0.35715277777788118</v>
      </c>
      <c r="U71">
        <f>_xll.acq_interpolator_eval(U$2,$H71)</f>
        <v>-1.4712118167208375E-2</v>
      </c>
      <c r="V71">
        <f>_xll.acq_interpolator_eval(V$2,$H71)</f>
        <v>-1.4712118167208375E-2</v>
      </c>
      <c r="W71">
        <f>_xll.acq_interpolator_eval(W$2,$H71)</f>
        <v>-2.2191840277785597E-2</v>
      </c>
    </row>
    <row r="72" spans="8:23" x14ac:dyDescent="0.35">
      <c r="H72" s="12">
        <v>0.20000000000002</v>
      </c>
      <c r="I72">
        <f>_xll.acq_interpolator_eval($F$6,H72)</f>
        <v>-5.354166666667369E-2</v>
      </c>
      <c r="J72">
        <f>_xll.acq_interpolator_eval_deriv($F$6,H72)</f>
        <v>-0.35069444444438252</v>
      </c>
      <c r="K72">
        <f>_xll.acq_diff1_c3pt(H71:H73,I71:I73)</f>
        <v>-0.35815972222216019</v>
      </c>
      <c r="L72">
        <f>_xll.acq_diff2_c3pt(H71:H73,I71:I73)</f>
        <v>1.5486111111109406</v>
      </c>
      <c r="N72">
        <f>_xll.acq_interpolator_eval(N$2,$H72)</f>
        <v>0</v>
      </c>
      <c r="O72">
        <f>_xll.acq_interpolator_eval(O$2,$H72)</f>
        <v>-2.5000000000004997E-2</v>
      </c>
      <c r="P72">
        <f>_xll.acq_interpolator_eval(P$2,$H72)</f>
        <v>-2.3612500000003163</v>
      </c>
      <c r="Q72">
        <f>_xll.acq_interpolator_eval(Q$2,$H72)</f>
        <v>-0.65317111695029306</v>
      </c>
      <c r="R72">
        <f>_xll.acq_interpolator_eval(R$2,$H72)</f>
        <v>-0.65317111695029306</v>
      </c>
      <c r="S72">
        <f>_xll.acq_interpolator_eval(S$2,$H72)</f>
        <v>-0.46843750000003459</v>
      </c>
      <c r="T72">
        <f>_xll.acq_interpolator_eval(T$2,$H72)</f>
        <v>-0.53166666666670559</v>
      </c>
      <c r="U72">
        <f>_xll.acq_interpolator_eval(U$2,$H72)</f>
        <v>-2.8786173633446082E-2</v>
      </c>
      <c r="V72">
        <f>_xll.acq_interpolator_eval(V$2,$H72)</f>
        <v>-2.8786173633446082E-2</v>
      </c>
      <c r="W72">
        <f>_xll.acq_interpolator_eval(W$2,$H72)</f>
        <v>-3.9479166666672755E-2</v>
      </c>
    </row>
    <row r="73" spans="8:23" x14ac:dyDescent="0.35">
      <c r="H73" s="12">
        <v>0.25000000000001998</v>
      </c>
      <c r="I73">
        <f>_xll.acq_interpolator_eval($F$6,H73)</f>
        <v>-6.7578125000004347E-2</v>
      </c>
      <c r="J73">
        <f>_xll.acq_interpolator_eval_deriv($F$6,H73)</f>
        <v>-0.21822916666662273</v>
      </c>
      <c r="K73">
        <f>_xll.acq_diff1_c3pt(H72:H74,I72:I74)</f>
        <v>-0.22569444444440023</v>
      </c>
      <c r="L73">
        <f>_xll.acq_diff2_c3pt(H72:H74,I72:I74)</f>
        <v>1.100694444444259</v>
      </c>
      <c r="N73">
        <f>_xll.acq_interpolator_eval(N$2,$H73)</f>
        <v>0</v>
      </c>
      <c r="O73">
        <f>_xll.acq_interpolator_eval(O$2,$H73)</f>
        <v>-3.7500000000004995E-2</v>
      </c>
      <c r="P73">
        <f>_xll.acq_interpolator_eval(P$2,$H73)</f>
        <v>-2.9578125000001605</v>
      </c>
      <c r="Q73">
        <f>_xll.acq_interpolator_eval(Q$2,$H73)</f>
        <v>-0.73905544927933797</v>
      </c>
      <c r="R73">
        <f>_xll.acq_interpolator_eval(R$2,$H73)</f>
        <v>-0.73905544927933797</v>
      </c>
      <c r="S73">
        <f>_xll.acq_interpolator_eval(S$2,$H73)</f>
        <v>-0.49980468749999274</v>
      </c>
      <c r="T73">
        <f>_xll.acq_interpolator_eval(T$2,$H73)</f>
        <v>-0.56562499999999094</v>
      </c>
      <c r="U73">
        <f>_xll.acq_interpolator_eval(U$2,$H73)</f>
        <v>-4.2225180868172521E-2</v>
      </c>
      <c r="V73">
        <f>_xll.acq_interpolator_eval(V$2,$H73)</f>
        <v>-4.2225180868172521E-2</v>
      </c>
      <c r="W73">
        <f>_xll.acq_interpolator_eval(W$2,$H73)</f>
        <v>-5.2929687500004749E-2</v>
      </c>
    </row>
    <row r="74" spans="8:23" x14ac:dyDescent="0.35">
      <c r="H74" s="12">
        <v>0.30000000000001997</v>
      </c>
      <c r="I74">
        <f>_xll.acq_interpolator_eval($F$6,H74)</f>
        <v>-7.6111111111113711E-2</v>
      </c>
      <c r="J74">
        <f>_xll.acq_interpolator_eval_deriv($F$6,H74)</f>
        <v>-0.13055555555552953</v>
      </c>
      <c r="K74">
        <f>_xll.acq_diff1_c3pt(H73:H75,I73:I75)</f>
        <v>-0.13802083333330742</v>
      </c>
      <c r="L74">
        <f>_xll.acq_diff2_c3pt(H73:H75,I73:I75)</f>
        <v>0.65277777777759771</v>
      </c>
      <c r="N74">
        <f>_xll.acq_interpolator_eval(N$2,$H74)</f>
        <v>-0.1</v>
      </c>
      <c r="O74">
        <f>_xll.acq_interpolator_eval(O$2,$H74)</f>
        <v>-5.0000000000004985E-2</v>
      </c>
      <c r="P74">
        <f>_xll.acq_interpolator_eval(P$2,$H74)</f>
        <v>-3.1650000000000054</v>
      </c>
      <c r="Q74">
        <f>_xll.acq_interpolator_eval(Q$2,$H74)</f>
        <v>-0.70909013586223013</v>
      </c>
      <c r="R74">
        <f>_xll.acq_interpolator_eval(R$2,$H74)</f>
        <v>-0.70909013586223013</v>
      </c>
      <c r="S74">
        <f>_xll.acq_interpolator_eval(S$2,$H74)</f>
        <v>-0.44499999999996576</v>
      </c>
      <c r="T74">
        <f>_xll.acq_interpolator_eval(T$2,$H74)</f>
        <v>-0.50111111111107121</v>
      </c>
      <c r="U74">
        <f>_xll.acq_interpolator_eval(U$2,$H74)</f>
        <v>-5.5032154340841064E-2</v>
      </c>
      <c r="V74">
        <f>_xll.acq_interpolator_eval(V$2,$H74)</f>
        <v>-5.5032154340841064E-2</v>
      </c>
      <c r="W74">
        <f>_xll.acq_interpolator_eval(W$2,$H74)</f>
        <v>-6.3611111111114962E-2</v>
      </c>
    </row>
    <row r="75" spans="8:23" x14ac:dyDescent="0.35">
      <c r="H75" s="12">
        <v>0.35000000000002002</v>
      </c>
      <c r="I75">
        <f>_xll.acq_interpolator_eval($F$6,H75)</f>
        <v>-8.1380208333335091E-2</v>
      </c>
      <c r="J75">
        <f>_xll.acq_interpolator_eval_deriv($F$6,H75)</f>
        <v>-8.7673611111102889E-2</v>
      </c>
      <c r="K75">
        <f>_xll.acq_diff1_c3pt(H74:H76,I74:I76)</f>
        <v>-9.5138888888880821E-2</v>
      </c>
      <c r="L75">
        <f>_xll.acq_diff2_c3pt(H74:H76,I74:I76)</f>
        <v>0.2048611111109338</v>
      </c>
      <c r="N75">
        <f>_xll.acq_interpolator_eval(N$2,$H75)</f>
        <v>-0.1</v>
      </c>
      <c r="O75">
        <f>_xll.acq_interpolator_eval(O$2,$H75)</f>
        <v>-6.2500000000004996E-2</v>
      </c>
      <c r="P75">
        <f>_xll.acq_interpolator_eval(P$2,$H75)</f>
        <v>-2.98281249999985</v>
      </c>
      <c r="Q75">
        <f>_xll.acq_interpolator_eval(Q$2,$H75)</f>
        <v>-0.59673855546235277</v>
      </c>
      <c r="R75">
        <f>_xll.acq_interpolator_eval(R$2,$H75)</f>
        <v>-0.59673855546235277</v>
      </c>
      <c r="S75">
        <f>_xll.acq_interpolator_eval(S$2,$H75)</f>
        <v>-0.34082031249995332</v>
      </c>
      <c r="T75">
        <f>_xll.acq_interpolator_eval(T$2,$H75)</f>
        <v>-0.3802083333332793</v>
      </c>
      <c r="U75">
        <f>_xll.acq_interpolator_eval(U$2,$H75)</f>
        <v>-6.7210108520905115E-2</v>
      </c>
      <c r="V75">
        <f>_xll.acq_interpolator_eval(V$2,$H75)</f>
        <v>-6.7210108520905115E-2</v>
      </c>
      <c r="W75">
        <f>_xll.acq_interpolator_eval(W$2,$H75)</f>
        <v>-7.2591145833336729E-2</v>
      </c>
    </row>
    <row r="76" spans="8:23" x14ac:dyDescent="0.35">
      <c r="H76" s="12">
        <v>0.40000000000002001</v>
      </c>
      <c r="I76">
        <f>_xll.acq_interpolator_eval($F$6,H76)</f>
        <v>-8.5625000000001797E-2</v>
      </c>
      <c r="J76">
        <f>_xll.acq_interpolator_eval_deriv($F$6,H76)</f>
        <v>-8.9583333333343035E-2</v>
      </c>
      <c r="K76">
        <f>_xll.acq_diff1_c3pt(H75:H77,I75:I77)</f>
        <v>-9.7048611111120758E-2</v>
      </c>
      <c r="L76">
        <f>_xll.acq_diff2_c3pt(H75:H77,I75:I77)</f>
        <v>-0.24305555555573252</v>
      </c>
      <c r="N76">
        <f>_xll.acq_interpolator_eval(N$2,$H76)</f>
        <v>-0.1</v>
      </c>
      <c r="O76">
        <f>_xll.acq_interpolator_eval(O$2,$H76)</f>
        <v>-7.5000000000005007E-2</v>
      </c>
      <c r="P76">
        <f>_xll.acq_interpolator_eval(P$2,$H76)</f>
        <v>-2.4112499999996935</v>
      </c>
      <c r="Q76">
        <f>_xll.acq_interpolator_eval(Q$2,$H76)</f>
        <v>-0.43546408684308996</v>
      </c>
      <c r="R76">
        <f>_xll.acq_interpolator_eval(R$2,$H76)</f>
        <v>-0.43546408684308996</v>
      </c>
      <c r="S76">
        <f>_xll.acq_interpolator_eval(S$2,$H76)</f>
        <v>-0.22406249999995559</v>
      </c>
      <c r="T76">
        <f>_xll.acq_interpolator_eval(T$2,$H76)</f>
        <v>-0.24499999999994856</v>
      </c>
      <c r="U76">
        <f>_xll.acq_interpolator_eval(U$2,$H76)</f>
        <v>-7.8762057877818037E-2</v>
      </c>
      <c r="V76">
        <f>_xll.acq_interpolator_eval(V$2,$H76)</f>
        <v>-7.8762057877818037E-2</v>
      </c>
      <c r="W76">
        <f>_xll.acq_interpolator_eval(W$2,$H76)</f>
        <v>-8.0937500000003368E-2</v>
      </c>
    </row>
    <row r="77" spans="8:23" x14ac:dyDescent="0.35">
      <c r="H77" s="12">
        <v>0.45000000000002</v>
      </c>
      <c r="I77">
        <f>_xll.acq_interpolator_eval($F$6,H77)</f>
        <v>-9.1085069444447164E-2</v>
      </c>
      <c r="J77">
        <f>_xll.acq_interpolator_eval_deriv($F$6,H77)</f>
        <v>-0.13628472222224983</v>
      </c>
      <c r="K77">
        <f>_xll.acq_diff1_c3pt(H76:H78,I76:I78)</f>
        <v>-0.14375000000002763</v>
      </c>
      <c r="L77">
        <f>_xll.acq_diff2_c3pt(H76:H78,I76:I78)</f>
        <v>-0.69097222222240529</v>
      </c>
      <c r="N77">
        <f>_xll.acq_interpolator_eval(N$2,$H77)</f>
        <v>-0.1</v>
      </c>
      <c r="O77">
        <f>_xll.acq_interpolator_eval(O$2,$H77)</f>
        <v>-8.750000000000499E-2</v>
      </c>
      <c r="P77">
        <f>_xll.acq_interpolator_eval(P$2,$H77)</f>
        <v>-1.4503124999995394</v>
      </c>
      <c r="Q77">
        <f>_xll.acq_interpolator_eval(Q$2,$H77)</f>
        <v>-0.25873010876782632</v>
      </c>
      <c r="R77">
        <f>_xll.acq_interpolator_eval(R$2,$H77)</f>
        <v>-0.25873010876782632</v>
      </c>
      <c r="S77">
        <f>_xll.acq_interpolator_eval(S$2,$H77)</f>
        <v>-0.13152343749997281</v>
      </c>
      <c r="T77">
        <f>_xll.acq_interpolator_eval(T$2,$H77)</f>
        <v>-0.13756944444441271</v>
      </c>
      <c r="U77">
        <f>_xll.acq_interpolator_eval(U$2,$H77)</f>
        <v>-8.9691016881033203E-2</v>
      </c>
      <c r="V77">
        <f>_xll.acq_interpolator_eval(V$2,$H77)</f>
        <v>-8.9691016881033203E-2</v>
      </c>
      <c r="W77">
        <f>_xll.acq_interpolator_eval(W$2,$H77)</f>
        <v>-8.9717881944448172E-2</v>
      </c>
    </row>
    <row r="78" spans="8:23" x14ac:dyDescent="0.35">
      <c r="H78" s="12">
        <v>0.50000000000001998</v>
      </c>
      <c r="I78">
        <f>_xll.acq_interpolator_eval($F$6,H78)</f>
        <v>-0.10000000000000456</v>
      </c>
      <c r="J78">
        <f>_xll.acq_interpolator_eval_deriv($F$6,H78)</f>
        <v>-0.22777777777777336</v>
      </c>
      <c r="K78">
        <f>_xll.acq_diff1_c3pt(H77:H79,I77:I79)</f>
        <v>-0.20039930555557173</v>
      </c>
      <c r="L78">
        <f>_xll.acq_diff2_c3pt(H77:H79,I77:I79)</f>
        <v>-0.44201388888847654</v>
      </c>
      <c r="N78">
        <f>_xll.acq_interpolator_eval(N$2,$H78)</f>
        <v>-0.1</v>
      </c>
      <c r="O78">
        <f>_xll.acq_interpolator_eval(O$2,$H78)</f>
        <v>-0.100000000000004</v>
      </c>
      <c r="P78">
        <f>_xll.acq_interpolator_eval(P$2,$H78)</f>
        <v>-9.99999999993825E-2</v>
      </c>
      <c r="Q78">
        <f>_xll.acq_interpolator_eval(Q$2,$H78)</f>
        <v>-9.9999999999944619E-2</v>
      </c>
      <c r="R78">
        <f>_xll.acq_interpolator_eval(R$2,$H78)</f>
        <v>-9.9999999999944619E-2</v>
      </c>
      <c r="S78">
        <f>_xll.acq_interpolator_eval(S$2,$H78)</f>
        <v>-0.1000000000000045</v>
      </c>
      <c r="T78">
        <f>_xll.acq_interpolator_eval(T$2,$H78)</f>
        <v>-0.10000000000000456</v>
      </c>
      <c r="U78">
        <f>_xll.acq_interpolator_eval(U$2,$H78)</f>
        <v>-0.100000000000004</v>
      </c>
      <c r="V78">
        <f>_xll.acq_interpolator_eval(V$2,$H78)</f>
        <v>-0.100000000000004</v>
      </c>
      <c r="W78">
        <f>_xll.acq_interpolator_eval(W$2,$H78)</f>
        <v>-0.10000000000000456</v>
      </c>
    </row>
    <row r="79" spans="8:23" x14ac:dyDescent="0.35">
      <c r="H79" s="12">
        <v>0.55000000000002003</v>
      </c>
      <c r="I79">
        <f>_xll.acq_interpolator_eval($F$6,H79)</f>
        <v>-0.11112500000000435</v>
      </c>
      <c r="J79">
        <f>_xll.acq_interpolator_eval_deriv($F$6,H79)</f>
        <v>-0.21749999999999625</v>
      </c>
      <c r="K79">
        <f>_xll.acq_diff1_c3pt(H78:H80,I78:I80)</f>
        <v>-0.21777777777777402</v>
      </c>
      <c r="L79">
        <f>_xll.acq_diff2_c3pt(H78:H80,I78:I80)</f>
        <v>9.4444444444431203E-2</v>
      </c>
      <c r="N79">
        <f>_xll.acq_interpolator_eval(N$2,$H79)</f>
        <v>-0.1</v>
      </c>
      <c r="O79">
        <f>_xll.acq_interpolator_eval(O$2,$H79)</f>
        <v>-0.11000000000000401</v>
      </c>
      <c r="P79">
        <f>_xll.acq_interpolator_eval(P$2,$H79)</f>
        <v>1.2895000000004944</v>
      </c>
      <c r="Q79">
        <f>_xll.acq_interpolator_eval(Q$2,$H79)</f>
        <v>1.3927715749349354E-2</v>
      </c>
      <c r="R79">
        <f>_xll.acq_interpolator_eval(R$2,$H79)</f>
        <v>1.3927715749349354E-2</v>
      </c>
      <c r="S79">
        <f>_xll.acq_interpolator_eval(S$2,$H79)</f>
        <v>-0.11101250000000432</v>
      </c>
      <c r="T79">
        <f>_xll.acq_interpolator_eval(T$2,$H79)</f>
        <v>-0.11112500000000435</v>
      </c>
      <c r="U79">
        <f>_xll.acq_interpolator_eval(U$2,$H79)</f>
        <v>-0.11000000000000401</v>
      </c>
      <c r="V79">
        <f>_xll.acq_interpolator_eval(V$2,$H79)</f>
        <v>-0.11000000000000401</v>
      </c>
      <c r="W79">
        <f>_xll.acq_interpolator_eval(W$2,$H79)</f>
        <v>-0.11112500000000435</v>
      </c>
    </row>
    <row r="80" spans="8:23" x14ac:dyDescent="0.35">
      <c r="H80" s="12">
        <v>0.60000000000001996</v>
      </c>
      <c r="I80">
        <f>_xll.acq_interpolator_eval($F$6,H80)</f>
        <v>-0.12177777777778195</v>
      </c>
      <c r="J80">
        <f>_xll.acq_interpolator_eval_deriv($F$6,H80)</f>
        <v>-0.20888888888888582</v>
      </c>
      <c r="K80">
        <f>_xll.acq_diff1_c3pt(H79:H81,I79:I81)</f>
        <v>-0.20916666666666381</v>
      </c>
      <c r="L80">
        <f>_xll.acq_diff2_c3pt(H79:H81,I79:I81)</f>
        <v>7.7777777777773019E-2</v>
      </c>
      <c r="N80">
        <f>_xll.acq_interpolator_eval(N$2,$H80)</f>
        <v>-0.1</v>
      </c>
      <c r="O80">
        <f>_xll.acq_interpolator_eval(O$2,$H80)</f>
        <v>-0.12000000000000399</v>
      </c>
      <c r="P80">
        <f>_xll.acq_interpolator_eval(P$2,$H80)</f>
        <v>2.3680000000003685</v>
      </c>
      <c r="Q80">
        <f>_xll.acq_interpolator_eval(Q$2,$H80)</f>
        <v>8.2913934977533674E-2</v>
      </c>
      <c r="R80">
        <f>_xll.acq_interpolator_eval(R$2,$H80)</f>
        <v>8.2913934977533674E-2</v>
      </c>
      <c r="S80">
        <f>_xll.acq_interpolator_eval(S$2,$H80)</f>
        <v>-0.12160000000000416</v>
      </c>
      <c r="T80">
        <f>_xll.acq_interpolator_eval(T$2,$H80)</f>
        <v>-0.12177777777778195</v>
      </c>
      <c r="U80">
        <f>_xll.acq_interpolator_eval(U$2,$H80)</f>
        <v>-0.12000000000000401</v>
      </c>
      <c r="V80">
        <f>_xll.acq_interpolator_eval(V$2,$H80)</f>
        <v>-0.12000000000000401</v>
      </c>
      <c r="W80">
        <f>_xll.acq_interpolator_eval(W$2,$H80)</f>
        <v>-0.12177777777778195</v>
      </c>
    </row>
    <row r="81" spans="8:23" x14ac:dyDescent="0.35">
      <c r="H81" s="12">
        <v>0.65000000000002001</v>
      </c>
      <c r="I81">
        <f>_xll.acq_interpolator_eval($F$6,H81)</f>
        <v>-0.13204166666667072</v>
      </c>
      <c r="J81">
        <f>_xll.acq_interpolator_eval_deriv($F$6,H81)</f>
        <v>-0.20194444444444207</v>
      </c>
      <c r="K81">
        <f>_xll.acq_diff1_c3pt(H80:H82,I80:I82)</f>
        <v>-0.20222222222221986</v>
      </c>
      <c r="L81">
        <f>_xll.acq_diff2_c3pt(H80:H82,I80:I82)</f>
        <v>6.1111111111105898E-2</v>
      </c>
      <c r="N81">
        <f>_xll.acq_interpolator_eval(N$2,$H81)</f>
        <v>-0.1</v>
      </c>
      <c r="O81">
        <f>_xll.acq_interpolator_eval(O$2,$H81)</f>
        <v>-0.130000000000004</v>
      </c>
      <c r="P81">
        <f>_xll.acq_interpolator_eval(P$2,$H81)</f>
        <v>3.1355000000002451</v>
      </c>
      <c r="Q81">
        <f>_xll.acq_interpolator_eval(Q$2,$H81)</f>
        <v>0.11348440923424957</v>
      </c>
      <c r="R81">
        <f>_xll.acq_interpolator_eval(R$2,$H81)</f>
        <v>0.11348440923424957</v>
      </c>
      <c r="S81">
        <f>_xll.acq_interpolator_eval(S$2,$H81)</f>
        <v>-0.13183750000000405</v>
      </c>
      <c r="T81">
        <f>_xll.acq_interpolator_eval(T$2,$H81)</f>
        <v>-0.13204166666667072</v>
      </c>
      <c r="U81">
        <f>_xll.acq_interpolator_eval(U$2,$H81)</f>
        <v>-0.130000000000004</v>
      </c>
      <c r="V81">
        <f>_xll.acq_interpolator_eval(V$2,$H81)</f>
        <v>-0.130000000000004</v>
      </c>
      <c r="W81">
        <f>_xll.acq_interpolator_eval(W$2,$H81)</f>
        <v>-0.13204166666667072</v>
      </c>
    </row>
    <row r="82" spans="8:23" x14ac:dyDescent="0.35">
      <c r="H82" s="12">
        <v>0.70000000000002005</v>
      </c>
      <c r="I82">
        <f>_xll.acq_interpolator_eval($F$6,H82)</f>
        <v>-0.14200000000000396</v>
      </c>
      <c r="J82">
        <f>_xll.acq_interpolator_eval_deriv($F$6,H82)</f>
        <v>-0.19666666666666485</v>
      </c>
      <c r="K82">
        <f>_xll.acq_diff1_c3pt(H81:H83,I81:I83)</f>
        <v>-0.1969444444444427</v>
      </c>
      <c r="L82">
        <f>_xll.acq_diff2_c3pt(H81:H83,I81:I83)</f>
        <v>4.4444444444437244E-2</v>
      </c>
      <c r="N82">
        <f>_xll.acq_interpolator_eval(N$2,$H82)</f>
        <v>-0.1</v>
      </c>
      <c r="O82">
        <f>_xll.acq_interpolator_eval(O$2,$H82)</f>
        <v>-0.14000000000000401</v>
      </c>
      <c r="P82">
        <f>_xll.acq_interpolator_eval(P$2,$H82)</f>
        <v>3.5920000000001209</v>
      </c>
      <c r="Q82">
        <f>_xll.acq_interpolator_eval(Q$2,$H82)</f>
        <v>0.11216489006913788</v>
      </c>
      <c r="R82">
        <f>_xll.acq_interpolator_eval(R$2,$H82)</f>
        <v>0.11216489006913788</v>
      </c>
      <c r="S82">
        <f>_xll.acq_interpolator_eval(S$2,$H82)</f>
        <v>-0.14180000000000398</v>
      </c>
      <c r="T82">
        <f>_xll.acq_interpolator_eval(T$2,$H82)</f>
        <v>-0.14200000000000396</v>
      </c>
      <c r="U82">
        <f>_xll.acq_interpolator_eval(U$2,$H82)</f>
        <v>-0.14000000000000401</v>
      </c>
      <c r="V82">
        <f>_xll.acq_interpolator_eval(V$2,$H82)</f>
        <v>-0.14000000000000401</v>
      </c>
      <c r="W82">
        <f>_xll.acq_interpolator_eval(W$2,$H82)</f>
        <v>-0.14200000000000396</v>
      </c>
    </row>
    <row r="83" spans="8:23" x14ac:dyDescent="0.35">
      <c r="H83" s="12">
        <v>0.75000000000001998</v>
      </c>
      <c r="I83">
        <f>_xll.acq_interpolator_eval($F$6,H83)</f>
        <v>-0.15173611111111499</v>
      </c>
      <c r="J83">
        <f>_xll.acq_interpolator_eval_deriv($F$6,H83)</f>
        <v>-0.19305555555555448</v>
      </c>
      <c r="K83">
        <f>_xll.acq_diff1_c3pt(H82:H84,I82:I84)</f>
        <v>-0.19333333333333208</v>
      </c>
      <c r="L83">
        <f>_xll.acq_diff2_c3pt(H82:H84,I82:I84)</f>
        <v>2.7777777777775188E-2</v>
      </c>
      <c r="N83">
        <f>_xll.acq_interpolator_eval(N$2,$H83)</f>
        <v>-0.2</v>
      </c>
      <c r="O83">
        <f>_xll.acq_interpolator_eval(O$2,$H83)</f>
        <v>-0.15000000000000402</v>
      </c>
      <c r="P83">
        <f>_xll.acq_interpolator_eval(P$2,$H83)</f>
        <v>3.7374999999999963</v>
      </c>
      <c r="Q83">
        <f>_xll.acq_interpolator_eval(Q$2,$H83)</f>
        <v>8.5481129031839465E-2</v>
      </c>
      <c r="R83">
        <f>_xll.acq_interpolator_eval(R$2,$H83)</f>
        <v>8.5481129031839465E-2</v>
      </c>
      <c r="S83">
        <f>_xll.acq_interpolator_eval(S$2,$H83)</f>
        <v>-0.1515625000000039</v>
      </c>
      <c r="T83">
        <f>_xll.acq_interpolator_eval(T$2,$H83)</f>
        <v>-0.15173611111111499</v>
      </c>
      <c r="U83">
        <f>_xll.acq_interpolator_eval(U$2,$H83)</f>
        <v>-0.15000000000000402</v>
      </c>
      <c r="V83">
        <f>_xll.acq_interpolator_eval(V$2,$H83)</f>
        <v>-0.15000000000000402</v>
      </c>
      <c r="W83">
        <f>_xll.acq_interpolator_eval(W$2,$H83)</f>
        <v>-0.15173611111111499</v>
      </c>
    </row>
    <row r="84" spans="8:23" x14ac:dyDescent="0.35">
      <c r="H84" s="12">
        <v>0.80000000000002003</v>
      </c>
      <c r="I84">
        <f>_xll.acq_interpolator_eval($F$6,H84)</f>
        <v>-0.16133333333333716</v>
      </c>
      <c r="J84">
        <f>_xll.acq_interpolator_eval_deriv($F$6,H84)</f>
        <v>-0.19111111111111068</v>
      </c>
      <c r="K84">
        <f>_xll.acq_diff1_c3pt(H83:H85,I83:I85)</f>
        <v>-0.1913888888888885</v>
      </c>
      <c r="L84">
        <f>_xll.acq_diff2_c3pt(H83:H85,I83:I85)</f>
        <v>1.1111111111096474E-2</v>
      </c>
      <c r="N84">
        <f>_xll.acq_interpolator_eval(N$2,$H84)</f>
        <v>-0.2</v>
      </c>
      <c r="O84">
        <f>_xll.acq_interpolator_eval(O$2,$H84)</f>
        <v>-0.16000000000000403</v>
      </c>
      <c r="P84">
        <f>_xll.acq_interpolator_eval(P$2,$H84)</f>
        <v>3.5719999999998717</v>
      </c>
      <c r="Q84">
        <f>_xll.acq_interpolator_eval(Q$2,$H84)</f>
        <v>3.9958877671995296E-2</v>
      </c>
      <c r="R84">
        <f>_xll.acq_interpolator_eval(R$2,$H84)</f>
        <v>3.9958877671995296E-2</v>
      </c>
      <c r="S84">
        <f>_xll.acq_interpolator_eval(S$2,$H84)</f>
        <v>-0.16120000000000384</v>
      </c>
      <c r="T84">
        <f>_xll.acq_interpolator_eval(T$2,$H84)</f>
        <v>-0.16133333333333716</v>
      </c>
      <c r="U84">
        <f>_xll.acq_interpolator_eval(U$2,$H84)</f>
        <v>-0.16000000000000403</v>
      </c>
      <c r="V84">
        <f>_xll.acq_interpolator_eval(V$2,$H84)</f>
        <v>-0.16000000000000403</v>
      </c>
      <c r="W84">
        <f>_xll.acq_interpolator_eval(W$2,$H84)</f>
        <v>-0.16133333333333716</v>
      </c>
    </row>
    <row r="85" spans="8:23" x14ac:dyDescent="0.35">
      <c r="H85" s="12">
        <v>0.85000000000001996</v>
      </c>
      <c r="I85">
        <f>_xll.acq_interpolator_eval($F$6,H85)</f>
        <v>-0.17087500000000383</v>
      </c>
      <c r="J85">
        <f>_xll.acq_interpolator_eval_deriv($F$6,H85)</f>
        <v>-0.19083333333333358</v>
      </c>
      <c r="K85">
        <f>_xll.acq_diff1_c3pt(H84:H86,I84:I86)</f>
        <v>-0.1911111111111114</v>
      </c>
      <c r="L85">
        <f>_xll.acq_diff2_c3pt(H84:H86,I84:I86)</f>
        <v>-5.555555555554482E-3</v>
      </c>
      <c r="N85">
        <f>_xll.acq_interpolator_eval(N$2,$H85)</f>
        <v>-0.2</v>
      </c>
      <c r="O85">
        <f>_xll.acq_interpolator_eval(O$2,$H85)</f>
        <v>-0.17000000000000398</v>
      </c>
      <c r="P85">
        <f>_xll.acq_interpolator_eval(P$2,$H85)</f>
        <v>3.0954999999997481</v>
      </c>
      <c r="Q85">
        <f>_xll.acq_interpolator_eval(Q$2,$H85)</f>
        <v>-1.7876112460753518E-2</v>
      </c>
      <c r="R85">
        <f>_xll.acq_interpolator_eval(R$2,$H85)</f>
        <v>-1.7876112460753518E-2</v>
      </c>
      <c r="S85">
        <f>_xll.acq_interpolator_eval(S$2,$H85)</f>
        <v>-0.17078750000000384</v>
      </c>
      <c r="T85">
        <f>_xll.acq_interpolator_eval(T$2,$H85)</f>
        <v>-0.17087500000000383</v>
      </c>
      <c r="U85">
        <f>_xll.acq_interpolator_eval(U$2,$H85)</f>
        <v>-0.17000000000000404</v>
      </c>
      <c r="V85">
        <f>_xll.acq_interpolator_eval(V$2,$H85)</f>
        <v>-0.17000000000000404</v>
      </c>
      <c r="W85">
        <f>_xll.acq_interpolator_eval(W$2,$H85)</f>
        <v>-0.17087500000000383</v>
      </c>
    </row>
    <row r="86" spans="8:23" x14ac:dyDescent="0.35">
      <c r="H86" s="12">
        <v>0.90000000000002001</v>
      </c>
      <c r="I86">
        <f>_xll.acq_interpolator_eval($F$6,H86)</f>
        <v>-0.18044444444444829</v>
      </c>
      <c r="J86">
        <f>_xll.acq_interpolator_eval_deriv($F$6,H86)</f>
        <v>-0.19222222222222313</v>
      </c>
      <c r="K86">
        <f>_xll.acq_diff1_c3pt(H85:H87,I85:I87)</f>
        <v>-0.19250000000000084</v>
      </c>
      <c r="L86">
        <f>_xll.acq_diff2_c3pt(H85:H87,I85:I87)</f>
        <v>-2.2222222222234557E-2</v>
      </c>
      <c r="N86">
        <f>_xll.acq_interpolator_eval(N$2,$H86)</f>
        <v>-0.2</v>
      </c>
      <c r="O86">
        <f>_xll.acq_interpolator_eval(O$2,$H86)</f>
        <v>-0.18000000000000402</v>
      </c>
      <c r="P86">
        <f>_xll.acq_interpolator_eval(P$2,$H86)</f>
        <v>2.3079999999996228</v>
      </c>
      <c r="Q86">
        <f>_xll.acq_interpolator_eval(Q$2,$H86)</f>
        <v>-8.1498089816766428E-2</v>
      </c>
      <c r="R86">
        <f>_xll.acq_interpolator_eval(R$2,$H86)</f>
        <v>-8.1498089816766428E-2</v>
      </c>
      <c r="S86">
        <f>_xll.acq_interpolator_eval(S$2,$H86)</f>
        <v>-0.18040000000000386</v>
      </c>
      <c r="T86">
        <f>_xll.acq_interpolator_eval(T$2,$H86)</f>
        <v>-0.18044444444444829</v>
      </c>
      <c r="U86">
        <f>_xll.acq_interpolator_eval(U$2,$H86)</f>
        <v>-0.18000000000000405</v>
      </c>
      <c r="V86">
        <f>_xll.acq_interpolator_eval(V$2,$H86)</f>
        <v>-0.18000000000000405</v>
      </c>
      <c r="W86">
        <f>_xll.acq_interpolator_eval(W$2,$H86)</f>
        <v>-0.18044444444444829</v>
      </c>
    </row>
    <row r="87" spans="8:23" x14ac:dyDescent="0.35">
      <c r="H87" s="12">
        <v>0.95000000000002005</v>
      </c>
      <c r="I87">
        <f>_xll.acq_interpolator_eval($F$6,H87)</f>
        <v>-0.19012500000000393</v>
      </c>
      <c r="J87">
        <f>_xll.acq_interpolator_eval_deriv($F$6,H87)</f>
        <v>-0.19527777777777933</v>
      </c>
      <c r="K87">
        <f>_xll.acq_diff1_c3pt(H86:H88,I86:I88)</f>
        <v>-0.1955555555555572</v>
      </c>
      <c r="L87">
        <f>_xll.acq_diff2_c3pt(H86:H88,I86:I88)</f>
        <v>-3.8888888888892477E-2</v>
      </c>
      <c r="N87">
        <f>_xll.acq_interpolator_eval(N$2,$H87)</f>
        <v>-0.2</v>
      </c>
      <c r="O87">
        <f>_xll.acq_interpolator_eval(O$2,$H87)</f>
        <v>-0.19000000000000403</v>
      </c>
      <c r="P87">
        <f>_xll.acq_interpolator_eval(P$2,$H87)</f>
        <v>1.2094999999994973</v>
      </c>
      <c r="Q87">
        <f>_xll.acq_interpolator_eval(Q$2,$H87)</f>
        <v>-0.14438130284640224</v>
      </c>
      <c r="R87">
        <f>_xll.acq_interpolator_eval(R$2,$H87)</f>
        <v>-0.14438130284640224</v>
      </c>
      <c r="S87">
        <f>_xll.acq_interpolator_eval(S$2,$H87)</f>
        <v>-0.19011250000000393</v>
      </c>
      <c r="T87">
        <f>_xll.acq_interpolator_eval(T$2,$H87)</f>
        <v>-0.19012500000000393</v>
      </c>
      <c r="U87">
        <f>_xll.acq_interpolator_eval(U$2,$H87)</f>
        <v>-0.19000000000000405</v>
      </c>
      <c r="V87">
        <f>_xll.acq_interpolator_eval(V$2,$H87)</f>
        <v>-0.19000000000000405</v>
      </c>
      <c r="W87">
        <f>_xll.acq_interpolator_eval(W$2,$H87)</f>
        <v>-0.19012500000000393</v>
      </c>
    </row>
    <row r="88" spans="8:23" x14ac:dyDescent="0.35">
      <c r="H88" s="12">
        <v>1.00000000000002</v>
      </c>
      <c r="I88">
        <f>_xll.acq_interpolator_eval($F$6,H88)</f>
        <v>-0.20000000000000401</v>
      </c>
      <c r="J88">
        <f>_xll.acq_interpolator_eval_deriv($F$6,H88)</f>
        <v>-0.19999999999999998</v>
      </c>
      <c r="K88">
        <f>_xll.acq_diff1_c3pt(H87:H89,I87:I89)</f>
        <v>-0.19875000000000065</v>
      </c>
      <c r="L88">
        <f>_xll.acq_diff2_c3pt(H87:H89,I87:I89)</f>
        <v>-2.4999999999976437E-2</v>
      </c>
      <c r="N88">
        <f>_xll.acq_interpolator_eval(N$2,$H88)</f>
        <v>-0.2</v>
      </c>
      <c r="O88">
        <f>_xll.acq_interpolator_eval(O$2,$H88)</f>
        <v>-0.20000000000000401</v>
      </c>
      <c r="P88">
        <f>_xll.acq_interpolator_eval(P$2,$H88)</f>
        <v>-0.20000000000062551</v>
      </c>
      <c r="Q88">
        <f>_xll.acq_interpolator_eval(Q$2,$H88)</f>
        <v>-0.20000000000001991</v>
      </c>
      <c r="R88">
        <f>_xll.acq_interpolator_eval(R$2,$H88)</f>
        <v>-0.20000000000001991</v>
      </c>
      <c r="S88">
        <f>_xll.acq_interpolator_eval(S$2,$H88)</f>
        <v>-0.20000000000000401</v>
      </c>
      <c r="T88">
        <f>_xll.acq_interpolator_eval(T$2,$H88)</f>
        <v>-0.20000000000000401</v>
      </c>
      <c r="U88">
        <f>_xll.acq_interpolator_eval(U$2,$H88)</f>
        <v>-0.20000000000000401</v>
      </c>
      <c r="V88">
        <f>_xll.acq_interpolator_eval(V$2,$H88)</f>
        <v>-0.20000000000000401</v>
      </c>
      <c r="W88">
        <f>_xll.acq_interpolator_eval(W$2,$H88)</f>
        <v>-0.20000000000000401</v>
      </c>
    </row>
    <row r="89" spans="8:23" x14ac:dyDescent="0.35">
      <c r="H89" s="12">
        <v>1.05000000000002</v>
      </c>
      <c r="I89">
        <f>_xll.acq_interpolator_eval($F$6,H89)</f>
        <v>-0.21000000000000399</v>
      </c>
      <c r="J89">
        <f>_xll.acq_interpolator_eval_deriv($F$6,H89)</f>
        <v>-0.19999999999999996</v>
      </c>
      <c r="K89">
        <f>_xll.acq_diff1_c3pt(H88:H90,I88:I90)</f>
        <v>-0.2</v>
      </c>
      <c r="L89">
        <f>_xll.acq_diff2_c3pt(H88:H90,I88:I90)</f>
        <v>-1.1102230246251556E-14</v>
      </c>
      <c r="N89">
        <f>_xll.acq_interpolator_eval(N$2,$H89)</f>
        <v>-0.2</v>
      </c>
      <c r="O89">
        <f>_xll.acq_interpolator_eval(O$2,$H89)</f>
        <v>-0.21000000000000402</v>
      </c>
      <c r="P89">
        <f>_xll.acq_interpolator_eval(P$2,$H89)</f>
        <v>-1.6095000000005022</v>
      </c>
      <c r="Q89">
        <f>_xll.acq_interpolator_eval(Q$2,$H89)</f>
        <v>-0.24320745647054609</v>
      </c>
      <c r="R89">
        <f>_xll.acq_interpolator_eval(R$2,$H89)</f>
        <v>-0.24320745647054609</v>
      </c>
      <c r="S89">
        <f>_xll.acq_interpolator_eval(S$2,$H89)</f>
        <v>-0.21000000000000399</v>
      </c>
      <c r="T89">
        <f>_xll.acq_interpolator_eval(T$2,$H89)</f>
        <v>-0.21000000000000399</v>
      </c>
      <c r="U89">
        <f>_xll.acq_interpolator_eval(U$2,$H89)</f>
        <v>-0.21000000000000402</v>
      </c>
      <c r="V89">
        <f>_xll.acq_interpolator_eval(V$2,$H89)</f>
        <v>-0.21000000000000402</v>
      </c>
      <c r="W89">
        <f>_xll.acq_interpolator_eval(W$2,$H89)</f>
        <v>-0.21000000000000399</v>
      </c>
    </row>
    <row r="90" spans="8:23" x14ac:dyDescent="0.35">
      <c r="H90" s="12">
        <v>1.1000000000000201</v>
      </c>
      <c r="I90">
        <f>_xll.acq_interpolator_eval($F$6,H90)</f>
        <v>-0.22000000000000403</v>
      </c>
      <c r="J90">
        <f>_xll.acq_interpolator_eval_deriv($F$6,H90)</f>
        <v>-0.1999999999999999</v>
      </c>
      <c r="K90">
        <f>_xll.acq_diff1_c3pt(H89:H91,I89:I91)</f>
        <v>-0.20000000000000018</v>
      </c>
      <c r="L90">
        <f>_xll.acq_diff2_c3pt(H89:H91,I89:I91)</f>
        <v>7.7715611723761068E-15</v>
      </c>
      <c r="N90">
        <f>_xll.acq_interpolator_eval(N$2,$H90)</f>
        <v>-0.2</v>
      </c>
      <c r="O90">
        <f>_xll.acq_interpolator_eval(O$2,$H90)</f>
        <v>-0.22000000000000403</v>
      </c>
      <c r="P90">
        <f>_xll.acq_interpolator_eval(P$2,$H90)</f>
        <v>-2.708000000000379</v>
      </c>
      <c r="Q90">
        <f>_xll.acq_interpolator_eval(Q$2,$H90)</f>
        <v>-0.27437305442116949</v>
      </c>
      <c r="R90">
        <f>_xll.acq_interpolator_eval(R$2,$H90)</f>
        <v>-0.27437305442116949</v>
      </c>
      <c r="S90">
        <f>_xll.acq_interpolator_eval(S$2,$H90)</f>
        <v>-0.22000000000000403</v>
      </c>
      <c r="T90">
        <f>_xll.acq_interpolator_eval(T$2,$H90)</f>
        <v>-0.22000000000000403</v>
      </c>
      <c r="U90">
        <f>_xll.acq_interpolator_eval(U$2,$H90)</f>
        <v>-0.22000000000000403</v>
      </c>
      <c r="V90">
        <f>_xll.acq_interpolator_eval(V$2,$H90)</f>
        <v>-0.22000000000000403</v>
      </c>
      <c r="W90">
        <f>_xll.acq_interpolator_eval(W$2,$H90)</f>
        <v>-0.22000000000000403</v>
      </c>
    </row>
    <row r="91" spans="8:23" x14ac:dyDescent="0.35">
      <c r="H91" s="12">
        <v>1.1500000000000199</v>
      </c>
      <c r="I91">
        <f>_xll.acq_interpolator_eval($F$6,H91)</f>
        <v>-0.23000000000000398</v>
      </c>
      <c r="J91">
        <f>_xll.acq_interpolator_eval_deriv($F$6,H91)</f>
        <v>-0.19999999999999998</v>
      </c>
      <c r="K91">
        <f>_xll.acq_diff1_c3pt(H90:H92,I90:I92)</f>
        <v>-0.1999999999999999</v>
      </c>
      <c r="L91">
        <f>_xll.acq_diff2_c3pt(H90:H92,I90:I92)</f>
        <v>-2.2204460492503162E-15</v>
      </c>
      <c r="N91">
        <f>_xll.acq_interpolator_eval(N$2,$H91)</f>
        <v>-0.2</v>
      </c>
      <c r="O91">
        <f>_xll.acq_interpolator_eval(O$2,$H91)</f>
        <v>-0.23000000000000398</v>
      </c>
      <c r="P91">
        <f>_xll.acq_interpolator_eval(P$2,$H91)</f>
        <v>-3.4955000000002516</v>
      </c>
      <c r="Q91">
        <f>_xll.acq_interpolator_eval(Q$2,$H91)</f>
        <v>-0.29524520275764288</v>
      </c>
      <c r="R91">
        <f>_xll.acq_interpolator_eval(R$2,$H91)</f>
        <v>-0.29524520275764288</v>
      </c>
      <c r="S91">
        <f>_xll.acq_interpolator_eval(S$2,$H91)</f>
        <v>-0.23000000000000398</v>
      </c>
      <c r="T91">
        <f>_xll.acq_interpolator_eval(T$2,$H91)</f>
        <v>-0.23000000000000398</v>
      </c>
      <c r="U91">
        <f>_xll.acq_interpolator_eval(U$2,$H91)</f>
        <v>-0.23000000000000398</v>
      </c>
      <c r="V91">
        <f>_xll.acq_interpolator_eval(V$2,$H91)</f>
        <v>-0.23000000000000398</v>
      </c>
      <c r="W91">
        <f>_xll.acq_interpolator_eval(W$2,$H91)</f>
        <v>-0.23000000000000398</v>
      </c>
    </row>
    <row r="92" spans="8:23" x14ac:dyDescent="0.35">
      <c r="H92" s="12">
        <v>1.2000000000000199</v>
      </c>
      <c r="I92">
        <f>_xll.acq_interpolator_eval($F$6,H92)</f>
        <v>-0.24000000000000399</v>
      </c>
      <c r="J92">
        <f>_xll.acq_interpolator_eval_deriv($F$6,H92)</f>
        <v>-0.2</v>
      </c>
      <c r="K92">
        <f>_xll.acq_diff1_c3pt(H91:H93,I91:I93)</f>
        <v>-0.2</v>
      </c>
      <c r="L92">
        <f>_xll.acq_diff2_c3pt(H91:H93,I91:I93)</f>
        <v>0</v>
      </c>
      <c r="N92">
        <f>_xll.acq_interpolator_eval(N$2,$H92)</f>
        <v>-0.2</v>
      </c>
      <c r="O92">
        <f>_xll.acq_interpolator_eval(O$2,$H92)</f>
        <v>-0.24000000000000399</v>
      </c>
      <c r="P92">
        <f>_xll.acq_interpolator_eval(P$2,$H92)</f>
        <v>-3.9720000000001283</v>
      </c>
      <c r="Q92">
        <f>_xll.acq_interpolator_eval(Q$2,$H92)</f>
        <v>-0.30757231038571931</v>
      </c>
      <c r="R92">
        <f>_xll.acq_interpolator_eval(R$2,$H92)</f>
        <v>-0.30757231038571931</v>
      </c>
      <c r="S92">
        <f>_xll.acq_interpolator_eval(S$2,$H92)</f>
        <v>-0.24000000000000399</v>
      </c>
      <c r="T92">
        <f>_xll.acq_interpolator_eval(T$2,$H92)</f>
        <v>-0.24000000000000399</v>
      </c>
      <c r="U92">
        <f>_xll.acq_interpolator_eval(U$2,$H92)</f>
        <v>-0.24000000000000399</v>
      </c>
      <c r="V92">
        <f>_xll.acq_interpolator_eval(V$2,$H92)</f>
        <v>-0.24000000000000399</v>
      </c>
      <c r="W92">
        <f>_xll.acq_interpolator_eval(W$2,$H92)</f>
        <v>-0.24000000000000399</v>
      </c>
    </row>
    <row r="93" spans="8:23" x14ac:dyDescent="0.35">
      <c r="H93" s="12">
        <v>1.25000000000002</v>
      </c>
      <c r="I93">
        <f>_xll.acq_interpolator_eval($F$6,H93)</f>
        <v>-0.250000000000004</v>
      </c>
      <c r="J93">
        <f>_xll.acq_interpolator_eval_deriv($F$6,H93)</f>
        <v>-0.19999999999999982</v>
      </c>
      <c r="K93">
        <f>_xll.acq_diff1_c3pt(H92:H94,I92:I94)</f>
        <v>-0.2</v>
      </c>
      <c r="L93">
        <f>_xll.acq_diff2_c3pt(H92:H94,I92:I94)</f>
        <v>0</v>
      </c>
      <c r="N93">
        <f>_xll.acq_interpolator_eval(N$2,$H93)</f>
        <v>-0.3</v>
      </c>
      <c r="O93">
        <f>_xll.acq_interpolator_eval(O$2,$H93)</f>
        <v>-0.250000000000004</v>
      </c>
      <c r="P93">
        <f>_xll.acq_interpolator_eval(P$2,$H93)</f>
        <v>-4.1375000000000046</v>
      </c>
      <c r="Q93">
        <f>_xll.acq_interpolator_eval(Q$2,$H93)</f>
        <v>-0.31310278621115162</v>
      </c>
      <c r="R93">
        <f>_xll.acq_interpolator_eval(R$2,$H93)</f>
        <v>-0.31310278621115162</v>
      </c>
      <c r="S93">
        <f>_xll.acq_interpolator_eval(S$2,$H93)</f>
        <v>-0.250000000000004</v>
      </c>
      <c r="T93">
        <f>_xll.acq_interpolator_eval(T$2,$H93)</f>
        <v>-0.250000000000004</v>
      </c>
      <c r="U93">
        <f>_xll.acq_interpolator_eval(U$2,$H93)</f>
        <v>-0.250000000000004</v>
      </c>
      <c r="V93">
        <f>_xll.acq_interpolator_eval(V$2,$H93)</f>
        <v>-0.250000000000004</v>
      </c>
      <c r="W93">
        <f>_xll.acq_interpolator_eval(W$2,$H93)</f>
        <v>-0.250000000000004</v>
      </c>
    </row>
    <row r="94" spans="8:23" x14ac:dyDescent="0.35">
      <c r="H94" s="12">
        <v>1.30000000000002</v>
      </c>
      <c r="I94">
        <f>_xll.acq_interpolator_eval($F$6,H94)</f>
        <v>-0.26000000000000401</v>
      </c>
      <c r="J94">
        <f>_xll.acq_interpolator_eval_deriv($F$6,H94)</f>
        <v>-0.19999999999999987</v>
      </c>
      <c r="K94">
        <f>_xll.acq_diff1_c3pt(H93:H95,I93:I95)</f>
        <v>-0.2</v>
      </c>
      <c r="L94">
        <f>_xll.acq_diff2_c3pt(H93:H95,I93:I95)</f>
        <v>0</v>
      </c>
      <c r="N94">
        <f>_xll.acq_interpolator_eval(N$2,$H94)</f>
        <v>-0.3</v>
      </c>
      <c r="O94">
        <f>_xll.acq_interpolator_eval(O$2,$H94)</f>
        <v>-0.26000000000000401</v>
      </c>
      <c r="P94">
        <f>_xll.acq_interpolator_eval(P$2,$H94)</f>
        <v>-3.9919999999998796</v>
      </c>
      <c r="Q94">
        <f>_xll.acq_interpolator_eval(Q$2,$H94)</f>
        <v>-0.31358503913969249</v>
      </c>
      <c r="R94">
        <f>_xll.acq_interpolator_eval(R$2,$H94)</f>
        <v>-0.31358503913969249</v>
      </c>
      <c r="S94">
        <f>_xll.acq_interpolator_eval(S$2,$H94)</f>
        <v>-0.26000000000000401</v>
      </c>
      <c r="T94">
        <f>_xll.acq_interpolator_eval(T$2,$H94)</f>
        <v>-0.26000000000000401</v>
      </c>
      <c r="U94">
        <f>_xll.acq_interpolator_eval(U$2,$H94)</f>
        <v>-0.26000000000000401</v>
      </c>
      <c r="V94">
        <f>_xll.acq_interpolator_eval(V$2,$H94)</f>
        <v>-0.26000000000000401</v>
      </c>
      <c r="W94">
        <f>_xll.acq_interpolator_eval(W$2,$H94)</f>
        <v>-0.26000000000000401</v>
      </c>
    </row>
    <row r="95" spans="8:23" x14ac:dyDescent="0.35">
      <c r="H95" s="12">
        <v>1.3500000000000201</v>
      </c>
      <c r="I95">
        <f>_xll.acq_interpolator_eval($F$6,H95)</f>
        <v>-0.27000000000000401</v>
      </c>
      <c r="J95">
        <f>_xll.acq_interpolator_eval_deriv($F$6,H95)</f>
        <v>-0.19999999999999996</v>
      </c>
      <c r="K95">
        <f>_xll.acq_diff1_c3pt(H94:H96,I94:I96)</f>
        <v>-0.20000000000000046</v>
      </c>
      <c r="L95">
        <f>_xll.acq_diff2_c3pt(H94:H96,I94:I96)</f>
        <v>-8.8817841970012649E-15</v>
      </c>
      <c r="N95">
        <f>_xll.acq_interpolator_eval(N$2,$H95)</f>
        <v>-0.3</v>
      </c>
      <c r="O95">
        <f>_xll.acq_interpolator_eval(O$2,$H95)</f>
        <v>-0.27000000000000401</v>
      </c>
      <c r="P95">
        <f>_xll.acq_interpolator_eval(P$2,$H95)</f>
        <v>-3.5354999999997547</v>
      </c>
      <c r="Q95">
        <f>_xll.acq_interpolator_eval(Q$2,$H95)</f>
        <v>-0.31076747807709487</v>
      </c>
      <c r="R95">
        <f>_xll.acq_interpolator_eval(R$2,$H95)</f>
        <v>-0.31076747807709487</v>
      </c>
      <c r="S95">
        <f>_xll.acq_interpolator_eval(S$2,$H95)</f>
        <v>-0.27000000000000401</v>
      </c>
      <c r="T95">
        <f>_xll.acq_interpolator_eval(T$2,$H95)</f>
        <v>-0.27000000000000401</v>
      </c>
      <c r="U95">
        <f>_xll.acq_interpolator_eval(U$2,$H95)</f>
        <v>-0.27000000000000401</v>
      </c>
      <c r="V95">
        <f>_xll.acq_interpolator_eval(V$2,$H95)</f>
        <v>-0.27000000000000401</v>
      </c>
      <c r="W95">
        <f>_xll.acq_interpolator_eval(W$2,$H95)</f>
        <v>-0.27000000000000401</v>
      </c>
    </row>
    <row r="96" spans="8:23" x14ac:dyDescent="0.35">
      <c r="H96" s="12">
        <v>1.4000000000000199</v>
      </c>
      <c r="I96">
        <f>_xll.acq_interpolator_eval($F$6,H96)</f>
        <v>-0.28000000000000402</v>
      </c>
      <c r="J96">
        <f>_xll.acq_interpolator_eval_deriv($F$6,H96)</f>
        <v>-0.2</v>
      </c>
      <c r="K96">
        <f>_xll.acq_diff1_c3pt(H95:H97,I95:I97)</f>
        <v>-0.1999999999999999</v>
      </c>
      <c r="L96">
        <f>_xll.acq_diff2_c3pt(H95:H97,I95:I97)</f>
        <v>1.9984014443250849E-14</v>
      </c>
      <c r="N96">
        <f>_xll.acq_interpolator_eval(N$2,$H96)</f>
        <v>-0.3</v>
      </c>
      <c r="O96">
        <f>_xll.acq_interpolator_eval(O$2,$H96)</f>
        <v>-0.28000000000000397</v>
      </c>
      <c r="P96">
        <f>_xll.acq_interpolator_eval(P$2,$H96)</f>
        <v>-2.767999999999633</v>
      </c>
      <c r="Q96">
        <f>_xll.acq_interpolator_eval(Q$2,$H96)</f>
        <v>-0.30639851192911166</v>
      </c>
      <c r="R96">
        <f>_xll.acq_interpolator_eval(R$2,$H96)</f>
        <v>-0.30639851192911166</v>
      </c>
      <c r="S96">
        <f>_xll.acq_interpolator_eval(S$2,$H96)</f>
        <v>-0.28000000000000402</v>
      </c>
      <c r="T96">
        <f>_xll.acq_interpolator_eval(T$2,$H96)</f>
        <v>-0.28000000000000402</v>
      </c>
      <c r="U96">
        <f>_xll.acq_interpolator_eval(U$2,$H96)</f>
        <v>-0.28000000000000397</v>
      </c>
      <c r="V96">
        <f>_xll.acq_interpolator_eval(V$2,$H96)</f>
        <v>-0.28000000000000397</v>
      </c>
      <c r="W96">
        <f>_xll.acq_interpolator_eval(W$2,$H96)</f>
        <v>-0.28000000000000402</v>
      </c>
    </row>
    <row r="97" spans="8:23" x14ac:dyDescent="0.35">
      <c r="H97" s="12">
        <v>1.4500000000000299</v>
      </c>
      <c r="I97">
        <f>_xll.acq_interpolator_eval($F$6,H97)</f>
        <v>-0.29000000000000598</v>
      </c>
      <c r="J97">
        <f>_xll.acq_interpolator_eval_deriv($F$6,H97)</f>
        <v>-0.19999999999999998</v>
      </c>
      <c r="K97">
        <f>_xll.acq_diff1_c3pt(H96:H98,I96:I98)</f>
        <v>-0.19999999999999946</v>
      </c>
      <c r="L97">
        <f>_xll.acq_diff2_c3pt(H96:H98,I96:I98)</f>
        <v>-1.1102230246250447E-14</v>
      </c>
      <c r="N97">
        <f>_xll.acq_interpolator_eval(N$2,$H97)</f>
        <v>-0.3</v>
      </c>
      <c r="O97">
        <f>_xll.acq_interpolator_eval(O$2,$H97)</f>
        <v>-0.29000000000000598</v>
      </c>
      <c r="P97">
        <f>_xll.acq_interpolator_eval(P$2,$H97)</f>
        <v>-1.6894999999992613</v>
      </c>
      <c r="Q97">
        <f>_xll.acq_interpolator_eval(Q$2,$H97)</f>
        <v>-0.30222654960149498</v>
      </c>
      <c r="R97">
        <f>_xll.acq_interpolator_eval(R$2,$H97)</f>
        <v>-0.30222654960149498</v>
      </c>
      <c r="S97">
        <f>_xll.acq_interpolator_eval(S$2,$H97)</f>
        <v>-0.29000000000000598</v>
      </c>
      <c r="T97">
        <f>_xll.acq_interpolator_eval(T$2,$H97)</f>
        <v>-0.29000000000000598</v>
      </c>
      <c r="U97">
        <f>_xll.acq_interpolator_eval(U$2,$H97)</f>
        <v>-0.29000000000000598</v>
      </c>
      <c r="V97">
        <f>_xll.acq_interpolator_eval(V$2,$H97)</f>
        <v>-0.29000000000000598</v>
      </c>
      <c r="W97">
        <f>_xll.acq_interpolator_eval(W$2,$H97)</f>
        <v>-0.29000000000000598</v>
      </c>
    </row>
    <row r="98" spans="8:23" x14ac:dyDescent="0.35">
      <c r="H98" s="12">
        <v>1.50000000000003</v>
      </c>
      <c r="I98">
        <f>_xll.acq_interpolator_eval($F$6,H98)</f>
        <v>-0.30000000000000598</v>
      </c>
      <c r="J98">
        <f>_xll.acq_interpolator_eval_deriv($F$6,H98)</f>
        <v>-0.2</v>
      </c>
      <c r="K98">
        <f>_xll.acq_diff1_c3pt(H97:H99,I97:I99)</f>
        <v>-0.2</v>
      </c>
      <c r="L98">
        <f>_xll.acq_diff2_c3pt(H97:H99,I97:I99)</f>
        <v>0</v>
      </c>
      <c r="N98">
        <f>_xll.acq_interpolator_eval(N$2,$H98)</f>
        <v>-0.3</v>
      </c>
      <c r="O98">
        <f>_xll.acq_interpolator_eval(O$2,$H98)</f>
        <v>-0.30000000000000598</v>
      </c>
      <c r="P98">
        <f>_xll.acq_interpolator_eval(P$2,$H98)</f>
        <v>-0.29999999999907373</v>
      </c>
      <c r="Q98">
        <f>_xll.acq_interpolator_eval(Q$2,$H98)</f>
        <v>-0.2999999999999996</v>
      </c>
      <c r="R98">
        <f>_xll.acq_interpolator_eval(R$2,$H98)</f>
        <v>-0.2999999999999996</v>
      </c>
      <c r="S98">
        <f>_xll.acq_interpolator_eval(S$2,$H98)</f>
        <v>-0.30000000000000598</v>
      </c>
      <c r="T98">
        <f>_xll.acq_interpolator_eval(T$2,$H98)</f>
        <v>-0.30000000000000598</v>
      </c>
      <c r="U98">
        <f>_xll.acq_interpolator_eval(U$2,$H98)</f>
        <v>-0.30000000000000598</v>
      </c>
      <c r="V98">
        <f>_xll.acq_interpolator_eval(V$2,$H98)</f>
        <v>-0.30000000000000598</v>
      </c>
      <c r="W98">
        <f>_xll.acq_interpolator_eval(W$2,$H98)</f>
        <v>-0.30000000000000598</v>
      </c>
    </row>
    <row r="99" spans="8:23" x14ac:dyDescent="0.35">
      <c r="H99" s="12">
        <v>1.55000000000002</v>
      </c>
      <c r="I99">
        <f>_xll.acq_interpolator_eval($F$6,H99)</f>
        <v>-0.31000000000000399</v>
      </c>
      <c r="J99">
        <f>_xll.acq_interpolator_eval_deriv($F$6,H99)</f>
        <v>-0.20000000000000007</v>
      </c>
      <c r="K99">
        <f>_xll.acq_diff1_c3pt(H98:H100,I98:I100)</f>
        <v>-0.2</v>
      </c>
      <c r="L99">
        <f>_xll.acq_diff2_c3pt(H98:H100,I98:I100)</f>
        <v>0</v>
      </c>
      <c r="N99">
        <f>_xll.acq_interpolator_eval(N$2,$H99)</f>
        <v>-0.3</v>
      </c>
      <c r="O99">
        <f>_xll.acq_interpolator_eval(O$2,$H99)</f>
        <v>-0.31000000000000399</v>
      </c>
      <c r="P99">
        <f>_xll.acq_interpolator_eval(P$2,$H99)</f>
        <v>1.0895000000004944</v>
      </c>
      <c r="Q99">
        <f>_xll.acq_interpolator_eval(Q$2,$H99)</f>
        <v>-0.30109788986718905</v>
      </c>
      <c r="R99">
        <f>_xll.acq_interpolator_eval(R$2,$H99)</f>
        <v>-0.30109788986718905</v>
      </c>
      <c r="S99">
        <f>_xll.acq_interpolator_eval(S$2,$H99)</f>
        <v>-0.31000000000000399</v>
      </c>
      <c r="T99">
        <f>_xll.acq_interpolator_eval(T$2,$H99)</f>
        <v>-0.31000000000000399</v>
      </c>
      <c r="U99">
        <f>_xll.acq_interpolator_eval(U$2,$H99)</f>
        <v>-0.31000000000000399</v>
      </c>
      <c r="V99">
        <f>_xll.acq_interpolator_eval(V$2,$H99)</f>
        <v>-0.31000000000000399</v>
      </c>
      <c r="W99">
        <f>_xll.acq_interpolator_eval(W$2,$H99)</f>
        <v>-0.31000000000000399</v>
      </c>
    </row>
    <row r="100" spans="8:23" x14ac:dyDescent="0.35">
      <c r="H100" s="12">
        <v>1.6000000000000301</v>
      </c>
      <c r="I100">
        <f>_xll.acq_interpolator_eval($F$6,H100)</f>
        <v>-0.320000000000006</v>
      </c>
      <c r="J100">
        <f>_xll.acq_interpolator_eval_deriv($F$6,H100)</f>
        <v>-0.20000000000000007</v>
      </c>
      <c r="K100">
        <f>_xll.acq_diff1_c3pt(H99:H101,I99:I101)</f>
        <v>-0.19999999999999946</v>
      </c>
      <c r="L100">
        <f>_xll.acq_diff2_c3pt(H99:H101,I99:I101)</f>
        <v>1.1102230246250447E-14</v>
      </c>
      <c r="N100">
        <f>_xll.acq_interpolator_eval(N$2,$H100)</f>
        <v>-0.3</v>
      </c>
      <c r="O100">
        <f>_xll.acq_interpolator_eval(O$2,$H100)</f>
        <v>-0.320000000000006</v>
      </c>
      <c r="P100">
        <f>_xll.acq_interpolator_eval(P$2,$H100)</f>
        <v>2.1680000000005548</v>
      </c>
      <c r="Q100">
        <f>_xll.acq_interpolator_eval(Q$2,$H100)</f>
        <v>-0.30542171729288109</v>
      </c>
      <c r="R100">
        <f>_xll.acq_interpolator_eval(R$2,$H100)</f>
        <v>-0.30542171729288109</v>
      </c>
      <c r="S100">
        <f>_xll.acq_interpolator_eval(S$2,$H100)</f>
        <v>-0.320000000000006</v>
      </c>
      <c r="T100">
        <f>_xll.acq_interpolator_eval(T$2,$H100)</f>
        <v>-0.320000000000006</v>
      </c>
      <c r="U100">
        <f>_xll.acq_interpolator_eval(U$2,$H100)</f>
        <v>-0.320000000000006</v>
      </c>
      <c r="V100">
        <f>_xll.acq_interpolator_eval(V$2,$H100)</f>
        <v>-0.320000000000006</v>
      </c>
      <c r="W100">
        <f>_xll.acq_interpolator_eval(W$2,$H100)</f>
        <v>-0.320000000000006</v>
      </c>
    </row>
    <row r="101" spans="8:23" x14ac:dyDescent="0.35">
      <c r="H101" s="12">
        <v>1.6500000000000301</v>
      </c>
      <c r="I101">
        <f>_xll.acq_interpolator_eval($F$6,H101)</f>
        <v>-0.33000000000000596</v>
      </c>
      <c r="J101">
        <f>_xll.acq_interpolator_eval_deriv($F$6,H101)</f>
        <v>-0.20000000000000007</v>
      </c>
      <c r="K101">
        <f>_xll.acq_diff1_c3pt(H100:H102,I100:I102)</f>
        <v>-0.1999999999999999</v>
      </c>
      <c r="L101">
        <f>_xll.acq_diff2_c3pt(H100:H102,I100:I102)</f>
        <v>-1.9984014443252843E-14</v>
      </c>
      <c r="N101">
        <f>_xll.acq_interpolator_eval(N$2,$H101)</f>
        <v>-0.3</v>
      </c>
      <c r="O101">
        <f>_xll.acq_interpolator_eval(O$2,$H101)</f>
        <v>-0.33000000000000601</v>
      </c>
      <c r="P101">
        <f>_xll.acq_interpolator_eval(P$2,$H101)</f>
        <v>2.9355000000003684</v>
      </c>
      <c r="Q101">
        <f>_xll.acq_interpolator_eval(Q$2,$H101)</f>
        <v>-0.31250359820370355</v>
      </c>
      <c r="R101">
        <f>_xll.acq_interpolator_eval(R$2,$H101)</f>
        <v>-0.31250359820370355</v>
      </c>
      <c r="S101">
        <f>_xll.acq_interpolator_eval(S$2,$H101)</f>
        <v>-0.33000000000000596</v>
      </c>
      <c r="T101">
        <f>_xll.acq_interpolator_eval(T$2,$H101)</f>
        <v>-0.33000000000000596</v>
      </c>
      <c r="U101">
        <f>_xll.acq_interpolator_eval(U$2,$H101)</f>
        <v>-0.33000000000000601</v>
      </c>
      <c r="V101">
        <f>_xll.acq_interpolator_eval(V$2,$H101)</f>
        <v>-0.33000000000000601</v>
      </c>
      <c r="W101">
        <f>_xll.acq_interpolator_eval(W$2,$H101)</f>
        <v>-0.33000000000000596</v>
      </c>
    </row>
    <row r="102" spans="8:23" x14ac:dyDescent="0.35">
      <c r="H102" s="12">
        <v>1.7000000000000299</v>
      </c>
      <c r="I102">
        <f>_xll.acq_interpolator_eval($F$6,H102)</f>
        <v>-0.34000000000000596</v>
      </c>
      <c r="J102">
        <f>_xll.acq_interpolator_eval_deriv($F$6,H102)</f>
        <v>-0.20000000000000021</v>
      </c>
      <c r="K102">
        <f>_xll.acq_diff1_c3pt(H101:H103,I101:I103)</f>
        <v>-0.20000000000000046</v>
      </c>
      <c r="L102">
        <f>_xll.acq_diff2_c3pt(H101:H103,I101:I103)</f>
        <v>8.8817841970012649E-15</v>
      </c>
      <c r="N102">
        <f>_xll.acq_interpolator_eval(N$2,$H102)</f>
        <v>-0.3</v>
      </c>
      <c r="O102">
        <f>_xll.acq_interpolator_eval(O$2,$H102)</f>
        <v>-0.34000000000000596</v>
      </c>
      <c r="P102">
        <f>_xll.acq_interpolator_eval(P$2,$H102)</f>
        <v>3.3920000000001802</v>
      </c>
      <c r="Q102">
        <f>_xll.acq_interpolator_eval(Q$2,$H102)</f>
        <v>-0.32187564852628647</v>
      </c>
      <c r="R102">
        <f>_xll.acq_interpolator_eval(R$2,$H102)</f>
        <v>-0.32187564852628647</v>
      </c>
      <c r="S102">
        <f>_xll.acq_interpolator_eval(S$2,$H102)</f>
        <v>-0.34000000000000596</v>
      </c>
      <c r="T102">
        <f>_xll.acq_interpolator_eval(T$2,$H102)</f>
        <v>-0.34000000000000596</v>
      </c>
      <c r="U102">
        <f>_xll.acq_interpolator_eval(U$2,$H102)</f>
        <v>-0.34000000000000596</v>
      </c>
      <c r="V102">
        <f>_xll.acq_interpolator_eval(V$2,$H102)</f>
        <v>-0.34000000000000596</v>
      </c>
      <c r="W102">
        <f>_xll.acq_interpolator_eval(W$2,$H102)</f>
        <v>-0.34000000000000596</v>
      </c>
    </row>
    <row r="103" spans="8:23" x14ac:dyDescent="0.35">
      <c r="H103" s="12">
        <v>1.75000000000003</v>
      </c>
      <c r="I103">
        <f>_xll.acq_interpolator_eval($F$6,H103)</f>
        <v>-0.35000000000000597</v>
      </c>
      <c r="J103">
        <f>_xll.acq_interpolator_eval_deriv($F$6,H103)</f>
        <v>-0.20000000000000026</v>
      </c>
      <c r="K103">
        <f>_xll.acq_diff1_c3pt(H102:H104,I102:I104)</f>
        <v>-0.20000000000000057</v>
      </c>
      <c r="L103">
        <f>_xll.acq_diff2_c3pt(H102:H104,I102:I104)</f>
        <v>-1.1102230246251556E-14</v>
      </c>
      <c r="N103">
        <f>_xll.acq_interpolator_eval(N$2,$H103)</f>
        <v>-0.4</v>
      </c>
      <c r="O103">
        <f>_xll.acq_interpolator_eval(O$2,$H103)</f>
        <v>-0.35000000000000597</v>
      </c>
      <c r="P103">
        <f>_xll.acq_interpolator_eval(P$2,$H103)</f>
        <v>3.5374999999999939</v>
      </c>
      <c r="Q103">
        <f>_xll.acq_interpolator_eval(Q$2,$H103)</f>
        <v>-0.33306998418725942</v>
      </c>
      <c r="R103">
        <f>_xll.acq_interpolator_eval(R$2,$H103)</f>
        <v>-0.33306998418725942</v>
      </c>
      <c r="S103">
        <f>_xll.acq_interpolator_eval(S$2,$H103)</f>
        <v>-0.35000000000000597</v>
      </c>
      <c r="T103">
        <f>_xll.acq_interpolator_eval(T$2,$H103)</f>
        <v>-0.35000000000000597</v>
      </c>
      <c r="U103">
        <f>_xll.acq_interpolator_eval(U$2,$H103)</f>
        <v>-0.35000000000000603</v>
      </c>
      <c r="V103">
        <f>_xll.acq_interpolator_eval(V$2,$H103)</f>
        <v>-0.35000000000000603</v>
      </c>
      <c r="W103">
        <f>_xll.acq_interpolator_eval(W$2,$H103)</f>
        <v>-0.35000000000000597</v>
      </c>
    </row>
    <row r="104" spans="8:23" x14ac:dyDescent="0.35">
      <c r="H104" s="12">
        <v>1.80000000000003</v>
      </c>
      <c r="I104">
        <f>_xll.acq_interpolator_eval($F$6,H104)</f>
        <v>-0.36000000000000604</v>
      </c>
      <c r="J104">
        <f>_xll.acq_interpolator_eval_deriv($F$6,H104)</f>
        <v>-0.2</v>
      </c>
      <c r="K104">
        <f>_xll.acq_diff1_c3pt(H103:H105,I103:I105)</f>
        <v>-0.2</v>
      </c>
      <c r="L104">
        <f>_xll.acq_diff2_c3pt(H103:H105,I103:I105)</f>
        <v>2.2204460492503112E-14</v>
      </c>
      <c r="N104">
        <f>_xll.acq_interpolator_eval(N$2,$H104)</f>
        <v>-0.4</v>
      </c>
      <c r="O104">
        <f>_xll.acq_interpolator_eval(O$2,$H104)</f>
        <v>-0.36000000000000598</v>
      </c>
      <c r="P104">
        <f>_xll.acq_interpolator_eval(P$2,$H104)</f>
        <v>3.3719999999998076</v>
      </c>
      <c r="Q104">
        <f>_xll.acq_interpolator_eval(Q$2,$H104)</f>
        <v>-0.34561872111325198</v>
      </c>
      <c r="R104">
        <f>_xll.acq_interpolator_eval(R$2,$H104)</f>
        <v>-0.34561872111325198</v>
      </c>
      <c r="S104">
        <f>_xll.acq_interpolator_eval(S$2,$H104)</f>
        <v>-0.36000000000000604</v>
      </c>
      <c r="T104">
        <f>_xll.acq_interpolator_eval(T$2,$H104)</f>
        <v>-0.36000000000000604</v>
      </c>
      <c r="U104">
        <f>_xll.acq_interpolator_eval(U$2,$H104)</f>
        <v>-0.36000000000000604</v>
      </c>
      <c r="V104">
        <f>_xll.acq_interpolator_eval(V$2,$H104)</f>
        <v>-0.36000000000000604</v>
      </c>
      <c r="W104">
        <f>_xll.acq_interpolator_eval(W$2,$H104)</f>
        <v>-0.36000000000000604</v>
      </c>
    </row>
    <row r="105" spans="8:23" x14ac:dyDescent="0.35">
      <c r="H105" s="12">
        <v>1.8500000000000301</v>
      </c>
      <c r="I105">
        <f>_xll.acq_interpolator_eval($F$6,H105)</f>
        <v>-0.37000000000000599</v>
      </c>
      <c r="J105">
        <f>_xll.acq_interpolator_eval_deriv($F$6,H105)</f>
        <v>-0.20000000000000009</v>
      </c>
      <c r="K105">
        <f>_xll.acq_diff1_c3pt(H104:H106,I104:I106)</f>
        <v>-0.19999999999999946</v>
      </c>
      <c r="L105">
        <f>_xll.acq_diff2_c3pt(H104:H106,I104:I106)</f>
        <v>-1.1102230246251556E-14</v>
      </c>
      <c r="N105">
        <f>_xll.acq_interpolator_eval(N$2,$H105)</f>
        <v>-0.4</v>
      </c>
      <c r="O105">
        <f>_xll.acq_interpolator_eval(O$2,$H105)</f>
        <v>-0.37000000000000599</v>
      </c>
      <c r="P105">
        <f>_xll.acq_interpolator_eval(P$2,$H105)</f>
        <v>2.89549999999962</v>
      </c>
      <c r="Q105">
        <f>_xll.acq_interpolator_eval(Q$2,$H105)</f>
        <v>-0.35905397523089355</v>
      </c>
      <c r="R105">
        <f>_xll.acq_interpolator_eval(R$2,$H105)</f>
        <v>-0.35905397523089355</v>
      </c>
      <c r="S105">
        <f>_xll.acq_interpolator_eval(S$2,$H105)</f>
        <v>-0.37000000000000599</v>
      </c>
      <c r="T105">
        <f>_xll.acq_interpolator_eval(T$2,$H105)</f>
        <v>-0.37000000000000599</v>
      </c>
      <c r="U105">
        <f>_xll.acq_interpolator_eval(U$2,$H105)</f>
        <v>-0.37000000000000605</v>
      </c>
      <c r="V105">
        <f>_xll.acq_interpolator_eval(V$2,$H105)</f>
        <v>-0.37000000000000605</v>
      </c>
      <c r="W105">
        <f>_xll.acq_interpolator_eval(W$2,$H105)</f>
        <v>-0.37000000000000599</v>
      </c>
    </row>
    <row r="106" spans="8:23" x14ac:dyDescent="0.35">
      <c r="H106" s="12">
        <v>1.9000000000000301</v>
      </c>
      <c r="I106">
        <f>_xll.acq_interpolator_eval($F$6,H106)</f>
        <v>-0.380000000000006</v>
      </c>
      <c r="J106">
        <f>_xll.acq_interpolator_eval_deriv($F$6,H106)</f>
        <v>-0.2</v>
      </c>
      <c r="K106">
        <f>_xll.acq_diff1_c3pt(H105:H107,I105:I107)</f>
        <v>-0.1999999999999999</v>
      </c>
      <c r="L106">
        <f>_xll.acq_diff2_c3pt(H105:H107,I105:I107)</f>
        <v>2.2204460492503162E-15</v>
      </c>
      <c r="N106">
        <f>_xll.acq_interpolator_eval(N$2,$H106)</f>
        <v>-0.4</v>
      </c>
      <c r="O106">
        <f>_xll.acq_interpolator_eval(O$2,$H106)</f>
        <v>-0.38000000000000606</v>
      </c>
      <c r="P106">
        <f>_xll.acq_interpolator_eval(P$2,$H106)</f>
        <v>2.1079999999994321</v>
      </c>
      <c r="Q106">
        <f>_xll.acq_interpolator_eval(Q$2,$H106)</f>
        <v>-0.37290786246681368</v>
      </c>
      <c r="R106">
        <f>_xll.acq_interpolator_eval(R$2,$H106)</f>
        <v>-0.37290786246681368</v>
      </c>
      <c r="S106">
        <f>_xll.acq_interpolator_eval(S$2,$H106)</f>
        <v>-0.380000000000006</v>
      </c>
      <c r="T106">
        <f>_xll.acq_interpolator_eval(T$2,$H106)</f>
        <v>-0.380000000000006</v>
      </c>
      <c r="U106">
        <f>_xll.acq_interpolator_eval(U$2,$H106)</f>
        <v>-0.38000000000000606</v>
      </c>
      <c r="V106">
        <f>_xll.acq_interpolator_eval(V$2,$H106)</f>
        <v>-0.38000000000000606</v>
      </c>
      <c r="W106">
        <f>_xll.acq_interpolator_eval(W$2,$H106)</f>
        <v>-0.380000000000006</v>
      </c>
    </row>
    <row r="107" spans="8:23" x14ac:dyDescent="0.35">
      <c r="H107" s="12">
        <v>1.9500000000000299</v>
      </c>
      <c r="I107">
        <f>_xll.acq_interpolator_eval($F$6,H107)</f>
        <v>-0.39000000000000595</v>
      </c>
      <c r="J107">
        <f>_xll.acq_interpolator_eval_deriv($F$6,H107)</f>
        <v>-0.20000000000000007</v>
      </c>
      <c r="K107">
        <f>_xll.acq_diff1_c3pt(H106:H108,I106:I108)</f>
        <v>-0.20000000000000057</v>
      </c>
      <c r="L107">
        <f>_xll.acq_diff2_c3pt(H106:H108,I106:I108)</f>
        <v>-1.5543122344752179E-14</v>
      </c>
      <c r="N107">
        <f>_xll.acq_interpolator_eval(N$2,$H107)</f>
        <v>-0.4</v>
      </c>
      <c r="O107">
        <f>_xll.acq_interpolator_eval(O$2,$H107)</f>
        <v>-0.39000000000000601</v>
      </c>
      <c r="P107">
        <f>_xll.acq_interpolator_eval(P$2,$H107)</f>
        <v>1.0094999999992493</v>
      </c>
      <c r="Q107">
        <f>_xll.acq_interpolator_eval(Q$2,$H107)</f>
        <v>-0.38671249874764191</v>
      </c>
      <c r="R107">
        <f>_xll.acq_interpolator_eval(R$2,$H107)</f>
        <v>-0.38671249874764191</v>
      </c>
      <c r="S107">
        <f>_xll.acq_interpolator_eval(S$2,$H107)</f>
        <v>-0.39000000000000595</v>
      </c>
      <c r="T107">
        <f>_xll.acq_interpolator_eval(T$2,$H107)</f>
        <v>-0.39000000000000595</v>
      </c>
      <c r="U107">
        <f>_xll.acq_interpolator_eval(U$2,$H107)</f>
        <v>-0.39000000000000601</v>
      </c>
      <c r="V107">
        <f>_xll.acq_interpolator_eval(V$2,$H107)</f>
        <v>-0.39000000000000601</v>
      </c>
      <c r="W107">
        <f>_xll.acq_interpolator_eval(W$2,$H107)</f>
        <v>-0.39000000000000595</v>
      </c>
    </row>
    <row r="108" spans="8:23" x14ac:dyDescent="0.35">
      <c r="H108" s="12">
        <v>2.0000000000000302</v>
      </c>
      <c r="I108">
        <f>_xll.acq_interpolator_eval($F$6,H108)</f>
        <v>-0.40000000000000607</v>
      </c>
      <c r="J108">
        <f>_xll.acq_interpolator_eval_deriv($F$6,H108)</f>
        <v>-0.2</v>
      </c>
      <c r="K108">
        <f>_xll.acq_diff1_c3pt(H107:H109,I107:I109)</f>
        <v>-0.20000000000000057</v>
      </c>
      <c r="L108">
        <f>_xll.acq_diff2_c3pt(H107:H109,I107:I109)</f>
        <v>1.5543122344752179E-14</v>
      </c>
      <c r="N108">
        <f>_xll.acq_interpolator_eval(N$2,$H108)</f>
        <v>-0.4</v>
      </c>
      <c r="O108">
        <f>_xll.acq_interpolator_eval(O$2,$H108)</f>
        <v>-0.40000000000000607</v>
      </c>
      <c r="P108">
        <f>_xll.acq_interpolator_eval(P$2,$H108)</f>
        <v>-0.40000000000094521</v>
      </c>
      <c r="Q108">
        <f>_xll.acq_interpolator_eval(Q$2,$H108)</f>
        <v>-0.40000000000000779</v>
      </c>
      <c r="R108">
        <f>_xll.acq_interpolator_eval(R$2,$H108)</f>
        <v>-0.40000000000000779</v>
      </c>
      <c r="S108">
        <f>_xll.acq_interpolator_eval(S$2,$H108)</f>
        <v>-0.40000000000000607</v>
      </c>
      <c r="T108">
        <f>_xll.acq_interpolator_eval(T$2,$H108)</f>
        <v>-0.40000000000000607</v>
      </c>
      <c r="U108">
        <f>_xll.acq_interpolator_eval(U$2,$H108)</f>
        <v>-0.40000000000000607</v>
      </c>
      <c r="V108">
        <f>_xll.acq_interpolator_eval(V$2,$H108)</f>
        <v>-0.40000000000000607</v>
      </c>
      <c r="W108">
        <f>_xll.acq_interpolator_eval(W$2,$H108)</f>
        <v>-0.40000000000000607</v>
      </c>
    </row>
    <row r="109" spans="8:23" x14ac:dyDescent="0.35">
      <c r="H109" s="12">
        <v>2.05000000000003</v>
      </c>
      <c r="I109">
        <f>_xll.acq_interpolator_eval($F$6,H109)</f>
        <v>-0.41000000000000603</v>
      </c>
      <c r="J109">
        <f>_xll.acq_interpolator_eval_deriv($F$6,H109)</f>
        <v>-0.19999999999999998</v>
      </c>
      <c r="K109">
        <f>_xll.acq_diff1_c3pt(H108:H110,I108:I110)</f>
        <v>-0.19999999999999979</v>
      </c>
      <c r="L109">
        <f>_xll.acq_diff2_c3pt(H108:H110,I108:I110)</f>
        <v>0</v>
      </c>
      <c r="N109">
        <f>_xll.acq_interpolator_eval(N$2,$H109)</f>
        <v>-0.4</v>
      </c>
      <c r="O109">
        <f>_xll.acq_interpolator_eval(O$2,$H109)</f>
        <v>-0.41000000000000603</v>
      </c>
      <c r="P109">
        <f>_xll.acq_interpolator_eval(P$2,$H109)</f>
        <v>-1.8095000000007531</v>
      </c>
      <c r="Q109">
        <f>_xll.acq_interpolator_eval(Q$2,$H109)</f>
        <v>-0.41240098406072412</v>
      </c>
      <c r="R109">
        <f>_xll.acq_interpolator_eval(R$2,$H109)</f>
        <v>-0.41240098406072412</v>
      </c>
      <c r="S109">
        <f>_xll.acq_interpolator_eval(S$2,$H109)</f>
        <v>-0.41000000000000603</v>
      </c>
      <c r="T109">
        <f>_xll.acq_interpolator_eval(T$2,$H109)</f>
        <v>-0.41000000000000603</v>
      </c>
      <c r="U109">
        <f>_xll.acq_interpolator_eval(U$2,$H109)</f>
        <v>-0.41000000000000603</v>
      </c>
      <c r="V109">
        <f>_xll.acq_interpolator_eval(V$2,$H109)</f>
        <v>-0.41000000000000603</v>
      </c>
      <c r="W109">
        <f>_xll.acq_interpolator_eval(W$2,$H109)</f>
        <v>-0.41000000000000603</v>
      </c>
    </row>
    <row r="110" spans="8:23" x14ac:dyDescent="0.35">
      <c r="H110" s="12">
        <v>2.1000000000000298</v>
      </c>
      <c r="I110">
        <f>_xll.acq_interpolator_eval($F$6,H110)</f>
        <v>-0.42000000000000598</v>
      </c>
      <c r="J110">
        <f>_xll.acq_interpolator_eval_deriv($F$6,H110)</f>
        <v>-0.19999999999999996</v>
      </c>
      <c r="K110">
        <f>_xll.acq_diff1_c3pt(H109:H111,I109:I111)</f>
        <v>-0.2</v>
      </c>
      <c r="L110">
        <f>_xll.acq_diff2_c3pt(H109:H111,I109:I111)</f>
        <v>-4.4408920985006222E-15</v>
      </c>
      <c r="N110">
        <f>_xll.acq_interpolator_eval(N$2,$H110)</f>
        <v>-0.4</v>
      </c>
      <c r="O110">
        <f>_xll.acq_interpolator_eval(O$2,$H110)</f>
        <v>-0.42000000000000598</v>
      </c>
      <c r="P110">
        <f>_xll.acq_interpolator_eval(P$2,$H110)</f>
        <v>-2.908000000000563</v>
      </c>
      <c r="Q110">
        <f>_xll.acq_interpolator_eval(Q$2,$H110)</f>
        <v>-0.42394007640733705</v>
      </c>
      <c r="R110">
        <f>_xll.acq_interpolator_eval(R$2,$H110)</f>
        <v>-0.42394007640733705</v>
      </c>
      <c r="S110">
        <f>_xll.acq_interpolator_eval(S$2,$H110)</f>
        <v>-0.42000000000000598</v>
      </c>
      <c r="T110">
        <f>_xll.acq_interpolator_eval(T$2,$H110)</f>
        <v>-0.42000000000000598</v>
      </c>
      <c r="U110">
        <f>_xll.acq_interpolator_eval(U$2,$H110)</f>
        <v>-0.42000000000000598</v>
      </c>
      <c r="V110">
        <f>_xll.acq_interpolator_eval(V$2,$H110)</f>
        <v>-0.42000000000000598</v>
      </c>
      <c r="W110">
        <f>_xll.acq_interpolator_eval(W$2,$H110)</f>
        <v>-0.42000000000000598</v>
      </c>
    </row>
    <row r="111" spans="8:23" x14ac:dyDescent="0.35">
      <c r="H111" s="12">
        <v>2.1500000000000301</v>
      </c>
      <c r="I111">
        <f>_xll.acq_interpolator_eval($F$6,H111)</f>
        <v>-0.43000000000000604</v>
      </c>
      <c r="J111">
        <f>_xll.acq_interpolator_eval_deriv($F$6,H111)</f>
        <v>-0.19999999999999996</v>
      </c>
      <c r="K111">
        <f>_xll.acq_diff1_c3pt(H110:H112,I110:I112)</f>
        <v>-0.2</v>
      </c>
      <c r="L111">
        <f>_xll.acq_diff2_c3pt(H110:H112,I110:I112)</f>
        <v>4.4408920985006222E-15</v>
      </c>
      <c r="N111">
        <f>_xll.acq_interpolator_eval(N$2,$H111)</f>
        <v>-0.4</v>
      </c>
      <c r="O111">
        <f>_xll.acq_interpolator_eval(O$2,$H111)</f>
        <v>-0.43000000000000604</v>
      </c>
      <c r="P111">
        <f>_xll.acq_interpolator_eval(P$2,$H111)</f>
        <v>-3.695500000000381</v>
      </c>
      <c r="Q111">
        <f>_xll.acq_interpolator_eval(Q$2,$H111)</f>
        <v>-0.43474040442757567</v>
      </c>
      <c r="R111">
        <f>_xll.acq_interpolator_eval(R$2,$H111)</f>
        <v>-0.43474040442757567</v>
      </c>
      <c r="S111">
        <f>_xll.acq_interpolator_eval(S$2,$H111)</f>
        <v>-0.43000000000000604</v>
      </c>
      <c r="T111">
        <f>_xll.acq_interpolator_eval(T$2,$H111)</f>
        <v>-0.43000000000000604</v>
      </c>
      <c r="U111">
        <f>_xll.acq_interpolator_eval(U$2,$H111)</f>
        <v>-0.43000000000000604</v>
      </c>
      <c r="V111">
        <f>_xll.acq_interpolator_eval(V$2,$H111)</f>
        <v>-0.43000000000000604</v>
      </c>
      <c r="W111">
        <f>_xll.acq_interpolator_eval(W$2,$H111)</f>
        <v>-0.43000000000000604</v>
      </c>
    </row>
    <row r="112" spans="8:23" x14ac:dyDescent="0.35">
      <c r="H112" s="12">
        <v>2.2000000000000299</v>
      </c>
      <c r="I112">
        <f>_xll.acq_interpolator_eval($F$6,H112)</f>
        <v>-0.440000000000006</v>
      </c>
      <c r="J112">
        <f>_xll.acq_interpolator_eval_deriv($F$6,H112)</f>
        <v>-0.1999999999999999</v>
      </c>
      <c r="K112">
        <f>_xll.acq_diff1_c3pt(H111:H113,I111:I113)</f>
        <v>-0.2</v>
      </c>
      <c r="L112">
        <f>_xll.acq_diff2_c3pt(H111:H113,I111:I113)</f>
        <v>-4.4408920985006222E-15</v>
      </c>
      <c r="N112">
        <f>_xll.acq_interpolator_eval(N$2,$H112)</f>
        <v>-0.4</v>
      </c>
      <c r="O112">
        <f>_xll.acq_interpolator_eval(O$2,$H112)</f>
        <v>-0.440000000000006</v>
      </c>
      <c r="P112">
        <f>_xll.acq_interpolator_eval(P$2,$H112)</f>
        <v>-4.1720000000001924</v>
      </c>
      <c r="Q112">
        <f>_xll.acq_interpolator_eval(Q$2,$H112)</f>
        <v>-0.44492509550916892</v>
      </c>
      <c r="R112">
        <f>_xll.acq_interpolator_eval(R$2,$H112)</f>
        <v>-0.44492509550916892</v>
      </c>
      <c r="S112">
        <f>_xll.acq_interpolator_eval(S$2,$H112)</f>
        <v>-0.440000000000006</v>
      </c>
      <c r="T112">
        <f>_xll.acq_interpolator_eval(T$2,$H112)</f>
        <v>-0.440000000000006</v>
      </c>
      <c r="U112">
        <f>_xll.acq_interpolator_eval(U$2,$H112)</f>
        <v>-0.440000000000006</v>
      </c>
      <c r="V112">
        <f>_xll.acq_interpolator_eval(V$2,$H112)</f>
        <v>-0.440000000000006</v>
      </c>
      <c r="W112">
        <f>_xll.acq_interpolator_eval(W$2,$H112)</f>
        <v>-0.440000000000006</v>
      </c>
    </row>
    <row r="113" spans="8:23" x14ac:dyDescent="0.35">
      <c r="H113" s="12">
        <v>2.2500000000000302</v>
      </c>
      <c r="I113">
        <f>_xll.acq_interpolator_eval($F$6,H113)</f>
        <v>-0.45000000000000606</v>
      </c>
      <c r="J113">
        <f>_xll.acq_interpolator_eval_deriv($F$6,H113)</f>
        <v>-0.19999999999999984</v>
      </c>
      <c r="K113">
        <f>_xll.acq_diff1_c3pt(H112:H114,I112:I114)</f>
        <v>-0.2</v>
      </c>
      <c r="L113">
        <f>_xll.acq_diff2_c3pt(H112:H114,I112:I114)</f>
        <v>4.4408920985006222E-15</v>
      </c>
      <c r="N113">
        <f>_xll.acq_interpolator_eval(N$2,$H113)</f>
        <v>-0.5</v>
      </c>
      <c r="O113">
        <f>_xll.acq_interpolator_eval(O$2,$H113)</f>
        <v>-0.45000000000000606</v>
      </c>
      <c r="P113">
        <f>_xll.acq_interpolator_eval(P$2,$H113)</f>
        <v>-4.3375000000000066</v>
      </c>
      <c r="Q113">
        <f>_xll.acq_interpolator_eval(Q$2,$H113)</f>
        <v>-0.45461727703984606</v>
      </c>
      <c r="R113">
        <f>_xll.acq_interpolator_eval(R$2,$H113)</f>
        <v>-0.45461727703984606</v>
      </c>
      <c r="S113">
        <f>_xll.acq_interpolator_eval(S$2,$H113)</f>
        <v>-0.45000000000000606</v>
      </c>
      <c r="T113">
        <f>_xll.acq_interpolator_eval(T$2,$H113)</f>
        <v>-0.45000000000000606</v>
      </c>
      <c r="U113">
        <f>_xll.acq_interpolator_eval(U$2,$H113)</f>
        <v>-0.45000000000000606</v>
      </c>
      <c r="V113">
        <f>_xll.acq_interpolator_eval(V$2,$H113)</f>
        <v>-0.45000000000000606</v>
      </c>
      <c r="W113">
        <f>_xll.acq_interpolator_eval(W$2,$H113)</f>
        <v>-0.45000000000000606</v>
      </c>
    </row>
    <row r="114" spans="8:23" x14ac:dyDescent="0.35">
      <c r="H114" s="12">
        <v>2.30000000000003</v>
      </c>
      <c r="I114">
        <f>_xll.acq_interpolator_eval($F$6,H114)</f>
        <v>-0.46000000000000602</v>
      </c>
      <c r="J114">
        <f>_xll.acq_interpolator_eval_deriv($F$6,H114)</f>
        <v>-0.2</v>
      </c>
      <c r="K114">
        <f>_xll.acq_diff1_c3pt(H113:H115,I113:I115)</f>
        <v>-0.19999999999999923</v>
      </c>
      <c r="L114">
        <f>_xll.acq_diff2_c3pt(H113:H115,I113:I115)</f>
        <v>1.1102230246251605E-14</v>
      </c>
      <c r="N114">
        <f>_xll.acq_interpolator_eval(N$2,$H114)</f>
        <v>-0.5</v>
      </c>
      <c r="O114">
        <f>_xll.acq_interpolator_eval(O$2,$H114)</f>
        <v>-0.46000000000000602</v>
      </c>
      <c r="P114">
        <f>_xll.acq_interpolator_eval(P$2,$H114)</f>
        <v>-4.1919999999998199</v>
      </c>
      <c r="Q114">
        <f>_xll.acq_interpolator_eval(Q$2,$H114)</f>
        <v>-0.46394007640733592</v>
      </c>
      <c r="R114">
        <f>_xll.acq_interpolator_eval(R$2,$H114)</f>
        <v>-0.46394007640733592</v>
      </c>
      <c r="S114">
        <f>_xll.acq_interpolator_eval(S$2,$H114)</f>
        <v>-0.46000000000000602</v>
      </c>
      <c r="T114">
        <f>_xll.acq_interpolator_eval(T$2,$H114)</f>
        <v>-0.46000000000000602</v>
      </c>
      <c r="U114">
        <f>_xll.acq_interpolator_eval(U$2,$H114)</f>
        <v>-0.46000000000000602</v>
      </c>
      <c r="V114">
        <f>_xll.acq_interpolator_eval(V$2,$H114)</f>
        <v>-0.46000000000000602</v>
      </c>
      <c r="W114">
        <f>_xll.acq_interpolator_eval(W$2,$H114)</f>
        <v>-0.46000000000000602</v>
      </c>
    </row>
    <row r="115" spans="8:23" x14ac:dyDescent="0.35">
      <c r="H115" s="12">
        <v>2.3500000000000298</v>
      </c>
      <c r="I115">
        <f>_xll.acq_interpolator_eval($F$6,H115)</f>
        <v>-0.47000000000000591</v>
      </c>
      <c r="J115">
        <f>_xll.acq_interpolator_eval_deriv($F$6,H115)</f>
        <v>-0.2</v>
      </c>
      <c r="K115">
        <f>_xll.acq_diff1_c3pt(H114:H116,I114:I116)</f>
        <v>-0.2</v>
      </c>
      <c r="L115">
        <f>_xll.acq_diff2_c3pt(H114:H116,I114:I116)</f>
        <v>-2.6645352591003735E-14</v>
      </c>
      <c r="N115">
        <f>_xll.acq_interpolator_eval(N$2,$H115)</f>
        <v>-0.5</v>
      </c>
      <c r="O115">
        <f>_xll.acq_interpolator_eval(O$2,$H115)</f>
        <v>-0.47000000000000597</v>
      </c>
      <c r="P115">
        <f>_xll.acq_interpolator_eval(P$2,$H115)</f>
        <v>-3.735499999999635</v>
      </c>
      <c r="Q115">
        <f>_xll.acq_interpolator_eval(Q$2,$H115)</f>
        <v>-0.4730166209993677</v>
      </c>
      <c r="R115">
        <f>_xll.acq_interpolator_eval(R$2,$H115)</f>
        <v>-0.4730166209993677</v>
      </c>
      <c r="S115">
        <f>_xll.acq_interpolator_eval(S$2,$H115)</f>
        <v>-0.47000000000000591</v>
      </c>
      <c r="T115">
        <f>_xll.acq_interpolator_eval(T$2,$H115)</f>
        <v>-0.47000000000000591</v>
      </c>
      <c r="U115">
        <f>_xll.acq_interpolator_eval(U$2,$H115)</f>
        <v>-0.47000000000000597</v>
      </c>
      <c r="V115">
        <f>_xll.acq_interpolator_eval(V$2,$H115)</f>
        <v>-0.47000000000000597</v>
      </c>
      <c r="W115">
        <f>_xll.acq_interpolator_eval(W$2,$H115)</f>
        <v>-0.47000000000000591</v>
      </c>
    </row>
    <row r="116" spans="8:23" x14ac:dyDescent="0.35">
      <c r="H116" s="12">
        <v>2.4000000000000301</v>
      </c>
      <c r="I116">
        <f>_xll.acq_interpolator_eval($F$6,H116)</f>
        <v>-0.48000000000000603</v>
      </c>
      <c r="J116">
        <f>_xll.acq_interpolator_eval_deriv($F$6,H116)</f>
        <v>-0.19999999999999998</v>
      </c>
      <c r="K116">
        <f>_xll.acq_diff1_c3pt(H115:H117,I115:I117)</f>
        <v>-0.2</v>
      </c>
      <c r="L116">
        <f>_xll.acq_diff2_c3pt(H115:H117,I115:I117)</f>
        <v>2.6645352591003735E-14</v>
      </c>
      <c r="N116">
        <f>_xll.acq_interpolator_eval(N$2,$H116)</f>
        <v>-0.5</v>
      </c>
      <c r="O116">
        <f>_xll.acq_interpolator_eval(O$2,$H116)</f>
        <v>-0.48000000000000603</v>
      </c>
      <c r="P116">
        <f>_xll.acq_interpolator_eval(P$2,$H116)</f>
        <v>-2.9679999999994444</v>
      </c>
      <c r="Q116">
        <f>_xll.acq_interpolator_eval(Q$2,$H116)</f>
        <v>-0.48197003820367057</v>
      </c>
      <c r="R116">
        <f>_xll.acq_interpolator_eval(R$2,$H116)</f>
        <v>-0.48197003820367057</v>
      </c>
      <c r="S116">
        <f>_xll.acq_interpolator_eval(S$2,$H116)</f>
        <v>-0.48000000000000603</v>
      </c>
      <c r="T116">
        <f>_xll.acq_interpolator_eval(T$2,$H116)</f>
        <v>-0.48000000000000603</v>
      </c>
      <c r="U116">
        <f>_xll.acq_interpolator_eval(U$2,$H116)</f>
        <v>-0.48000000000000603</v>
      </c>
      <c r="V116">
        <f>_xll.acq_interpolator_eval(V$2,$H116)</f>
        <v>-0.48000000000000603</v>
      </c>
      <c r="W116">
        <f>_xll.acq_interpolator_eval(W$2,$H116)</f>
        <v>-0.48000000000000603</v>
      </c>
    </row>
    <row r="117" spans="8:23" x14ac:dyDescent="0.35">
      <c r="H117" s="12">
        <v>2.4500000000000299</v>
      </c>
      <c r="I117">
        <f>_xll.acq_interpolator_eval($F$6,H117)</f>
        <v>-0.49000000000000593</v>
      </c>
      <c r="J117">
        <f>_xll.acq_interpolator_eval_deriv($F$6,H117)</f>
        <v>-0.19999999999999996</v>
      </c>
      <c r="K117">
        <f>_xll.acq_diff1_c3pt(H116:H118,I116:I118)</f>
        <v>-0.19999999999999946</v>
      </c>
      <c r="L117">
        <f>_xll.acq_diff2_c3pt(H116:H118,I116:I118)</f>
        <v>-1.5543122344752179E-14</v>
      </c>
      <c r="N117">
        <f>_xll.acq_interpolator_eval(N$2,$H117)</f>
        <v>-0.5</v>
      </c>
      <c r="O117">
        <f>_xll.acq_interpolator_eval(O$2,$H117)</f>
        <v>-0.49000000000000599</v>
      </c>
      <c r="P117">
        <f>_xll.acq_interpolator_eval(P$2,$H117)</f>
        <v>-1.8894999999992614</v>
      </c>
      <c r="Q117">
        <f>_xll.acq_interpolator_eval(Q$2,$H117)</f>
        <v>-0.49092345540797344</v>
      </c>
      <c r="R117">
        <f>_xll.acq_interpolator_eval(R$2,$H117)</f>
        <v>-0.49092345540797344</v>
      </c>
      <c r="S117">
        <f>_xll.acq_interpolator_eval(S$2,$H117)</f>
        <v>-0.49000000000000593</v>
      </c>
      <c r="T117">
        <f>_xll.acq_interpolator_eval(T$2,$H117)</f>
        <v>-0.49000000000000593</v>
      </c>
      <c r="U117">
        <f>_xll.acq_interpolator_eval(U$2,$H117)</f>
        <v>-0.49000000000000599</v>
      </c>
      <c r="V117">
        <f>_xll.acq_interpolator_eval(V$2,$H117)</f>
        <v>-0.49000000000000599</v>
      </c>
      <c r="W117">
        <f>_xll.acq_interpolator_eval(W$2,$H117)</f>
        <v>-0.49000000000000593</v>
      </c>
    </row>
    <row r="118" spans="8:23" x14ac:dyDescent="0.35">
      <c r="H118" s="12">
        <v>2.5000000000000302</v>
      </c>
      <c r="I118">
        <f>_xll.acq_interpolator_eval($F$6,H118)</f>
        <v>-0.500000000000006</v>
      </c>
      <c r="J118">
        <f>_xll.acq_interpolator_eval_deriv($F$6,H118)</f>
        <v>-0.19999999999999996</v>
      </c>
      <c r="K118">
        <f>_xll.acq_diff1_c3pt(H117:H119,I117:I119)</f>
        <v>-0.20000000000000057</v>
      </c>
      <c r="L118">
        <f>_xll.acq_diff2_c3pt(H117:H119,I117:I119)</f>
        <v>-6.6613381477509337E-15</v>
      </c>
      <c r="N118">
        <f>_xll.acq_interpolator_eval(N$2,$H118)</f>
        <v>-0.5</v>
      </c>
      <c r="O118">
        <f>_xll.acq_interpolator_eval(O$2,$H118)</f>
        <v>-0.500000000000006</v>
      </c>
      <c r="P118">
        <f>_xll.acq_interpolator_eval(P$2,$H118)</f>
        <v>-0.49999999999906686</v>
      </c>
      <c r="Q118">
        <f>_xll.acq_interpolator_eval(Q$2,$H118)</f>
        <v>-0.50000000000000555</v>
      </c>
      <c r="R118">
        <f>_xll.acq_interpolator_eval(R$2,$H118)</f>
        <v>-0.50000000000000555</v>
      </c>
      <c r="S118">
        <f>_xll.acq_interpolator_eval(S$2,$H118)</f>
        <v>-0.500000000000006</v>
      </c>
      <c r="T118">
        <f>_xll.acq_interpolator_eval(T$2,$H118)</f>
        <v>-0.500000000000006</v>
      </c>
      <c r="U118">
        <f>_xll.acq_interpolator_eval(U$2,$H118)</f>
        <v>-0.500000000000006</v>
      </c>
      <c r="V118">
        <f>_xll.acq_interpolator_eval(V$2,$H118)</f>
        <v>-0.500000000000006</v>
      </c>
      <c r="W118">
        <f>_xll.acq_interpolator_eval(W$2,$H118)</f>
        <v>-0.500000000000006</v>
      </c>
    </row>
    <row r="119" spans="8:23" x14ac:dyDescent="0.35">
      <c r="H119" s="12">
        <v>2.55000000000003</v>
      </c>
      <c r="I119">
        <f>_xll.acq_interpolator_eval($F$6,H119)</f>
        <v>-0.510000000000006</v>
      </c>
      <c r="J119">
        <f>_xll.acq_interpolator_eval_deriv($F$6,H119)</f>
        <v>-0.19999999999999996</v>
      </c>
      <c r="K119">
        <f>_xll.acq_diff1_c3pt(H118:H120,I118:I120)</f>
        <v>-0.2000000000000009</v>
      </c>
      <c r="L119">
        <f>_xll.acq_diff2_c3pt(H118:H120,I118:I120)</f>
        <v>0</v>
      </c>
      <c r="N119">
        <f>_xll.acq_interpolator_eval(N$2,$H119)</f>
        <v>-0.5</v>
      </c>
      <c r="O119">
        <f>_xll.acq_interpolator_eval(O$2,$H119)</f>
        <v>-0.510000000000006</v>
      </c>
      <c r="P119">
        <f>_xll.acq_interpolator_eval(P$2,$H119)</f>
        <v>0.88950000000074092</v>
      </c>
      <c r="Q119">
        <f>_xll.acq_interpolator_eval(Q$2,$H119)</f>
        <v>-0.50929817388994991</v>
      </c>
      <c r="R119">
        <f>_xll.acq_interpolator_eval(R$2,$H119)</f>
        <v>-0.50929817388994991</v>
      </c>
      <c r="S119">
        <f>_xll.acq_interpolator_eval(S$2,$H119)</f>
        <v>-0.510000000000006</v>
      </c>
      <c r="T119">
        <f>_xll.acq_interpolator_eval(T$2,$H119)</f>
        <v>-0.510000000000006</v>
      </c>
      <c r="U119">
        <f>_xll.acq_interpolator_eval(U$2,$H119)</f>
        <v>-0.510000000000006</v>
      </c>
      <c r="V119">
        <f>_xll.acq_interpolator_eval(V$2,$H119)</f>
        <v>-0.510000000000006</v>
      </c>
      <c r="W119">
        <f>_xll.acq_interpolator_eval(W$2,$H119)</f>
        <v>-0.510000000000006</v>
      </c>
    </row>
    <row r="120" spans="8:23" x14ac:dyDescent="0.35">
      <c r="H120" s="12">
        <v>2.6000000000000298</v>
      </c>
      <c r="I120">
        <f>_xll.acq_interpolator_eval($F$6,H120)</f>
        <v>-0.52000000000000601</v>
      </c>
      <c r="J120">
        <f>_xll.acq_interpolator_eval_deriv($F$6,H120)</f>
        <v>-0.20000000000000004</v>
      </c>
      <c r="K120">
        <f>_xll.acq_diff1_c3pt(H119:H121,I119:I121)</f>
        <v>-0.2</v>
      </c>
      <c r="L120">
        <f>_xll.acq_diff2_c3pt(H119:H121,I119:I121)</f>
        <v>1.7763568394002489E-14</v>
      </c>
      <c r="N120">
        <f>_xll.acq_interpolator_eval(N$2,$H120)</f>
        <v>-0.5</v>
      </c>
      <c r="O120">
        <f>_xll.acq_interpolator_eval(O$2,$H120)</f>
        <v>-0.52000000000000601</v>
      </c>
      <c r="P120">
        <f>_xll.acq_interpolator_eval(P$2,$H120)</f>
        <v>1.9680000000005511</v>
      </c>
      <c r="Q120">
        <f>_xll.acq_interpolator_eval(Q$2,$H120)</f>
        <v>-0.51881797707780664</v>
      </c>
      <c r="R120">
        <f>_xll.acq_interpolator_eval(R$2,$H120)</f>
        <v>-0.51881797707780664</v>
      </c>
      <c r="S120">
        <f>_xll.acq_interpolator_eval(S$2,$H120)</f>
        <v>-0.52000000000000601</v>
      </c>
      <c r="T120">
        <f>_xll.acq_interpolator_eval(T$2,$H120)</f>
        <v>-0.52000000000000601</v>
      </c>
      <c r="U120">
        <f>_xll.acq_interpolator_eval(U$2,$H120)</f>
        <v>-0.52000000000000601</v>
      </c>
      <c r="V120">
        <f>_xll.acq_interpolator_eval(V$2,$H120)</f>
        <v>-0.52000000000000601</v>
      </c>
      <c r="W120">
        <f>_xll.acq_interpolator_eval(W$2,$H120)</f>
        <v>-0.52000000000000601</v>
      </c>
    </row>
    <row r="121" spans="8:23" x14ac:dyDescent="0.35">
      <c r="H121" s="12">
        <v>2.6500000000000301</v>
      </c>
      <c r="I121">
        <f>_xll.acq_interpolator_eval($F$6,H121)</f>
        <v>-0.53000000000000602</v>
      </c>
      <c r="J121">
        <f>_xll.acq_interpolator_eval_deriv($F$6,H121)</f>
        <v>-0.19999999999999996</v>
      </c>
      <c r="K121">
        <f>_xll.acq_diff1_c3pt(H120:H122,I120:I122)</f>
        <v>-0.1999999999999989</v>
      </c>
      <c r="L121">
        <f>_xll.acq_diff2_c3pt(H120:H122,I120:I122)</f>
        <v>4.4408920985006222E-15</v>
      </c>
      <c r="N121">
        <f>_xll.acq_interpolator_eval(N$2,$H121)</f>
        <v>-0.5</v>
      </c>
      <c r="O121">
        <f>_xll.acq_interpolator_eval(O$2,$H121)</f>
        <v>-0.53000000000000602</v>
      </c>
      <c r="P121">
        <f>_xll.acq_interpolator_eval(P$2,$H121)</f>
        <v>2.7355000000003686</v>
      </c>
      <c r="Q121">
        <f>_xll.acq_interpolator_eval(Q$2,$H121)</f>
        <v>-0.52853478408602994</v>
      </c>
      <c r="R121">
        <f>_xll.acq_interpolator_eval(R$2,$H121)</f>
        <v>-0.52853478408602994</v>
      </c>
      <c r="S121">
        <f>_xll.acq_interpolator_eval(S$2,$H121)</f>
        <v>-0.53000000000000602</v>
      </c>
      <c r="T121">
        <f>_xll.acq_interpolator_eval(T$2,$H121)</f>
        <v>-0.53000000000000602</v>
      </c>
      <c r="U121">
        <f>_xll.acq_interpolator_eval(U$2,$H121)</f>
        <v>-0.53000000000000602</v>
      </c>
      <c r="V121">
        <f>_xll.acq_interpolator_eval(V$2,$H121)</f>
        <v>-0.53000000000000602</v>
      </c>
      <c r="W121">
        <f>_xll.acq_interpolator_eval(W$2,$H121)</f>
        <v>-0.53000000000000602</v>
      </c>
    </row>
    <row r="122" spans="8:23" x14ac:dyDescent="0.35">
      <c r="H122" s="12">
        <v>2.7000000000000299</v>
      </c>
      <c r="I122">
        <f>_xll.acq_interpolator_eval($F$6,H122)</f>
        <v>-0.54000000000000592</v>
      </c>
      <c r="J122">
        <f>_xll.acq_interpolator_eval_deriv($F$6,H122)</f>
        <v>-0.1999999999999999</v>
      </c>
      <c r="K122">
        <f>_xll.acq_diff1_c3pt(H121:H123,I121:I123)</f>
        <v>-0.2</v>
      </c>
      <c r="L122">
        <f>_xll.acq_diff2_c3pt(H121:H123,I121:I123)</f>
        <v>-2.6645352591003735E-14</v>
      </c>
      <c r="N122">
        <f>_xll.acq_interpolator_eval(N$2,$H122)</f>
        <v>-0.5</v>
      </c>
      <c r="O122">
        <f>_xll.acq_interpolator_eval(O$2,$H122)</f>
        <v>-0.54000000000000603</v>
      </c>
      <c r="P122">
        <f>_xll.acq_interpolator_eval(P$2,$H122)</f>
        <v>3.1920000000001809</v>
      </c>
      <c r="Q122">
        <f>_xll.acq_interpolator_eval(Q$2,$H122)</f>
        <v>-0.53842396943707382</v>
      </c>
      <c r="R122">
        <f>_xll.acq_interpolator_eval(R$2,$H122)</f>
        <v>-0.53842396943707382</v>
      </c>
      <c r="S122">
        <f>_xll.acq_interpolator_eval(S$2,$H122)</f>
        <v>-0.54000000000000592</v>
      </c>
      <c r="T122">
        <f>_xll.acq_interpolator_eval(T$2,$H122)</f>
        <v>-0.54000000000000592</v>
      </c>
      <c r="U122">
        <f>_xll.acq_interpolator_eval(U$2,$H122)</f>
        <v>-0.54000000000000603</v>
      </c>
      <c r="V122">
        <f>_xll.acq_interpolator_eval(V$2,$H122)</f>
        <v>-0.54000000000000603</v>
      </c>
      <c r="W122">
        <f>_xll.acq_interpolator_eval(W$2,$H122)</f>
        <v>-0.54000000000000592</v>
      </c>
    </row>
    <row r="123" spans="8:23" x14ac:dyDescent="0.35">
      <c r="H123" s="12">
        <v>2.7500000000000302</v>
      </c>
      <c r="I123">
        <f>_xll.acq_interpolator_eval($F$6,H123)</f>
        <v>-0.55000000000000604</v>
      </c>
      <c r="J123">
        <f>_xll.acq_interpolator_eval_deriv($F$6,H123)</f>
        <v>-0.19999999999999984</v>
      </c>
      <c r="K123">
        <f>_xll.acq_diff1_c3pt(H122:H124,I122:I124)</f>
        <v>-0.2</v>
      </c>
      <c r="L123">
        <f>_xll.acq_diff2_c3pt(H122:H124,I122:I124)</f>
        <v>2.6645352591003735E-14</v>
      </c>
      <c r="N123">
        <f>_xll.acq_interpolator_eval(N$2,$H123)</f>
        <v>-0.6</v>
      </c>
      <c r="O123">
        <f>_xll.acq_interpolator_eval(O$2,$H123)</f>
        <v>-0.55000000000000604</v>
      </c>
      <c r="P123">
        <f>_xll.acq_interpolator_eval(P$2,$H123)</f>
        <v>3.3374999999999941</v>
      </c>
      <c r="Q123">
        <f>_xll.acq_interpolator_eval(Q$2,$H123)</f>
        <v>-0.54846090765339273</v>
      </c>
      <c r="R123">
        <f>_xll.acq_interpolator_eval(R$2,$H123)</f>
        <v>-0.54846090765339273</v>
      </c>
      <c r="S123">
        <f>_xll.acq_interpolator_eval(S$2,$H123)</f>
        <v>-0.55000000000000604</v>
      </c>
      <c r="T123">
        <f>_xll.acq_interpolator_eval(T$2,$H123)</f>
        <v>-0.55000000000000604</v>
      </c>
      <c r="U123">
        <f>_xll.acq_interpolator_eval(U$2,$H123)</f>
        <v>-0.55000000000000604</v>
      </c>
      <c r="V123">
        <f>_xll.acq_interpolator_eval(V$2,$H123)</f>
        <v>-0.55000000000000604</v>
      </c>
      <c r="W123">
        <f>_xll.acq_interpolator_eval(W$2,$H123)</f>
        <v>-0.55000000000000604</v>
      </c>
    </row>
    <row r="124" spans="8:23" x14ac:dyDescent="0.35">
      <c r="H124" s="12">
        <v>2.80000000000003</v>
      </c>
      <c r="I124">
        <f>_xll.acq_interpolator_eval($F$6,H124)</f>
        <v>-0.56000000000000594</v>
      </c>
      <c r="J124">
        <f>_xll.acq_interpolator_eval_deriv($F$6,H124)</f>
        <v>-0.2</v>
      </c>
      <c r="K124">
        <f>_xll.acq_diff1_c3pt(H123:H125,I123:I125)</f>
        <v>-0.19999999999999979</v>
      </c>
      <c r="L124">
        <f>_xll.acq_diff2_c3pt(H123:H125,I123:I125)</f>
        <v>-2.220446049250321E-14</v>
      </c>
      <c r="N124">
        <f>_xll.acq_interpolator_eval(N$2,$H124)</f>
        <v>-0.6</v>
      </c>
      <c r="O124">
        <f>_xll.acq_interpolator_eval(O$2,$H124)</f>
        <v>-0.56000000000000605</v>
      </c>
      <c r="P124">
        <f>_xll.acq_interpolator_eval(P$2,$H124)</f>
        <v>3.1719999999998079</v>
      </c>
      <c r="Q124">
        <f>_xll.acq_interpolator_eval(Q$2,$H124)</f>
        <v>-0.55862097325744053</v>
      </c>
      <c r="R124">
        <f>_xll.acq_interpolator_eval(R$2,$H124)</f>
        <v>-0.55862097325744053</v>
      </c>
      <c r="S124">
        <f>_xll.acq_interpolator_eval(S$2,$H124)</f>
        <v>-0.56000000000000594</v>
      </c>
      <c r="T124">
        <f>_xll.acq_interpolator_eval(T$2,$H124)</f>
        <v>-0.56000000000000594</v>
      </c>
      <c r="U124">
        <f>_xll.acq_interpolator_eval(U$2,$H124)</f>
        <v>-0.56000000000000605</v>
      </c>
      <c r="V124">
        <f>_xll.acq_interpolator_eval(V$2,$H124)</f>
        <v>-0.56000000000000605</v>
      </c>
      <c r="W124">
        <f>_xll.acq_interpolator_eval(W$2,$H124)</f>
        <v>-0.56000000000000594</v>
      </c>
    </row>
    <row r="125" spans="8:23" x14ac:dyDescent="0.35">
      <c r="H125" s="12">
        <v>2.8500000000000298</v>
      </c>
      <c r="I125">
        <f>_xll.acq_interpolator_eval($F$6,H125)</f>
        <v>-0.57000000000000595</v>
      </c>
      <c r="J125">
        <f>_xll.acq_interpolator_eval_deriv($F$6,H125)</f>
        <v>-0.2</v>
      </c>
      <c r="K125">
        <f>_xll.acq_diff1_c3pt(H124:H126,I124:I126)</f>
        <v>-0.20000000000000112</v>
      </c>
      <c r="L125">
        <f>_xll.acq_diff2_c3pt(H124:H126,I124:I126)</f>
        <v>-4.4408920985006222E-15</v>
      </c>
      <c r="N125">
        <f>_xll.acq_interpolator_eval(N$2,$H125)</f>
        <v>-0.6</v>
      </c>
      <c r="O125">
        <f>_xll.acq_interpolator_eval(O$2,$H125)</f>
        <v>-0.57000000000000595</v>
      </c>
      <c r="P125">
        <f>_xll.acq_interpolator_eval(P$2,$H125)</f>
        <v>2.6954999999996234</v>
      </c>
      <c r="Q125">
        <f>_xll.acq_interpolator_eval(Q$2,$H125)</f>
        <v>-0.56887954077167158</v>
      </c>
      <c r="R125">
        <f>_xll.acq_interpolator_eval(R$2,$H125)</f>
        <v>-0.56887954077167158</v>
      </c>
      <c r="S125">
        <f>_xll.acq_interpolator_eval(S$2,$H125)</f>
        <v>-0.57000000000000595</v>
      </c>
      <c r="T125">
        <f>_xll.acq_interpolator_eval(T$2,$H125)</f>
        <v>-0.57000000000000595</v>
      </c>
      <c r="U125">
        <f>_xll.acq_interpolator_eval(U$2,$H125)</f>
        <v>-0.57000000000000595</v>
      </c>
      <c r="V125">
        <f>_xll.acq_interpolator_eval(V$2,$H125)</f>
        <v>-0.57000000000000595</v>
      </c>
      <c r="W125">
        <f>_xll.acq_interpolator_eval(W$2,$H125)</f>
        <v>-0.57000000000000595</v>
      </c>
    </row>
    <row r="126" spans="8:23" x14ac:dyDescent="0.35">
      <c r="H126" s="12">
        <v>2.9000000000000301</v>
      </c>
      <c r="I126">
        <f>_xll.acq_interpolator_eval($F$6,H126)</f>
        <v>-0.58000000000000607</v>
      </c>
      <c r="J126">
        <f>_xll.acq_interpolator_eval_deriv($F$6,H126)</f>
        <v>-0.2</v>
      </c>
      <c r="K126">
        <f>_xll.acq_diff1_c3pt(H125:H127,I125:I127)</f>
        <v>-0.2</v>
      </c>
      <c r="L126">
        <f>_xll.acq_diff2_c3pt(H125:H127,I125:I127)</f>
        <v>2.6645352591003735E-14</v>
      </c>
      <c r="N126">
        <f>_xll.acq_interpolator_eval(N$2,$H126)</f>
        <v>-0.6</v>
      </c>
      <c r="O126">
        <f>_xll.acq_interpolator_eval(O$2,$H126)</f>
        <v>-0.58000000000000607</v>
      </c>
      <c r="P126">
        <f>_xll.acq_interpolator_eval(P$2,$H126)</f>
        <v>1.9079999999994324</v>
      </c>
      <c r="Q126">
        <f>_xll.acq_interpolator_eval(Q$2,$H126)</f>
        <v>-0.57921198471854018</v>
      </c>
      <c r="R126">
        <f>_xll.acq_interpolator_eval(R$2,$H126)</f>
        <v>-0.57921198471854018</v>
      </c>
      <c r="S126">
        <f>_xll.acq_interpolator_eval(S$2,$H126)</f>
        <v>-0.58000000000000607</v>
      </c>
      <c r="T126">
        <f>_xll.acq_interpolator_eval(T$2,$H126)</f>
        <v>-0.58000000000000607</v>
      </c>
      <c r="U126">
        <f>_xll.acq_interpolator_eval(U$2,$H126)</f>
        <v>-0.58000000000000607</v>
      </c>
      <c r="V126">
        <f>_xll.acq_interpolator_eval(V$2,$H126)</f>
        <v>-0.58000000000000607</v>
      </c>
      <c r="W126">
        <f>_xll.acq_interpolator_eval(W$2,$H126)</f>
        <v>-0.58000000000000607</v>
      </c>
    </row>
    <row r="127" spans="8:23" x14ac:dyDescent="0.35">
      <c r="H127" s="12">
        <v>2.9500000000000299</v>
      </c>
      <c r="I127">
        <f>_xll.acq_interpolator_eval($F$6,H127)</f>
        <v>-0.59000000000000596</v>
      </c>
      <c r="J127">
        <f>_xll.acq_interpolator_eval_deriv($F$6,H127)</f>
        <v>-0.1999999999999999</v>
      </c>
      <c r="K127">
        <f>_xll.acq_diff1_c3pt(H126:H128,I126:I128)</f>
        <v>-0.19999999999999934</v>
      </c>
      <c r="L127">
        <f>_xll.acq_diff2_c3pt(H126:H128,I126:I128)</f>
        <v>-1.3322676295505891E-14</v>
      </c>
      <c r="N127">
        <f>_xll.acq_interpolator_eval(N$2,$H127)</f>
        <v>-0.6</v>
      </c>
      <c r="O127">
        <f>_xll.acq_interpolator_eval(O$2,$H127)</f>
        <v>-0.59000000000000596</v>
      </c>
      <c r="P127">
        <f>_xll.acq_interpolator_eval(P$2,$H127)</f>
        <v>0.80949999999924938</v>
      </c>
      <c r="Q127">
        <f>_xll.acq_interpolator_eval(Q$2,$H127)</f>
        <v>-0.58959367962050024</v>
      </c>
      <c r="R127">
        <f>_xll.acq_interpolator_eval(R$2,$H127)</f>
        <v>-0.58959367962050024</v>
      </c>
      <c r="S127">
        <f>_xll.acq_interpolator_eval(S$2,$H127)</f>
        <v>-0.59000000000000596</v>
      </c>
      <c r="T127">
        <f>_xll.acq_interpolator_eval(T$2,$H127)</f>
        <v>-0.59000000000000596</v>
      </c>
      <c r="U127">
        <f>_xll.acq_interpolator_eval(U$2,$H127)</f>
        <v>-0.59000000000000596</v>
      </c>
      <c r="V127">
        <f>_xll.acq_interpolator_eval(V$2,$H127)</f>
        <v>-0.59000000000000596</v>
      </c>
      <c r="W127">
        <f>_xll.acq_interpolator_eval(W$2,$H127)</f>
        <v>-0.59000000000000596</v>
      </c>
    </row>
    <row r="128" spans="8:23" x14ac:dyDescent="0.35">
      <c r="H128" s="12">
        <v>3</v>
      </c>
      <c r="I128">
        <f>_xll.acq_interpolator_eval($F$6,H128)</f>
        <v>-0.6</v>
      </c>
      <c r="J128">
        <f>_xll.acq_interpolator_eval_deriv($F$6,H128)</f>
        <v>-0.19999999999999996</v>
      </c>
      <c r="K128" t="e">
        <f>_xll.acq_diff1_c3pt(H127:H129,I127:I129)</f>
        <v>#VALUE!</v>
      </c>
      <c r="L128" t="e">
        <f>_xll.acq_diff2_c3pt(H127:H129,I127:I129)</f>
        <v>#VALUE!</v>
      </c>
      <c r="N128">
        <f>_xll.acq_interpolator_eval(N$2,$H128)</f>
        <v>-0.6</v>
      </c>
      <c r="O128">
        <f>_xll.acq_interpolator_eval(O$2,$H128)</f>
        <v>-0.6</v>
      </c>
      <c r="P128">
        <f>_xll.acq_interpolator_eval(P$2,$H128)</f>
        <v>-0.6</v>
      </c>
      <c r="Q128">
        <f>_xll.acq_interpolator_eval(Q$2,$H128)</f>
        <v>-0.6</v>
      </c>
      <c r="R128">
        <f>_xll.acq_interpolator_eval(R$2,$H128)</f>
        <v>-0.6</v>
      </c>
      <c r="S128">
        <f>_xll.acq_interpolator_eval(S$2,$H128)</f>
        <v>-0.6</v>
      </c>
      <c r="T128">
        <f>_xll.acq_interpolator_eval(T$2,$H128)</f>
        <v>-0.6</v>
      </c>
      <c r="U128">
        <f>_xll.acq_interpolator_eval(U$2,$H128)</f>
        <v>-0.6</v>
      </c>
      <c r="V128">
        <f>_xll.acq_interpolator_eval(V$2,$H128)</f>
        <v>-0.6</v>
      </c>
      <c r="W128">
        <f>_xll.acq_interpolator_eval(W$2,$H128)</f>
        <v>-0.6</v>
      </c>
    </row>
    <row r="129" spans="8:23" x14ac:dyDescent="0.35">
      <c r="H129" s="12">
        <v>3.05000000000003</v>
      </c>
      <c r="I129" t="e">
        <f>_xll.acq_interpolator_eval($F$6,H129)</f>
        <v>#N/A</v>
      </c>
      <c r="J129" t="e">
        <f>_xll.acq_interpolator_eval_deriv($F$6,H129)</f>
        <v>#N/A</v>
      </c>
      <c r="K129" t="e">
        <f>_xll.acq_diff1_c3pt(H128:H130,I128:I130)</f>
        <v>#VALUE!</v>
      </c>
      <c r="L129" t="e">
        <f>_xll.acq_diff2_c3pt(H128:H130,I128:I130)</f>
        <v>#VALUE!</v>
      </c>
      <c r="N129" t="e">
        <f>_xll.acq_interpolator_eval(N$2,$H129)</f>
        <v>#N/A</v>
      </c>
      <c r="O129" t="e">
        <f>_xll.acq_interpolator_eval(O$2,$H129)</f>
        <v>#N/A</v>
      </c>
      <c r="P129" t="e">
        <f>_xll.acq_interpolator_eval(P$2,$H129)</f>
        <v>#N/A</v>
      </c>
      <c r="Q129" t="e">
        <f>_xll.acq_interpolator_eval(Q$2,$H129)</f>
        <v>#N/A</v>
      </c>
      <c r="R129" t="e">
        <f>_xll.acq_interpolator_eval(R$2,$H129)</f>
        <v>#N/A</v>
      </c>
      <c r="S129" t="e">
        <f>_xll.acq_interpolator_eval(S$2,$H129)</f>
        <v>#N/A</v>
      </c>
      <c r="T129" t="e">
        <f>_xll.acq_interpolator_eval(T$2,$H129)</f>
        <v>#N/A</v>
      </c>
      <c r="U129" t="e">
        <f>_xll.acq_interpolator_eval(U$2,$H129)</f>
        <v>#N/A</v>
      </c>
      <c r="V129" t="e">
        <f>_xll.acq_interpolator_eval(V$2,$H129)</f>
        <v>#N/A</v>
      </c>
      <c r="W129" t="e">
        <f>_xll.acq_interpolator_eval(W$2,$H129)</f>
        <v>#N/A</v>
      </c>
    </row>
    <row r="130" spans="8:23" x14ac:dyDescent="0.35">
      <c r="H130" s="12">
        <v>3.1000000000000298</v>
      </c>
      <c r="I130" t="e">
        <f>_xll.acq_interpolator_eval($F$6,H130)</f>
        <v>#N/A</v>
      </c>
      <c r="J130" t="e">
        <f>_xll.acq_interpolator_eval_deriv($F$6,H130)</f>
        <v>#N/A</v>
      </c>
      <c r="K130" t="e">
        <f>_xll.acq_diff1_c3pt(H129:H131,I129:I131)</f>
        <v>#VALUE!</v>
      </c>
      <c r="L130" t="e">
        <f>_xll.acq_diff2_c3pt(H129:H131,I129:I131)</f>
        <v>#VALUE!</v>
      </c>
      <c r="N130" t="e">
        <f>_xll.acq_interpolator_eval(N$2,$H130)</f>
        <v>#N/A</v>
      </c>
      <c r="O130" t="e">
        <f>_xll.acq_interpolator_eval(O$2,$H130)</f>
        <v>#N/A</v>
      </c>
      <c r="P130" t="e">
        <f>_xll.acq_interpolator_eval(P$2,$H130)</f>
        <v>#N/A</v>
      </c>
      <c r="Q130" t="e">
        <f>_xll.acq_interpolator_eval(Q$2,$H130)</f>
        <v>#N/A</v>
      </c>
      <c r="R130" t="e">
        <f>_xll.acq_interpolator_eval(R$2,$H130)</f>
        <v>#N/A</v>
      </c>
      <c r="S130" t="e">
        <f>_xll.acq_interpolator_eval(S$2,$H130)</f>
        <v>#N/A</v>
      </c>
      <c r="T130" t="e">
        <f>_xll.acq_interpolator_eval(T$2,$H130)</f>
        <v>#N/A</v>
      </c>
      <c r="U130" t="e">
        <f>_xll.acq_interpolator_eval(U$2,$H130)</f>
        <v>#N/A</v>
      </c>
      <c r="V130" t="e">
        <f>_xll.acq_interpolator_eval(V$2,$H130)</f>
        <v>#N/A</v>
      </c>
      <c r="W130" t="e">
        <f>_xll.acq_interpolator_eval(W$2,$H130)</f>
        <v>#N/A</v>
      </c>
    </row>
    <row r="131" spans="8:23" x14ac:dyDescent="0.35">
      <c r="H131" s="12">
        <v>3.1500000000000301</v>
      </c>
      <c r="I131" t="e">
        <f>_xll.acq_interpolator_eval($F$6,H131)</f>
        <v>#N/A</v>
      </c>
      <c r="J131" t="e">
        <f>_xll.acq_interpolator_eval_deriv($F$6,H131)</f>
        <v>#N/A</v>
      </c>
      <c r="K131" t="e">
        <f>_xll.acq_diff1_c3pt(H130:H132,I130:I132)</f>
        <v>#VALUE!</v>
      </c>
      <c r="L131" t="e">
        <f>_xll.acq_diff2_c3pt(H130:H132,I130:I132)</f>
        <v>#VALUE!</v>
      </c>
      <c r="N131" t="e">
        <f>_xll.acq_interpolator_eval(N$2,$H131)</f>
        <v>#N/A</v>
      </c>
      <c r="O131" t="e">
        <f>_xll.acq_interpolator_eval(O$2,$H131)</f>
        <v>#N/A</v>
      </c>
      <c r="P131" t="e">
        <f>_xll.acq_interpolator_eval(P$2,$H131)</f>
        <v>#N/A</v>
      </c>
      <c r="Q131" t="e">
        <f>_xll.acq_interpolator_eval(Q$2,$H131)</f>
        <v>#N/A</v>
      </c>
      <c r="R131" t="e">
        <f>_xll.acq_interpolator_eval(R$2,$H131)</f>
        <v>#N/A</v>
      </c>
      <c r="S131" t="e">
        <f>_xll.acq_interpolator_eval(S$2,$H131)</f>
        <v>#N/A</v>
      </c>
      <c r="T131" t="e">
        <f>_xll.acq_interpolator_eval(T$2,$H131)</f>
        <v>#N/A</v>
      </c>
      <c r="U131" t="e">
        <f>_xll.acq_interpolator_eval(U$2,$H131)</f>
        <v>#N/A</v>
      </c>
      <c r="V131" t="e">
        <f>_xll.acq_interpolator_eval(V$2,$H131)</f>
        <v>#N/A</v>
      </c>
      <c r="W131" t="e">
        <f>_xll.acq_interpolator_eval(W$2,$H131)</f>
        <v>#N/A</v>
      </c>
    </row>
    <row r="132" spans="8:23" x14ac:dyDescent="0.35">
      <c r="H132" s="12">
        <v>3.2000000000000299</v>
      </c>
      <c r="I132" t="e">
        <f>_xll.acq_interpolator_eval($F$6,H132)</f>
        <v>#N/A</v>
      </c>
      <c r="J132" t="e">
        <f>_xll.acq_interpolator_eval_deriv($F$6,H132)</f>
        <v>#N/A</v>
      </c>
      <c r="K132" t="e">
        <f>_xll.acq_diff1_c3pt(H131:H133,I131:I133)</f>
        <v>#VALUE!</v>
      </c>
      <c r="L132" t="e">
        <f>_xll.acq_diff2_c3pt(H131:H133,I131:I133)</f>
        <v>#VALUE!</v>
      </c>
      <c r="N132" t="e">
        <f>_xll.acq_interpolator_eval(N$2,$H132)</f>
        <v>#N/A</v>
      </c>
      <c r="O132" t="e">
        <f>_xll.acq_interpolator_eval(O$2,$H132)</f>
        <v>#N/A</v>
      </c>
      <c r="P132" t="e">
        <f>_xll.acq_interpolator_eval(P$2,$H132)</f>
        <v>#N/A</v>
      </c>
      <c r="Q132" t="e">
        <f>_xll.acq_interpolator_eval(Q$2,$H132)</f>
        <v>#N/A</v>
      </c>
      <c r="R132" t="e">
        <f>_xll.acq_interpolator_eval(R$2,$H132)</f>
        <v>#N/A</v>
      </c>
      <c r="S132" t="e">
        <f>_xll.acq_interpolator_eval(S$2,$H132)</f>
        <v>#N/A</v>
      </c>
      <c r="T132" t="e">
        <f>_xll.acq_interpolator_eval(T$2,$H132)</f>
        <v>#N/A</v>
      </c>
      <c r="U132" t="e">
        <f>_xll.acq_interpolator_eval(U$2,$H132)</f>
        <v>#N/A</v>
      </c>
      <c r="V132" t="e">
        <f>_xll.acq_interpolator_eval(V$2,$H132)</f>
        <v>#N/A</v>
      </c>
      <c r="W132" t="e">
        <f>_xll.acq_interpolator_eval(W$2,$H132)</f>
        <v>#N/A</v>
      </c>
    </row>
  </sheetData>
  <mergeCells count="1">
    <mergeCell ref="B2:C2"/>
  </mergeCells>
  <dataValidations disablePrompts="1" count="2">
    <dataValidation type="list" allowBlank="1" showInputMessage="1" showErrorMessage="1" sqref="F5">
      <formula1>"FALSE,TRUE"</formula1>
    </dataValidation>
    <dataValidation type="list" allowBlank="1" showInputMessage="1" showErrorMessage="1" sqref="F4">
      <formula1>$E$10:$E$29</formula1>
    </dataValidation>
  </dataValidations>
  <pageMargins left="0.7" right="0.7" top="0.75" bottom="0.75" header="0.3" footer="0.3"/>
  <pageSetup orientation="portrait" r:id="rId1"/>
  <ignoredErrors>
    <ignoredError sqref="K5:K6" formulaRange="1"/>
  </ignoredError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Functions!$D$4:$Z$4</xm:f>
          </x14:formula1>
          <xm:sqref>F3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6"/>
  <sheetViews>
    <sheetView workbookViewId="0">
      <selection activeCell="E18" sqref="E18"/>
    </sheetView>
  </sheetViews>
  <sheetFormatPr defaultRowHeight="14.5" x14ac:dyDescent="0.35"/>
  <cols>
    <col min="1" max="1" width="2.453125" customWidth="1"/>
    <col min="2" max="2" width="30.90625" bestFit="1" customWidth="1"/>
    <col min="3" max="3" width="14.90625" customWidth="1"/>
    <col min="4" max="4" width="9.1796875" bestFit="1" customWidth="1"/>
    <col min="5" max="5" width="59.08984375" customWidth="1"/>
  </cols>
  <sheetData>
    <row r="1" spans="2:5" x14ac:dyDescent="0.35">
      <c r="B1" t="s">
        <v>63</v>
      </c>
      <c r="C1" t="s">
        <v>64</v>
      </c>
      <c r="D1" t="s">
        <v>118</v>
      </c>
      <c r="E1" t="s">
        <v>65</v>
      </c>
    </row>
    <row r="2" spans="2:5" x14ac:dyDescent="0.35">
      <c r="B2" t="s">
        <v>146</v>
      </c>
      <c r="C2" t="s">
        <v>147</v>
      </c>
      <c r="D2" t="s">
        <v>148</v>
      </c>
      <c r="E2" t="s">
        <v>153</v>
      </c>
    </row>
    <row r="3" spans="2:5" x14ac:dyDescent="0.35">
      <c r="B3" t="s">
        <v>149</v>
      </c>
      <c r="C3" t="s">
        <v>147</v>
      </c>
      <c r="D3" t="s">
        <v>148</v>
      </c>
      <c r="E3" t="s">
        <v>151</v>
      </c>
    </row>
    <row r="4" spans="2:5" x14ac:dyDescent="0.35">
      <c r="B4" t="s">
        <v>150</v>
      </c>
      <c r="C4" t="s">
        <v>147</v>
      </c>
      <c r="D4" t="s">
        <v>148</v>
      </c>
      <c r="E4" t="s">
        <v>152</v>
      </c>
    </row>
    <row r="5" spans="2:5" x14ac:dyDescent="0.35">
      <c r="B5" t="s">
        <v>86</v>
      </c>
      <c r="C5" t="s">
        <v>87</v>
      </c>
      <c r="E5" t="s">
        <v>88</v>
      </c>
    </row>
    <row r="6" spans="2:5" x14ac:dyDescent="0.35">
      <c r="B6" t="s">
        <v>103</v>
      </c>
      <c r="C6" t="s">
        <v>104</v>
      </c>
      <c r="D6" t="s">
        <v>119</v>
      </c>
      <c r="E6" t="s">
        <v>108</v>
      </c>
    </row>
    <row r="7" spans="2:5" x14ac:dyDescent="0.35">
      <c r="B7" t="s">
        <v>105</v>
      </c>
      <c r="C7" t="s">
        <v>104</v>
      </c>
      <c r="D7" t="s">
        <v>119</v>
      </c>
      <c r="E7" t="s">
        <v>106</v>
      </c>
    </row>
    <row r="8" spans="2:5" x14ac:dyDescent="0.35">
      <c r="B8" t="s">
        <v>110</v>
      </c>
      <c r="C8" t="s">
        <v>104</v>
      </c>
      <c r="D8" t="s">
        <v>119</v>
      </c>
      <c r="E8" t="s">
        <v>113</v>
      </c>
    </row>
    <row r="9" spans="2:5" x14ac:dyDescent="0.35">
      <c r="B9" t="s">
        <v>111</v>
      </c>
      <c r="C9" t="s">
        <v>104</v>
      </c>
      <c r="D9" t="s">
        <v>119</v>
      </c>
      <c r="E9" t="s">
        <v>112</v>
      </c>
    </row>
    <row r="10" spans="2:5" x14ac:dyDescent="0.35">
      <c r="B10" t="s">
        <v>107</v>
      </c>
      <c r="C10" t="s">
        <v>104</v>
      </c>
      <c r="D10" t="s">
        <v>120</v>
      </c>
      <c r="E10" t="s">
        <v>109</v>
      </c>
    </row>
    <row r="11" spans="2:5" x14ac:dyDescent="0.35">
      <c r="B11" t="s">
        <v>114</v>
      </c>
      <c r="C11" t="s">
        <v>104</v>
      </c>
      <c r="D11" t="s">
        <v>120</v>
      </c>
      <c r="E11" t="s">
        <v>115</v>
      </c>
    </row>
    <row r="12" spans="2:5" x14ac:dyDescent="0.35">
      <c r="B12" t="s">
        <v>116</v>
      </c>
      <c r="C12" t="s">
        <v>104</v>
      </c>
      <c r="D12" t="s">
        <v>120</v>
      </c>
      <c r="E12" t="s">
        <v>117</v>
      </c>
    </row>
    <row r="13" spans="2:5" x14ac:dyDescent="0.35">
      <c r="B13" t="s">
        <v>97</v>
      </c>
      <c r="C13" t="s">
        <v>76</v>
      </c>
      <c r="D13" t="s">
        <v>123</v>
      </c>
      <c r="E13" t="s">
        <v>98</v>
      </c>
    </row>
    <row r="14" spans="2:5" x14ac:dyDescent="0.35">
      <c r="B14" t="s">
        <v>99</v>
      </c>
      <c r="C14" t="s">
        <v>76</v>
      </c>
      <c r="D14" t="s">
        <v>123</v>
      </c>
      <c r="E14" t="s">
        <v>100</v>
      </c>
    </row>
    <row r="15" spans="2:5" x14ac:dyDescent="0.35">
      <c r="B15" t="s">
        <v>101</v>
      </c>
      <c r="C15" t="s">
        <v>76</v>
      </c>
      <c r="D15" t="s">
        <v>123</v>
      </c>
      <c r="E15" t="s">
        <v>102</v>
      </c>
    </row>
    <row r="16" spans="2:5" x14ac:dyDescent="0.35">
      <c r="B16" t="s">
        <v>82</v>
      </c>
      <c r="C16" t="s">
        <v>76</v>
      </c>
      <c r="D16" t="s">
        <v>122</v>
      </c>
      <c r="E16" t="s">
        <v>83</v>
      </c>
    </row>
    <row r="17" spans="2:5" x14ac:dyDescent="0.35">
      <c r="B17" t="s">
        <v>84</v>
      </c>
      <c r="C17" t="s">
        <v>76</v>
      </c>
      <c r="D17" t="s">
        <v>122</v>
      </c>
      <c r="E17" t="s">
        <v>85</v>
      </c>
    </row>
    <row r="18" spans="2:5" x14ac:dyDescent="0.35">
      <c r="B18" t="s">
        <v>75</v>
      </c>
      <c r="C18" t="s">
        <v>76</v>
      </c>
      <c r="D18" t="s">
        <v>121</v>
      </c>
      <c r="E18" t="s">
        <v>81</v>
      </c>
    </row>
    <row r="19" spans="2:5" x14ac:dyDescent="0.35">
      <c r="B19" t="s">
        <v>77</v>
      </c>
      <c r="C19" t="s">
        <v>76</v>
      </c>
      <c r="D19" t="s">
        <v>121</v>
      </c>
      <c r="E19" t="s">
        <v>78</v>
      </c>
    </row>
    <row r="20" spans="2:5" x14ac:dyDescent="0.35">
      <c r="B20" t="s">
        <v>79</v>
      </c>
      <c r="C20" t="s">
        <v>76</v>
      </c>
      <c r="D20" t="s">
        <v>121</v>
      </c>
      <c r="E20" t="s">
        <v>80</v>
      </c>
    </row>
    <row r="21" spans="2:5" x14ac:dyDescent="0.35">
      <c r="B21" t="s">
        <v>175</v>
      </c>
      <c r="C21" t="s">
        <v>76</v>
      </c>
      <c r="D21" t="s">
        <v>121</v>
      </c>
      <c r="E21" t="s">
        <v>176</v>
      </c>
    </row>
    <row r="22" spans="2:5" x14ac:dyDescent="0.35">
      <c r="B22" t="s">
        <v>61</v>
      </c>
      <c r="C22" t="s">
        <v>62</v>
      </c>
      <c r="E22" t="s">
        <v>67</v>
      </c>
    </row>
    <row r="23" spans="2:5" x14ac:dyDescent="0.35">
      <c r="B23" t="s">
        <v>66</v>
      </c>
      <c r="C23" t="s">
        <v>62</v>
      </c>
      <c r="E23" t="s">
        <v>68</v>
      </c>
    </row>
    <row r="24" spans="2:5" x14ac:dyDescent="0.35">
      <c r="B24" t="s">
        <v>69</v>
      </c>
      <c r="C24" t="s">
        <v>62</v>
      </c>
      <c r="E24" t="s">
        <v>70</v>
      </c>
    </row>
    <row r="25" spans="2:5" x14ac:dyDescent="0.35">
      <c r="B25" t="s">
        <v>71</v>
      </c>
      <c r="C25" t="s">
        <v>62</v>
      </c>
      <c r="E25" t="s">
        <v>72</v>
      </c>
    </row>
    <row r="26" spans="2:5" x14ac:dyDescent="0.35">
      <c r="B26" t="s">
        <v>73</v>
      </c>
      <c r="C26" t="s">
        <v>62</v>
      </c>
      <c r="E26" t="s">
        <v>74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1:K202"/>
  <sheetViews>
    <sheetView topLeftCell="B1" workbookViewId="0">
      <selection activeCell="C29" sqref="C29"/>
    </sheetView>
  </sheetViews>
  <sheetFormatPr defaultRowHeight="14.5" x14ac:dyDescent="0.35"/>
  <cols>
    <col min="3" max="4" width="22.26953125" bestFit="1" customWidth="1"/>
    <col min="5" max="5" width="11.81640625" bestFit="1" customWidth="1"/>
    <col min="6" max="7" width="22.6328125" style="51" bestFit="1" customWidth="1"/>
    <col min="8" max="8" width="11.81640625" bestFit="1" customWidth="1"/>
    <col min="9" max="10" width="22.6328125" style="51" bestFit="1" customWidth="1"/>
    <col min="11" max="13" width="11.81640625" bestFit="1" customWidth="1"/>
  </cols>
  <sheetData>
    <row r="1" spans="2:11" x14ac:dyDescent="0.35">
      <c r="B1" t="s">
        <v>0</v>
      </c>
      <c r="C1" s="52" t="s">
        <v>129</v>
      </c>
      <c r="D1" s="52" t="s">
        <v>126</v>
      </c>
      <c r="E1" s="16">
        <f>MAX(E2:E202)</f>
        <v>2.2204460492503131E-16</v>
      </c>
      <c r="F1" s="53" t="s">
        <v>130</v>
      </c>
      <c r="G1" s="54" t="s">
        <v>127</v>
      </c>
      <c r="H1" s="16">
        <f>MAX(H2:H202)</f>
        <v>2.2204460492503131E-16</v>
      </c>
      <c r="I1" s="54" t="s">
        <v>131</v>
      </c>
      <c r="J1" s="54" t="s">
        <v>128</v>
      </c>
      <c r="K1" s="16">
        <f>MAX(K2:K202)</f>
        <v>1.1102230246251565E-16</v>
      </c>
    </row>
    <row r="2" spans="2:11" x14ac:dyDescent="0.35">
      <c r="B2">
        <v>-5</v>
      </c>
      <c r="C2" s="51">
        <f>_xll.acq_special_erf(B2)</f>
        <v>-0.99999999999846256</v>
      </c>
      <c r="D2" s="51">
        <f>_xlfn.ERF.PRECISE(B2)</f>
        <v>-0.99999999999846256</v>
      </c>
      <c r="E2">
        <f t="shared" ref="E2:E65" si="0">ABS(C2-D2)</f>
        <v>0</v>
      </c>
      <c r="F2" s="51">
        <f>_xll.acq_special_erfc(B2)</f>
        <v>1.9999999999984626</v>
      </c>
      <c r="G2" s="51">
        <f>_xlfn.ERFC.PRECISE(B2)</f>
        <v>1.9999999999984626</v>
      </c>
      <c r="H2">
        <f t="shared" ref="H2:H65" si="1">ABS(F2-G2)</f>
        <v>0</v>
      </c>
      <c r="I2" s="51">
        <f>_xll.acq_special_normalcdf(B2)</f>
        <v>2.8665157187919328E-7</v>
      </c>
      <c r="J2" s="51">
        <f>_xlfn.NORM.S.DIST(B2,TRUE)</f>
        <v>2.8665157187919333E-7</v>
      </c>
      <c r="K2">
        <f t="shared" ref="K2:K65" si="2">ABS(I2-J2)</f>
        <v>5.2939559203393771E-23</v>
      </c>
    </row>
    <row r="3" spans="2:11" x14ac:dyDescent="0.35">
      <c r="B3">
        <v>-4.95</v>
      </c>
      <c r="C3" s="51">
        <f>_xll.acq_special_erf(B3)</f>
        <v>-0.99999999999744693</v>
      </c>
      <c r="D3" s="51">
        <f t="shared" ref="D3:D66" si="3">_xlfn.ERF.PRECISE(B3)</f>
        <v>-0.99999999999744693</v>
      </c>
      <c r="E3">
        <f t="shared" si="0"/>
        <v>0</v>
      </c>
      <c r="F3" s="51">
        <f>_xll.acq_special_erfc(B3)</f>
        <v>1.9999999999974469</v>
      </c>
      <c r="G3" s="51">
        <f t="shared" ref="G3:G66" si="4">_xlfn.ERFC.PRECISE(B3)</f>
        <v>1.9999999999974469</v>
      </c>
      <c r="H3">
        <f t="shared" si="1"/>
        <v>0</v>
      </c>
      <c r="I3" s="51">
        <f>_xll.acq_special_normalcdf(B3)</f>
        <v>3.7106740796333271E-7</v>
      </c>
      <c r="J3" s="51">
        <f t="shared" ref="J3:J66" si="5">_xlfn.NORM.S.DIST(B3,TRUE)</f>
        <v>3.7106740796333271E-7</v>
      </c>
      <c r="K3">
        <f t="shared" si="2"/>
        <v>0</v>
      </c>
    </row>
    <row r="4" spans="2:11" x14ac:dyDescent="0.35">
      <c r="B4">
        <v>-4.9000000000000004</v>
      </c>
      <c r="C4" s="51">
        <f>_xll.acq_special_erf(B4)</f>
        <v>-0.99999999999578115</v>
      </c>
      <c r="D4" s="51">
        <f t="shared" si="3"/>
        <v>-0.99999999999578104</v>
      </c>
      <c r="E4">
        <f t="shared" si="0"/>
        <v>1.1102230246251565E-16</v>
      </c>
      <c r="F4" s="51">
        <f>_xll.acq_special_erfc(B4)</f>
        <v>1.9999999999957812</v>
      </c>
      <c r="G4" s="51">
        <f t="shared" si="4"/>
        <v>1.9999999999957812</v>
      </c>
      <c r="H4">
        <f t="shared" si="1"/>
        <v>0</v>
      </c>
      <c r="I4" s="51">
        <f>_xll.acq_special_normalcdf(B4)</f>
        <v>4.7918327659031855E-7</v>
      </c>
      <c r="J4" s="51">
        <f t="shared" si="5"/>
        <v>4.7918327659031834E-7</v>
      </c>
      <c r="K4">
        <f t="shared" si="2"/>
        <v>2.1175823681357508E-22</v>
      </c>
    </row>
    <row r="5" spans="2:11" x14ac:dyDescent="0.35">
      <c r="B5">
        <v>-4.8499999999999996</v>
      </c>
      <c r="C5" s="51">
        <f>_xll.acq_special_erf(B5)</f>
        <v>-0.99999999999306244</v>
      </c>
      <c r="D5" s="51">
        <f t="shared" si="3"/>
        <v>-0.99999999999306244</v>
      </c>
      <c r="E5">
        <f t="shared" si="0"/>
        <v>0</v>
      </c>
      <c r="F5" s="51">
        <f>_xll.acq_special_erfc(B5)</f>
        <v>1.9999999999930624</v>
      </c>
      <c r="G5" s="51">
        <f t="shared" si="4"/>
        <v>1.9999999999930624</v>
      </c>
      <c r="H5">
        <f t="shared" si="1"/>
        <v>0</v>
      </c>
      <c r="I5" s="51">
        <f>_xll.acq_special_normalcdf(B5)</f>
        <v>6.1730737200919736E-7</v>
      </c>
      <c r="J5" s="51">
        <f t="shared" si="5"/>
        <v>6.1730737200919715E-7</v>
      </c>
      <c r="K5">
        <f t="shared" si="2"/>
        <v>2.1175823681357508E-22</v>
      </c>
    </row>
    <row r="6" spans="2:11" x14ac:dyDescent="0.35">
      <c r="B6">
        <v>-4.8</v>
      </c>
      <c r="C6" s="51">
        <f>_xll.acq_special_erf(B6)</f>
        <v>-0.99999999998864775</v>
      </c>
      <c r="D6" s="51">
        <f t="shared" si="3"/>
        <v>-0.99999999998864786</v>
      </c>
      <c r="E6">
        <f t="shared" si="0"/>
        <v>1.1102230246251565E-16</v>
      </c>
      <c r="F6" s="51">
        <f>_xll.acq_special_erfc(B6)</f>
        <v>1.9999999999886477</v>
      </c>
      <c r="G6" s="51">
        <f t="shared" si="4"/>
        <v>1.9999999999886477</v>
      </c>
      <c r="H6">
        <f t="shared" si="1"/>
        <v>0</v>
      </c>
      <c r="I6" s="51">
        <f>_xll.acq_special_normalcdf(B6)</f>
        <v>7.9332815197559501E-7</v>
      </c>
      <c r="J6" s="51">
        <f t="shared" si="5"/>
        <v>7.933281519755948E-7</v>
      </c>
      <c r="K6">
        <f t="shared" si="2"/>
        <v>2.1175823681357508E-22</v>
      </c>
    </row>
    <row r="7" spans="2:11" x14ac:dyDescent="0.35">
      <c r="B7">
        <v>-4.75</v>
      </c>
      <c r="C7" s="51">
        <f>_xll.acq_special_erf(B7)</f>
        <v>-0.99999999998151501</v>
      </c>
      <c r="D7" s="51">
        <f t="shared" si="3"/>
        <v>-0.9999999999815149</v>
      </c>
      <c r="E7">
        <f t="shared" si="0"/>
        <v>1.1102230246251565E-16</v>
      </c>
      <c r="F7" s="51">
        <f>_xll.acq_special_erfc(B7)</f>
        <v>1.999999999981515</v>
      </c>
      <c r="G7" s="51">
        <f t="shared" si="4"/>
        <v>1.999999999981515</v>
      </c>
      <c r="H7">
        <f t="shared" si="1"/>
        <v>0</v>
      </c>
      <c r="I7" s="51">
        <f>_xll.acq_special_normalcdf(B7)</f>
        <v>1.0170832425687032E-6</v>
      </c>
      <c r="J7" s="51">
        <f t="shared" si="5"/>
        <v>1.0170832425687034E-6</v>
      </c>
      <c r="K7">
        <f t="shared" si="2"/>
        <v>2.1175823681357508E-22</v>
      </c>
    </row>
    <row r="8" spans="2:11" x14ac:dyDescent="0.35">
      <c r="B8">
        <v>-4.7</v>
      </c>
      <c r="C8" s="51">
        <f>_xll.acq_special_erf(B8)</f>
        <v>-0.99999999997004729</v>
      </c>
      <c r="D8" s="51">
        <f t="shared" si="3"/>
        <v>-0.9999999999700474</v>
      </c>
      <c r="E8">
        <f t="shared" si="0"/>
        <v>1.1102230246251565E-16</v>
      </c>
      <c r="F8" s="51">
        <f>_xll.acq_special_erfc(B8)</f>
        <v>1.9999999999700473</v>
      </c>
      <c r="G8" s="51">
        <f t="shared" si="4"/>
        <v>1.9999999999700473</v>
      </c>
      <c r="H8">
        <f t="shared" si="1"/>
        <v>0</v>
      </c>
      <c r="I8" s="51">
        <f>_xll.acq_special_normalcdf(B8)</f>
        <v>1.3008074539172771E-6</v>
      </c>
      <c r="J8" s="51">
        <f t="shared" si="5"/>
        <v>1.3008074539172773E-6</v>
      </c>
      <c r="K8">
        <f t="shared" si="2"/>
        <v>2.1175823681357508E-22</v>
      </c>
    </row>
    <row r="9" spans="2:11" x14ac:dyDescent="0.35">
      <c r="B9">
        <v>-4.6500000000000004</v>
      </c>
      <c r="C9" s="51">
        <f>_xll.acq_special_erf(B9)</f>
        <v>-0.99999999995170308</v>
      </c>
      <c r="D9" s="51">
        <f t="shared" si="3"/>
        <v>-0.99999999995170297</v>
      </c>
      <c r="E9">
        <f t="shared" si="0"/>
        <v>1.1102230246251565E-16</v>
      </c>
      <c r="F9" s="51">
        <f>_xll.acq_special_erfc(B9)</f>
        <v>1.9999999999517031</v>
      </c>
      <c r="G9" s="51">
        <f t="shared" si="4"/>
        <v>1.9999999999517031</v>
      </c>
      <c r="H9">
        <f t="shared" si="1"/>
        <v>0</v>
      </c>
      <c r="I9" s="51">
        <f>_xll.acq_special_normalcdf(B9)</f>
        <v>1.6596751443714555E-6</v>
      </c>
      <c r="J9" s="51">
        <f t="shared" si="5"/>
        <v>1.6596751443714555E-6</v>
      </c>
      <c r="K9">
        <f t="shared" si="2"/>
        <v>0</v>
      </c>
    </row>
    <row r="10" spans="2:11" x14ac:dyDescent="0.35">
      <c r="B10">
        <v>-4.5999999999999996</v>
      </c>
      <c r="C10" s="51">
        <f>_xll.acq_special_erf(B10)</f>
        <v>-0.99999999992250399</v>
      </c>
      <c r="D10" s="51">
        <f t="shared" si="3"/>
        <v>-0.99999999992250399</v>
      </c>
      <c r="E10">
        <f t="shared" si="0"/>
        <v>0</v>
      </c>
      <c r="F10" s="51">
        <f>_xll.acq_special_erfc(B10)</f>
        <v>1.999999999922504</v>
      </c>
      <c r="G10" s="51">
        <f t="shared" si="4"/>
        <v>1.999999999922504</v>
      </c>
      <c r="H10">
        <f t="shared" si="1"/>
        <v>0</v>
      </c>
      <c r="I10" s="51">
        <f>_xll.acq_special_normalcdf(B10)</f>
        <v>2.1124547025028537E-6</v>
      </c>
      <c r="J10" s="51">
        <f t="shared" si="5"/>
        <v>2.1124547025028533E-6</v>
      </c>
      <c r="K10">
        <f t="shared" si="2"/>
        <v>4.2351647362715017E-22</v>
      </c>
    </row>
    <row r="11" spans="2:11" x14ac:dyDescent="0.35">
      <c r="B11">
        <v>-4.55</v>
      </c>
      <c r="C11" s="51">
        <f>_xll.acq_special_erf(B11)</f>
        <v>-0.99999999987625943</v>
      </c>
      <c r="D11" s="51">
        <f t="shared" si="3"/>
        <v>-0.99999999987625954</v>
      </c>
      <c r="E11">
        <f t="shared" si="0"/>
        <v>1.1102230246251565E-16</v>
      </c>
      <c r="F11" s="51">
        <f>_xll.acq_special_erfc(B11)</f>
        <v>1.9999999998762594</v>
      </c>
      <c r="G11" s="51">
        <f t="shared" si="4"/>
        <v>1.9999999998762594</v>
      </c>
      <c r="H11">
        <f t="shared" si="1"/>
        <v>0</v>
      </c>
      <c r="I11" s="51">
        <f>_xll.acq_special_normalcdf(B11)</f>
        <v>2.6822957796388472E-6</v>
      </c>
      <c r="J11" s="51">
        <f t="shared" si="5"/>
        <v>2.6822957796388485E-6</v>
      </c>
      <c r="K11">
        <f t="shared" si="2"/>
        <v>1.2705494208814505E-21</v>
      </c>
    </row>
    <row r="12" spans="2:11" x14ac:dyDescent="0.35">
      <c r="B12">
        <v>-4.5</v>
      </c>
      <c r="C12" s="51">
        <f>_xll.acq_special_erf(B12)</f>
        <v>-0.99999999980338394</v>
      </c>
      <c r="D12" s="51">
        <f t="shared" si="3"/>
        <v>-0.99999999980338394</v>
      </c>
      <c r="E12">
        <f t="shared" si="0"/>
        <v>0</v>
      </c>
      <c r="F12" s="51">
        <f>_xll.acq_special_erfc(B12)</f>
        <v>1.9999999998033839</v>
      </c>
      <c r="G12" s="51">
        <f t="shared" si="4"/>
        <v>1.9999999998033839</v>
      </c>
      <c r="H12">
        <f t="shared" si="1"/>
        <v>0</v>
      </c>
      <c r="I12" s="51">
        <f>_xll.acq_special_normalcdf(B12)</f>
        <v>3.3976731247300535E-6</v>
      </c>
      <c r="J12" s="51">
        <f t="shared" si="5"/>
        <v>3.3976731247300535E-6</v>
      </c>
      <c r="K12">
        <f t="shared" si="2"/>
        <v>0</v>
      </c>
    </row>
    <row r="13" spans="2:11" x14ac:dyDescent="0.35">
      <c r="B13">
        <v>-4.45</v>
      </c>
      <c r="C13" s="51">
        <f>_xll.acq_special_erf(B13)</f>
        <v>-0.99999999968911357</v>
      </c>
      <c r="D13" s="51">
        <f t="shared" si="3"/>
        <v>-0.99999999968911368</v>
      </c>
      <c r="E13">
        <f t="shared" si="0"/>
        <v>1.1102230246251565E-16</v>
      </c>
      <c r="F13" s="51">
        <f>_xll.acq_special_erfc(B13)</f>
        <v>1.9999999996891136</v>
      </c>
      <c r="G13" s="51">
        <f t="shared" si="4"/>
        <v>1.9999999996891136</v>
      </c>
      <c r="H13">
        <f t="shared" si="1"/>
        <v>0</v>
      </c>
      <c r="I13" s="51">
        <f>_xll.acq_special_normalcdf(B13)</f>
        <v>4.293514469971858E-6</v>
      </c>
      <c r="J13" s="51">
        <f t="shared" si="5"/>
        <v>4.2935144699718588E-6</v>
      </c>
      <c r="K13">
        <f t="shared" si="2"/>
        <v>8.4703294725430034E-22</v>
      </c>
    </row>
    <row r="14" spans="2:11" x14ac:dyDescent="0.35">
      <c r="B14">
        <v>-4.4000000000000004</v>
      </c>
      <c r="C14" s="51">
        <f>_xll.acq_special_erf(B14)</f>
        <v>-0.99999999951082907</v>
      </c>
      <c r="D14" s="51">
        <f t="shared" si="3"/>
        <v>-0.99999999951082896</v>
      </c>
      <c r="E14">
        <f t="shared" si="0"/>
        <v>1.1102230246251565E-16</v>
      </c>
      <c r="F14" s="51">
        <f>_xll.acq_special_erfc(B14)</f>
        <v>1.9999999995108291</v>
      </c>
      <c r="G14" s="51">
        <f t="shared" si="4"/>
        <v>1.9999999995108291</v>
      </c>
      <c r="H14">
        <f t="shared" si="1"/>
        <v>0</v>
      </c>
      <c r="I14" s="51">
        <f>_xll.acq_special_normalcdf(B14)</f>
        <v>5.4125439077038407E-6</v>
      </c>
      <c r="J14" s="51">
        <f t="shared" si="5"/>
        <v>5.4125439077038416E-6</v>
      </c>
      <c r="K14">
        <f t="shared" si="2"/>
        <v>8.4703294725430034E-22</v>
      </c>
    </row>
    <row r="15" spans="2:11" x14ac:dyDescent="0.35">
      <c r="B15">
        <v>-4.3499999999999996</v>
      </c>
      <c r="C15" s="51">
        <f>_xll.acq_special_erf(B15)</f>
        <v>-0.99999999923405558</v>
      </c>
      <c r="D15" s="51">
        <f t="shared" si="3"/>
        <v>-0.99999999923405558</v>
      </c>
      <c r="E15">
        <f t="shared" si="0"/>
        <v>0</v>
      </c>
      <c r="F15" s="51">
        <f>_xll.acq_special_erfc(B15)</f>
        <v>1.9999999992340556</v>
      </c>
      <c r="G15" s="51">
        <f t="shared" si="4"/>
        <v>1.9999999992340556</v>
      </c>
      <c r="H15">
        <f t="shared" si="1"/>
        <v>0</v>
      </c>
      <c r="I15" s="51">
        <f>_xll.acq_special_normalcdf(B15)</f>
        <v>6.806876599334043E-6</v>
      </c>
      <c r="J15" s="51">
        <f t="shared" si="5"/>
        <v>6.8068765993340439E-6</v>
      </c>
      <c r="K15">
        <f t="shared" si="2"/>
        <v>8.4703294725430034E-22</v>
      </c>
    </row>
    <row r="16" spans="2:11" x14ac:dyDescent="0.35">
      <c r="B16">
        <v>-4.3</v>
      </c>
      <c r="C16" s="51">
        <f>_xll.acq_special_erf(B16)</f>
        <v>-0.99999999880652823</v>
      </c>
      <c r="D16" s="51">
        <f t="shared" si="3"/>
        <v>-0.99999999880652823</v>
      </c>
      <c r="E16">
        <f t="shared" si="0"/>
        <v>0</v>
      </c>
      <c r="F16" s="51">
        <f>_xll.acq_special_erfc(B16)</f>
        <v>1.9999999988065282</v>
      </c>
      <c r="G16" s="51">
        <f t="shared" si="4"/>
        <v>1.9999999988065282</v>
      </c>
      <c r="H16">
        <f t="shared" si="1"/>
        <v>0</v>
      </c>
      <c r="I16" s="51">
        <f>_xll.acq_special_normalcdf(B16)</f>
        <v>8.5399054709917942E-6</v>
      </c>
      <c r="J16" s="51">
        <f t="shared" si="5"/>
        <v>8.5399054709917942E-6</v>
      </c>
      <c r="K16">
        <f t="shared" si="2"/>
        <v>0</v>
      </c>
    </row>
    <row r="17" spans="2:11" x14ac:dyDescent="0.35">
      <c r="B17">
        <v>-4.25</v>
      </c>
      <c r="C17" s="51">
        <f>_xll.acq_special_erf(B17)</f>
        <v>-0.99999999814942586</v>
      </c>
      <c r="D17" s="51">
        <f t="shared" si="3"/>
        <v>-0.99999999814942586</v>
      </c>
      <c r="E17">
        <f t="shared" si="0"/>
        <v>0</v>
      </c>
      <c r="F17" s="51">
        <f>_xll.acq_special_erfc(B17)</f>
        <v>1.9999999981494259</v>
      </c>
      <c r="G17" s="51">
        <f t="shared" si="4"/>
        <v>1.9999999981494259</v>
      </c>
      <c r="H17">
        <f t="shared" si="1"/>
        <v>0</v>
      </c>
      <c r="I17" s="51">
        <f>_xll.acq_special_normalcdf(B17)</f>
        <v>1.0688525774934402E-5</v>
      </c>
      <c r="J17" s="51">
        <f t="shared" si="5"/>
        <v>1.06885257749344E-5</v>
      </c>
      <c r="K17">
        <f t="shared" si="2"/>
        <v>1.6940658945086007E-21</v>
      </c>
    </row>
    <row r="18" spans="2:11" x14ac:dyDescent="0.35">
      <c r="B18">
        <v>-4.2</v>
      </c>
      <c r="C18" s="51">
        <f>_xll.acq_special_erf(B18)</f>
        <v>-0.99999999714450571</v>
      </c>
      <c r="D18" s="51">
        <f t="shared" si="3"/>
        <v>-0.99999999714450583</v>
      </c>
      <c r="E18">
        <f t="shared" si="0"/>
        <v>1.1102230246251565E-16</v>
      </c>
      <c r="F18" s="51">
        <f>_xll.acq_special_erfc(B18)</f>
        <v>1.9999999971445057</v>
      </c>
      <c r="G18" s="51">
        <f t="shared" si="4"/>
        <v>1.9999999971445057</v>
      </c>
      <c r="H18">
        <f t="shared" si="1"/>
        <v>0</v>
      </c>
      <c r="I18" s="51">
        <f>_xll.acq_special_normalcdf(B18)</f>
        <v>1.334574901590631E-5</v>
      </c>
      <c r="J18" s="51">
        <f t="shared" si="5"/>
        <v>1.3345749015906309E-5</v>
      </c>
      <c r="K18">
        <f t="shared" si="2"/>
        <v>1.6940658945086007E-21</v>
      </c>
    </row>
    <row r="19" spans="2:11" x14ac:dyDescent="0.35">
      <c r="B19">
        <v>-4.1500000000000004</v>
      </c>
      <c r="C19" s="51">
        <f>_xll.acq_special_erf(B19)</f>
        <v>-0.99999999561532293</v>
      </c>
      <c r="D19" s="51">
        <f t="shared" si="3"/>
        <v>-0.99999999561532293</v>
      </c>
      <c r="E19">
        <f t="shared" si="0"/>
        <v>0</v>
      </c>
      <c r="F19" s="51">
        <f>_xll.acq_special_erfc(B19)</f>
        <v>1.9999999956153229</v>
      </c>
      <c r="G19" s="51">
        <f t="shared" si="4"/>
        <v>1.9999999956153229</v>
      </c>
      <c r="H19">
        <f t="shared" si="1"/>
        <v>0</v>
      </c>
      <c r="I19" s="51">
        <f>_xll.acq_special_normalcdf(B19)</f>
        <v>1.6623763729652213E-5</v>
      </c>
      <c r="J19" s="51">
        <f t="shared" si="5"/>
        <v>1.6623763729652213E-5</v>
      </c>
      <c r="K19">
        <f t="shared" si="2"/>
        <v>0</v>
      </c>
    </row>
    <row r="20" spans="2:11" x14ac:dyDescent="0.35">
      <c r="B20">
        <v>-4.0999999999999996</v>
      </c>
      <c r="C20" s="51">
        <f>_xll.acq_special_erf(B20)</f>
        <v>-0.99999999329997236</v>
      </c>
      <c r="D20" s="51">
        <f t="shared" si="3"/>
        <v>-0.99999999329997236</v>
      </c>
      <c r="E20">
        <f t="shared" si="0"/>
        <v>0</v>
      </c>
      <c r="F20" s="51">
        <f>_xll.acq_special_erfc(B20)</f>
        <v>1.9999999932999724</v>
      </c>
      <c r="G20" s="51">
        <f t="shared" si="4"/>
        <v>1.9999999932999724</v>
      </c>
      <c r="H20">
        <f t="shared" si="1"/>
        <v>0</v>
      </c>
      <c r="I20" s="51">
        <f>_xll.acq_special_normalcdf(B20)</f>
        <v>2.0657506912546717E-5</v>
      </c>
      <c r="J20" s="51">
        <f t="shared" si="5"/>
        <v>2.0657506912546714E-5</v>
      </c>
      <c r="K20">
        <f t="shared" si="2"/>
        <v>3.3881317890172014E-21</v>
      </c>
    </row>
    <row r="21" spans="2:11" x14ac:dyDescent="0.35">
      <c r="B21">
        <v>-4.05</v>
      </c>
      <c r="C21" s="51">
        <f>_xll.acq_special_erf(B21)</f>
        <v>-0.99999998981175509</v>
      </c>
      <c r="D21" s="51">
        <f t="shared" si="3"/>
        <v>-0.99999998981175509</v>
      </c>
      <c r="E21">
        <f t="shared" si="0"/>
        <v>0</v>
      </c>
      <c r="F21" s="51">
        <f>_xll.acq_special_erfc(B21)</f>
        <v>1.9999999898117551</v>
      </c>
      <c r="G21" s="51">
        <f t="shared" si="4"/>
        <v>1.9999999898117551</v>
      </c>
      <c r="H21">
        <f t="shared" si="1"/>
        <v>0</v>
      </c>
      <c r="I21" s="51">
        <f>_xll.acq_special_normalcdf(B21)</f>
        <v>2.5608816474041489E-5</v>
      </c>
      <c r="J21" s="51">
        <f t="shared" si="5"/>
        <v>2.5608816474041486E-5</v>
      </c>
      <c r="K21">
        <f t="shared" si="2"/>
        <v>3.3881317890172014E-21</v>
      </c>
    </row>
    <row r="22" spans="2:11" x14ac:dyDescent="0.35">
      <c r="B22">
        <v>-4</v>
      </c>
      <c r="C22" s="51">
        <f>_xll.acq_special_erf(B22)</f>
        <v>-0.99999998458274209</v>
      </c>
      <c r="D22" s="51">
        <f t="shared" si="3"/>
        <v>-0.99999998458274209</v>
      </c>
      <c r="E22">
        <f t="shared" si="0"/>
        <v>0</v>
      </c>
      <c r="F22" s="51">
        <f>_xll.acq_special_erfc(B22)</f>
        <v>1.9999999845827421</v>
      </c>
      <c r="G22" s="51">
        <f t="shared" si="4"/>
        <v>1.9999999845827421</v>
      </c>
      <c r="H22">
        <f t="shared" si="1"/>
        <v>0</v>
      </c>
      <c r="I22" s="51">
        <f>_xll.acq_special_normalcdf(B22)</f>
        <v>3.1671241833119863E-5</v>
      </c>
      <c r="J22" s="51">
        <f t="shared" si="5"/>
        <v>3.1671241833119857E-5</v>
      </c>
      <c r="K22">
        <f t="shared" si="2"/>
        <v>6.7762635780344027E-21</v>
      </c>
    </row>
    <row r="23" spans="2:11" x14ac:dyDescent="0.35">
      <c r="B23">
        <v>-3.95</v>
      </c>
      <c r="C23" s="51">
        <f>_xll.acq_special_erf(B23)</f>
        <v>-0.99999997678326769</v>
      </c>
      <c r="D23" s="51">
        <f t="shared" si="3"/>
        <v>-0.9999999767832678</v>
      </c>
      <c r="E23">
        <f t="shared" si="0"/>
        <v>1.1102230246251565E-16</v>
      </c>
      <c r="F23" s="51">
        <f>_xll.acq_special_erfc(B23)</f>
        <v>1.9999999767832677</v>
      </c>
      <c r="G23" s="51">
        <f t="shared" si="4"/>
        <v>1.9999999767832677</v>
      </c>
      <c r="H23">
        <f t="shared" si="1"/>
        <v>0</v>
      </c>
      <c r="I23" s="51">
        <f>_xll.acq_special_normalcdf(B23)</f>
        <v>3.9075596597787456E-5</v>
      </c>
      <c r="J23" s="51">
        <f t="shared" si="5"/>
        <v>3.9075596597787456E-5</v>
      </c>
      <c r="K23">
        <f t="shared" si="2"/>
        <v>0</v>
      </c>
    </row>
    <row r="24" spans="2:11" x14ac:dyDescent="0.35">
      <c r="B24">
        <v>-3.9</v>
      </c>
      <c r="C24" s="51">
        <f>_xll.acq_special_erf(B24)</f>
        <v>-0.99999996520775136</v>
      </c>
      <c r="D24" s="51">
        <f t="shared" si="3"/>
        <v>-0.99999996520775136</v>
      </c>
      <c r="E24">
        <f t="shared" si="0"/>
        <v>0</v>
      </c>
      <c r="F24" s="51">
        <f>_xll.acq_special_erfc(B24)</f>
        <v>1.9999999652077514</v>
      </c>
      <c r="G24" s="51">
        <f t="shared" si="4"/>
        <v>1.9999999652077514</v>
      </c>
      <c r="H24">
        <f t="shared" si="1"/>
        <v>0</v>
      </c>
      <c r="I24" s="51">
        <f>_xll.acq_special_normalcdf(B24)</f>
        <v>4.8096344017602614E-5</v>
      </c>
      <c r="J24" s="51">
        <f t="shared" si="5"/>
        <v>4.8096344017602614E-5</v>
      </c>
      <c r="K24">
        <f t="shared" si="2"/>
        <v>0</v>
      </c>
    </row>
    <row r="25" spans="2:11" x14ac:dyDescent="0.35">
      <c r="B25">
        <v>-3.85</v>
      </c>
      <c r="C25" s="51">
        <f>_xll.acq_special_erf(B25)</f>
        <v>-0.99999994811370652</v>
      </c>
      <c r="D25" s="51">
        <f t="shared" si="3"/>
        <v>-0.99999994811370663</v>
      </c>
      <c r="E25">
        <f t="shared" si="0"/>
        <v>1.1102230246251565E-16</v>
      </c>
      <c r="F25" s="51">
        <f>_xll.acq_special_erfc(B25)</f>
        <v>1.9999999481137065</v>
      </c>
      <c r="G25" s="51">
        <f t="shared" si="4"/>
        <v>1.9999999481137065</v>
      </c>
      <c r="H25">
        <f t="shared" si="1"/>
        <v>0</v>
      </c>
      <c r="I25" s="51">
        <f>_xll.acq_special_normalcdf(B25)</f>
        <v>5.9058912418922374E-5</v>
      </c>
      <c r="J25" s="51">
        <f t="shared" si="5"/>
        <v>5.9058912418922381E-5</v>
      </c>
      <c r="K25">
        <f t="shared" si="2"/>
        <v>6.7762635780344027E-21</v>
      </c>
    </row>
    <row r="26" spans="2:11" x14ac:dyDescent="0.35">
      <c r="B26">
        <v>-3.8</v>
      </c>
      <c r="C26" s="51">
        <f>_xll.acq_special_erf(B26)</f>
        <v>-0.99999992299607254</v>
      </c>
      <c r="D26" s="51">
        <f t="shared" si="3"/>
        <v>-0.99999992299607254</v>
      </c>
      <c r="E26">
        <f t="shared" si="0"/>
        <v>0</v>
      </c>
      <c r="F26" s="51">
        <f>_xll.acq_special_erfc(B26)</f>
        <v>1.9999999229960725</v>
      </c>
      <c r="G26" s="51">
        <f t="shared" si="4"/>
        <v>1.9999999229960725</v>
      </c>
      <c r="H26">
        <f t="shared" si="1"/>
        <v>0</v>
      </c>
      <c r="I26" s="51">
        <f>_xll.acq_special_normalcdf(B26)</f>
        <v>7.2348043925119976E-5</v>
      </c>
      <c r="J26" s="51">
        <f t="shared" si="5"/>
        <v>7.234804392511999E-5</v>
      </c>
      <c r="K26">
        <f t="shared" si="2"/>
        <v>1.3552527156068805E-20</v>
      </c>
    </row>
    <row r="27" spans="2:11" x14ac:dyDescent="0.35">
      <c r="B27">
        <v>-3.75</v>
      </c>
      <c r="C27" s="51">
        <f>_xll.acq_special_erf(B27)</f>
        <v>-0.9999998862727435</v>
      </c>
      <c r="D27" s="51">
        <f t="shared" si="3"/>
        <v>-0.99999988627274339</v>
      </c>
      <c r="E27">
        <f t="shared" si="0"/>
        <v>1.1102230246251565E-16</v>
      </c>
      <c r="F27" s="51">
        <f>_xll.acq_special_erfc(B27)</f>
        <v>1.9999998862727435</v>
      </c>
      <c r="G27" s="51">
        <f t="shared" si="4"/>
        <v>1.9999998862727435</v>
      </c>
      <c r="H27">
        <f t="shared" si="1"/>
        <v>0</v>
      </c>
      <c r="I27" s="51">
        <f>_xll.acq_special_normalcdf(B27)</f>
        <v>8.8417285200803773E-5</v>
      </c>
      <c r="J27" s="51">
        <f t="shared" si="5"/>
        <v>8.841728520080376E-5</v>
      </c>
      <c r="K27">
        <f t="shared" si="2"/>
        <v>1.3552527156068805E-20</v>
      </c>
    </row>
    <row r="28" spans="2:11" x14ac:dyDescent="0.35">
      <c r="B28">
        <v>-3.7</v>
      </c>
      <c r="C28" s="51">
        <f>_xll.acq_special_erf(B28)</f>
        <v>-0.99999983284894212</v>
      </c>
      <c r="D28" s="51">
        <f t="shared" si="3"/>
        <v>-0.99999983284894212</v>
      </c>
      <c r="E28">
        <f t="shared" si="0"/>
        <v>0</v>
      </c>
      <c r="F28" s="51">
        <f>_xll.acq_special_erfc(B28)</f>
        <v>1.9999998328489421</v>
      </c>
      <c r="G28" s="51">
        <f t="shared" si="4"/>
        <v>1.9999998328489421</v>
      </c>
      <c r="H28">
        <f t="shared" si="1"/>
        <v>0</v>
      </c>
      <c r="I28" s="51">
        <f>_xll.acq_special_normalcdf(B28)</f>
        <v>1.0779973347738823E-4</v>
      </c>
      <c r="J28" s="51">
        <f t="shared" si="5"/>
        <v>1.0779973347738824E-4</v>
      </c>
      <c r="K28">
        <f t="shared" si="2"/>
        <v>1.3552527156068805E-20</v>
      </c>
    </row>
    <row r="29" spans="2:11" x14ac:dyDescent="0.35">
      <c r="B29">
        <v>-3.65</v>
      </c>
      <c r="C29" s="51">
        <f>_xll.acq_special_erf(B29)</f>
        <v>-0.99999975551734943</v>
      </c>
      <c r="D29" s="51">
        <f t="shared" si="3"/>
        <v>-0.99999975551734943</v>
      </c>
      <c r="E29">
        <f t="shared" si="0"/>
        <v>0</v>
      </c>
      <c r="F29" s="51">
        <f>_xll.acq_special_erfc(B29)</f>
        <v>1.9999997555173494</v>
      </c>
      <c r="G29" s="51">
        <f t="shared" si="4"/>
        <v>1.9999997555173494</v>
      </c>
      <c r="H29">
        <f t="shared" si="1"/>
        <v>0</v>
      </c>
      <c r="I29" s="51">
        <f>_xll.acq_special_normalcdf(B29)</f>
        <v>1.3112015442048433E-4</v>
      </c>
      <c r="J29" s="51">
        <f t="shared" si="5"/>
        <v>1.3112015442048446E-4</v>
      </c>
      <c r="K29">
        <f t="shared" si="2"/>
        <v>1.3552527156068805E-19</v>
      </c>
    </row>
    <row r="30" spans="2:11" x14ac:dyDescent="0.35">
      <c r="B30">
        <v>-3.6</v>
      </c>
      <c r="C30" s="51">
        <f>_xll.acq_special_erf(B30)</f>
        <v>-0.99999964413700693</v>
      </c>
      <c r="D30" s="51">
        <f t="shared" si="3"/>
        <v>-0.99999964413700704</v>
      </c>
      <c r="E30">
        <f t="shared" si="0"/>
        <v>1.1102230246251565E-16</v>
      </c>
      <c r="F30" s="51">
        <f>_xll.acq_special_erfc(B30)</f>
        <v>1.9999996441370069</v>
      </c>
      <c r="G30" s="51">
        <f t="shared" si="4"/>
        <v>1.9999996441370069</v>
      </c>
      <c r="H30">
        <f t="shared" si="1"/>
        <v>0</v>
      </c>
      <c r="I30" s="51">
        <f>_xll.acq_special_normalcdf(B30)</f>
        <v>1.5910859015753364E-4</v>
      </c>
      <c r="J30" s="51">
        <f t="shared" si="5"/>
        <v>1.5910859015753364E-4</v>
      </c>
      <c r="K30">
        <f t="shared" si="2"/>
        <v>0</v>
      </c>
    </row>
    <row r="31" spans="2:11" x14ac:dyDescent="0.35">
      <c r="B31">
        <v>-3.55000000000001</v>
      </c>
      <c r="C31" s="51">
        <f>_xll.acq_special_erf(B31)</f>
        <v>-0.99999948451617526</v>
      </c>
      <c r="D31" s="51">
        <f t="shared" si="3"/>
        <v>-0.99999948451617537</v>
      </c>
      <c r="E31">
        <f t="shared" si="0"/>
        <v>1.1102230246251565E-16</v>
      </c>
      <c r="F31" s="51">
        <f>_xll.acq_special_erfc(B31)</f>
        <v>1.9999994845161753</v>
      </c>
      <c r="G31" s="51">
        <f t="shared" si="4"/>
        <v>1.9999994845161753</v>
      </c>
      <c r="H31">
        <f t="shared" si="1"/>
        <v>0</v>
      </c>
      <c r="I31" s="51">
        <f>_xll.acq_special_normalcdf(B31)</f>
        <v>1.9261557563562544E-4</v>
      </c>
      <c r="J31" s="51">
        <f t="shared" si="5"/>
        <v>1.9261557563562541E-4</v>
      </c>
      <c r="K31">
        <f t="shared" si="2"/>
        <v>2.7105054312137611E-20</v>
      </c>
    </row>
    <row r="32" spans="2:11" x14ac:dyDescent="0.35">
      <c r="B32">
        <v>-3.5000000000000102</v>
      </c>
      <c r="C32" s="51">
        <f>_xll.acq_special_erf(B32)</f>
        <v>-0.99999925690162761</v>
      </c>
      <c r="D32" s="51">
        <f t="shared" si="3"/>
        <v>-0.99999925690162761</v>
      </c>
      <c r="E32">
        <f t="shared" si="0"/>
        <v>0</v>
      </c>
      <c r="F32" s="51">
        <f>_xll.acq_special_erfc(B32)</f>
        <v>1.9999992569016276</v>
      </c>
      <c r="G32" s="51">
        <f t="shared" si="4"/>
        <v>1.9999992569016276</v>
      </c>
      <c r="H32">
        <f t="shared" si="1"/>
        <v>0</v>
      </c>
      <c r="I32" s="51">
        <f>_xll.acq_special_normalcdf(B32)</f>
        <v>2.3262907903551575E-4</v>
      </c>
      <c r="J32" s="51">
        <f t="shared" si="5"/>
        <v>2.3262907903551577E-4</v>
      </c>
      <c r="K32">
        <f t="shared" si="2"/>
        <v>2.7105054312137611E-20</v>
      </c>
    </row>
    <row r="33" spans="2:11" x14ac:dyDescent="0.35">
      <c r="B33">
        <v>-3.4500000000000099</v>
      </c>
      <c r="C33" s="51">
        <f>_xll.acq_special_erf(B33)</f>
        <v>-0.99999893394820649</v>
      </c>
      <c r="D33" s="51">
        <f t="shared" si="3"/>
        <v>-0.99999893394820649</v>
      </c>
      <c r="E33">
        <f t="shared" si="0"/>
        <v>0</v>
      </c>
      <c r="F33" s="51">
        <f>_xll.acq_special_erfc(B33)</f>
        <v>1.9999989339482065</v>
      </c>
      <c r="G33" s="51">
        <f t="shared" si="4"/>
        <v>1.9999989339482065</v>
      </c>
      <c r="H33">
        <f t="shared" si="1"/>
        <v>0</v>
      </c>
      <c r="I33" s="51">
        <f>_xll.acq_special_normalcdf(B33)</f>
        <v>2.8029327681616676E-4</v>
      </c>
      <c r="J33" s="51">
        <f t="shared" si="5"/>
        <v>2.8029327681616676E-4</v>
      </c>
      <c r="K33">
        <f t="shared" si="2"/>
        <v>0</v>
      </c>
    </row>
    <row r="34" spans="2:11" x14ac:dyDescent="0.35">
      <c r="B34">
        <v>-3.4000000000000101</v>
      </c>
      <c r="C34" s="51">
        <f>_xll.acq_special_erf(B34)</f>
        <v>-0.9999984780066371</v>
      </c>
      <c r="D34" s="51">
        <f t="shared" si="3"/>
        <v>-0.9999984780066371</v>
      </c>
      <c r="E34">
        <f t="shared" si="0"/>
        <v>0</v>
      </c>
      <c r="F34" s="51">
        <f>_xll.acq_special_erfc(B34)</f>
        <v>1.9999984780066371</v>
      </c>
      <c r="G34" s="51">
        <f t="shared" si="4"/>
        <v>1.9999984780066371</v>
      </c>
      <c r="H34">
        <f t="shared" si="1"/>
        <v>0</v>
      </c>
      <c r="I34" s="51">
        <f>_xll.acq_special_normalcdf(B34)</f>
        <v>3.3692926567686817E-4</v>
      </c>
      <c r="J34" s="51">
        <f t="shared" si="5"/>
        <v>3.3692926567686834E-4</v>
      </c>
      <c r="K34">
        <f t="shared" si="2"/>
        <v>1.6263032587282567E-19</v>
      </c>
    </row>
    <row r="35" spans="2:11" x14ac:dyDescent="0.35">
      <c r="B35">
        <v>-3.3500000000000099</v>
      </c>
      <c r="C35" s="51">
        <f>_xll.acq_special_erf(B35)</f>
        <v>-0.99999783752317994</v>
      </c>
      <c r="D35" s="51">
        <f t="shared" si="3"/>
        <v>-0.99999783752317994</v>
      </c>
      <c r="E35">
        <f t="shared" si="0"/>
        <v>0</v>
      </c>
      <c r="F35" s="51">
        <f>_xll.acq_special_erfc(B35)</f>
        <v>1.9999978375231799</v>
      </c>
      <c r="G35" s="51">
        <f t="shared" si="4"/>
        <v>1.9999978375231799</v>
      </c>
      <c r="H35">
        <f t="shared" si="1"/>
        <v>0</v>
      </c>
      <c r="I35" s="51">
        <f>_xll.acq_special_normalcdf(B35)</f>
        <v>4.0405780186400611E-4</v>
      </c>
      <c r="J35" s="51">
        <f t="shared" si="5"/>
        <v>4.0405780186400611E-4</v>
      </c>
      <c r="K35">
        <f t="shared" si="2"/>
        <v>0</v>
      </c>
    </row>
    <row r="36" spans="2:11" x14ac:dyDescent="0.35">
      <c r="B36">
        <v>-3.30000000000001</v>
      </c>
      <c r="C36" s="51">
        <f>_xll.acq_special_erf(B36)</f>
        <v>-0.99999694229020353</v>
      </c>
      <c r="D36" s="51">
        <f t="shared" si="3"/>
        <v>-0.99999694229020353</v>
      </c>
      <c r="E36">
        <f t="shared" si="0"/>
        <v>0</v>
      </c>
      <c r="F36" s="51">
        <f>_xll.acq_special_erfc(B36)</f>
        <v>1.9999969422902035</v>
      </c>
      <c r="G36" s="51">
        <f t="shared" si="4"/>
        <v>1.9999969422902035</v>
      </c>
      <c r="H36">
        <f t="shared" si="1"/>
        <v>0</v>
      </c>
      <c r="I36" s="51">
        <f>_xll.acq_special_normalcdf(B36)</f>
        <v>4.834241423837595E-4</v>
      </c>
      <c r="J36" s="51">
        <f t="shared" si="5"/>
        <v>4.834241423837595E-4</v>
      </c>
      <c r="K36">
        <f t="shared" si="2"/>
        <v>0</v>
      </c>
    </row>
    <row r="37" spans="2:11" x14ac:dyDescent="0.35">
      <c r="B37">
        <v>-3.2500000000000102</v>
      </c>
      <c r="C37" s="51">
        <f>_xll.acq_special_erf(B37)</f>
        <v>-0.99999569722053638</v>
      </c>
      <c r="D37" s="51">
        <f t="shared" si="3"/>
        <v>-0.99999569722053627</v>
      </c>
      <c r="E37">
        <f t="shared" si="0"/>
        <v>1.1102230246251565E-16</v>
      </c>
      <c r="F37" s="51">
        <f>_xll.acq_special_erfc(B37)</f>
        <v>1.9999956972205364</v>
      </c>
      <c r="G37" s="51">
        <f t="shared" si="4"/>
        <v>1.9999956972205364</v>
      </c>
      <c r="H37">
        <f t="shared" si="1"/>
        <v>0</v>
      </c>
      <c r="I37" s="51">
        <f>_xll.acq_special_normalcdf(B37)</f>
        <v>5.7702504239074554E-4</v>
      </c>
      <c r="J37" s="51">
        <f t="shared" si="5"/>
        <v>5.7702504239074554E-4</v>
      </c>
      <c r="K37">
        <f t="shared" si="2"/>
        <v>0</v>
      </c>
    </row>
    <row r="38" spans="2:11" x14ac:dyDescent="0.35">
      <c r="B38">
        <v>-3.2000000000000099</v>
      </c>
      <c r="C38" s="51">
        <f>_xll.acq_special_erf(B38)</f>
        <v>-0.99999397423884817</v>
      </c>
      <c r="D38" s="51">
        <f t="shared" si="3"/>
        <v>-0.99999397423884828</v>
      </c>
      <c r="E38">
        <f t="shared" si="0"/>
        <v>1.1102230246251565E-16</v>
      </c>
      <c r="F38" s="51">
        <f>_xll.acq_special_erfc(B38)</f>
        <v>1.9999939742388482</v>
      </c>
      <c r="G38" s="51">
        <f t="shared" si="4"/>
        <v>1.9999939742388482</v>
      </c>
      <c r="H38">
        <f t="shared" si="1"/>
        <v>0</v>
      </c>
      <c r="I38" s="51">
        <f>_xll.acq_special_normalcdf(B38)</f>
        <v>6.8713793791582453E-4</v>
      </c>
      <c r="J38" s="51">
        <f t="shared" si="5"/>
        <v>6.8713793791582453E-4</v>
      </c>
      <c r="K38">
        <f t="shared" si="2"/>
        <v>0</v>
      </c>
    </row>
    <row r="39" spans="2:11" x14ac:dyDescent="0.35">
      <c r="B39">
        <v>-3.1500000000000101</v>
      </c>
      <c r="C39" s="51">
        <f>_xll.acq_special_erf(B39)</f>
        <v>-0.99999160178868474</v>
      </c>
      <c r="D39" s="51">
        <f t="shared" si="3"/>
        <v>-0.99999160178868474</v>
      </c>
      <c r="E39">
        <f t="shared" si="0"/>
        <v>0</v>
      </c>
      <c r="F39" s="51">
        <f>_xll.acq_special_erfc(B39)</f>
        <v>1.9999916017886847</v>
      </c>
      <c r="G39" s="51">
        <f t="shared" si="4"/>
        <v>1.9999916017886847</v>
      </c>
      <c r="H39">
        <f t="shared" si="1"/>
        <v>0</v>
      </c>
      <c r="I39" s="51">
        <f>_xll.acq_special_normalcdf(B39)</f>
        <v>8.1635231282853413E-4</v>
      </c>
      <c r="J39" s="51">
        <f t="shared" si="5"/>
        <v>8.1635231282853413E-4</v>
      </c>
      <c r="K39">
        <f t="shared" si="2"/>
        <v>0</v>
      </c>
    </row>
    <row r="40" spans="2:11" x14ac:dyDescent="0.35">
      <c r="B40">
        <v>-3.1000000000000099</v>
      </c>
      <c r="C40" s="51">
        <f>_xll.acq_special_erf(B40)</f>
        <v>-0.99998835134263286</v>
      </c>
      <c r="D40" s="51">
        <f t="shared" si="3"/>
        <v>-0.99998835134263275</v>
      </c>
      <c r="E40">
        <f t="shared" si="0"/>
        <v>1.1102230246251565E-16</v>
      </c>
      <c r="F40" s="51">
        <f>_xll.acq_special_erfc(B40)</f>
        <v>1.9999883513426329</v>
      </c>
      <c r="G40" s="51">
        <f t="shared" si="4"/>
        <v>1.9999883513426329</v>
      </c>
      <c r="H40">
        <f t="shared" si="1"/>
        <v>0</v>
      </c>
      <c r="I40" s="51">
        <f>_xll.acq_special_normalcdf(B40)</f>
        <v>9.6760321321832357E-4</v>
      </c>
      <c r="J40" s="51">
        <f t="shared" si="5"/>
        <v>9.6760321321832314E-4</v>
      </c>
      <c r="K40">
        <f t="shared" si="2"/>
        <v>4.3368086899420177E-19</v>
      </c>
    </row>
    <row r="41" spans="2:11" x14ac:dyDescent="0.35">
      <c r="B41">
        <v>-3.05000000000001</v>
      </c>
      <c r="C41" s="51">
        <f>_xll.acq_special_erf(B41)</f>
        <v>-0.99998392017423976</v>
      </c>
      <c r="D41" s="51">
        <f t="shared" si="3"/>
        <v>-0.99998392017423987</v>
      </c>
      <c r="E41">
        <f t="shared" si="0"/>
        <v>1.1102230246251565E-16</v>
      </c>
      <c r="F41" s="51">
        <f>_xll.acq_special_erfc(B41)</f>
        <v>1.9999839201742398</v>
      </c>
      <c r="G41" s="51">
        <f t="shared" si="4"/>
        <v>1.9999839201742398</v>
      </c>
      <c r="H41">
        <f t="shared" si="1"/>
        <v>0</v>
      </c>
      <c r="I41" s="51">
        <f>_xll.acq_special_normalcdf(B41)</f>
        <v>1.1442068310226605E-3</v>
      </c>
      <c r="J41" s="51">
        <f t="shared" si="5"/>
        <v>1.14420683102266E-3</v>
      </c>
      <c r="K41">
        <f t="shared" si="2"/>
        <v>4.3368086899420177E-19</v>
      </c>
    </row>
    <row r="42" spans="2:11" x14ac:dyDescent="0.35">
      <c r="B42">
        <v>-3.0000000000000102</v>
      </c>
      <c r="C42" s="51">
        <f>_xll.acq_special_erf(B42)</f>
        <v>-0.99997790950300147</v>
      </c>
      <c r="D42" s="51">
        <f t="shared" si="3"/>
        <v>-0.99997790950300136</v>
      </c>
      <c r="E42">
        <f t="shared" si="0"/>
        <v>1.1102230246251565E-16</v>
      </c>
      <c r="F42" s="51">
        <f>_xll.acq_special_erfc(B42)</f>
        <v>1.9999779095030015</v>
      </c>
      <c r="G42" s="51">
        <f t="shared" si="4"/>
        <v>1.9999779095030015</v>
      </c>
      <c r="H42">
        <f t="shared" si="1"/>
        <v>0</v>
      </c>
      <c r="I42" s="51">
        <f>_xll.acq_special_normalcdf(B42)</f>
        <v>1.3498980316300486E-3</v>
      </c>
      <c r="J42" s="51">
        <f t="shared" si="5"/>
        <v>1.3498980316300484E-3</v>
      </c>
      <c r="K42">
        <f t="shared" si="2"/>
        <v>2.1684043449710089E-19</v>
      </c>
    </row>
    <row r="43" spans="2:11" x14ac:dyDescent="0.35">
      <c r="B43">
        <v>-2.9500000000000099</v>
      </c>
      <c r="C43" s="51">
        <f>_xll.acq_special_erf(B43)</f>
        <v>-0.99996979695793575</v>
      </c>
      <c r="D43" s="51">
        <f t="shared" si="3"/>
        <v>-0.99996979695793586</v>
      </c>
      <c r="E43">
        <f t="shared" si="0"/>
        <v>1.1102230246251565E-16</v>
      </c>
      <c r="F43" s="51">
        <f>_xll.acq_special_erfc(B43)</f>
        <v>1.9999697969579358</v>
      </c>
      <c r="G43" s="51">
        <f t="shared" si="4"/>
        <v>1.9999697969579358</v>
      </c>
      <c r="H43">
        <f t="shared" si="1"/>
        <v>0</v>
      </c>
      <c r="I43" s="51">
        <f>_xll.acq_special_normalcdf(B43)</f>
        <v>1.5888696473648184E-3</v>
      </c>
      <c r="J43" s="51">
        <f t="shared" si="5"/>
        <v>1.5888696473648186E-3</v>
      </c>
      <c r="K43">
        <f t="shared" si="2"/>
        <v>2.1684043449710089E-19</v>
      </c>
    </row>
    <row r="44" spans="2:11" x14ac:dyDescent="0.35">
      <c r="B44">
        <v>-2.9000000000000101</v>
      </c>
      <c r="C44" s="51">
        <f>_xll.acq_special_erf(B44)</f>
        <v>-0.99995890212190064</v>
      </c>
      <c r="D44" s="51">
        <f t="shared" si="3"/>
        <v>-0.99995890212190053</v>
      </c>
      <c r="E44">
        <f t="shared" si="0"/>
        <v>1.1102230246251565E-16</v>
      </c>
      <c r="F44" s="51">
        <f>_xll.acq_special_erfc(B44)</f>
        <v>1.9999589021219006</v>
      </c>
      <c r="G44" s="51">
        <f t="shared" si="4"/>
        <v>1.9999589021219006</v>
      </c>
      <c r="H44">
        <f t="shared" si="1"/>
        <v>0</v>
      </c>
      <c r="I44" s="51">
        <f>_xll.acq_special_normalcdf(B44)</f>
        <v>1.8658133003839744E-3</v>
      </c>
      <c r="J44" s="51">
        <f t="shared" si="5"/>
        <v>1.865813300383974E-3</v>
      </c>
      <c r="K44">
        <f t="shared" si="2"/>
        <v>4.3368086899420177E-19</v>
      </c>
    </row>
    <row r="45" spans="2:11" x14ac:dyDescent="0.35">
      <c r="B45">
        <v>-2.8500000000000099</v>
      </c>
      <c r="C45" s="51">
        <f>_xll.acq_special_erf(B45)</f>
        <v>-0.9999443437200386</v>
      </c>
      <c r="D45" s="51">
        <f t="shared" si="3"/>
        <v>-0.9999443437200386</v>
      </c>
      <c r="E45">
        <f t="shared" si="0"/>
        <v>0</v>
      </c>
      <c r="F45" s="51">
        <f>_xll.acq_special_erfc(B45)</f>
        <v>1.9999443437200386</v>
      </c>
      <c r="G45" s="51">
        <f t="shared" si="4"/>
        <v>1.9999443437200386</v>
      </c>
      <c r="H45">
        <f t="shared" si="1"/>
        <v>0</v>
      </c>
      <c r="I45" s="51">
        <f>_xll.acq_special_normalcdf(B45)</f>
        <v>2.1859614549131711E-3</v>
      </c>
      <c r="J45" s="51">
        <f t="shared" si="5"/>
        <v>2.1859614549131711E-3</v>
      </c>
      <c r="K45">
        <f t="shared" si="2"/>
        <v>0</v>
      </c>
    </row>
    <row r="46" spans="2:11" x14ac:dyDescent="0.35">
      <c r="B46">
        <v>-2.80000000000001</v>
      </c>
      <c r="C46" s="51">
        <f>_xll.acq_special_erf(B46)</f>
        <v>-0.99992498680533459</v>
      </c>
      <c r="D46" s="51">
        <f t="shared" si="3"/>
        <v>-0.99992498680533459</v>
      </c>
      <c r="E46">
        <f t="shared" si="0"/>
        <v>0</v>
      </c>
      <c r="F46" s="51">
        <f>_xll.acq_special_erfc(B46)</f>
        <v>1.9999249868053346</v>
      </c>
      <c r="G46" s="51">
        <f t="shared" si="4"/>
        <v>1.9999249868053346</v>
      </c>
      <c r="H46">
        <f t="shared" si="1"/>
        <v>0</v>
      </c>
      <c r="I46" s="51">
        <f>_xll.acq_special_normalcdf(B46)</f>
        <v>2.5551303304278531E-3</v>
      </c>
      <c r="J46" s="51">
        <f t="shared" si="5"/>
        <v>2.5551303304278523E-3</v>
      </c>
      <c r="K46">
        <f t="shared" si="2"/>
        <v>8.6736173798840355E-19</v>
      </c>
    </row>
    <row r="47" spans="2:11" x14ac:dyDescent="0.35">
      <c r="B47">
        <v>-2.7500000000000102</v>
      </c>
      <c r="C47" s="51">
        <f>_xll.acq_special_erf(B47)</f>
        <v>-0.99989937807788043</v>
      </c>
      <c r="D47" s="51">
        <f t="shared" si="3"/>
        <v>-0.99989937807788032</v>
      </c>
      <c r="E47">
        <f t="shared" si="0"/>
        <v>1.1102230246251565E-16</v>
      </c>
      <c r="F47" s="51">
        <f>_xll.acq_special_erfc(B47)</f>
        <v>1.9998993780778804</v>
      </c>
      <c r="G47" s="51">
        <f t="shared" si="4"/>
        <v>1.9998993780778804</v>
      </c>
      <c r="H47">
        <f t="shared" si="1"/>
        <v>0</v>
      </c>
      <c r="I47" s="51">
        <f>_xll.acq_special_normalcdf(B47)</f>
        <v>2.9797632350544627E-3</v>
      </c>
      <c r="J47" s="51">
        <f t="shared" si="5"/>
        <v>2.9797632350544627E-3</v>
      </c>
      <c r="K47">
        <f t="shared" si="2"/>
        <v>0</v>
      </c>
    </row>
    <row r="48" spans="2:11" x14ac:dyDescent="0.35">
      <c r="B48">
        <v>-2.7000000000000099</v>
      </c>
      <c r="C48" s="51">
        <f>_xll.acq_special_erf(B48)</f>
        <v>-0.99986566726005943</v>
      </c>
      <c r="D48" s="51">
        <f t="shared" si="3"/>
        <v>-0.99986566726005943</v>
      </c>
      <c r="E48">
        <f t="shared" si="0"/>
        <v>0</v>
      </c>
      <c r="F48" s="51">
        <f>_xll.acq_special_erfc(B48)</f>
        <v>1.9998656672600594</v>
      </c>
      <c r="G48" s="51">
        <f t="shared" si="4"/>
        <v>1.9998656672600594</v>
      </c>
      <c r="H48">
        <f t="shared" si="1"/>
        <v>0</v>
      </c>
      <c r="I48" s="51">
        <f>_xll.acq_special_normalcdf(B48)</f>
        <v>3.4669738030405641E-3</v>
      </c>
      <c r="J48" s="51">
        <f t="shared" si="5"/>
        <v>3.4669738030405624E-3</v>
      </c>
      <c r="K48">
        <f t="shared" si="2"/>
        <v>1.7347234759768071E-18</v>
      </c>
    </row>
    <row r="49" spans="2:11" x14ac:dyDescent="0.35">
      <c r="B49">
        <v>-2.6500000000000101</v>
      </c>
      <c r="C49" s="51">
        <f>_xll.acq_special_erf(B49)</f>
        <v>-0.99982151224797611</v>
      </c>
      <c r="D49" s="51">
        <f t="shared" si="3"/>
        <v>-0.999821512247976</v>
      </c>
      <c r="E49">
        <f t="shared" si="0"/>
        <v>1.1102230246251565E-16</v>
      </c>
      <c r="F49" s="51">
        <f>_xll.acq_special_erfc(B49)</f>
        <v>1.9998215122479761</v>
      </c>
      <c r="G49" s="51">
        <f t="shared" si="4"/>
        <v>1.9998215122479761</v>
      </c>
      <c r="H49">
        <f t="shared" si="1"/>
        <v>0</v>
      </c>
      <c r="I49" s="51">
        <f>_xll.acq_special_normalcdf(B49)</f>
        <v>4.0245885427581856E-3</v>
      </c>
      <c r="J49" s="51">
        <f t="shared" si="5"/>
        <v>4.0245885427581838E-3</v>
      </c>
      <c r="K49">
        <f t="shared" si="2"/>
        <v>1.7347234759768071E-18</v>
      </c>
    </row>
    <row r="50" spans="2:11" x14ac:dyDescent="0.35">
      <c r="B50">
        <v>-2.6000000000000099</v>
      </c>
      <c r="C50" s="51">
        <f>_xll.acq_special_erf(B50)</f>
        <v>-0.99976396558347069</v>
      </c>
      <c r="D50" s="51">
        <f t="shared" si="3"/>
        <v>-0.99976396558347069</v>
      </c>
      <c r="E50">
        <f t="shared" si="0"/>
        <v>0</v>
      </c>
      <c r="F50" s="51">
        <f>_xll.acq_special_erfc(B50)</f>
        <v>1.9997639655834707</v>
      </c>
      <c r="G50" s="51">
        <f t="shared" si="4"/>
        <v>1.9997639655834707</v>
      </c>
      <c r="H50">
        <f t="shared" si="1"/>
        <v>0</v>
      </c>
      <c r="I50" s="51">
        <f>_xll.acq_special_normalcdf(B50)</f>
        <v>4.6611880237186157E-3</v>
      </c>
      <c r="J50" s="51">
        <f t="shared" si="5"/>
        <v>4.6611880237186157E-3</v>
      </c>
      <c r="K50">
        <f t="shared" si="2"/>
        <v>0</v>
      </c>
    </row>
    <row r="51" spans="2:11" x14ac:dyDescent="0.35">
      <c r="B51">
        <v>-2.55000000000001</v>
      </c>
      <c r="C51" s="51">
        <f>_xll.acq_special_erf(B51)</f>
        <v>-0.99968933965736073</v>
      </c>
      <c r="D51" s="51">
        <f t="shared" si="3"/>
        <v>-0.99968933965736084</v>
      </c>
      <c r="E51">
        <f t="shared" si="0"/>
        <v>1.1102230246251565E-16</v>
      </c>
      <c r="F51" s="51">
        <f>_xll.acq_special_erfc(B51)</f>
        <v>1.9996893396573607</v>
      </c>
      <c r="G51" s="51">
        <f t="shared" si="4"/>
        <v>1.9996893396573607</v>
      </c>
      <c r="H51">
        <f t="shared" si="1"/>
        <v>0</v>
      </c>
      <c r="I51" s="51">
        <f>_xll.acq_special_normalcdf(B51)</f>
        <v>5.3861459540665291E-3</v>
      </c>
      <c r="J51" s="51">
        <f t="shared" si="5"/>
        <v>5.3861459540665282E-3</v>
      </c>
      <c r="K51">
        <f t="shared" si="2"/>
        <v>8.6736173798840355E-19</v>
      </c>
    </row>
    <row r="52" spans="2:11" x14ac:dyDescent="0.35">
      <c r="B52">
        <v>-2.5000000000000102</v>
      </c>
      <c r="C52" s="51">
        <f>_xll.acq_special_erf(B52)</f>
        <v>-0.99959304798255499</v>
      </c>
      <c r="D52" s="51">
        <f t="shared" si="3"/>
        <v>-0.99959304798255511</v>
      </c>
      <c r="E52">
        <f t="shared" si="0"/>
        <v>1.1102230246251565E-16</v>
      </c>
      <c r="F52" s="51">
        <f>_xll.acq_special_erfc(B52)</f>
        <v>1.999593047982555</v>
      </c>
      <c r="G52" s="51">
        <f t="shared" si="4"/>
        <v>1.999593047982555</v>
      </c>
      <c r="H52">
        <f t="shared" si="1"/>
        <v>0</v>
      </c>
      <c r="I52" s="51">
        <f>_xll.acq_special_normalcdf(B52)</f>
        <v>6.2096653257759519E-3</v>
      </c>
      <c r="J52" s="51">
        <f t="shared" si="5"/>
        <v>6.2096653257759519E-3</v>
      </c>
      <c r="K52">
        <f t="shared" si="2"/>
        <v>0</v>
      </c>
    </row>
    <row r="53" spans="2:11" x14ac:dyDescent="0.35">
      <c r="B53">
        <v>-2.4500000000000099</v>
      </c>
      <c r="C53" s="51">
        <f>_xll.acq_special_erf(B53)</f>
        <v>-0.99946941988774896</v>
      </c>
      <c r="D53" s="51">
        <f t="shared" si="3"/>
        <v>-0.99946941988774896</v>
      </c>
      <c r="E53">
        <f t="shared" si="0"/>
        <v>0</v>
      </c>
      <c r="F53" s="51">
        <f>_xll.acq_special_erfc(B53)</f>
        <v>1.999469419887749</v>
      </c>
      <c r="G53" s="51">
        <f t="shared" si="4"/>
        <v>1.999469419887749</v>
      </c>
      <c r="H53">
        <f t="shared" si="1"/>
        <v>0</v>
      </c>
      <c r="I53" s="51">
        <f>_xll.acq_special_normalcdf(B53)</f>
        <v>7.1428107352712183E-3</v>
      </c>
      <c r="J53" s="51">
        <f t="shared" si="5"/>
        <v>7.1428107352712157E-3</v>
      </c>
      <c r="K53">
        <f t="shared" si="2"/>
        <v>2.6020852139652106E-18</v>
      </c>
    </row>
    <row r="54" spans="2:11" x14ac:dyDescent="0.35">
      <c r="B54">
        <v>-2.4000000000000101</v>
      </c>
      <c r="C54" s="51">
        <f>_xll.acq_special_erf(B54)</f>
        <v>-0.99931148610335496</v>
      </c>
      <c r="D54" s="51">
        <f t="shared" si="3"/>
        <v>-0.99931148610335496</v>
      </c>
      <c r="E54">
        <f t="shared" si="0"/>
        <v>0</v>
      </c>
      <c r="F54" s="51">
        <f>_xll.acq_special_erfc(B54)</f>
        <v>1.999311486103355</v>
      </c>
      <c r="G54" s="51">
        <f t="shared" si="4"/>
        <v>1.999311486103355</v>
      </c>
      <c r="H54">
        <f t="shared" si="1"/>
        <v>0</v>
      </c>
      <c r="I54" s="51">
        <f>_xll.acq_special_normalcdf(B54)</f>
        <v>8.1975359245958987E-3</v>
      </c>
      <c r="J54" s="51">
        <f t="shared" si="5"/>
        <v>8.1975359245958987E-3</v>
      </c>
      <c r="K54">
        <f t="shared" si="2"/>
        <v>0</v>
      </c>
    </row>
    <row r="55" spans="2:11" x14ac:dyDescent="0.35">
      <c r="B55">
        <v>-2.3500000000000099</v>
      </c>
      <c r="C55" s="51">
        <f>_xll.acq_special_erf(B55)</f>
        <v>-0.99911073296786768</v>
      </c>
      <c r="D55" s="51">
        <f t="shared" si="3"/>
        <v>-0.99911073296786757</v>
      </c>
      <c r="E55">
        <f t="shared" si="0"/>
        <v>1.1102230246251565E-16</v>
      </c>
      <c r="F55" s="51">
        <f>_xll.acq_special_erfc(B55)</f>
        <v>1.9991107329678677</v>
      </c>
      <c r="G55" s="51">
        <f t="shared" si="4"/>
        <v>1.9991107329678677</v>
      </c>
      <c r="H55">
        <f t="shared" si="1"/>
        <v>0</v>
      </c>
      <c r="I55" s="51">
        <f>_xll.acq_special_normalcdf(B55)</f>
        <v>9.3867055348383199E-3</v>
      </c>
      <c r="J55" s="51">
        <f t="shared" si="5"/>
        <v>9.3867055348383199E-3</v>
      </c>
      <c r="K55">
        <f t="shared" si="2"/>
        <v>0</v>
      </c>
    </row>
    <row r="56" spans="2:11" x14ac:dyDescent="0.35">
      <c r="B56">
        <v>-2.30000000000001</v>
      </c>
      <c r="C56" s="51">
        <f>_xll.acq_special_erf(B56)</f>
        <v>-0.99885682340264337</v>
      </c>
      <c r="D56" s="51">
        <f t="shared" si="3"/>
        <v>-0.99885682340264337</v>
      </c>
      <c r="E56">
        <f t="shared" si="0"/>
        <v>0</v>
      </c>
      <c r="F56" s="51">
        <f>_xll.acq_special_erfc(B56)</f>
        <v>1.9988568234026434</v>
      </c>
      <c r="G56" s="51">
        <f t="shared" si="4"/>
        <v>1.9988568234026434</v>
      </c>
      <c r="H56">
        <f t="shared" si="1"/>
        <v>0</v>
      </c>
      <c r="I56" s="51">
        <f>_xll.acq_special_normalcdf(B56)</f>
        <v>1.0724110021675514E-2</v>
      </c>
      <c r="J56" s="51">
        <f t="shared" si="5"/>
        <v>1.0724110021675514E-2</v>
      </c>
      <c r="K56">
        <f t="shared" si="2"/>
        <v>0</v>
      </c>
    </row>
    <row r="57" spans="2:11" x14ac:dyDescent="0.35">
      <c r="B57">
        <v>-2.2500000000000102</v>
      </c>
      <c r="C57" s="51">
        <f>_xll.acq_special_erf(B57)</f>
        <v>-0.99853728341331882</v>
      </c>
      <c r="D57" s="51">
        <f t="shared" si="3"/>
        <v>-0.99853728341331893</v>
      </c>
      <c r="E57">
        <f t="shared" si="0"/>
        <v>1.1102230246251565E-16</v>
      </c>
      <c r="F57" s="51">
        <f>_xll.acq_special_erfc(B57)</f>
        <v>1.9985372834133188</v>
      </c>
      <c r="G57" s="51">
        <f t="shared" si="4"/>
        <v>1.9985372834133188</v>
      </c>
      <c r="H57">
        <f t="shared" si="1"/>
        <v>0</v>
      </c>
      <c r="I57" s="51">
        <f>_xll.acq_special_normalcdf(B57)</f>
        <v>1.2224472655044376E-2</v>
      </c>
      <c r="J57" s="51">
        <f t="shared" si="5"/>
        <v>1.2224472655044376E-2</v>
      </c>
      <c r="K57">
        <f t="shared" si="2"/>
        <v>0</v>
      </c>
    </row>
    <row r="58" spans="2:11" x14ac:dyDescent="0.35">
      <c r="B58">
        <v>-2.2000000000000099</v>
      </c>
      <c r="C58" s="51">
        <f>_xll.acq_special_erf(B58)</f>
        <v>-0.99813715370201828</v>
      </c>
      <c r="D58" s="51">
        <f t="shared" si="3"/>
        <v>-0.99813715370201817</v>
      </c>
      <c r="E58">
        <f t="shared" si="0"/>
        <v>1.1102230246251565E-16</v>
      </c>
      <c r="F58" s="51">
        <f>_xll.acq_special_erfc(B58)</f>
        <v>1.9981371537020183</v>
      </c>
      <c r="G58" s="51">
        <f t="shared" si="4"/>
        <v>1.9981371537020183</v>
      </c>
      <c r="H58">
        <f t="shared" si="1"/>
        <v>0</v>
      </c>
      <c r="I58" s="51">
        <f>_xll.acq_special_normalcdf(B58)</f>
        <v>1.3903447513498259E-2</v>
      </c>
      <c r="J58" s="51">
        <f t="shared" si="5"/>
        <v>1.3903447513498252E-2</v>
      </c>
      <c r="K58">
        <f t="shared" si="2"/>
        <v>6.9388939039072284E-18</v>
      </c>
    </row>
    <row r="59" spans="2:11" x14ac:dyDescent="0.35">
      <c r="B59">
        <v>-2.1500000000000101</v>
      </c>
      <c r="C59" s="51">
        <f>_xll.acq_special_erf(B59)</f>
        <v>-0.99763860703732554</v>
      </c>
      <c r="D59" s="51">
        <f t="shared" si="3"/>
        <v>-0.99763860703732543</v>
      </c>
      <c r="E59">
        <f t="shared" si="0"/>
        <v>1.1102230246251565E-16</v>
      </c>
      <c r="F59" s="51">
        <f>_xll.acq_special_erfc(B59)</f>
        <v>1.9976386070373255</v>
      </c>
      <c r="G59" s="51">
        <f t="shared" si="4"/>
        <v>1.9976386070373255</v>
      </c>
      <c r="H59">
        <f t="shared" si="1"/>
        <v>0</v>
      </c>
      <c r="I59" s="51">
        <f>_xll.acq_special_normalcdf(B59)</f>
        <v>1.5777607391090107E-2</v>
      </c>
      <c r="J59" s="51">
        <f t="shared" si="5"/>
        <v>1.5777607391090104E-2</v>
      </c>
      <c r="K59">
        <f t="shared" si="2"/>
        <v>3.4694469519536142E-18</v>
      </c>
    </row>
    <row r="60" spans="2:11" x14ac:dyDescent="0.35">
      <c r="B60">
        <v>-2.1000000000000099</v>
      </c>
      <c r="C60" s="51">
        <f>_xll.acq_special_erf(B60)</f>
        <v>-0.99702053334366725</v>
      </c>
      <c r="D60" s="51">
        <f t="shared" si="3"/>
        <v>-0.99702053334366714</v>
      </c>
      <c r="E60">
        <f t="shared" si="0"/>
        <v>1.1102230246251565E-16</v>
      </c>
      <c r="F60" s="51">
        <f>_xll.acq_special_erfc(B60)</f>
        <v>1.9970205333436672</v>
      </c>
      <c r="G60" s="51">
        <f t="shared" si="4"/>
        <v>1.9970205333436672</v>
      </c>
      <c r="H60">
        <f t="shared" si="1"/>
        <v>0</v>
      </c>
      <c r="I60" s="51">
        <f>_xll.acq_special_normalcdf(B60)</f>
        <v>1.7864420562816119E-2</v>
      </c>
      <c r="J60" s="51">
        <f t="shared" si="5"/>
        <v>1.7864420562816112E-2</v>
      </c>
      <c r="K60">
        <f t="shared" si="2"/>
        <v>6.9388939039072284E-18</v>
      </c>
    </row>
    <row r="61" spans="2:11" x14ac:dyDescent="0.35">
      <c r="B61">
        <v>-2.05000000000001</v>
      </c>
      <c r="C61" s="51">
        <f>_xll.acq_special_erf(B61)</f>
        <v>-0.99625809604445714</v>
      </c>
      <c r="D61" s="51">
        <f t="shared" si="3"/>
        <v>-0.99625809604445703</v>
      </c>
      <c r="E61">
        <f t="shared" si="0"/>
        <v>1.1102230246251565E-16</v>
      </c>
      <c r="F61" s="51">
        <f>_xll.acq_special_erfc(B61)</f>
        <v>1.9962580960444571</v>
      </c>
      <c r="G61" s="51">
        <f t="shared" si="4"/>
        <v>1.9962580960444571</v>
      </c>
      <c r="H61">
        <f t="shared" si="1"/>
        <v>0</v>
      </c>
      <c r="I61" s="51">
        <f>_xll.acq_special_normalcdf(B61)</f>
        <v>2.0182215405703908E-2</v>
      </c>
      <c r="J61" s="51">
        <f t="shared" si="5"/>
        <v>2.0182215405703908E-2</v>
      </c>
      <c r="K61">
        <f t="shared" si="2"/>
        <v>0</v>
      </c>
    </row>
    <row r="62" spans="2:11" x14ac:dyDescent="0.35">
      <c r="B62">
        <v>-2.0000000000000102</v>
      </c>
      <c r="C62" s="51">
        <f>_xll.acq_special_erf(B62)</f>
        <v>-0.99532226501895305</v>
      </c>
      <c r="D62" s="51">
        <f t="shared" si="3"/>
        <v>-0.99532226501895293</v>
      </c>
      <c r="E62">
        <f t="shared" si="0"/>
        <v>1.1102230246251565E-16</v>
      </c>
      <c r="F62" s="51">
        <f>_xll.acq_special_erfc(B62)</f>
        <v>1.995322265018953</v>
      </c>
      <c r="G62" s="51">
        <f t="shared" si="4"/>
        <v>1.995322265018953</v>
      </c>
      <c r="H62">
        <f t="shared" si="1"/>
        <v>0</v>
      </c>
      <c r="I62" s="51">
        <f>_xll.acq_special_normalcdf(B62)</f>
        <v>2.275013194817864E-2</v>
      </c>
      <c r="J62" s="51">
        <f t="shared" si="5"/>
        <v>2.2750131948178647E-2</v>
      </c>
      <c r="K62">
        <f t="shared" si="2"/>
        <v>6.9388939039072284E-18</v>
      </c>
    </row>
    <row r="63" spans="2:11" x14ac:dyDescent="0.35">
      <c r="B63">
        <v>-1.9500000000000099</v>
      </c>
      <c r="C63" s="51">
        <f>_xll.acq_special_erf(B63)</f>
        <v>-0.99417933359218935</v>
      </c>
      <c r="D63" s="51">
        <f t="shared" si="3"/>
        <v>-0.99417933359218935</v>
      </c>
      <c r="E63">
        <f t="shared" si="0"/>
        <v>0</v>
      </c>
      <c r="F63" s="51">
        <f>_xll.acq_special_erfc(B63)</f>
        <v>1.9941793335921894</v>
      </c>
      <c r="G63" s="51">
        <f t="shared" si="4"/>
        <v>1.9941793335921894</v>
      </c>
      <c r="H63">
        <f t="shared" si="1"/>
        <v>0</v>
      </c>
      <c r="I63" s="51">
        <f>_xll.acq_special_normalcdf(B63)</f>
        <v>2.5588059521638031E-2</v>
      </c>
      <c r="J63" s="51">
        <f t="shared" si="5"/>
        <v>2.5588059521638038E-2</v>
      </c>
      <c r="K63">
        <f t="shared" si="2"/>
        <v>6.9388939039072284E-18</v>
      </c>
    </row>
    <row r="64" spans="2:11" x14ac:dyDescent="0.35">
      <c r="B64">
        <v>-1.9000000000000099</v>
      </c>
      <c r="C64" s="51">
        <f>_xll.acq_special_erf(B64)</f>
        <v>-0.99279042923525784</v>
      </c>
      <c r="D64" s="51">
        <f t="shared" si="3"/>
        <v>-0.99279042923525773</v>
      </c>
      <c r="E64">
        <f t="shared" si="0"/>
        <v>1.1102230246251565E-16</v>
      </c>
      <c r="F64" s="51">
        <f>_xll.acq_special_erfc(B64)</f>
        <v>1.9927904292352578</v>
      </c>
      <c r="G64" s="51">
        <f t="shared" si="4"/>
        <v>1.9927904292352578</v>
      </c>
      <c r="H64">
        <f t="shared" si="1"/>
        <v>0</v>
      </c>
      <c r="I64" s="51">
        <f>_xll.acq_special_normalcdf(B64)</f>
        <v>2.8716559816001137E-2</v>
      </c>
      <c r="J64" s="51">
        <f t="shared" si="5"/>
        <v>2.8716559816001137E-2</v>
      </c>
      <c r="K64">
        <f t="shared" si="2"/>
        <v>0</v>
      </c>
    </row>
    <row r="65" spans="2:11" x14ac:dyDescent="0.35">
      <c r="B65">
        <v>-1.8500000000000101</v>
      </c>
      <c r="C65" s="51">
        <f>_xll.acq_special_erf(B65)</f>
        <v>-0.99111103005608614</v>
      </c>
      <c r="D65" s="51">
        <f t="shared" si="3"/>
        <v>-0.99111103005608603</v>
      </c>
      <c r="E65">
        <f t="shared" si="0"/>
        <v>1.1102230246251565E-16</v>
      </c>
      <c r="F65" s="51">
        <f>_xll.acq_special_erfc(B65)</f>
        <v>1.9911110300560861</v>
      </c>
      <c r="G65" s="51">
        <f t="shared" si="4"/>
        <v>1.9911110300560861</v>
      </c>
      <c r="H65">
        <f t="shared" si="1"/>
        <v>0</v>
      </c>
      <c r="I65" s="51">
        <f>_xll.acq_special_normalcdf(B65)</f>
        <v>3.2156774795612977E-2</v>
      </c>
      <c r="J65" s="51">
        <f t="shared" si="5"/>
        <v>3.2156774795612984E-2</v>
      </c>
      <c r="K65">
        <f t="shared" si="2"/>
        <v>6.9388939039072284E-18</v>
      </c>
    </row>
    <row r="66" spans="2:11" x14ac:dyDescent="0.35">
      <c r="B66">
        <v>-1.80000000000001</v>
      </c>
      <c r="C66" s="51">
        <f>_xll.acq_special_erf(B66)</f>
        <v>-0.9890905016357312</v>
      </c>
      <c r="D66" s="51">
        <f t="shared" si="3"/>
        <v>-0.9890905016357312</v>
      </c>
      <c r="E66">
        <f t="shared" ref="E66:E129" si="6">ABS(C66-D66)</f>
        <v>0</v>
      </c>
      <c r="F66" s="51">
        <f>_xll.acq_special_erfc(B66)</f>
        <v>1.9890905016357312</v>
      </c>
      <c r="G66" s="51">
        <f t="shared" si="4"/>
        <v>1.9890905016357312</v>
      </c>
      <c r="H66">
        <f t="shared" ref="H66:H129" si="7">ABS(F66-G66)</f>
        <v>0</v>
      </c>
      <c r="I66" s="51">
        <f>_xll.acq_special_normalcdf(B66)</f>
        <v>3.5930319112924998E-2</v>
      </c>
      <c r="J66" s="51">
        <f t="shared" si="5"/>
        <v>3.5930319112924998E-2</v>
      </c>
      <c r="K66">
        <f t="shared" ref="K66:K129" si="8">ABS(I66-J66)</f>
        <v>0</v>
      </c>
    </row>
    <row r="67" spans="2:11" x14ac:dyDescent="0.35">
      <c r="B67">
        <v>-1.75000000000001</v>
      </c>
      <c r="C67" s="51">
        <f>_xll.acq_special_erf(B67)</f>
        <v>-0.98667167121918298</v>
      </c>
      <c r="D67" s="51">
        <f t="shared" ref="D67:D130" si="9">_xlfn.ERF.PRECISE(B67)</f>
        <v>-0.98667167121918298</v>
      </c>
      <c r="E67">
        <f t="shared" si="6"/>
        <v>0</v>
      </c>
      <c r="F67" s="51">
        <f>_xll.acq_special_erfc(B67)</f>
        <v>1.986671671219183</v>
      </c>
      <c r="G67" s="51">
        <f t="shared" ref="G67:G130" si="10">_xlfn.ERFC.PRECISE(B67)</f>
        <v>1.986671671219183</v>
      </c>
      <c r="H67">
        <f t="shared" si="7"/>
        <v>0</v>
      </c>
      <c r="I67" s="51">
        <f>_xll.acq_special_normalcdf(B67)</f>
        <v>4.0059156863816218E-2</v>
      </c>
      <c r="J67" s="51">
        <f t="shared" ref="J67:J130" si="11">_xlfn.NORM.S.DIST(B67,TRUE)</f>
        <v>4.0059156863816225E-2</v>
      </c>
      <c r="K67">
        <f t="shared" si="8"/>
        <v>6.9388939039072284E-18</v>
      </c>
    </row>
    <row r="68" spans="2:11" x14ac:dyDescent="0.35">
      <c r="B68">
        <v>-1.7000000000000099</v>
      </c>
      <c r="C68" s="51">
        <f>_xll.acq_special_erf(B68)</f>
        <v>-0.9837904585907753</v>
      </c>
      <c r="D68" s="51">
        <f t="shared" si="9"/>
        <v>-0.98379045859077519</v>
      </c>
      <c r="E68">
        <f t="shared" si="6"/>
        <v>1.1102230246251565E-16</v>
      </c>
      <c r="F68" s="51">
        <f>_xll.acq_special_erfc(B68)</f>
        <v>1.9837904585907753</v>
      </c>
      <c r="G68" s="51">
        <f t="shared" si="10"/>
        <v>1.9837904585907753</v>
      </c>
      <c r="H68">
        <f t="shared" si="7"/>
        <v>0</v>
      </c>
      <c r="I68" s="51">
        <f>_xll.acq_special_normalcdf(B68)</f>
        <v>4.456546275854209E-2</v>
      </c>
      <c r="J68" s="51">
        <f t="shared" si="11"/>
        <v>4.4565462758542097E-2</v>
      </c>
      <c r="K68">
        <f t="shared" si="8"/>
        <v>6.9388939039072284E-18</v>
      </c>
    </row>
    <row r="69" spans="2:11" x14ac:dyDescent="0.35">
      <c r="B69">
        <v>-1.6500000000000099</v>
      </c>
      <c r="C69" s="51">
        <f>_xll.acq_special_erf(B69)</f>
        <v>-0.98037558502336108</v>
      </c>
      <c r="D69" s="51">
        <f t="shared" si="9"/>
        <v>-0.98037558502336097</v>
      </c>
      <c r="E69">
        <f t="shared" si="6"/>
        <v>1.1102230246251565E-16</v>
      </c>
      <c r="F69" s="51">
        <f>_xll.acq_special_erfc(B69)</f>
        <v>1.9803755850233611</v>
      </c>
      <c r="G69" s="51">
        <f t="shared" si="10"/>
        <v>1.9803755850233611</v>
      </c>
      <c r="H69">
        <f t="shared" si="7"/>
        <v>0</v>
      </c>
      <c r="I69" s="51">
        <f>_xll.acq_special_normalcdf(B69)</f>
        <v>4.947146803364709E-2</v>
      </c>
      <c r="J69" s="51">
        <f t="shared" si="11"/>
        <v>4.947146803364709E-2</v>
      </c>
      <c r="K69">
        <f t="shared" si="8"/>
        <v>0</v>
      </c>
    </row>
    <row r="70" spans="2:11" x14ac:dyDescent="0.35">
      <c r="B70">
        <v>-1.6000000000000101</v>
      </c>
      <c r="C70" s="51">
        <f>_xll.acq_special_erf(B70)</f>
        <v>-0.97634838334464491</v>
      </c>
      <c r="D70" s="51">
        <f t="shared" si="9"/>
        <v>-0.97634838334464491</v>
      </c>
      <c r="E70">
        <f t="shared" si="6"/>
        <v>0</v>
      </c>
      <c r="F70" s="51">
        <f>_xll.acq_special_erfc(B70)</f>
        <v>1.9763483833446449</v>
      </c>
      <c r="G70" s="51">
        <f t="shared" si="10"/>
        <v>1.9763483833446449</v>
      </c>
      <c r="H70">
        <f t="shared" si="7"/>
        <v>0</v>
      </c>
      <c r="I70" s="51">
        <f>_xll.acq_special_normalcdf(B70)</f>
        <v>5.4799291699556843E-2</v>
      </c>
      <c r="J70" s="51">
        <f t="shared" si="11"/>
        <v>5.479929169955685E-2</v>
      </c>
      <c r="K70">
        <f t="shared" si="8"/>
        <v>6.9388939039072284E-18</v>
      </c>
    </row>
    <row r="71" spans="2:11" x14ac:dyDescent="0.35">
      <c r="B71">
        <v>-1.55000000000001</v>
      </c>
      <c r="C71" s="51">
        <f>_xll.acq_special_erf(B71)</f>
        <v>-0.97162273326201354</v>
      </c>
      <c r="D71" s="51">
        <f t="shared" si="9"/>
        <v>-0.97162273326201354</v>
      </c>
      <c r="E71">
        <f t="shared" si="6"/>
        <v>0</v>
      </c>
      <c r="F71" s="51">
        <f>_xll.acq_special_erfc(B71)</f>
        <v>1.9716227332620135</v>
      </c>
      <c r="G71" s="51">
        <f t="shared" si="10"/>
        <v>1.9716227332620135</v>
      </c>
      <c r="H71">
        <f t="shared" si="7"/>
        <v>0</v>
      </c>
      <c r="I71" s="51">
        <f>_xll.acq_special_normalcdf(B71)</f>
        <v>6.0570758002057801E-2</v>
      </c>
      <c r="J71" s="51">
        <f t="shared" si="11"/>
        <v>6.0570758002057801E-2</v>
      </c>
      <c r="K71">
        <f t="shared" si="8"/>
        <v>0</v>
      </c>
    </row>
    <row r="72" spans="2:11" x14ac:dyDescent="0.35">
      <c r="B72">
        <v>-1.50000000000001</v>
      </c>
      <c r="C72" s="51">
        <f>_xll.acq_special_erf(B72)</f>
        <v>-0.96610514647531187</v>
      </c>
      <c r="D72" s="51">
        <f t="shared" si="9"/>
        <v>-0.96610514647531187</v>
      </c>
      <c r="E72">
        <f t="shared" si="6"/>
        <v>0</v>
      </c>
      <c r="F72" s="51">
        <f>_xll.acq_special_erfc(B72)</f>
        <v>1.9661051464753119</v>
      </c>
      <c r="G72" s="51">
        <f t="shared" si="10"/>
        <v>1.9661051464753119</v>
      </c>
      <c r="H72">
        <f t="shared" si="7"/>
        <v>0</v>
      </c>
      <c r="I72" s="51">
        <f>_xll.acq_special_normalcdf(B72)</f>
        <v>6.6807201268856753E-2</v>
      </c>
      <c r="J72" s="51">
        <f t="shared" si="11"/>
        <v>6.6807201268856753E-2</v>
      </c>
      <c r="K72">
        <f t="shared" si="8"/>
        <v>0</v>
      </c>
    </row>
    <row r="73" spans="2:11" x14ac:dyDescent="0.35">
      <c r="B73">
        <v>-1.4500000000000099</v>
      </c>
      <c r="C73" s="51">
        <f>_xll.acq_special_erf(B73)</f>
        <v>-0.95969502563746056</v>
      </c>
      <c r="D73" s="51">
        <f t="shared" si="9"/>
        <v>-0.95969502563746056</v>
      </c>
      <c r="E73">
        <f t="shared" si="6"/>
        <v>0</v>
      </c>
      <c r="F73" s="51">
        <f>_xll.acq_special_erfc(B73)</f>
        <v>1.9596950256374606</v>
      </c>
      <c r="G73" s="51">
        <f t="shared" si="10"/>
        <v>1.9596950256374606</v>
      </c>
      <c r="H73">
        <f t="shared" si="7"/>
        <v>0</v>
      </c>
      <c r="I73" s="51">
        <f>_xll.acq_special_normalcdf(B73)</f>
        <v>7.3529259609646971E-2</v>
      </c>
      <c r="J73" s="51">
        <f t="shared" si="11"/>
        <v>7.3529259609646958E-2</v>
      </c>
      <c r="K73">
        <f t="shared" si="8"/>
        <v>1.3877787807814457E-17</v>
      </c>
    </row>
    <row r="74" spans="2:11" x14ac:dyDescent="0.35">
      <c r="B74">
        <v>-1.4000000000000099</v>
      </c>
      <c r="C74" s="51">
        <f>_xll.acq_special_erf(B74)</f>
        <v>-0.95228511976265029</v>
      </c>
      <c r="D74" s="51">
        <f t="shared" si="9"/>
        <v>-0.9522851197626504</v>
      </c>
      <c r="E74">
        <f t="shared" si="6"/>
        <v>1.1102230246251565E-16</v>
      </c>
      <c r="F74" s="51">
        <f>_xll.acq_special_erfc(B74)</f>
        <v>1.9522851197626503</v>
      </c>
      <c r="G74" s="51">
        <f t="shared" si="10"/>
        <v>1.9522851197626503</v>
      </c>
      <c r="H74">
        <f t="shared" si="7"/>
        <v>0</v>
      </c>
      <c r="I74" s="51">
        <f>_xll.acq_special_normalcdf(B74)</f>
        <v>8.0756659233769623E-2</v>
      </c>
      <c r="J74" s="51">
        <f t="shared" si="11"/>
        <v>8.0756659233769554E-2</v>
      </c>
      <c r="K74">
        <f t="shared" si="8"/>
        <v>6.9388939039072284E-17</v>
      </c>
    </row>
    <row r="75" spans="2:11" x14ac:dyDescent="0.35">
      <c r="B75">
        <v>-1.3500000000000101</v>
      </c>
      <c r="C75" s="51">
        <f>_xll.acq_special_erf(B75)</f>
        <v>-0.94376219612272583</v>
      </c>
      <c r="D75" s="51">
        <f t="shared" si="9"/>
        <v>-0.94376219612272594</v>
      </c>
      <c r="E75">
        <f t="shared" si="6"/>
        <v>1.1102230246251565E-16</v>
      </c>
      <c r="F75" s="51">
        <f>_xll.acq_special_erfc(B75)</f>
        <v>1.9437621961227258</v>
      </c>
      <c r="G75" s="51">
        <f t="shared" si="10"/>
        <v>1.9437621961227258</v>
      </c>
      <c r="H75">
        <f t="shared" si="7"/>
        <v>0</v>
      </c>
      <c r="I75" s="51">
        <f>_xll.acq_special_normalcdf(B75)</f>
        <v>8.8507991437400457E-2</v>
      </c>
      <c r="J75" s="51">
        <f t="shared" si="11"/>
        <v>8.8507991437400374E-2</v>
      </c>
      <c r="K75">
        <f t="shared" si="8"/>
        <v>8.3266726846886741E-17</v>
      </c>
    </row>
    <row r="76" spans="2:11" x14ac:dyDescent="0.35">
      <c r="B76">
        <v>-1.30000000000001</v>
      </c>
      <c r="C76" s="51">
        <f>_xll.acq_special_erf(B76)</f>
        <v>-0.93400794494065442</v>
      </c>
      <c r="D76" s="51">
        <f t="shared" si="9"/>
        <v>-0.93400794494065453</v>
      </c>
      <c r="E76">
        <f t="shared" si="6"/>
        <v>1.1102230246251565E-16</v>
      </c>
      <c r="F76" s="51">
        <f>_xll.acq_special_erfc(B76)</f>
        <v>1.9340079449406544</v>
      </c>
      <c r="G76" s="51">
        <f t="shared" si="10"/>
        <v>1.9340079449406544</v>
      </c>
      <c r="H76">
        <f t="shared" si="7"/>
        <v>0</v>
      </c>
      <c r="I76" s="51">
        <f>_xll.acq_special_normalcdf(B76)</f>
        <v>9.6800484585608582E-2</v>
      </c>
      <c r="J76" s="51">
        <f t="shared" si="11"/>
        <v>9.6800484585608582E-2</v>
      </c>
      <c r="K76">
        <f t="shared" si="8"/>
        <v>0</v>
      </c>
    </row>
    <row r="77" spans="2:11" x14ac:dyDescent="0.35">
      <c r="B77">
        <v>-1.25000000000001</v>
      </c>
      <c r="C77" s="51">
        <f>_xll.acq_special_erf(B77)</f>
        <v>-0.92290012825646062</v>
      </c>
      <c r="D77" s="51">
        <f t="shared" si="9"/>
        <v>-0.92290012825646062</v>
      </c>
      <c r="E77">
        <f t="shared" si="6"/>
        <v>0</v>
      </c>
      <c r="F77" s="51">
        <f>_xll.acq_special_erfc(B77)</f>
        <v>1.9229001282564606</v>
      </c>
      <c r="G77" s="51">
        <f t="shared" si="10"/>
        <v>1.9229001282564606</v>
      </c>
      <c r="H77">
        <f t="shared" si="7"/>
        <v>0</v>
      </c>
      <c r="I77" s="51">
        <f>_xll.acq_special_normalcdf(B77)</f>
        <v>0.10564977366685341</v>
      </c>
      <c r="J77" s="51">
        <f t="shared" si="11"/>
        <v>0.10564977366685342</v>
      </c>
      <c r="K77">
        <f t="shared" si="8"/>
        <v>1.3877787807814457E-17</v>
      </c>
    </row>
    <row r="78" spans="2:11" x14ac:dyDescent="0.35">
      <c r="B78">
        <v>-1.2000000000000099</v>
      </c>
      <c r="C78" s="51">
        <f>_xll.acq_special_erf(B78)</f>
        <v>-0.91031397822963811</v>
      </c>
      <c r="D78" s="51">
        <f t="shared" si="9"/>
        <v>-0.91031397822963811</v>
      </c>
      <c r="E78">
        <f t="shared" si="6"/>
        <v>0</v>
      </c>
      <c r="F78" s="51">
        <f>_xll.acq_special_erfc(B78)</f>
        <v>1.9103139782296381</v>
      </c>
      <c r="G78" s="51">
        <f t="shared" si="10"/>
        <v>1.9103139782296381</v>
      </c>
      <c r="H78">
        <f t="shared" si="7"/>
        <v>0</v>
      </c>
      <c r="I78" s="51">
        <f>_xll.acq_special_normalcdf(B78)</f>
        <v>0.11506967022170633</v>
      </c>
      <c r="J78" s="51">
        <f t="shared" si="11"/>
        <v>0.11506967022170632</v>
      </c>
      <c r="K78">
        <f t="shared" si="8"/>
        <v>1.3877787807814457E-17</v>
      </c>
    </row>
    <row r="79" spans="2:11" x14ac:dyDescent="0.35">
      <c r="B79">
        <v>-1.1500000000000099</v>
      </c>
      <c r="C79" s="51">
        <f>_xll.acq_special_erf(B79)</f>
        <v>-0.89612384293691805</v>
      </c>
      <c r="D79" s="51">
        <f t="shared" si="9"/>
        <v>-0.89612384293691805</v>
      </c>
      <c r="E79">
        <f t="shared" si="6"/>
        <v>0</v>
      </c>
      <c r="F79" s="51">
        <f>_xll.acq_special_erfc(B79)</f>
        <v>1.896123842936918</v>
      </c>
      <c r="G79" s="51">
        <f t="shared" si="10"/>
        <v>1.896123842936918</v>
      </c>
      <c r="H79">
        <f t="shared" si="7"/>
        <v>0</v>
      </c>
      <c r="I79" s="51">
        <f>_xll.acq_special_normalcdf(B79)</f>
        <v>0.12507193563714825</v>
      </c>
      <c r="J79" s="51">
        <f t="shared" si="11"/>
        <v>0.12507193563714819</v>
      </c>
      <c r="K79">
        <f t="shared" si="8"/>
        <v>5.5511151231257827E-17</v>
      </c>
    </row>
    <row r="80" spans="2:11" x14ac:dyDescent="0.35">
      <c r="B80">
        <v>-1.1000000000000101</v>
      </c>
      <c r="C80" s="51">
        <f>_xll.acq_special_erf(B80)</f>
        <v>-0.88020506957408506</v>
      </c>
      <c r="D80" s="51">
        <f t="shared" si="9"/>
        <v>-0.88020506957408506</v>
      </c>
      <c r="E80">
        <f t="shared" si="6"/>
        <v>0</v>
      </c>
      <c r="F80" s="51">
        <f>_xll.acq_special_erfc(B80)</f>
        <v>1.8802050695740851</v>
      </c>
      <c r="G80" s="51">
        <f t="shared" si="10"/>
        <v>1.8802050695740851</v>
      </c>
      <c r="H80">
        <f t="shared" si="7"/>
        <v>0</v>
      </c>
      <c r="I80" s="51">
        <f>_xll.acq_special_normalcdf(B80)</f>
        <v>0.13566606094638051</v>
      </c>
      <c r="J80" s="51">
        <f t="shared" si="11"/>
        <v>0.13566606094638042</v>
      </c>
      <c r="K80">
        <f t="shared" si="8"/>
        <v>8.3266726846886741E-17</v>
      </c>
    </row>
    <row r="81" spans="2:11" x14ac:dyDescent="0.35">
      <c r="B81">
        <v>-1.05000000000001</v>
      </c>
      <c r="C81" s="51">
        <f>_xll.acq_special_erf(B81)</f>
        <v>-0.86243610609010046</v>
      </c>
      <c r="D81" s="51">
        <f t="shared" si="9"/>
        <v>-0.86243610609010046</v>
      </c>
      <c r="E81">
        <f t="shared" si="6"/>
        <v>0</v>
      </c>
      <c r="F81" s="51">
        <f>_xll.acq_special_erfc(B81)</f>
        <v>1.8624361060901005</v>
      </c>
      <c r="G81" s="51">
        <f t="shared" si="10"/>
        <v>1.8624361060901005</v>
      </c>
      <c r="H81">
        <f t="shared" si="7"/>
        <v>0</v>
      </c>
      <c r="I81" s="51">
        <f>_xll.acq_special_normalcdf(B81)</f>
        <v>0.14685905637589358</v>
      </c>
      <c r="J81" s="51">
        <f t="shared" si="11"/>
        <v>0.14685905637589361</v>
      </c>
      <c r="K81">
        <f t="shared" si="8"/>
        <v>2.7755575615628914E-17</v>
      </c>
    </row>
    <row r="82" spans="2:11" x14ac:dyDescent="0.35">
      <c r="B82">
        <v>-1.00000000000001</v>
      </c>
      <c r="C82" s="51">
        <f>_xll.acq_special_erf(B82)</f>
        <v>-0.842700792949719</v>
      </c>
      <c r="D82" s="51">
        <f t="shared" si="9"/>
        <v>-0.842700792949719</v>
      </c>
      <c r="E82">
        <f t="shared" si="6"/>
        <v>0</v>
      </c>
      <c r="F82" s="51">
        <f>_xll.acq_special_erfc(B82)</f>
        <v>1.842700792949719</v>
      </c>
      <c r="G82" s="51">
        <f t="shared" si="10"/>
        <v>1.842700792949719</v>
      </c>
      <c r="H82">
        <f t="shared" si="7"/>
        <v>0</v>
      </c>
      <c r="I82" s="51">
        <f>_xll.acq_special_normalcdf(B82)</f>
        <v>0.15865525393145458</v>
      </c>
      <c r="J82" s="51">
        <f t="shared" si="11"/>
        <v>0.15865525393145458</v>
      </c>
      <c r="K82">
        <f t="shared" si="8"/>
        <v>0</v>
      </c>
    </row>
    <row r="83" spans="2:11" x14ac:dyDescent="0.35">
      <c r="B83">
        <v>-0.95000000000000995</v>
      </c>
      <c r="C83" s="51">
        <f>_xll.acq_special_erf(B83)</f>
        <v>-0.82089080727328234</v>
      </c>
      <c r="D83" s="51">
        <f t="shared" si="9"/>
        <v>-0.82089080727328256</v>
      </c>
      <c r="E83">
        <f t="shared" si="6"/>
        <v>2.2204460492503131E-16</v>
      </c>
      <c r="F83" s="51">
        <f>_xll.acq_special_erfc(B83)</f>
        <v>1.8208908072732823</v>
      </c>
      <c r="G83" s="51">
        <f t="shared" si="10"/>
        <v>1.8208908072732826</v>
      </c>
      <c r="H83">
        <f t="shared" si="7"/>
        <v>2.2204460492503131E-16</v>
      </c>
      <c r="I83" s="51">
        <f>_xll.acq_special_normalcdf(B83)</f>
        <v>0.17105612630847927</v>
      </c>
      <c r="J83" s="51">
        <f t="shared" si="11"/>
        <v>0.17105612630847924</v>
      </c>
      <c r="K83">
        <f t="shared" si="8"/>
        <v>2.7755575615628914E-17</v>
      </c>
    </row>
    <row r="84" spans="2:11" x14ac:dyDescent="0.35">
      <c r="B84">
        <v>-0.90000000000001001</v>
      </c>
      <c r="C84" s="51">
        <f>_xll.acq_special_erf(B84)</f>
        <v>-0.79690821242283716</v>
      </c>
      <c r="D84" s="51">
        <f t="shared" si="9"/>
        <v>-0.79690821242283716</v>
      </c>
      <c r="E84">
        <f t="shared" si="6"/>
        <v>0</v>
      </c>
      <c r="F84" s="51">
        <f>_xll.acq_special_erfc(B84)</f>
        <v>1.7969082124228373</v>
      </c>
      <c r="G84" s="51">
        <f t="shared" si="10"/>
        <v>1.796908212422837</v>
      </c>
      <c r="H84">
        <f t="shared" si="7"/>
        <v>2.2204460492503131E-16</v>
      </c>
      <c r="I84" s="51">
        <f>_xll.acq_special_normalcdf(B84)</f>
        <v>0.18406012534675686</v>
      </c>
      <c r="J84" s="51">
        <f t="shared" si="11"/>
        <v>0.18406012534675684</v>
      </c>
      <c r="K84">
        <f t="shared" si="8"/>
        <v>2.7755575615628914E-17</v>
      </c>
    </row>
    <row r="85" spans="2:11" x14ac:dyDescent="0.35">
      <c r="B85">
        <v>-0.85000000000000997</v>
      </c>
      <c r="C85" s="51">
        <f>_xll.acq_special_erf(B85)</f>
        <v>-0.77066805760835788</v>
      </c>
      <c r="D85" s="51">
        <f t="shared" si="9"/>
        <v>-0.77066805760835799</v>
      </c>
      <c r="E85">
        <f t="shared" si="6"/>
        <v>1.1102230246251565E-16</v>
      </c>
      <c r="F85" s="51">
        <f>_xll.acq_special_erfc(B85)</f>
        <v>1.7706680576083578</v>
      </c>
      <c r="G85" s="51">
        <f t="shared" si="10"/>
        <v>1.770668057608358</v>
      </c>
      <c r="H85">
        <f t="shared" si="7"/>
        <v>2.2204460492503131E-16</v>
      </c>
      <c r="I85" s="51">
        <f>_xll.acq_special_normalcdf(B85)</f>
        <v>0.19766254312268955</v>
      </c>
      <c r="J85" s="51">
        <f t="shared" si="11"/>
        <v>0.1976625431226896</v>
      </c>
      <c r="K85">
        <f t="shared" si="8"/>
        <v>5.5511151231257827E-17</v>
      </c>
    </row>
    <row r="86" spans="2:11" x14ac:dyDescent="0.35">
      <c r="B86">
        <v>-0.80000000000001004</v>
      </c>
      <c r="C86" s="51">
        <f>_xll.acq_special_erf(B86)</f>
        <v>-0.7421009647076664</v>
      </c>
      <c r="D86" s="51">
        <f t="shared" si="9"/>
        <v>-0.74210096470766651</v>
      </c>
      <c r="E86">
        <f t="shared" si="6"/>
        <v>1.1102230246251565E-16</v>
      </c>
      <c r="F86" s="51">
        <f>_xll.acq_special_erfc(B86)</f>
        <v>1.7421009647076664</v>
      </c>
      <c r="G86" s="51">
        <f t="shared" si="10"/>
        <v>1.7421009647076664</v>
      </c>
      <c r="H86">
        <f t="shared" si="7"/>
        <v>0</v>
      </c>
      <c r="I86" s="51">
        <f>_xll.acq_special_normalcdf(B86)</f>
        <v>0.21185539858339381</v>
      </c>
      <c r="J86" s="51">
        <f t="shared" si="11"/>
        <v>0.21185539858339378</v>
      </c>
      <c r="K86">
        <f t="shared" si="8"/>
        <v>2.7755575615628914E-17</v>
      </c>
    </row>
    <row r="87" spans="2:11" x14ac:dyDescent="0.35">
      <c r="B87">
        <v>-0.75000000000001998</v>
      </c>
      <c r="C87" s="51">
        <f>_xll.acq_special_erf(B87)</f>
        <v>-0.71115563365352785</v>
      </c>
      <c r="D87" s="51">
        <f t="shared" si="9"/>
        <v>-0.71115563365352807</v>
      </c>
      <c r="E87">
        <f t="shared" si="6"/>
        <v>2.2204460492503131E-16</v>
      </c>
      <c r="F87" s="51">
        <f>_xll.acq_special_erfc(B87)</f>
        <v>1.7111556336535279</v>
      </c>
      <c r="G87" s="51">
        <f t="shared" si="10"/>
        <v>1.7111556336535281</v>
      </c>
      <c r="H87">
        <f t="shared" si="7"/>
        <v>2.2204460492503131E-16</v>
      </c>
      <c r="I87" s="51">
        <f>_xll.acq_special_normalcdf(B87)</f>
        <v>0.22662735237686216</v>
      </c>
      <c r="J87" s="51">
        <f t="shared" si="11"/>
        <v>0.22662735237686216</v>
      </c>
      <c r="K87">
        <f t="shared" si="8"/>
        <v>0</v>
      </c>
    </row>
    <row r="88" spans="2:11" x14ac:dyDescent="0.35">
      <c r="B88">
        <v>-0.70000000000002005</v>
      </c>
      <c r="C88" s="51">
        <f>_xll.acq_special_erf(B88)</f>
        <v>-0.67780119383743231</v>
      </c>
      <c r="D88" s="51">
        <f t="shared" si="9"/>
        <v>-0.67780119383743243</v>
      </c>
      <c r="E88">
        <f t="shared" si="6"/>
        <v>1.1102230246251565E-16</v>
      </c>
      <c r="F88" s="51">
        <f>_xll.acq_special_erfc(B88)</f>
        <v>1.6778011938374324</v>
      </c>
      <c r="G88" s="51">
        <f t="shared" si="10"/>
        <v>1.6778011938374324</v>
      </c>
      <c r="H88">
        <f t="shared" si="7"/>
        <v>0</v>
      </c>
      <c r="I88" s="51">
        <f>_xll.acq_special_normalcdf(B88)</f>
        <v>0.24196365222306676</v>
      </c>
      <c r="J88" s="51">
        <f t="shared" si="11"/>
        <v>0.24196365222306665</v>
      </c>
      <c r="K88">
        <f t="shared" si="8"/>
        <v>1.1102230246251565E-16</v>
      </c>
    </row>
    <row r="89" spans="2:11" x14ac:dyDescent="0.35">
      <c r="B89">
        <v>-0.65000000000002001</v>
      </c>
      <c r="C89" s="51">
        <f>_xll.acq_special_erf(B89)</f>
        <v>-0.64202932735568652</v>
      </c>
      <c r="D89" s="51">
        <f t="shared" si="9"/>
        <v>-0.64202932735568674</v>
      </c>
      <c r="E89">
        <f t="shared" si="6"/>
        <v>2.2204460492503131E-16</v>
      </c>
      <c r="F89" s="51">
        <f>_xll.acq_special_erfc(B89)</f>
        <v>1.6420293273556865</v>
      </c>
      <c r="G89" s="51">
        <f t="shared" si="10"/>
        <v>1.6420293273556867</v>
      </c>
      <c r="H89">
        <f t="shared" si="7"/>
        <v>2.2204460492503131E-16</v>
      </c>
      <c r="I89" s="51">
        <f>_xll.acq_special_normalcdf(B89)</f>
        <v>0.25784611080585823</v>
      </c>
      <c r="J89" s="51">
        <f t="shared" si="11"/>
        <v>0.25784611080585818</v>
      </c>
      <c r="K89">
        <f t="shared" si="8"/>
        <v>5.5511151231257827E-17</v>
      </c>
    </row>
    <row r="90" spans="2:11" x14ac:dyDescent="0.35">
      <c r="B90">
        <v>-0.60000000000001996</v>
      </c>
      <c r="C90" s="51">
        <f>_xll.acq_special_erf(B90)</f>
        <v>-0.60385609084794156</v>
      </c>
      <c r="D90" s="51">
        <f t="shared" si="9"/>
        <v>-0.60385609084794156</v>
      </c>
      <c r="E90">
        <f t="shared" si="6"/>
        <v>0</v>
      </c>
      <c r="F90" s="51">
        <f>_xll.acq_special_erfc(B90)</f>
        <v>1.6038560908479416</v>
      </c>
      <c r="G90" s="51">
        <f t="shared" si="10"/>
        <v>1.6038560908479416</v>
      </c>
      <c r="H90">
        <f t="shared" si="7"/>
        <v>0</v>
      </c>
      <c r="I90" s="51">
        <f>_xll.acq_special_normalcdf(B90)</f>
        <v>0.27425311775006689</v>
      </c>
      <c r="J90" s="51">
        <f t="shared" si="11"/>
        <v>0.27425311775006689</v>
      </c>
      <c r="K90">
        <f t="shared" si="8"/>
        <v>0</v>
      </c>
    </row>
    <row r="91" spans="2:11" x14ac:dyDescent="0.35">
      <c r="B91">
        <v>-0.55000000000002003</v>
      </c>
      <c r="C91" s="51">
        <f>_xll.acq_special_erf(B91)</f>
        <v>-0.56332336632512559</v>
      </c>
      <c r="D91" s="51">
        <f t="shared" si="9"/>
        <v>-0.56332336632512559</v>
      </c>
      <c r="E91">
        <f t="shared" si="6"/>
        <v>0</v>
      </c>
      <c r="F91" s="51">
        <f>_xll.acq_special_erfc(B91)</f>
        <v>1.5633233663251256</v>
      </c>
      <c r="G91" s="51">
        <f t="shared" si="10"/>
        <v>1.5633233663251256</v>
      </c>
      <c r="H91">
        <f t="shared" si="7"/>
        <v>0</v>
      </c>
      <c r="I91" s="51">
        <f>_xll.acq_special_normalcdf(B91)</f>
        <v>0.29115968678833948</v>
      </c>
      <c r="J91" s="51">
        <f t="shared" si="11"/>
        <v>0.29115968678833948</v>
      </c>
      <c r="K91">
        <f t="shared" si="8"/>
        <v>0</v>
      </c>
    </row>
    <row r="92" spans="2:11" x14ac:dyDescent="0.35">
      <c r="B92">
        <v>-0.50000000000001998</v>
      </c>
      <c r="C92" s="51">
        <f>_xll.acq_special_erf(B92)</f>
        <v>-0.52049987781306406</v>
      </c>
      <c r="D92" s="51">
        <f t="shared" si="9"/>
        <v>-0.52049987781306406</v>
      </c>
      <c r="E92">
        <f t="shared" si="6"/>
        <v>0</v>
      </c>
      <c r="F92" s="51">
        <f>_xll.acq_special_erfc(B92)</f>
        <v>1.5204998778130641</v>
      </c>
      <c r="G92" s="51">
        <f t="shared" si="10"/>
        <v>1.5204998778130641</v>
      </c>
      <c r="H92">
        <f t="shared" si="7"/>
        <v>0</v>
      </c>
      <c r="I92" s="51">
        <f>_xll.acq_special_normalcdf(B92)</f>
        <v>0.30853753872597983</v>
      </c>
      <c r="J92" s="51">
        <f t="shared" si="11"/>
        <v>0.30853753872597978</v>
      </c>
      <c r="K92">
        <f t="shared" si="8"/>
        <v>5.5511151231257827E-17</v>
      </c>
    </row>
    <row r="93" spans="2:11" x14ac:dyDescent="0.35">
      <c r="B93">
        <v>-0.45000000000002</v>
      </c>
      <c r="C93" s="51">
        <f>_xll.acq_special_erf(B93)</f>
        <v>-0.47548171978694204</v>
      </c>
      <c r="D93" s="51">
        <f t="shared" si="9"/>
        <v>-0.47548171978694209</v>
      </c>
      <c r="E93">
        <f t="shared" si="6"/>
        <v>5.5511151231257827E-17</v>
      </c>
      <c r="F93" s="51">
        <f>_xll.acq_special_erfc(B93)</f>
        <v>1.4754817197869421</v>
      </c>
      <c r="G93" s="51">
        <f t="shared" si="10"/>
        <v>1.4754817197869421</v>
      </c>
      <c r="H93">
        <f t="shared" si="7"/>
        <v>0</v>
      </c>
      <c r="I93" s="51">
        <f>_xll.acq_special_normalcdf(B93)</f>
        <v>0.32635522028791286</v>
      </c>
      <c r="J93" s="51">
        <f t="shared" si="11"/>
        <v>0.32635522028791286</v>
      </c>
      <c r="K93">
        <f t="shared" si="8"/>
        <v>0</v>
      </c>
    </row>
    <row r="94" spans="2:11" x14ac:dyDescent="0.35">
      <c r="B94">
        <v>-0.40000000000002001</v>
      </c>
      <c r="C94" s="51">
        <f>_xll.acq_special_erf(B94)</f>
        <v>-0.42839235504668771</v>
      </c>
      <c r="D94" s="51">
        <f t="shared" si="9"/>
        <v>-0.42839235504668777</v>
      </c>
      <c r="E94">
        <f t="shared" si="6"/>
        <v>5.5511151231257827E-17</v>
      </c>
      <c r="F94" s="51">
        <f>_xll.acq_special_erfc(B94)</f>
        <v>1.4283923550466877</v>
      </c>
      <c r="G94" s="51">
        <f t="shared" si="10"/>
        <v>1.4283923550466877</v>
      </c>
      <c r="H94">
        <f t="shared" si="7"/>
        <v>0</v>
      </c>
      <c r="I94" s="51">
        <f>_xll.acq_special_normalcdf(B94)</f>
        <v>0.34457825838966849</v>
      </c>
      <c r="J94" s="51">
        <f t="shared" si="11"/>
        <v>0.34457825838966843</v>
      </c>
      <c r="K94">
        <f t="shared" si="8"/>
        <v>5.5511151231257827E-17</v>
      </c>
    </row>
    <row r="95" spans="2:11" x14ac:dyDescent="0.35">
      <c r="B95">
        <v>-0.35000000000002002</v>
      </c>
      <c r="C95" s="51">
        <f>_xll.acq_special_erf(B95)</f>
        <v>-0.37938205356233029</v>
      </c>
      <c r="D95" s="51">
        <f t="shared" si="9"/>
        <v>-0.37938205356233035</v>
      </c>
      <c r="E95">
        <f t="shared" si="6"/>
        <v>5.5511151231257827E-17</v>
      </c>
      <c r="F95" s="51">
        <f>_xll.acq_special_erfc(B95)</f>
        <v>1.3793820535623302</v>
      </c>
      <c r="G95" s="51">
        <f t="shared" si="10"/>
        <v>1.3793820535623302</v>
      </c>
      <c r="H95">
        <f t="shared" si="7"/>
        <v>0</v>
      </c>
      <c r="I95" s="51">
        <f>_xll.acq_special_normalcdf(B95)</f>
        <v>0.36316934882437341</v>
      </c>
      <c r="J95" s="51">
        <f t="shared" si="11"/>
        <v>0.36316934882437341</v>
      </c>
      <c r="K95">
        <f t="shared" si="8"/>
        <v>0</v>
      </c>
    </row>
    <row r="96" spans="2:11" x14ac:dyDescent="0.35">
      <c r="B96">
        <v>-0.30000000000001997</v>
      </c>
      <c r="C96" s="51">
        <f>_xll.acq_special_erf(B96)</f>
        <v>-0.32862675945914793</v>
      </c>
      <c r="D96" s="51">
        <f t="shared" si="9"/>
        <v>-0.3286267594591481</v>
      </c>
      <c r="E96">
        <f t="shared" si="6"/>
        <v>1.6653345369377348E-16</v>
      </c>
      <c r="F96" s="51">
        <f>_xll.acq_special_erfc(B96)</f>
        <v>1.3286267594591479</v>
      </c>
      <c r="G96" s="51">
        <f t="shared" si="10"/>
        <v>1.3286267594591481</v>
      </c>
      <c r="H96">
        <f t="shared" si="7"/>
        <v>2.2204460492503131E-16</v>
      </c>
      <c r="I96" s="51">
        <f>_xll.acq_special_normalcdf(B96)</f>
        <v>0.38208857781103978</v>
      </c>
      <c r="J96" s="51">
        <f t="shared" si="11"/>
        <v>0.38208857781103972</v>
      </c>
      <c r="K96">
        <f t="shared" si="8"/>
        <v>5.5511151231257827E-17</v>
      </c>
    </row>
    <row r="97" spans="2:11" x14ac:dyDescent="0.35">
      <c r="B97">
        <v>-0.25000000000001998</v>
      </c>
      <c r="C97" s="51">
        <f>_xll.acq_special_erf(B97)</f>
        <v>-0.27632639016825811</v>
      </c>
      <c r="D97" s="51">
        <f t="shared" si="9"/>
        <v>-0.27632639016825811</v>
      </c>
      <c r="E97">
        <f t="shared" si="6"/>
        <v>0</v>
      </c>
      <c r="F97" s="51">
        <f>_xll.acq_special_erfc(B97)</f>
        <v>1.2763263901682582</v>
      </c>
      <c r="G97" s="51">
        <f t="shared" si="10"/>
        <v>1.2763263901682582</v>
      </c>
      <c r="H97">
        <f t="shared" si="7"/>
        <v>0</v>
      </c>
      <c r="I97" s="51">
        <f>_xll.acq_special_normalcdf(B97)</f>
        <v>0.40129367431706853</v>
      </c>
      <c r="J97" s="51">
        <f t="shared" si="11"/>
        <v>0.40129367431706853</v>
      </c>
      <c r="K97">
        <f t="shared" si="8"/>
        <v>0</v>
      </c>
    </row>
    <row r="98" spans="2:11" x14ac:dyDescent="0.35">
      <c r="B98">
        <v>-0.20000000000002</v>
      </c>
      <c r="C98" s="51">
        <f>_xll.acq_special_erf(B98)</f>
        <v>-0.2227025892105001</v>
      </c>
      <c r="D98" s="51">
        <f t="shared" si="9"/>
        <v>-0.22270258921050015</v>
      </c>
      <c r="E98">
        <f t="shared" si="6"/>
        <v>5.5511151231257827E-17</v>
      </c>
      <c r="F98" s="51">
        <f>_xll.acq_special_erfc(B98)</f>
        <v>1.2227025892105001</v>
      </c>
      <c r="G98" s="51">
        <f t="shared" si="10"/>
        <v>1.2227025892105001</v>
      </c>
      <c r="H98">
        <f t="shared" si="7"/>
        <v>0</v>
      </c>
      <c r="I98" s="51">
        <f>_xll.acq_special_normalcdf(B98)</f>
        <v>0.42074029056088913</v>
      </c>
      <c r="J98" s="51">
        <f t="shared" si="11"/>
        <v>0.42074029056088913</v>
      </c>
      <c r="K98">
        <f t="shared" si="8"/>
        <v>0</v>
      </c>
    </row>
    <row r="99" spans="2:11" x14ac:dyDescent="0.35">
      <c r="B99">
        <v>-0.15000000000002001</v>
      </c>
      <c r="C99" s="51">
        <f>_xll.acq_special_erf(B99)</f>
        <v>-0.16799597142738554</v>
      </c>
      <c r="D99" s="51">
        <f t="shared" si="9"/>
        <v>-0.16799597142738559</v>
      </c>
      <c r="E99">
        <f t="shared" si="6"/>
        <v>5.5511151231257827E-17</v>
      </c>
      <c r="F99" s="51">
        <f>_xll.acq_special_erfc(B99)</f>
        <v>1.1679959714273855</v>
      </c>
      <c r="G99" s="51">
        <f t="shared" si="10"/>
        <v>1.1679959714273855</v>
      </c>
      <c r="H99">
        <f t="shared" si="7"/>
        <v>0</v>
      </c>
      <c r="I99" s="51">
        <f>_xll.acq_special_normalcdf(B99)</f>
        <v>0.44038230762974961</v>
      </c>
      <c r="J99" s="51">
        <f t="shared" si="11"/>
        <v>0.44038230762974956</v>
      </c>
      <c r="K99">
        <f t="shared" si="8"/>
        <v>5.5511151231257827E-17</v>
      </c>
    </row>
    <row r="100" spans="2:11" x14ac:dyDescent="0.35">
      <c r="B100">
        <v>-0.10000000000002</v>
      </c>
      <c r="C100" s="51">
        <f>_xll.acq_special_erf(B100)</f>
        <v>-0.11246291601830724</v>
      </c>
      <c r="D100" s="51">
        <f t="shared" si="9"/>
        <v>-0.11246291601830724</v>
      </c>
      <c r="E100">
        <f t="shared" si="6"/>
        <v>0</v>
      </c>
      <c r="F100" s="51">
        <f>_xll.acq_special_erfc(B100)</f>
        <v>1.1124629160183073</v>
      </c>
      <c r="G100" s="51">
        <f t="shared" si="10"/>
        <v>1.1124629160183073</v>
      </c>
      <c r="H100">
        <f t="shared" si="7"/>
        <v>0</v>
      </c>
      <c r="I100" s="51">
        <f>_xll.acq_special_normalcdf(B100)</f>
        <v>0.46017216272296307</v>
      </c>
      <c r="J100" s="51">
        <f t="shared" si="11"/>
        <v>0.46017216272296307</v>
      </c>
      <c r="K100">
        <f t="shared" si="8"/>
        <v>0</v>
      </c>
    </row>
    <row r="101" spans="2:11" x14ac:dyDescent="0.35">
      <c r="B101">
        <v>-5.0000000000020299E-2</v>
      </c>
      <c r="C101" s="51">
        <f>_xll.acq_special_erf(B101)</f>
        <v>-5.6371977797039466E-2</v>
      </c>
      <c r="D101" s="51">
        <f t="shared" si="9"/>
        <v>-5.6371977797039487E-2</v>
      </c>
      <c r="E101">
        <f t="shared" si="6"/>
        <v>2.0816681711721685E-17</v>
      </c>
      <c r="F101" s="51">
        <f>_xll.acq_special_erfc(B101)</f>
        <v>1.0563719777970395</v>
      </c>
      <c r="G101" s="51">
        <f t="shared" si="10"/>
        <v>1.0563719777970395</v>
      </c>
      <c r="H101">
        <f t="shared" si="7"/>
        <v>0</v>
      </c>
      <c r="I101" s="51">
        <f>_xll.acq_special_normalcdf(B101)</f>
        <v>0.48006119416161946</v>
      </c>
      <c r="J101" s="51">
        <f t="shared" si="11"/>
        <v>0.48006119416161946</v>
      </c>
      <c r="K101">
        <f t="shared" si="8"/>
        <v>0</v>
      </c>
    </row>
    <row r="102" spans="2:11" x14ac:dyDescent="0.35">
      <c r="B102">
        <v>-2.0428103653102899E-14</v>
      </c>
      <c r="C102" s="51">
        <f>_xll.acq_special_erf(B102)</f>
        <v>-2.3050646585429045E-14</v>
      </c>
      <c r="D102" s="51">
        <f t="shared" si="9"/>
        <v>-2.3050646585429052E-14</v>
      </c>
      <c r="E102">
        <f t="shared" si="6"/>
        <v>6.3108872417680944E-30</v>
      </c>
      <c r="F102" s="51">
        <f>_xll.acq_special_erfc(B102)</f>
        <v>1.0000000000000231</v>
      </c>
      <c r="G102" s="51">
        <f t="shared" si="10"/>
        <v>1.0000000000000231</v>
      </c>
      <c r="H102">
        <f t="shared" si="7"/>
        <v>0</v>
      </c>
      <c r="I102" s="51">
        <f>_xll.acq_special_normalcdf(B102)</f>
        <v>0.49999999999999184</v>
      </c>
      <c r="J102" s="51">
        <f t="shared" si="11"/>
        <v>0.49999999999999184</v>
      </c>
      <c r="K102">
        <f t="shared" si="8"/>
        <v>0</v>
      </c>
    </row>
    <row r="103" spans="2:11" x14ac:dyDescent="0.35">
      <c r="B103">
        <v>4.9999999999980303E-2</v>
      </c>
      <c r="C103" s="51">
        <f>_xll.acq_special_erf(B103)</f>
        <v>5.6371977796994446E-2</v>
      </c>
      <c r="D103" s="51">
        <f t="shared" si="9"/>
        <v>5.637197779699446E-2</v>
      </c>
      <c r="E103">
        <f t="shared" si="6"/>
        <v>1.3877787807814457E-17</v>
      </c>
      <c r="F103" s="51">
        <f>_xll.acq_special_erfc(B103)</f>
        <v>0.94362802220300557</v>
      </c>
      <c r="G103" s="51">
        <f t="shared" si="10"/>
        <v>0.94362802220300557</v>
      </c>
      <c r="H103">
        <f t="shared" si="7"/>
        <v>0</v>
      </c>
      <c r="I103" s="51">
        <f>_xll.acq_special_normalcdf(B103)</f>
        <v>0.5199388058383646</v>
      </c>
      <c r="J103" s="51">
        <f t="shared" si="11"/>
        <v>0.5199388058383646</v>
      </c>
      <c r="K103">
        <f t="shared" si="8"/>
        <v>0</v>
      </c>
    </row>
    <row r="104" spans="2:11" x14ac:dyDescent="0.35">
      <c r="B104">
        <v>9.9999999999980105E-2</v>
      </c>
      <c r="C104" s="51">
        <f>_xll.acq_special_erf(B104)</f>
        <v>0.11246291601826267</v>
      </c>
      <c r="D104" s="51">
        <f t="shared" si="9"/>
        <v>0.11246291601826267</v>
      </c>
      <c r="E104">
        <f t="shared" si="6"/>
        <v>0</v>
      </c>
      <c r="F104" s="51">
        <f>_xll.acq_special_erfc(B104)</f>
        <v>0.88753708398173736</v>
      </c>
      <c r="G104" s="51">
        <f t="shared" si="10"/>
        <v>0.88753708398173736</v>
      </c>
      <c r="H104">
        <f t="shared" si="7"/>
        <v>0</v>
      </c>
      <c r="I104" s="51">
        <f>_xll.acq_special_normalcdf(B104)</f>
        <v>0.53982783727702111</v>
      </c>
      <c r="J104" s="51">
        <f t="shared" si="11"/>
        <v>0.53982783727702111</v>
      </c>
      <c r="K104">
        <f t="shared" si="8"/>
        <v>0</v>
      </c>
    </row>
    <row r="105" spans="2:11" x14ac:dyDescent="0.35">
      <c r="B105">
        <v>0.14999999999998001</v>
      </c>
      <c r="C105" s="51">
        <f>_xll.acq_special_erf(B105)</f>
        <v>0.16799597142734141</v>
      </c>
      <c r="D105" s="51">
        <f t="shared" si="9"/>
        <v>0.16799597142734146</v>
      </c>
      <c r="E105">
        <f t="shared" si="6"/>
        <v>5.5511151231257827E-17</v>
      </c>
      <c r="F105" s="51">
        <f>_xll.acq_special_erfc(B105)</f>
        <v>0.83200402857265865</v>
      </c>
      <c r="G105" s="51">
        <f t="shared" si="10"/>
        <v>0.83200402857265854</v>
      </c>
      <c r="H105">
        <f t="shared" si="7"/>
        <v>1.1102230246251565E-16</v>
      </c>
      <c r="I105" s="51">
        <f>_xll.acq_special_normalcdf(B105)</f>
        <v>0.55961769237023462</v>
      </c>
      <c r="J105" s="51">
        <f t="shared" si="11"/>
        <v>0.55961769237023462</v>
      </c>
      <c r="K105">
        <f t="shared" si="8"/>
        <v>0</v>
      </c>
    </row>
    <row r="106" spans="2:11" x14ac:dyDescent="0.35">
      <c r="B106">
        <v>0.19999999999998</v>
      </c>
      <c r="C106" s="51">
        <f>_xll.acq_special_erf(B106)</f>
        <v>0.22270258921045677</v>
      </c>
      <c r="D106" s="51">
        <f t="shared" si="9"/>
        <v>0.22270258921045677</v>
      </c>
      <c r="E106">
        <f t="shared" si="6"/>
        <v>0</v>
      </c>
      <c r="F106" s="51">
        <f>_xll.acq_special_erfc(B106)</f>
        <v>0.77729741078954318</v>
      </c>
      <c r="G106" s="51">
        <f t="shared" si="10"/>
        <v>0.77729741078954318</v>
      </c>
      <c r="H106">
        <f t="shared" si="7"/>
        <v>0</v>
      </c>
      <c r="I106" s="51">
        <f>_xll.acq_special_normalcdf(B106)</f>
        <v>0.57925970943909522</v>
      </c>
      <c r="J106" s="51">
        <f t="shared" si="11"/>
        <v>0.57925970943909522</v>
      </c>
      <c r="K106">
        <f t="shared" si="8"/>
        <v>0</v>
      </c>
    </row>
    <row r="107" spans="2:11" x14ac:dyDescent="0.35">
      <c r="B107">
        <v>0.24999999999997999</v>
      </c>
      <c r="C107" s="51">
        <f>_xll.acq_special_erf(B107)</f>
        <v>0.27632639016821564</v>
      </c>
      <c r="D107" s="51">
        <f t="shared" si="9"/>
        <v>0.27632639016821575</v>
      </c>
      <c r="E107">
        <f t="shared" si="6"/>
        <v>1.1102230246251565E-16</v>
      </c>
      <c r="F107" s="51">
        <f>_xll.acq_special_erfc(B107)</f>
        <v>0.72367360983178441</v>
      </c>
      <c r="G107" s="51">
        <f t="shared" si="10"/>
        <v>0.72367360983178419</v>
      </c>
      <c r="H107">
        <f t="shared" si="7"/>
        <v>2.2204460492503131E-16</v>
      </c>
      <c r="I107" s="51">
        <f>_xll.acq_special_normalcdf(B107)</f>
        <v>0.59870632568291593</v>
      </c>
      <c r="J107" s="51">
        <f t="shared" si="11"/>
        <v>0.59870632568291593</v>
      </c>
      <c r="K107">
        <f t="shared" si="8"/>
        <v>0</v>
      </c>
    </row>
    <row r="108" spans="2:11" x14ac:dyDescent="0.35">
      <c r="B108">
        <v>0.29999999999998</v>
      </c>
      <c r="C108" s="51">
        <f>_xll.acq_special_erf(B108)</f>
        <v>0.3286267594591068</v>
      </c>
      <c r="D108" s="51">
        <f t="shared" si="9"/>
        <v>0.32862675945910685</v>
      </c>
      <c r="E108">
        <f t="shared" si="6"/>
        <v>5.5511151231257827E-17</v>
      </c>
      <c r="F108" s="51">
        <f>_xll.acq_special_erfc(B108)</f>
        <v>0.6713732405408932</v>
      </c>
      <c r="G108" s="51">
        <f t="shared" si="10"/>
        <v>0.6713732405408932</v>
      </c>
      <c r="H108">
        <f t="shared" si="7"/>
        <v>0</v>
      </c>
      <c r="I108" s="51">
        <f>_xll.acq_special_normalcdf(B108)</f>
        <v>0.61791142218894501</v>
      </c>
      <c r="J108" s="51">
        <f t="shared" si="11"/>
        <v>0.61791142218894501</v>
      </c>
      <c r="K108">
        <f t="shared" si="8"/>
        <v>0</v>
      </c>
    </row>
    <row r="109" spans="2:11" x14ac:dyDescent="0.35">
      <c r="B109">
        <v>0.34999999999997999</v>
      </c>
      <c r="C109" s="51">
        <f>_xll.acq_special_erf(B109)</f>
        <v>0.37938205356229027</v>
      </c>
      <c r="D109" s="51">
        <f t="shared" si="9"/>
        <v>0.37938205356229032</v>
      </c>
      <c r="E109">
        <f t="shared" si="6"/>
        <v>5.5511151231257827E-17</v>
      </c>
      <c r="F109" s="51">
        <f>_xll.acq_special_erfc(B109)</f>
        <v>0.62061794643770973</v>
      </c>
      <c r="G109" s="51">
        <f t="shared" si="10"/>
        <v>0.62061794643770973</v>
      </c>
      <c r="H109">
        <f t="shared" si="7"/>
        <v>0</v>
      </c>
      <c r="I109" s="51">
        <f>_xll.acq_special_normalcdf(B109)</f>
        <v>0.63683065117561166</v>
      </c>
      <c r="J109" s="51">
        <f t="shared" si="11"/>
        <v>0.63683065117561155</v>
      </c>
      <c r="K109">
        <f t="shared" si="8"/>
        <v>1.1102230246251565E-16</v>
      </c>
    </row>
    <row r="110" spans="2:11" x14ac:dyDescent="0.35">
      <c r="B110">
        <v>0.39999999999997998</v>
      </c>
      <c r="C110" s="51">
        <f>_xll.acq_special_erf(B110)</f>
        <v>0.42839235504664919</v>
      </c>
      <c r="D110" s="51">
        <f t="shared" si="9"/>
        <v>0.42839235504664919</v>
      </c>
      <c r="E110">
        <f t="shared" si="6"/>
        <v>0</v>
      </c>
      <c r="F110" s="51">
        <f>_xll.acq_special_erfc(B110)</f>
        <v>0.57160764495335081</v>
      </c>
      <c r="G110" s="51">
        <f t="shared" si="10"/>
        <v>0.57160764495335081</v>
      </c>
      <c r="H110">
        <f t="shared" si="7"/>
        <v>0</v>
      </c>
      <c r="I110" s="51">
        <f>_xll.acq_special_normalcdf(B110)</f>
        <v>0.65542174161031674</v>
      </c>
      <c r="J110" s="51">
        <f t="shared" si="11"/>
        <v>0.65542174161031674</v>
      </c>
      <c r="K110">
        <f t="shared" si="8"/>
        <v>0</v>
      </c>
    </row>
    <row r="111" spans="2:11" x14ac:dyDescent="0.35">
      <c r="B111">
        <v>0.44999999999998003</v>
      </c>
      <c r="C111" s="51">
        <f>_xll.acq_special_erf(B111)</f>
        <v>0.47548171978690529</v>
      </c>
      <c r="D111" s="51">
        <f t="shared" si="9"/>
        <v>0.47548171978690529</v>
      </c>
      <c r="E111">
        <f t="shared" si="6"/>
        <v>0</v>
      </c>
      <c r="F111" s="51">
        <f>_xll.acq_special_erfc(B111)</f>
        <v>0.52451828021309477</v>
      </c>
      <c r="G111" s="51">
        <f t="shared" si="10"/>
        <v>0.52451828021309477</v>
      </c>
      <c r="H111">
        <f t="shared" si="7"/>
        <v>0</v>
      </c>
      <c r="I111" s="51">
        <f>_xll.acq_special_normalcdf(B111)</f>
        <v>0.67364477971207282</v>
      </c>
      <c r="J111" s="51">
        <f t="shared" si="11"/>
        <v>0.67364477971207282</v>
      </c>
      <c r="K111">
        <f t="shared" si="8"/>
        <v>0</v>
      </c>
    </row>
    <row r="112" spans="2:11" x14ac:dyDescent="0.35">
      <c r="B112">
        <v>0.49999999999998002</v>
      </c>
      <c r="C112" s="51">
        <f>_xll.acq_special_erf(B112)</f>
        <v>0.52049987781302898</v>
      </c>
      <c r="D112" s="51">
        <f t="shared" si="9"/>
        <v>0.52049987781302909</v>
      </c>
      <c r="E112">
        <f t="shared" si="6"/>
        <v>1.1102230246251565E-16</v>
      </c>
      <c r="F112" s="51">
        <f>_xll.acq_special_erfc(B112)</f>
        <v>0.47950012218697102</v>
      </c>
      <c r="G112" s="51">
        <f t="shared" si="10"/>
        <v>0.47950012218697091</v>
      </c>
      <c r="H112">
        <f t="shared" si="7"/>
        <v>1.1102230246251565E-16</v>
      </c>
      <c r="I112" s="51">
        <f>_xll.acq_special_normalcdf(B112)</f>
        <v>0.69146246127400601</v>
      </c>
      <c r="J112" s="51">
        <f t="shared" si="11"/>
        <v>0.69146246127400612</v>
      </c>
      <c r="K112">
        <f t="shared" si="8"/>
        <v>1.1102230246251565E-16</v>
      </c>
    </row>
    <row r="113" spans="2:11" x14ac:dyDescent="0.35">
      <c r="B113">
        <v>0.54999999999997995</v>
      </c>
      <c r="C113" s="51">
        <f>_xll.acq_special_erf(B113)</f>
        <v>0.56332336632509217</v>
      </c>
      <c r="D113" s="51">
        <f t="shared" si="9"/>
        <v>0.56332336632509217</v>
      </c>
      <c r="E113">
        <f t="shared" si="6"/>
        <v>0</v>
      </c>
      <c r="F113" s="51">
        <f>_xll.acq_special_erfc(B113)</f>
        <v>0.43667663367490783</v>
      </c>
      <c r="G113" s="51">
        <f t="shared" si="10"/>
        <v>0.43667663367490783</v>
      </c>
      <c r="H113">
        <f t="shared" si="7"/>
        <v>0</v>
      </c>
      <c r="I113" s="51">
        <f>_xll.acq_special_normalcdf(B113)</f>
        <v>0.70884031321164676</v>
      </c>
      <c r="J113" s="51">
        <f t="shared" si="11"/>
        <v>0.70884031321164676</v>
      </c>
      <c r="K113">
        <f t="shared" si="8"/>
        <v>0</v>
      </c>
    </row>
    <row r="114" spans="2:11" x14ac:dyDescent="0.35">
      <c r="B114">
        <v>0.59999999999997999</v>
      </c>
      <c r="C114" s="51">
        <f>_xll.acq_special_erf(B114)</f>
        <v>0.60385609084791014</v>
      </c>
      <c r="D114" s="51">
        <f t="shared" si="9"/>
        <v>0.60385609084791025</v>
      </c>
      <c r="E114">
        <f t="shared" si="6"/>
        <v>1.1102230246251565E-16</v>
      </c>
      <c r="F114" s="51">
        <f>_xll.acq_special_erfc(B114)</f>
        <v>0.39614390915208986</v>
      </c>
      <c r="G114" s="51">
        <f t="shared" si="10"/>
        <v>0.3961439091520898</v>
      </c>
      <c r="H114">
        <f t="shared" si="7"/>
        <v>5.5511151231257827E-17</v>
      </c>
      <c r="I114" s="51">
        <f>_xll.acq_special_normalcdf(B114)</f>
        <v>0.72574688224991979</v>
      </c>
      <c r="J114" s="51">
        <f t="shared" si="11"/>
        <v>0.72574688224991979</v>
      </c>
      <c r="K114">
        <f t="shared" si="8"/>
        <v>0</v>
      </c>
    </row>
    <row r="115" spans="2:11" x14ac:dyDescent="0.35">
      <c r="B115">
        <v>0.64999999999998004</v>
      </c>
      <c r="C115" s="51">
        <f>_xll.acq_special_erf(B115)</f>
        <v>0.6420293273556571</v>
      </c>
      <c r="D115" s="51">
        <f t="shared" si="9"/>
        <v>0.6420293273556571</v>
      </c>
      <c r="E115">
        <f t="shared" si="6"/>
        <v>0</v>
      </c>
      <c r="F115" s="51">
        <f>_xll.acq_special_erfc(B115)</f>
        <v>0.3579706726443429</v>
      </c>
      <c r="G115" s="51">
        <f t="shared" si="10"/>
        <v>0.3579706726443429</v>
      </c>
      <c r="H115">
        <f t="shared" si="7"/>
        <v>0</v>
      </c>
      <c r="I115" s="51">
        <f>_xll.acq_special_normalcdf(B115)</f>
        <v>0.74215388919412884</v>
      </c>
      <c r="J115" s="51">
        <f t="shared" si="11"/>
        <v>0.74215388919412884</v>
      </c>
      <c r="K115">
        <f t="shared" si="8"/>
        <v>0</v>
      </c>
    </row>
    <row r="116" spans="2:11" x14ac:dyDescent="0.35">
      <c r="B116">
        <v>0.69999999999997997</v>
      </c>
      <c r="C116" s="51">
        <f>_xll.acq_special_erf(B116)</f>
        <v>0.67780119383740456</v>
      </c>
      <c r="D116" s="51">
        <f t="shared" si="9"/>
        <v>0.67780119383740467</v>
      </c>
      <c r="E116">
        <f t="shared" si="6"/>
        <v>1.1102230246251565E-16</v>
      </c>
      <c r="F116" s="51">
        <f>_xll.acq_special_erfc(B116)</f>
        <v>0.32219880616259544</v>
      </c>
      <c r="G116" s="51">
        <f t="shared" si="10"/>
        <v>0.32219880616259533</v>
      </c>
      <c r="H116">
        <f t="shared" si="7"/>
        <v>1.1102230246251565E-16</v>
      </c>
      <c r="I116" s="51">
        <f>_xll.acq_special_normalcdf(B116)</f>
        <v>0.75803634777692075</v>
      </c>
      <c r="J116" s="51">
        <f t="shared" si="11"/>
        <v>0.75803634777692075</v>
      </c>
      <c r="K116">
        <f t="shared" si="8"/>
        <v>0</v>
      </c>
    </row>
    <row r="117" spans="2:11" x14ac:dyDescent="0.35">
      <c r="B117">
        <v>0.74999999999998002</v>
      </c>
      <c r="C117" s="51">
        <f>_xll.acq_special_erf(B117)</f>
        <v>0.71115563365350232</v>
      </c>
      <c r="D117" s="51">
        <f t="shared" si="9"/>
        <v>0.71115563365350232</v>
      </c>
      <c r="E117">
        <f t="shared" si="6"/>
        <v>0</v>
      </c>
      <c r="F117" s="51">
        <f>_xll.acq_special_erfc(B117)</f>
        <v>0.28884436634649768</v>
      </c>
      <c r="G117" s="51">
        <f t="shared" si="10"/>
        <v>0.28884436634649774</v>
      </c>
      <c r="H117">
        <f t="shared" si="7"/>
        <v>5.5511151231257827E-17</v>
      </c>
      <c r="I117" s="51">
        <f>_xll.acq_special_normalcdf(B117)</f>
        <v>0.77337264762312574</v>
      </c>
      <c r="J117" s="51">
        <f t="shared" si="11"/>
        <v>0.77337264762312574</v>
      </c>
      <c r="K117">
        <f t="shared" si="8"/>
        <v>0</v>
      </c>
    </row>
    <row r="118" spans="2:11" x14ac:dyDescent="0.35">
      <c r="B118">
        <v>0.79999999999997995</v>
      </c>
      <c r="C118" s="51">
        <f>_xll.acq_special_erf(B118)</f>
        <v>0.74210096470764852</v>
      </c>
      <c r="D118" s="51">
        <f t="shared" si="9"/>
        <v>0.74210096470764852</v>
      </c>
      <c r="E118">
        <f t="shared" si="6"/>
        <v>0</v>
      </c>
      <c r="F118" s="51">
        <f>_xll.acq_special_erfc(B118)</f>
        <v>0.25789903529235148</v>
      </c>
      <c r="G118" s="51">
        <f t="shared" si="10"/>
        <v>0.25789903529235148</v>
      </c>
      <c r="H118">
        <f t="shared" si="7"/>
        <v>0</v>
      </c>
      <c r="I118" s="51">
        <f>_xll.acq_special_normalcdf(B118)</f>
        <v>0.78814460141659759</v>
      </c>
      <c r="J118" s="51">
        <f t="shared" si="11"/>
        <v>0.78814460141659759</v>
      </c>
      <c r="K118">
        <f t="shared" si="8"/>
        <v>0</v>
      </c>
    </row>
    <row r="119" spans="2:11" x14ac:dyDescent="0.35">
      <c r="B119">
        <v>0.84999999999997999</v>
      </c>
      <c r="C119" s="51">
        <f>_xll.acq_special_erf(B119)</f>
        <v>0.77066805760834156</v>
      </c>
      <c r="D119" s="51">
        <f t="shared" si="9"/>
        <v>0.77066805760834156</v>
      </c>
      <c r="E119">
        <f t="shared" si="6"/>
        <v>0</v>
      </c>
      <c r="F119" s="51">
        <f>_xll.acq_special_erfc(B119)</f>
        <v>0.22933194239165844</v>
      </c>
      <c r="G119" s="51">
        <f t="shared" si="10"/>
        <v>0.22933194239165841</v>
      </c>
      <c r="H119">
        <f t="shared" si="7"/>
        <v>2.7755575615628914E-17</v>
      </c>
      <c r="I119" s="51">
        <f>_xll.acq_special_normalcdf(B119)</f>
        <v>0.80233745687730207</v>
      </c>
      <c r="J119" s="51">
        <f t="shared" si="11"/>
        <v>0.80233745687730207</v>
      </c>
      <c r="K119">
        <f t="shared" si="8"/>
        <v>0</v>
      </c>
    </row>
    <row r="120" spans="2:11" x14ac:dyDescent="0.35">
      <c r="B120">
        <v>0.89999999999998004</v>
      </c>
      <c r="C120" s="51">
        <f>_xll.acq_special_erf(B120)</f>
        <v>0.79690821242282195</v>
      </c>
      <c r="D120" s="51">
        <f t="shared" si="9"/>
        <v>0.79690821242282217</v>
      </c>
      <c r="E120">
        <f t="shared" si="6"/>
        <v>2.2204460492503131E-16</v>
      </c>
      <c r="F120" s="51">
        <f>_xll.acq_special_erfc(B120)</f>
        <v>0.20309178757717805</v>
      </c>
      <c r="G120" s="51">
        <f t="shared" si="10"/>
        <v>0.20309178757717788</v>
      </c>
      <c r="H120">
        <f t="shared" si="7"/>
        <v>1.6653345369377348E-16</v>
      </c>
      <c r="I120" s="51">
        <f>_xll.acq_special_normalcdf(B120)</f>
        <v>0.81593987465323514</v>
      </c>
      <c r="J120" s="51">
        <f t="shared" si="11"/>
        <v>0.81593987465323525</v>
      </c>
      <c r="K120">
        <f t="shared" si="8"/>
        <v>1.1102230246251565E-16</v>
      </c>
    </row>
    <row r="121" spans="2:11" x14ac:dyDescent="0.35">
      <c r="B121">
        <v>0.94999999999997997</v>
      </c>
      <c r="C121" s="51">
        <f>_xll.acq_special_erf(B121)</f>
        <v>0.82089080727326869</v>
      </c>
      <c r="D121" s="51">
        <f t="shared" si="9"/>
        <v>0.8208908072732688</v>
      </c>
      <c r="E121">
        <f t="shared" si="6"/>
        <v>1.1102230246251565E-16</v>
      </c>
      <c r="F121" s="51">
        <f>_xll.acq_special_erfc(B121)</f>
        <v>0.17910919272673131</v>
      </c>
      <c r="G121" s="51">
        <f t="shared" si="10"/>
        <v>0.1791091927267312</v>
      </c>
      <c r="H121">
        <f t="shared" si="7"/>
        <v>1.1102230246251565E-16</v>
      </c>
      <c r="I121" s="51">
        <f>_xll.acq_special_normalcdf(B121)</f>
        <v>0.82894387369151312</v>
      </c>
      <c r="J121" s="51">
        <f t="shared" si="11"/>
        <v>0.82894387369151312</v>
      </c>
      <c r="K121">
        <f t="shared" si="8"/>
        <v>0</v>
      </c>
    </row>
    <row r="122" spans="2:11" x14ac:dyDescent="0.35">
      <c r="B122">
        <v>0.99999999999998002</v>
      </c>
      <c r="C122" s="51">
        <f>_xll.acq_special_erf(B122)</f>
        <v>0.84270079294970657</v>
      </c>
      <c r="D122" s="51">
        <f t="shared" si="9"/>
        <v>0.84270079294970657</v>
      </c>
      <c r="E122">
        <f t="shared" si="6"/>
        <v>0</v>
      </c>
      <c r="F122" s="51">
        <f>_xll.acq_special_erfc(B122)</f>
        <v>0.15729920705029343</v>
      </c>
      <c r="G122" s="51">
        <f t="shared" si="10"/>
        <v>0.15729920705029343</v>
      </c>
      <c r="H122">
        <f t="shared" si="7"/>
        <v>0</v>
      </c>
      <c r="I122" s="51">
        <f>_xll.acq_special_normalcdf(B122)</f>
        <v>0.84134474606853815</v>
      </c>
      <c r="J122" s="51">
        <f t="shared" si="11"/>
        <v>0.84134474606853815</v>
      </c>
      <c r="K122">
        <f t="shared" si="8"/>
        <v>0</v>
      </c>
    </row>
    <row r="123" spans="2:11" x14ac:dyDescent="0.35">
      <c r="B123">
        <v>1.0499999999999801</v>
      </c>
      <c r="C123" s="51">
        <f>_xll.acq_special_erf(B123)</f>
        <v>0.86243610609008914</v>
      </c>
      <c r="D123" s="51">
        <f t="shared" si="9"/>
        <v>0.86243610609008925</v>
      </c>
      <c r="E123">
        <f t="shared" si="6"/>
        <v>1.1102230246251565E-16</v>
      </c>
      <c r="F123" s="51">
        <f>_xll.acq_special_erfc(B123)</f>
        <v>0.13756389390991083</v>
      </c>
      <c r="G123" s="51">
        <f t="shared" si="10"/>
        <v>0.13756389390991078</v>
      </c>
      <c r="H123">
        <f t="shared" si="7"/>
        <v>5.5511151231257827E-17</v>
      </c>
      <c r="I123" s="51">
        <f>_xll.acq_special_normalcdf(B123)</f>
        <v>0.85314094362409953</v>
      </c>
      <c r="J123" s="51">
        <f t="shared" si="11"/>
        <v>0.85314094362409953</v>
      </c>
      <c r="K123">
        <f t="shared" si="8"/>
        <v>0</v>
      </c>
    </row>
    <row r="124" spans="2:11" x14ac:dyDescent="0.35">
      <c r="B124">
        <v>1.0999999999999801</v>
      </c>
      <c r="C124" s="51">
        <f>_xll.acq_special_erf(B124)</f>
        <v>0.88020506957407496</v>
      </c>
      <c r="D124" s="51">
        <f t="shared" si="9"/>
        <v>0.88020506957407496</v>
      </c>
      <c r="E124">
        <f t="shared" si="6"/>
        <v>0</v>
      </c>
      <c r="F124" s="51">
        <f>_xll.acq_special_erfc(B124)</f>
        <v>0.11979493042592501</v>
      </c>
      <c r="G124" s="51">
        <f t="shared" si="10"/>
        <v>0.119794930425925</v>
      </c>
      <c r="H124">
        <f t="shared" si="7"/>
        <v>1.3877787807814457E-17</v>
      </c>
      <c r="I124" s="51">
        <f>_xll.acq_special_normalcdf(B124)</f>
        <v>0.864333939053613</v>
      </c>
      <c r="J124" s="51">
        <f t="shared" si="11"/>
        <v>0.864333939053613</v>
      </c>
      <c r="K124">
        <f t="shared" si="8"/>
        <v>0</v>
      </c>
    </row>
    <row r="125" spans="2:11" x14ac:dyDescent="0.35">
      <c r="B125">
        <v>1.1499999999999799</v>
      </c>
      <c r="C125" s="51">
        <f>_xll.acq_special_erf(B125)</f>
        <v>0.89612384293690894</v>
      </c>
      <c r="D125" s="51">
        <f t="shared" si="9"/>
        <v>0.89612384293690894</v>
      </c>
      <c r="E125">
        <f t="shared" si="6"/>
        <v>0</v>
      </c>
      <c r="F125" s="51">
        <f>_xll.acq_special_erfc(B125)</f>
        <v>0.10387615706309104</v>
      </c>
      <c r="G125" s="51">
        <f t="shared" si="10"/>
        <v>0.10387615706309103</v>
      </c>
      <c r="H125">
        <f t="shared" si="7"/>
        <v>1.3877787807814457E-17</v>
      </c>
      <c r="I125" s="51">
        <f>_xll.acq_special_normalcdf(B125)</f>
        <v>0.87492806436284565</v>
      </c>
      <c r="J125" s="51">
        <f t="shared" si="11"/>
        <v>0.87492806436284565</v>
      </c>
      <c r="K125">
        <f t="shared" si="8"/>
        <v>0</v>
      </c>
    </row>
    <row r="126" spans="2:11" x14ac:dyDescent="0.35">
      <c r="B126">
        <v>1.19999999999998</v>
      </c>
      <c r="C126" s="51">
        <f>_xll.acq_special_erf(B126)</f>
        <v>0.91031397822963012</v>
      </c>
      <c r="D126" s="51">
        <f t="shared" si="9"/>
        <v>0.91031397822963001</v>
      </c>
      <c r="E126">
        <f t="shared" si="6"/>
        <v>1.1102230246251565E-16</v>
      </c>
      <c r="F126" s="51">
        <f>_xll.acq_special_erfc(B126)</f>
        <v>8.9686021770369939E-2</v>
      </c>
      <c r="G126" s="51">
        <f t="shared" si="10"/>
        <v>8.9686021770369981E-2</v>
      </c>
      <c r="H126">
        <f t="shared" si="7"/>
        <v>4.163336342344337E-17</v>
      </c>
      <c r="I126" s="51">
        <f>_xll.acq_special_normalcdf(B126)</f>
        <v>0.88493032977828778</v>
      </c>
      <c r="J126" s="51">
        <f t="shared" si="11"/>
        <v>0.88493032977828789</v>
      </c>
      <c r="K126">
        <f t="shared" si="8"/>
        <v>1.1102230246251565E-16</v>
      </c>
    </row>
    <row r="127" spans="2:11" x14ac:dyDescent="0.35">
      <c r="B127">
        <v>1.24999999999998</v>
      </c>
      <c r="C127" s="51">
        <f>_xll.acq_special_erf(B127)</f>
        <v>0.92290012825645351</v>
      </c>
      <c r="D127" s="51">
        <f t="shared" si="9"/>
        <v>0.92290012825645351</v>
      </c>
      <c r="E127">
        <f t="shared" si="6"/>
        <v>0</v>
      </c>
      <c r="F127" s="51">
        <f>_xll.acq_special_erfc(B127)</f>
        <v>7.7099871743546516E-2</v>
      </c>
      <c r="G127" s="51">
        <f t="shared" si="10"/>
        <v>7.7099871743546503E-2</v>
      </c>
      <c r="H127">
        <f t="shared" si="7"/>
        <v>1.3877787807814457E-17</v>
      </c>
      <c r="I127" s="51">
        <f>_xll.acq_special_normalcdf(B127)</f>
        <v>0.8943502263331411</v>
      </c>
      <c r="J127" s="51">
        <f t="shared" si="11"/>
        <v>0.8943502263331411</v>
      </c>
      <c r="K127">
        <f t="shared" si="8"/>
        <v>0</v>
      </c>
    </row>
    <row r="128" spans="2:11" x14ac:dyDescent="0.35">
      <c r="B128">
        <v>1.2999999999999801</v>
      </c>
      <c r="C128" s="51">
        <f>_xll.acq_special_erf(B128)</f>
        <v>0.93400794494064832</v>
      </c>
      <c r="D128" s="51">
        <f t="shared" si="9"/>
        <v>0.93400794494064832</v>
      </c>
      <c r="E128">
        <f t="shared" si="6"/>
        <v>0</v>
      </c>
      <c r="F128" s="51">
        <f>_xll.acq_special_erfc(B128)</f>
        <v>6.5992055059351726E-2</v>
      </c>
      <c r="G128" s="51">
        <f t="shared" si="10"/>
        <v>6.5992055059351712E-2</v>
      </c>
      <c r="H128">
        <f t="shared" si="7"/>
        <v>1.3877787807814457E-17</v>
      </c>
      <c r="I128" s="51">
        <f>_xll.acq_special_normalcdf(B128)</f>
        <v>0.90319951541438614</v>
      </c>
      <c r="J128" s="51">
        <f t="shared" si="11"/>
        <v>0.90319951541438626</v>
      </c>
      <c r="K128">
        <f t="shared" si="8"/>
        <v>1.1102230246251565E-16</v>
      </c>
    </row>
    <row r="129" spans="2:11" x14ac:dyDescent="0.35">
      <c r="B129">
        <v>1.3499999999999801</v>
      </c>
      <c r="C129" s="51">
        <f>_xll.acq_special_erf(B129)</f>
        <v>0.94376219612272039</v>
      </c>
      <c r="D129" s="51">
        <f t="shared" si="9"/>
        <v>0.94376219612272039</v>
      </c>
      <c r="E129">
        <f t="shared" si="6"/>
        <v>0</v>
      </c>
      <c r="F129" s="51">
        <f>_xll.acq_special_erfc(B129)</f>
        <v>5.6237803877279571E-2</v>
      </c>
      <c r="G129" s="51">
        <f t="shared" si="10"/>
        <v>5.6237803877279571E-2</v>
      </c>
      <c r="H129">
        <f t="shared" si="7"/>
        <v>0</v>
      </c>
      <c r="I129" s="51">
        <f>_xll.acq_special_normalcdf(B129)</f>
        <v>0.91149200856259482</v>
      </c>
      <c r="J129" s="51">
        <f t="shared" si="11"/>
        <v>0.91149200856259482</v>
      </c>
      <c r="K129">
        <f t="shared" si="8"/>
        <v>0</v>
      </c>
    </row>
    <row r="130" spans="2:11" x14ac:dyDescent="0.35">
      <c r="B130">
        <v>1.3999999999999799</v>
      </c>
      <c r="C130" s="51">
        <f>_xll.acq_special_erf(B130)</f>
        <v>0.95228511976264563</v>
      </c>
      <c r="D130" s="51">
        <f t="shared" si="9"/>
        <v>0.95228511976264563</v>
      </c>
      <c r="E130">
        <f t="shared" ref="E130:E193" si="12">ABS(C130-D130)</f>
        <v>0</v>
      </c>
      <c r="F130" s="51">
        <f>_xll.acq_special_erfc(B130)</f>
        <v>4.7714880237354373E-2</v>
      </c>
      <c r="G130" s="51">
        <f t="shared" si="10"/>
        <v>4.7714880237354373E-2</v>
      </c>
      <c r="H130">
        <f t="shared" ref="H130:H193" si="13">ABS(F130-G130)</f>
        <v>0</v>
      </c>
      <c r="I130" s="51">
        <f>_xll.acq_special_normalcdf(B130)</f>
        <v>0.91924334076622594</v>
      </c>
      <c r="J130" s="51">
        <f t="shared" si="11"/>
        <v>0.91924334076622594</v>
      </c>
      <c r="K130">
        <f t="shared" ref="K130:K193" si="14">ABS(I130-J130)</f>
        <v>0</v>
      </c>
    </row>
    <row r="131" spans="2:11" x14ac:dyDescent="0.35">
      <c r="B131">
        <v>1.44999999999998</v>
      </c>
      <c r="C131" s="51">
        <f>_xll.acq_special_erf(B131)</f>
        <v>0.95969502563745646</v>
      </c>
      <c r="D131" s="51">
        <f t="shared" ref="D131:D194" si="15">_xlfn.ERF.PRECISE(B131)</f>
        <v>0.95969502563745646</v>
      </c>
      <c r="E131">
        <f t="shared" si="12"/>
        <v>0</v>
      </c>
      <c r="F131" s="51">
        <f>_xll.acq_special_erfc(B131)</f>
        <v>4.030497436254353E-2</v>
      </c>
      <c r="G131" s="51">
        <f t="shared" ref="G131:G194" si="16">_xlfn.ERFC.PRECISE(B131)</f>
        <v>4.030497436254353E-2</v>
      </c>
      <c r="H131">
        <f t="shared" si="13"/>
        <v>0</v>
      </c>
      <c r="I131" s="51">
        <f>_xll.acq_special_normalcdf(B131)</f>
        <v>0.92647074039034893</v>
      </c>
      <c r="J131" s="51">
        <f t="shared" ref="J131:J194" si="17">_xlfn.NORM.S.DIST(B131,TRUE)</f>
        <v>0.92647074039034893</v>
      </c>
      <c r="K131">
        <f t="shared" si="14"/>
        <v>0</v>
      </c>
    </row>
    <row r="132" spans="2:11" x14ac:dyDescent="0.35">
      <c r="B132">
        <v>1.49999999999998</v>
      </c>
      <c r="C132" s="51">
        <f>_xll.acq_special_erf(B132)</f>
        <v>0.96610514647530832</v>
      </c>
      <c r="D132" s="51">
        <f t="shared" si="15"/>
        <v>0.96610514647530832</v>
      </c>
      <c r="E132">
        <f t="shared" si="12"/>
        <v>0</v>
      </c>
      <c r="F132" s="51">
        <f>_xll.acq_special_erfc(B132)</f>
        <v>3.3894853524691647E-2</v>
      </c>
      <c r="G132" s="51">
        <f t="shared" si="16"/>
        <v>3.3894853524691654E-2</v>
      </c>
      <c r="H132">
        <f t="shared" si="13"/>
        <v>6.9388939039072284E-18</v>
      </c>
      <c r="I132" s="51">
        <f>_xll.acq_special_normalcdf(B132)</f>
        <v>0.93319279873113936</v>
      </c>
      <c r="J132" s="51">
        <f t="shared" si="17"/>
        <v>0.93319279873113936</v>
      </c>
      <c r="K132">
        <f t="shared" si="14"/>
        <v>0</v>
      </c>
    </row>
    <row r="133" spans="2:11" x14ac:dyDescent="0.35">
      <c r="B133">
        <v>1.5499999999999801</v>
      </c>
      <c r="C133" s="51">
        <f>_xll.acq_special_erf(B133)</f>
        <v>0.97162273326201054</v>
      </c>
      <c r="D133" s="51">
        <f t="shared" si="15"/>
        <v>0.97162273326201054</v>
      </c>
      <c r="E133">
        <f t="shared" si="12"/>
        <v>0</v>
      </c>
      <c r="F133" s="51">
        <f>_xll.acq_special_erfc(B133)</f>
        <v>2.8377266737989501E-2</v>
      </c>
      <c r="G133" s="51">
        <f t="shared" si="16"/>
        <v>2.8377266737989505E-2</v>
      </c>
      <c r="H133">
        <f t="shared" si="13"/>
        <v>3.4694469519536142E-18</v>
      </c>
      <c r="I133" s="51">
        <f>_xll.acq_special_normalcdf(B133)</f>
        <v>0.93942924199793865</v>
      </c>
      <c r="J133" s="51">
        <f t="shared" si="17"/>
        <v>0.93942924199793865</v>
      </c>
      <c r="K133">
        <f t="shared" si="14"/>
        <v>0</v>
      </c>
    </row>
    <row r="134" spans="2:11" x14ac:dyDescent="0.35">
      <c r="B134">
        <v>1.5999999999999801</v>
      </c>
      <c r="C134" s="51">
        <f>_xll.acq_special_erf(B134)</f>
        <v>0.97634838334464225</v>
      </c>
      <c r="D134" s="51">
        <f t="shared" si="15"/>
        <v>0.97634838334464225</v>
      </c>
      <c r="E134">
        <f t="shared" si="12"/>
        <v>0</v>
      </c>
      <c r="F134" s="51">
        <f>_xll.acq_special_erfc(B134)</f>
        <v>2.3651616655357723E-2</v>
      </c>
      <c r="G134" s="51">
        <f t="shared" si="16"/>
        <v>2.3651616655357727E-2</v>
      </c>
      <c r="H134">
        <f t="shared" si="13"/>
        <v>3.4694469519536142E-18</v>
      </c>
      <c r="I134" s="51">
        <f>_xll.acq_special_normalcdf(B134)</f>
        <v>0.94520070830043978</v>
      </c>
      <c r="J134" s="51">
        <f t="shared" si="17"/>
        <v>0.94520070830043978</v>
      </c>
      <c r="K134">
        <f t="shared" si="14"/>
        <v>0</v>
      </c>
    </row>
    <row r="135" spans="2:11" x14ac:dyDescent="0.35">
      <c r="B135">
        <v>1.6499999999999799</v>
      </c>
      <c r="C135" s="51">
        <f>_xll.acq_special_erf(B135)</f>
        <v>0.98037558502335886</v>
      </c>
      <c r="D135" s="51">
        <f t="shared" si="15"/>
        <v>0.98037558502335886</v>
      </c>
      <c r="E135">
        <f t="shared" si="12"/>
        <v>0</v>
      </c>
      <c r="F135" s="51">
        <f>_xll.acq_special_erfc(B135)</f>
        <v>1.9624414976641191E-2</v>
      </c>
      <c r="G135" s="51">
        <f t="shared" si="16"/>
        <v>1.9624414976641184E-2</v>
      </c>
      <c r="H135">
        <f t="shared" si="13"/>
        <v>6.9388939039072284E-18</v>
      </c>
      <c r="I135" s="51">
        <f>_xll.acq_special_normalcdf(B135)</f>
        <v>0.9505285319663499</v>
      </c>
      <c r="J135" s="51">
        <f t="shared" si="17"/>
        <v>0.9505285319663499</v>
      </c>
      <c r="K135">
        <f t="shared" si="14"/>
        <v>0</v>
      </c>
    </row>
    <row r="136" spans="2:11" x14ac:dyDescent="0.35">
      <c r="B136">
        <v>1.69999999999998</v>
      </c>
      <c r="C136" s="51">
        <f>_xll.acq_special_erf(B136)</f>
        <v>0.9837904585907733</v>
      </c>
      <c r="D136" s="51">
        <f t="shared" si="15"/>
        <v>0.9837904585907733</v>
      </c>
      <c r="E136">
        <f t="shared" si="12"/>
        <v>0</v>
      </c>
      <c r="F136" s="51">
        <f>_xll.acq_special_erfc(B136)</f>
        <v>1.6209541409226695E-2</v>
      </c>
      <c r="G136" s="51">
        <f t="shared" si="16"/>
        <v>1.6209541409226695E-2</v>
      </c>
      <c r="H136">
        <f t="shared" si="13"/>
        <v>0</v>
      </c>
      <c r="I136" s="51">
        <f>_xll.acq_special_normalcdf(B136)</f>
        <v>0.95543453724145511</v>
      </c>
      <c r="J136" s="51">
        <f t="shared" si="17"/>
        <v>0.95543453724145511</v>
      </c>
      <c r="K136">
        <f t="shared" si="14"/>
        <v>0</v>
      </c>
    </row>
    <row r="137" spans="2:11" x14ac:dyDescent="0.35">
      <c r="B137">
        <v>1.74999999999998</v>
      </c>
      <c r="C137" s="51">
        <f>_xll.acq_special_erf(B137)</f>
        <v>0.98667167121918142</v>
      </c>
      <c r="D137" s="51">
        <f t="shared" si="15"/>
        <v>0.98667167121918142</v>
      </c>
      <c r="E137">
        <f t="shared" si="12"/>
        <v>0</v>
      </c>
      <c r="F137" s="51">
        <f>_xll.acq_special_erfc(B137)</f>
        <v>1.3328328780818608E-2</v>
      </c>
      <c r="G137" s="51">
        <f t="shared" si="16"/>
        <v>1.3328328780818612E-2</v>
      </c>
      <c r="H137">
        <f t="shared" si="13"/>
        <v>3.4694469519536142E-18</v>
      </c>
      <c r="I137" s="51">
        <f>_xll.acq_special_normalcdf(B137)</f>
        <v>0.95994084313618122</v>
      </c>
      <c r="J137" s="51">
        <f t="shared" si="17"/>
        <v>0.95994084313618122</v>
      </c>
      <c r="K137">
        <f t="shared" si="14"/>
        <v>0</v>
      </c>
    </row>
    <row r="138" spans="2:11" x14ac:dyDescent="0.35">
      <c r="B138">
        <v>1.7999999999999801</v>
      </c>
      <c r="C138" s="51">
        <f>_xll.acq_special_erf(B138)</f>
        <v>0.98909050163572987</v>
      </c>
      <c r="D138" s="51">
        <f t="shared" si="15"/>
        <v>0.98909050163572987</v>
      </c>
      <c r="E138">
        <f t="shared" si="12"/>
        <v>0</v>
      </c>
      <c r="F138" s="51">
        <f>_xll.acq_special_erfc(B138)</f>
        <v>1.0909498364270166E-2</v>
      </c>
      <c r="G138" s="51">
        <f t="shared" si="16"/>
        <v>1.0909498364270163E-2</v>
      </c>
      <c r="H138">
        <f t="shared" si="13"/>
        <v>3.4694469519536142E-18</v>
      </c>
      <c r="I138" s="51">
        <f>_xll.acq_special_normalcdf(B138)</f>
        <v>0.96406968088707257</v>
      </c>
      <c r="J138" s="51">
        <f t="shared" si="17"/>
        <v>0.96406968088707268</v>
      </c>
      <c r="K138">
        <f t="shared" si="14"/>
        <v>1.1102230246251565E-16</v>
      </c>
    </row>
    <row r="139" spans="2:11" x14ac:dyDescent="0.35">
      <c r="B139">
        <v>1.8499999999999801</v>
      </c>
      <c r="C139" s="51">
        <f>_xll.acq_special_erf(B139)</f>
        <v>0.99111103005608503</v>
      </c>
      <c r="D139" s="51">
        <f t="shared" si="15"/>
        <v>0.99111103005608503</v>
      </c>
      <c r="E139">
        <f t="shared" si="12"/>
        <v>0</v>
      </c>
      <c r="F139" s="51">
        <f>_xll.acq_special_erfc(B139)</f>
        <v>8.888969943915026E-3</v>
      </c>
      <c r="G139" s="51">
        <f t="shared" si="16"/>
        <v>8.888969943915026E-3</v>
      </c>
      <c r="H139">
        <f t="shared" si="13"/>
        <v>0</v>
      </c>
      <c r="I139" s="51">
        <f>_xll.acq_special_normalcdf(B139)</f>
        <v>0.96784322520438482</v>
      </c>
      <c r="J139" s="51">
        <f t="shared" si="17"/>
        <v>0.96784322520438493</v>
      </c>
      <c r="K139">
        <f t="shared" si="14"/>
        <v>1.1102230246251565E-16</v>
      </c>
    </row>
    <row r="140" spans="2:11" x14ac:dyDescent="0.35">
      <c r="B140">
        <v>1.8999999999999799</v>
      </c>
      <c r="C140" s="51">
        <f>_xll.acq_special_erf(B140)</f>
        <v>0.99279042923525684</v>
      </c>
      <c r="D140" s="51">
        <f t="shared" si="15"/>
        <v>0.99279042923525684</v>
      </c>
      <c r="E140">
        <f t="shared" si="12"/>
        <v>0</v>
      </c>
      <c r="F140" s="51">
        <f>_xll.acq_special_erfc(B140)</f>
        <v>7.2095707647431406E-3</v>
      </c>
      <c r="G140" s="51">
        <f t="shared" si="16"/>
        <v>7.2095707647431388E-3</v>
      </c>
      <c r="H140">
        <f t="shared" si="13"/>
        <v>1.7347234759768071E-18</v>
      </c>
      <c r="I140" s="51">
        <f>_xll.acq_special_normalcdf(B140)</f>
        <v>0.97128344018399693</v>
      </c>
      <c r="J140" s="51">
        <f t="shared" si="17"/>
        <v>0.97128344018399693</v>
      </c>
      <c r="K140">
        <f t="shared" si="14"/>
        <v>0</v>
      </c>
    </row>
    <row r="141" spans="2:11" x14ac:dyDescent="0.35">
      <c r="B141">
        <v>1.94999999999998</v>
      </c>
      <c r="C141" s="51">
        <f>_xll.acq_special_erf(B141)</f>
        <v>0.99417933359218857</v>
      </c>
      <c r="D141" s="51">
        <f t="shared" si="15"/>
        <v>0.99417933359218857</v>
      </c>
      <c r="E141">
        <f t="shared" si="12"/>
        <v>0</v>
      </c>
      <c r="F141" s="51">
        <f>_xll.acq_special_erfc(B141)</f>
        <v>5.820666407811384E-3</v>
      </c>
      <c r="G141" s="51">
        <f t="shared" si="16"/>
        <v>5.820666407811384E-3</v>
      </c>
      <c r="H141">
        <f t="shared" si="13"/>
        <v>0</v>
      </c>
      <c r="I141" s="51">
        <f>_xll.acq_special_normalcdf(B141)</f>
        <v>0.97441194047836022</v>
      </c>
      <c r="J141" s="51">
        <f t="shared" si="17"/>
        <v>0.97441194047836022</v>
      </c>
      <c r="K141">
        <f t="shared" si="14"/>
        <v>0</v>
      </c>
    </row>
    <row r="142" spans="2:11" x14ac:dyDescent="0.35">
      <c r="B142">
        <v>1.99999999999998</v>
      </c>
      <c r="C142" s="51">
        <f>_xll.acq_special_erf(B142)</f>
        <v>0.99532226501895227</v>
      </c>
      <c r="D142" s="51">
        <f t="shared" si="15"/>
        <v>0.99532226501895227</v>
      </c>
      <c r="E142">
        <f t="shared" si="12"/>
        <v>0</v>
      </c>
      <c r="F142" s="51">
        <f>_xll.acq_special_erfc(B142)</f>
        <v>4.6777349810476774E-3</v>
      </c>
      <c r="G142" s="51">
        <f t="shared" si="16"/>
        <v>4.6777349810476782E-3</v>
      </c>
      <c r="H142">
        <f t="shared" si="13"/>
        <v>8.6736173798840355E-19</v>
      </c>
      <c r="I142" s="51">
        <f>_xll.acq_special_normalcdf(B142)</f>
        <v>0.97724986805181968</v>
      </c>
      <c r="J142" s="51">
        <f t="shared" si="17"/>
        <v>0.97724986805181968</v>
      </c>
      <c r="K142">
        <f t="shared" si="14"/>
        <v>0</v>
      </c>
    </row>
    <row r="143" spans="2:11" x14ac:dyDescent="0.35">
      <c r="B143">
        <v>2.0499999999999701</v>
      </c>
      <c r="C143" s="51">
        <f>_xll.acq_special_erf(B143)</f>
        <v>0.99625809604445636</v>
      </c>
      <c r="D143" s="51">
        <f t="shared" si="15"/>
        <v>0.99625809604445636</v>
      </c>
      <c r="E143">
        <f t="shared" si="12"/>
        <v>0</v>
      </c>
      <c r="F143" s="51">
        <f>_xll.acq_special_erfc(B143)</f>
        <v>3.741903955543632E-3</v>
      </c>
      <c r="G143" s="51">
        <f t="shared" si="16"/>
        <v>3.7419039555436316E-3</v>
      </c>
      <c r="H143">
        <f t="shared" si="13"/>
        <v>4.3368086899420177E-19</v>
      </c>
      <c r="I143" s="51">
        <f>_xll.acq_special_normalcdf(B143)</f>
        <v>0.97981778459429414</v>
      </c>
      <c r="J143" s="51">
        <f t="shared" si="17"/>
        <v>0.97981778459429414</v>
      </c>
      <c r="K143">
        <f t="shared" si="14"/>
        <v>0</v>
      </c>
    </row>
    <row r="144" spans="2:11" x14ac:dyDescent="0.35">
      <c r="B144">
        <v>2.0999999999999699</v>
      </c>
      <c r="C144" s="51">
        <f>_xll.acq_special_erf(B144)</f>
        <v>0.99702053334366658</v>
      </c>
      <c r="D144" s="51">
        <f t="shared" si="15"/>
        <v>0.99702053334366658</v>
      </c>
      <c r="E144">
        <f t="shared" si="12"/>
        <v>0</v>
      </c>
      <c r="F144" s="51">
        <f>_xll.acq_special_erfc(B144)</f>
        <v>2.9794666563333996E-3</v>
      </c>
      <c r="G144" s="51">
        <f t="shared" si="16"/>
        <v>2.9794666563333987E-3</v>
      </c>
      <c r="H144">
        <f t="shared" si="13"/>
        <v>8.6736173798840355E-19</v>
      </c>
      <c r="I144" s="51">
        <f>_xll.acq_special_normalcdf(B144)</f>
        <v>0.9821355794371821</v>
      </c>
      <c r="J144" s="51">
        <f t="shared" si="17"/>
        <v>0.9821355794371821</v>
      </c>
      <c r="K144">
        <f t="shared" si="14"/>
        <v>0</v>
      </c>
    </row>
    <row r="145" spans="2:11" x14ac:dyDescent="0.35">
      <c r="B145">
        <v>2.1499999999999702</v>
      </c>
      <c r="C145" s="51">
        <f>_xll.acq_special_erf(B145)</f>
        <v>0.99763860703732499</v>
      </c>
      <c r="D145" s="51">
        <f t="shared" si="15"/>
        <v>0.99763860703732499</v>
      </c>
      <c r="E145">
        <f t="shared" si="12"/>
        <v>0</v>
      </c>
      <c r="F145" s="51">
        <f>_xll.acq_special_erfc(B145)</f>
        <v>2.3613929626749861E-3</v>
      </c>
      <c r="G145" s="51">
        <f t="shared" si="16"/>
        <v>2.3613929626749857E-3</v>
      </c>
      <c r="H145">
        <f t="shared" si="13"/>
        <v>4.3368086899420177E-19</v>
      </c>
      <c r="I145" s="51">
        <f>_xll.acq_special_normalcdf(B145)</f>
        <v>0.98422239260890831</v>
      </c>
      <c r="J145" s="51">
        <f t="shared" si="17"/>
        <v>0.98422239260890831</v>
      </c>
      <c r="K145">
        <f t="shared" si="14"/>
        <v>0</v>
      </c>
    </row>
    <row r="146" spans="2:11" x14ac:dyDescent="0.35">
      <c r="B146">
        <v>2.19999999999997</v>
      </c>
      <c r="C146" s="51">
        <f>_xll.acq_special_erf(B146)</f>
        <v>0.99813715370201783</v>
      </c>
      <c r="D146" s="51">
        <f t="shared" si="15"/>
        <v>0.99813715370201783</v>
      </c>
      <c r="E146">
        <f t="shared" si="12"/>
        <v>0</v>
      </c>
      <c r="F146" s="51">
        <f>_xll.acq_special_erfc(B146)</f>
        <v>1.86284629798216E-3</v>
      </c>
      <c r="G146" s="51">
        <f t="shared" si="16"/>
        <v>1.8628462979821602E-3</v>
      </c>
      <c r="H146">
        <f t="shared" si="13"/>
        <v>2.1684043449710089E-19</v>
      </c>
      <c r="I146" s="51">
        <f>_xll.acq_special_normalcdf(B146)</f>
        <v>0.9860965524865003</v>
      </c>
      <c r="J146" s="51">
        <f t="shared" si="17"/>
        <v>0.9860965524865003</v>
      </c>
      <c r="K146">
        <f t="shared" si="14"/>
        <v>0</v>
      </c>
    </row>
    <row r="147" spans="2:11" x14ac:dyDescent="0.35">
      <c r="B147">
        <v>2.2499999999999698</v>
      </c>
      <c r="C147" s="51">
        <f>_xll.acq_special_erf(B147)</f>
        <v>0.9985372834133186</v>
      </c>
      <c r="D147" s="51">
        <f t="shared" si="15"/>
        <v>0.9985372834133186</v>
      </c>
      <c r="E147">
        <f t="shared" si="12"/>
        <v>0</v>
      </c>
      <c r="F147" s="51">
        <f>_xll.acq_special_erfc(B147)</f>
        <v>1.4627165866813675E-3</v>
      </c>
      <c r="G147" s="51">
        <f t="shared" si="16"/>
        <v>1.4627165866813675E-3</v>
      </c>
      <c r="H147">
        <f t="shared" si="13"/>
        <v>0</v>
      </c>
      <c r="I147" s="51">
        <f>_xll.acq_special_normalcdf(B147)</f>
        <v>0.98777552734495433</v>
      </c>
      <c r="J147" s="51">
        <f t="shared" si="17"/>
        <v>0.98777552734495433</v>
      </c>
      <c r="K147">
        <f t="shared" si="14"/>
        <v>0</v>
      </c>
    </row>
    <row r="148" spans="2:11" x14ac:dyDescent="0.35">
      <c r="B148">
        <v>2.2999999999999701</v>
      </c>
      <c r="C148" s="51">
        <f>_xll.acq_special_erf(B148)</f>
        <v>0.99885682340264315</v>
      </c>
      <c r="D148" s="51">
        <f t="shared" si="15"/>
        <v>0.99885682340264315</v>
      </c>
      <c r="E148">
        <f t="shared" si="12"/>
        <v>0</v>
      </c>
      <c r="F148" s="51">
        <f>_xll.acq_special_erfc(B148)</f>
        <v>1.1431765973568216E-3</v>
      </c>
      <c r="G148" s="51">
        <f t="shared" si="16"/>
        <v>1.1431765973568219E-3</v>
      </c>
      <c r="H148">
        <f t="shared" si="13"/>
        <v>2.1684043449710089E-19</v>
      </c>
      <c r="I148" s="51">
        <f>_xll.acq_special_normalcdf(B148)</f>
        <v>0.98927588997832339</v>
      </c>
      <c r="J148" s="51">
        <f t="shared" si="17"/>
        <v>0.98927588997832339</v>
      </c>
      <c r="K148">
        <f t="shared" si="14"/>
        <v>0</v>
      </c>
    </row>
    <row r="149" spans="2:11" x14ac:dyDescent="0.35">
      <c r="B149">
        <v>2.3499999999999699</v>
      </c>
      <c r="C149" s="51">
        <f>_xll.acq_special_erf(B149)</f>
        <v>0.99911073296786745</v>
      </c>
      <c r="D149" s="51">
        <f t="shared" si="15"/>
        <v>0.99911073296786745</v>
      </c>
      <c r="E149">
        <f t="shared" si="12"/>
        <v>0</v>
      </c>
      <c r="F149" s="51">
        <f>_xll.acq_special_erfc(B149)</f>
        <v>8.8926703213259065E-4</v>
      </c>
      <c r="G149" s="51">
        <f t="shared" si="16"/>
        <v>8.8926703213259065E-4</v>
      </c>
      <c r="H149">
        <f t="shared" si="13"/>
        <v>0</v>
      </c>
      <c r="I149" s="51">
        <f>_xll.acq_special_normalcdf(B149)</f>
        <v>0.99061329446516067</v>
      </c>
      <c r="J149" s="51">
        <f t="shared" si="17"/>
        <v>0.99061329446516067</v>
      </c>
      <c r="K149">
        <f t="shared" si="14"/>
        <v>0</v>
      </c>
    </row>
    <row r="150" spans="2:11" x14ac:dyDescent="0.35">
      <c r="B150">
        <v>2.3999999999999702</v>
      </c>
      <c r="C150" s="51">
        <f>_xll.acq_special_erf(B150)</f>
        <v>0.99931148610335485</v>
      </c>
      <c r="D150" s="51">
        <f t="shared" si="15"/>
        <v>0.99931148610335485</v>
      </c>
      <c r="E150">
        <f t="shared" si="12"/>
        <v>0</v>
      </c>
      <c r="F150" s="51">
        <f>_xll.acq_special_erfc(B150)</f>
        <v>6.8851389664518461E-4</v>
      </c>
      <c r="G150" s="51">
        <f t="shared" si="16"/>
        <v>6.8851389664518461E-4</v>
      </c>
      <c r="H150">
        <f t="shared" si="13"/>
        <v>0</v>
      </c>
      <c r="I150" s="51">
        <f>_xll.acq_special_normalcdf(B150)</f>
        <v>0.99180246407540318</v>
      </c>
      <c r="J150" s="51">
        <f t="shared" si="17"/>
        <v>0.99180246407540318</v>
      </c>
      <c r="K150">
        <f t="shared" si="14"/>
        <v>0</v>
      </c>
    </row>
    <row r="151" spans="2:11" x14ac:dyDescent="0.35">
      <c r="B151">
        <v>2.44999999999997</v>
      </c>
      <c r="C151" s="51">
        <f>_xll.acq_special_erf(B151)</f>
        <v>0.99946941988774884</v>
      </c>
      <c r="D151" s="51">
        <f t="shared" si="15"/>
        <v>0.99946941988774884</v>
      </c>
      <c r="E151">
        <f t="shared" si="12"/>
        <v>0</v>
      </c>
      <c r="F151" s="51">
        <f>_xll.acq_special_erfc(B151)</f>
        <v>5.3058011225113808E-4</v>
      </c>
      <c r="G151" s="51">
        <f t="shared" si="16"/>
        <v>5.3058011225113819E-4</v>
      </c>
      <c r="H151">
        <f t="shared" si="13"/>
        <v>1.0842021724855044E-19</v>
      </c>
      <c r="I151" s="51">
        <f>_xll.acq_special_normalcdf(B151)</f>
        <v>0.99285718926472799</v>
      </c>
      <c r="J151" s="51">
        <f t="shared" si="17"/>
        <v>0.99285718926472799</v>
      </c>
      <c r="K151">
        <f t="shared" si="14"/>
        <v>0</v>
      </c>
    </row>
    <row r="152" spans="2:11" x14ac:dyDescent="0.35">
      <c r="B152">
        <v>2.4999999999999698</v>
      </c>
      <c r="C152" s="51">
        <f>_xll.acq_special_erf(B152)</f>
        <v>0.99959304798255499</v>
      </c>
      <c r="D152" s="51">
        <f t="shared" si="15"/>
        <v>0.99959304798255499</v>
      </c>
      <c r="E152">
        <f t="shared" si="12"/>
        <v>0</v>
      </c>
      <c r="F152" s="51">
        <f>_xll.acq_special_erfc(B152)</f>
        <v>4.0695201744502468E-4</v>
      </c>
      <c r="G152" s="51">
        <f t="shared" si="16"/>
        <v>4.0695201744502468E-4</v>
      </c>
      <c r="H152">
        <f t="shared" si="13"/>
        <v>0</v>
      </c>
      <c r="I152" s="51">
        <f>_xll.acq_special_normalcdf(B152)</f>
        <v>0.99379033467422329</v>
      </c>
      <c r="J152" s="51">
        <f t="shared" si="17"/>
        <v>0.99379033467422329</v>
      </c>
      <c r="K152">
        <f t="shared" si="14"/>
        <v>0</v>
      </c>
    </row>
    <row r="153" spans="2:11" x14ac:dyDescent="0.35">
      <c r="B153">
        <v>2.5499999999999701</v>
      </c>
      <c r="C153" s="51">
        <f>_xll.acq_special_erf(B153)</f>
        <v>0.99968933965736073</v>
      </c>
      <c r="D153" s="51">
        <f t="shared" si="15"/>
        <v>0.99968933965736073</v>
      </c>
      <c r="E153">
        <f t="shared" si="12"/>
        <v>0</v>
      </c>
      <c r="F153" s="51">
        <f>_xll.acq_special_erfc(B153)</f>
        <v>3.1066034263924102E-4</v>
      </c>
      <c r="G153" s="51">
        <f t="shared" si="16"/>
        <v>3.1066034263924107E-4</v>
      </c>
      <c r="H153">
        <f t="shared" si="13"/>
        <v>5.4210108624275222E-20</v>
      </c>
      <c r="I153" s="51">
        <f>_xll.acq_special_normalcdf(B153)</f>
        <v>0.99461385404593283</v>
      </c>
      <c r="J153" s="51">
        <f t="shared" si="17"/>
        <v>0.99461385404593283</v>
      </c>
      <c r="K153">
        <f t="shared" si="14"/>
        <v>0</v>
      </c>
    </row>
    <row r="154" spans="2:11" x14ac:dyDescent="0.35">
      <c r="B154">
        <v>2.5999999999999699</v>
      </c>
      <c r="C154" s="51">
        <f>_xll.acq_special_erf(B154)</f>
        <v>0.99976396558347058</v>
      </c>
      <c r="D154" s="51">
        <f t="shared" si="15"/>
        <v>0.99976396558347058</v>
      </c>
      <c r="E154">
        <f t="shared" si="12"/>
        <v>0</v>
      </c>
      <c r="F154" s="51">
        <f>_xll.acq_special_erfc(B154)</f>
        <v>2.3603441652938855E-4</v>
      </c>
      <c r="G154" s="51">
        <f t="shared" si="16"/>
        <v>2.360344165293886E-4</v>
      </c>
      <c r="H154">
        <f t="shared" si="13"/>
        <v>5.4210108624275222E-20</v>
      </c>
      <c r="I154" s="51">
        <f>_xll.acq_special_normalcdf(B154)</f>
        <v>0.99533881197628082</v>
      </c>
      <c r="J154" s="51">
        <f t="shared" si="17"/>
        <v>0.99533881197628082</v>
      </c>
      <c r="K154">
        <f t="shared" si="14"/>
        <v>0</v>
      </c>
    </row>
    <row r="155" spans="2:11" x14ac:dyDescent="0.35">
      <c r="B155">
        <v>2.6499999999999702</v>
      </c>
      <c r="C155" s="51">
        <f>_xll.acq_special_erf(B155)</f>
        <v>0.999821512247976</v>
      </c>
      <c r="D155" s="51">
        <f t="shared" si="15"/>
        <v>0.999821512247976</v>
      </c>
      <c r="E155">
        <f t="shared" si="12"/>
        <v>0</v>
      </c>
      <c r="F155" s="51">
        <f>_xll.acq_special_erfc(B155)</f>
        <v>1.784877520240309E-4</v>
      </c>
      <c r="G155" s="51">
        <f t="shared" si="16"/>
        <v>1.784877520240309E-4</v>
      </c>
      <c r="H155">
        <f t="shared" si="13"/>
        <v>0</v>
      </c>
      <c r="I155" s="51">
        <f>_xll.acq_special_normalcdf(B155)</f>
        <v>0.99597541145724133</v>
      </c>
      <c r="J155" s="51">
        <f t="shared" si="17"/>
        <v>0.99597541145724133</v>
      </c>
      <c r="K155">
        <f t="shared" si="14"/>
        <v>0</v>
      </c>
    </row>
    <row r="156" spans="2:11" x14ac:dyDescent="0.35">
      <c r="B156">
        <v>2.69999999999997</v>
      </c>
      <c r="C156" s="51">
        <f>_xll.acq_special_erf(B156)</f>
        <v>0.99986566726005943</v>
      </c>
      <c r="D156" s="51">
        <f t="shared" si="15"/>
        <v>0.99986566726005943</v>
      </c>
      <c r="E156">
        <f t="shared" si="12"/>
        <v>0</v>
      </c>
      <c r="F156" s="51">
        <f>_xll.acq_special_erfc(B156)</f>
        <v>1.3433273994054747E-4</v>
      </c>
      <c r="G156" s="51">
        <f t="shared" si="16"/>
        <v>1.343327399405475E-4</v>
      </c>
      <c r="H156">
        <f t="shared" si="13"/>
        <v>2.7105054312137611E-20</v>
      </c>
      <c r="I156" s="51">
        <f>_xll.acq_special_normalcdf(B156)</f>
        <v>0.99653302619695905</v>
      </c>
      <c r="J156" s="51">
        <f t="shared" si="17"/>
        <v>0.99653302619695905</v>
      </c>
      <c r="K156">
        <f t="shared" si="14"/>
        <v>0</v>
      </c>
    </row>
    <row r="157" spans="2:11" x14ac:dyDescent="0.35">
      <c r="B157">
        <v>2.7499999999999698</v>
      </c>
      <c r="C157" s="51">
        <f>_xll.acq_special_erf(B157)</f>
        <v>0.99989937807788032</v>
      </c>
      <c r="D157" s="51">
        <f t="shared" si="15"/>
        <v>0.99989937807788032</v>
      </c>
      <c r="E157">
        <f t="shared" si="12"/>
        <v>0</v>
      </c>
      <c r="F157" s="51">
        <f>_xll.acq_special_erfc(B157)</f>
        <v>1.0062192211965452E-4</v>
      </c>
      <c r="G157" s="51">
        <f t="shared" si="16"/>
        <v>1.0062192211965454E-4</v>
      </c>
      <c r="H157">
        <f t="shared" si="13"/>
        <v>2.7105054312137611E-20</v>
      </c>
      <c r="I157" s="51">
        <f>_xll.acq_special_normalcdf(B157)</f>
        <v>0.99702023676494522</v>
      </c>
      <c r="J157" s="51">
        <f t="shared" si="17"/>
        <v>0.99702023676494522</v>
      </c>
      <c r="K157">
        <f t="shared" si="14"/>
        <v>0</v>
      </c>
    </row>
    <row r="158" spans="2:11" x14ac:dyDescent="0.35">
      <c r="B158">
        <v>2.7999999999999701</v>
      </c>
      <c r="C158" s="51">
        <f>_xll.acq_special_erf(B158)</f>
        <v>0.99992498680533448</v>
      </c>
      <c r="D158" s="51">
        <f t="shared" si="15"/>
        <v>0.99992498680533448</v>
      </c>
      <c r="E158">
        <f t="shared" si="12"/>
        <v>0</v>
      </c>
      <c r="F158" s="51">
        <f>_xll.acq_special_erfc(B158)</f>
        <v>7.5013194665472362E-5</v>
      </c>
      <c r="G158" s="51">
        <f t="shared" si="16"/>
        <v>7.5013194665472362E-5</v>
      </c>
      <c r="H158">
        <f t="shared" si="13"/>
        <v>0</v>
      </c>
      <c r="I158" s="51">
        <f>_xll.acq_special_normalcdf(B158)</f>
        <v>0.9974448696695718</v>
      </c>
      <c r="J158" s="51">
        <f t="shared" si="17"/>
        <v>0.9974448696695718</v>
      </c>
      <c r="K158">
        <f t="shared" si="14"/>
        <v>0</v>
      </c>
    </row>
    <row r="159" spans="2:11" x14ac:dyDescent="0.35">
      <c r="B159">
        <v>2.8499999999999699</v>
      </c>
      <c r="C159" s="51">
        <f>_xll.acq_special_erf(B159)</f>
        <v>0.9999443437200386</v>
      </c>
      <c r="D159" s="51">
        <f t="shared" si="15"/>
        <v>0.9999443437200386</v>
      </c>
      <c r="E159">
        <f t="shared" si="12"/>
        <v>0</v>
      </c>
      <c r="F159" s="51">
        <f>_xll.acq_special_erfc(B159)</f>
        <v>5.5656279961409087E-5</v>
      </c>
      <c r="G159" s="51">
        <f t="shared" si="16"/>
        <v>5.565627996140906E-5</v>
      </c>
      <c r="H159">
        <f t="shared" si="13"/>
        <v>2.7105054312137611E-20</v>
      </c>
      <c r="I159" s="51">
        <f>_xll.acq_special_normalcdf(B159)</f>
        <v>0.99781403854508655</v>
      </c>
      <c r="J159" s="51">
        <f t="shared" si="17"/>
        <v>0.99781403854508655</v>
      </c>
      <c r="K159">
        <f t="shared" si="14"/>
        <v>0</v>
      </c>
    </row>
    <row r="160" spans="2:11" x14ac:dyDescent="0.35">
      <c r="B160">
        <v>2.8999999999999702</v>
      </c>
      <c r="C160" s="51">
        <f>_xll.acq_special_erf(B160)</f>
        <v>0.99995890212190053</v>
      </c>
      <c r="D160" s="51">
        <f t="shared" si="15"/>
        <v>0.99995890212190053</v>
      </c>
      <c r="E160">
        <f t="shared" si="12"/>
        <v>0</v>
      </c>
      <c r="F160" s="51">
        <f>_xll.acq_special_erfc(B160)</f>
        <v>4.1097878099466366E-5</v>
      </c>
      <c r="G160" s="51">
        <f t="shared" si="16"/>
        <v>4.1097878099466359E-5</v>
      </c>
      <c r="H160">
        <f t="shared" si="13"/>
        <v>6.7762635780344027E-21</v>
      </c>
      <c r="I160" s="51">
        <f>_xll.acq_special_normalcdf(B160)</f>
        <v>0.99813418669961573</v>
      </c>
      <c r="J160" s="51">
        <f t="shared" si="17"/>
        <v>0.99813418669961573</v>
      </c>
      <c r="K160">
        <f t="shared" si="14"/>
        <v>0</v>
      </c>
    </row>
    <row r="161" spans="2:11" x14ac:dyDescent="0.35">
      <c r="B161">
        <v>2.94999999999997</v>
      </c>
      <c r="C161" s="51">
        <f>_xll.acq_special_erf(B161)</f>
        <v>0.99996979695793586</v>
      </c>
      <c r="D161" s="51">
        <f t="shared" si="15"/>
        <v>0.99996979695793586</v>
      </c>
      <c r="E161">
        <f t="shared" si="12"/>
        <v>0</v>
      </c>
      <c r="F161" s="51">
        <f>_xll.acq_special_erfc(B161)</f>
        <v>3.0203042064143898E-5</v>
      </c>
      <c r="G161" s="51">
        <f t="shared" si="16"/>
        <v>3.0203042064143891E-5</v>
      </c>
      <c r="H161">
        <f t="shared" si="13"/>
        <v>6.7762635780344027E-21</v>
      </c>
      <c r="I161" s="51">
        <f>_xll.acq_special_normalcdf(B161)</f>
        <v>0.99841113035263496</v>
      </c>
      <c r="J161" s="51">
        <f t="shared" si="17"/>
        <v>0.99841113035263496</v>
      </c>
      <c r="K161">
        <f t="shared" si="14"/>
        <v>0</v>
      </c>
    </row>
    <row r="162" spans="2:11" x14ac:dyDescent="0.35">
      <c r="B162">
        <v>2.9999999999999698</v>
      </c>
      <c r="C162" s="51">
        <f>_xll.acq_special_erf(B162)</f>
        <v>0.99997790950300136</v>
      </c>
      <c r="D162" s="51">
        <f t="shared" si="15"/>
        <v>0.99997790950300136</v>
      </c>
      <c r="E162">
        <f t="shared" si="12"/>
        <v>0</v>
      </c>
      <c r="F162" s="51">
        <f>_xll.acq_special_erfc(B162)</f>
        <v>2.2090496998589649E-5</v>
      </c>
      <c r="G162" s="51">
        <f t="shared" si="16"/>
        <v>2.2090496998589649E-5</v>
      </c>
      <c r="H162">
        <f t="shared" si="13"/>
        <v>0</v>
      </c>
      <c r="I162" s="51">
        <f>_xll.acq_special_normalcdf(B162)</f>
        <v>0.99865010196836979</v>
      </c>
      <c r="J162" s="51">
        <f t="shared" si="17"/>
        <v>0.99865010196836979</v>
      </c>
      <c r="K162">
        <f t="shared" si="14"/>
        <v>0</v>
      </c>
    </row>
    <row r="163" spans="2:11" x14ac:dyDescent="0.35">
      <c r="B163">
        <v>3.0499999999999701</v>
      </c>
      <c r="C163" s="51">
        <f>_xll.acq_special_erf(B163)</f>
        <v>0.99998392017423987</v>
      </c>
      <c r="D163" s="51">
        <f t="shared" si="15"/>
        <v>0.99998392017423987</v>
      </c>
      <c r="E163">
        <f t="shared" si="12"/>
        <v>0</v>
      </c>
      <c r="F163" s="51">
        <f>_xll.acq_special_erfc(B163)</f>
        <v>1.6079825760170064E-5</v>
      </c>
      <c r="G163" s="51">
        <f t="shared" si="16"/>
        <v>1.6079825760170067E-5</v>
      </c>
      <c r="H163">
        <f t="shared" si="13"/>
        <v>3.3881317890172014E-21</v>
      </c>
      <c r="I163" s="51">
        <f>_xll.acq_special_normalcdf(B163)</f>
        <v>0.99885579316897721</v>
      </c>
      <c r="J163" s="51">
        <f t="shared" si="17"/>
        <v>0.99885579316897721</v>
      </c>
      <c r="K163">
        <f t="shared" si="14"/>
        <v>0</v>
      </c>
    </row>
    <row r="164" spans="2:11" x14ac:dyDescent="0.35">
      <c r="B164">
        <v>3.0999999999999699</v>
      </c>
      <c r="C164" s="51">
        <f>_xll.acq_special_erf(B164)</f>
        <v>0.99998835134263275</v>
      </c>
      <c r="D164" s="51">
        <f t="shared" si="15"/>
        <v>0.99998835134263275</v>
      </c>
      <c r="E164">
        <f t="shared" si="12"/>
        <v>0</v>
      </c>
      <c r="F164" s="51">
        <f>_xll.acq_special_erfc(B164)</f>
        <v>1.1648657367201876E-5</v>
      </c>
      <c r="G164" s="51">
        <f t="shared" si="16"/>
        <v>1.1648657367201876E-5</v>
      </c>
      <c r="H164">
        <f t="shared" si="13"/>
        <v>0</v>
      </c>
      <c r="I164" s="51">
        <f>_xll.acq_special_normalcdf(B164)</f>
        <v>0.99903239678678157</v>
      </c>
      <c r="J164" s="51">
        <f t="shared" si="17"/>
        <v>0.99903239678678157</v>
      </c>
      <c r="K164">
        <f t="shared" si="14"/>
        <v>0</v>
      </c>
    </row>
    <row r="165" spans="2:11" x14ac:dyDescent="0.35">
      <c r="B165">
        <v>3.1499999999999702</v>
      </c>
      <c r="C165" s="51">
        <f>_xll.acq_special_erf(B165)</f>
        <v>0.99999160178868474</v>
      </c>
      <c r="D165" s="51">
        <f t="shared" si="15"/>
        <v>0.99999160178868474</v>
      </c>
      <c r="E165">
        <f t="shared" si="12"/>
        <v>0</v>
      </c>
      <c r="F165" s="51">
        <f>_xll.acq_special_erfc(B165)</f>
        <v>8.3982113152175875E-6</v>
      </c>
      <c r="G165" s="51">
        <f t="shared" si="16"/>
        <v>8.3982113152175909E-6</v>
      </c>
      <c r="H165">
        <f t="shared" si="13"/>
        <v>3.3881317890172014E-21</v>
      </c>
      <c r="I165" s="51">
        <f>_xll.acq_special_normalcdf(B165)</f>
        <v>0.99918364768717138</v>
      </c>
      <c r="J165" s="51">
        <f t="shared" si="17"/>
        <v>0.99918364768717138</v>
      </c>
      <c r="K165">
        <f t="shared" si="14"/>
        <v>0</v>
      </c>
    </row>
    <row r="166" spans="2:11" x14ac:dyDescent="0.35">
      <c r="B166">
        <v>3.19999999999997</v>
      </c>
      <c r="C166" s="51">
        <f>_xll.acq_special_erf(B166)</f>
        <v>0.99999397423884828</v>
      </c>
      <c r="D166" s="51">
        <f t="shared" si="15"/>
        <v>0.99999397423884828</v>
      </c>
      <c r="E166">
        <f t="shared" si="12"/>
        <v>0</v>
      </c>
      <c r="F166" s="51">
        <f>_xll.acq_special_erfc(B166)</f>
        <v>6.0257611517633039E-6</v>
      </c>
      <c r="G166" s="51">
        <f t="shared" si="16"/>
        <v>6.0257611517633031E-6</v>
      </c>
      <c r="H166">
        <f t="shared" si="13"/>
        <v>8.4703294725430034E-22</v>
      </c>
      <c r="I166" s="51">
        <f>_xll.acq_special_normalcdf(B166)</f>
        <v>0.99931286206208403</v>
      </c>
      <c r="J166" s="51">
        <f t="shared" si="17"/>
        <v>0.99931286206208403</v>
      </c>
      <c r="K166">
        <f t="shared" si="14"/>
        <v>0</v>
      </c>
    </row>
    <row r="167" spans="2:11" x14ac:dyDescent="0.35">
      <c r="B167">
        <v>3.2499999999999698</v>
      </c>
      <c r="C167" s="51">
        <f>_xll.acq_special_erf(B167)</f>
        <v>0.99999569722053627</v>
      </c>
      <c r="D167" s="51">
        <f t="shared" si="15"/>
        <v>0.99999569722053627</v>
      </c>
      <c r="E167">
        <f t="shared" si="12"/>
        <v>0</v>
      </c>
      <c r="F167" s="51">
        <f>_xll.acq_special_erfc(B167)</f>
        <v>4.3027794636760003E-6</v>
      </c>
      <c r="G167" s="51">
        <f t="shared" si="16"/>
        <v>4.3027794636759995E-6</v>
      </c>
      <c r="H167">
        <f t="shared" si="13"/>
        <v>8.4703294725430034E-22</v>
      </c>
      <c r="I167" s="51">
        <f>_xll.acq_special_normalcdf(B167)</f>
        <v>0.99942297495760912</v>
      </c>
      <c r="J167" s="51">
        <f t="shared" si="17"/>
        <v>0.99942297495760912</v>
      </c>
      <c r="K167">
        <f t="shared" si="14"/>
        <v>0</v>
      </c>
    </row>
    <row r="168" spans="2:11" x14ac:dyDescent="0.35">
      <c r="B168">
        <v>3.2999999999999701</v>
      </c>
      <c r="C168" s="51">
        <f>_xll.acq_special_erf(B168)</f>
        <v>0.99999694229020353</v>
      </c>
      <c r="D168" s="51">
        <f t="shared" si="15"/>
        <v>0.99999694229020353</v>
      </c>
      <c r="E168">
        <f t="shared" si="12"/>
        <v>0</v>
      </c>
      <c r="F168" s="51">
        <f>_xll.acq_special_erfc(B168)</f>
        <v>3.0577097964387931E-6</v>
      </c>
      <c r="G168" s="51">
        <f t="shared" si="16"/>
        <v>3.0577097964387939E-6</v>
      </c>
      <c r="H168">
        <f t="shared" si="13"/>
        <v>8.4703294725430034E-22</v>
      </c>
      <c r="I168" s="51">
        <f>_xll.acq_special_normalcdf(B168)</f>
        <v>0.99951657585761622</v>
      </c>
      <c r="J168" s="51">
        <f t="shared" si="17"/>
        <v>0.99951657585761622</v>
      </c>
      <c r="K168">
        <f t="shared" si="14"/>
        <v>0</v>
      </c>
    </row>
    <row r="169" spans="2:11" x14ac:dyDescent="0.35">
      <c r="B169">
        <v>3.3499999999999699</v>
      </c>
      <c r="C169" s="51">
        <f>_xll.acq_special_erf(B169)</f>
        <v>0.99999783752317994</v>
      </c>
      <c r="D169" s="51">
        <f t="shared" si="15"/>
        <v>0.99999783752317994</v>
      </c>
      <c r="E169">
        <f t="shared" si="12"/>
        <v>0</v>
      </c>
      <c r="F169" s="51">
        <f>_xll.acq_special_erfc(B169)</f>
        <v>2.1624768200406388E-6</v>
      </c>
      <c r="G169" s="51">
        <f t="shared" si="16"/>
        <v>2.1624768200406383E-6</v>
      </c>
      <c r="H169">
        <f t="shared" si="13"/>
        <v>4.2351647362715017E-22</v>
      </c>
      <c r="I169" s="51">
        <f>_xll.acq_special_normalcdf(B169)</f>
        <v>0.99959594219813597</v>
      </c>
      <c r="J169" s="51">
        <f t="shared" si="17"/>
        <v>0.99959594219813597</v>
      </c>
      <c r="K169">
        <f t="shared" si="14"/>
        <v>0</v>
      </c>
    </row>
    <row r="170" spans="2:11" x14ac:dyDescent="0.35">
      <c r="B170">
        <v>3.3999999999999702</v>
      </c>
      <c r="C170" s="51">
        <f>_xll.acq_special_erf(B170)</f>
        <v>0.9999984780066371</v>
      </c>
      <c r="D170" s="51">
        <f t="shared" si="15"/>
        <v>0.9999984780066371</v>
      </c>
      <c r="E170">
        <f t="shared" si="12"/>
        <v>0</v>
      </c>
      <c r="F170" s="51">
        <f>_xll.acq_special_erfc(B170)</f>
        <v>1.5219933628626078E-6</v>
      </c>
      <c r="G170" s="51">
        <f t="shared" si="16"/>
        <v>1.5219933628626074E-6</v>
      </c>
      <c r="H170">
        <f t="shared" si="13"/>
        <v>4.2351647362715017E-22</v>
      </c>
      <c r="I170" s="51">
        <f>_xll.acq_special_normalcdf(B170)</f>
        <v>0.99966307073432303</v>
      </c>
      <c r="J170" s="51">
        <f t="shared" si="17"/>
        <v>0.99966307073432303</v>
      </c>
      <c r="K170">
        <f t="shared" si="14"/>
        <v>0</v>
      </c>
    </row>
    <row r="171" spans="2:11" x14ac:dyDescent="0.35">
      <c r="B171">
        <v>3.44999999999997</v>
      </c>
      <c r="C171" s="51">
        <f>_xll.acq_special_erf(B171)</f>
        <v>0.99999893394820649</v>
      </c>
      <c r="D171" s="51">
        <f t="shared" si="15"/>
        <v>0.99999893394820649</v>
      </c>
      <c r="E171">
        <f t="shared" si="12"/>
        <v>0</v>
      </c>
      <c r="F171" s="51">
        <f>_xll.acq_special_erfc(B171)</f>
        <v>1.0660517934740115E-6</v>
      </c>
      <c r="G171" s="51">
        <f t="shared" si="16"/>
        <v>1.0660517934740113E-6</v>
      </c>
      <c r="H171">
        <f t="shared" si="13"/>
        <v>2.1175823681357508E-22</v>
      </c>
      <c r="I171" s="51">
        <f>_xll.acq_special_normalcdf(B171)</f>
        <v>0.99971970672318378</v>
      </c>
      <c r="J171" s="51">
        <f t="shared" si="17"/>
        <v>0.99971970672318378</v>
      </c>
      <c r="K171">
        <f t="shared" si="14"/>
        <v>0</v>
      </c>
    </row>
    <row r="172" spans="2:11" x14ac:dyDescent="0.35">
      <c r="B172">
        <v>3.4999999999999698</v>
      </c>
      <c r="C172" s="51">
        <f>_xll.acq_special_erf(B172)</f>
        <v>0.99999925690162761</v>
      </c>
      <c r="D172" s="51">
        <f t="shared" si="15"/>
        <v>0.99999925690162761</v>
      </c>
      <c r="E172">
        <f t="shared" si="12"/>
        <v>0</v>
      </c>
      <c r="F172" s="51">
        <f>_xll.acq_special_erfc(B172)</f>
        <v>7.4309837234157562E-7</v>
      </c>
      <c r="G172" s="51">
        <f t="shared" si="16"/>
        <v>7.4309837234157572E-7</v>
      </c>
      <c r="H172">
        <f t="shared" si="13"/>
        <v>1.0587911840678754E-22</v>
      </c>
      <c r="I172" s="51">
        <f>_xll.acq_special_normalcdf(B172)</f>
        <v>0.99976737092096446</v>
      </c>
      <c r="J172" s="51">
        <f t="shared" si="17"/>
        <v>0.99976737092096446</v>
      </c>
      <c r="K172">
        <f t="shared" si="14"/>
        <v>0</v>
      </c>
    </row>
    <row r="173" spans="2:11" x14ac:dyDescent="0.35">
      <c r="B173">
        <v>3.5499999999999701</v>
      </c>
      <c r="C173" s="51">
        <f>_xll.acq_special_erf(B173)</f>
        <v>0.99999948451617537</v>
      </c>
      <c r="D173" s="51">
        <f t="shared" si="15"/>
        <v>0.99999948451617537</v>
      </c>
      <c r="E173">
        <f t="shared" si="12"/>
        <v>0</v>
      </c>
      <c r="F173" s="51">
        <f>_xll.acq_special_erfc(B173)</f>
        <v>5.1548382463390851E-7</v>
      </c>
      <c r="G173" s="51">
        <f t="shared" si="16"/>
        <v>5.154838246339084E-7</v>
      </c>
      <c r="H173">
        <f t="shared" si="13"/>
        <v>1.0587911840678754E-22</v>
      </c>
      <c r="I173" s="51">
        <f>_xll.acq_special_normalcdf(B173)</f>
        <v>0.99980738442436434</v>
      </c>
      <c r="J173" s="51">
        <f t="shared" si="17"/>
        <v>0.99980738442436434</v>
      </c>
      <c r="K173">
        <f t="shared" si="14"/>
        <v>0</v>
      </c>
    </row>
    <row r="174" spans="2:11" x14ac:dyDescent="0.35">
      <c r="B174">
        <v>3.5999999999999699</v>
      </c>
      <c r="C174" s="51">
        <f>_xll.acq_special_erf(B174)</f>
        <v>0.99999964413700704</v>
      </c>
      <c r="D174" s="51">
        <f t="shared" si="15"/>
        <v>0.99999964413700704</v>
      </c>
      <c r="E174">
        <f t="shared" si="12"/>
        <v>0</v>
      </c>
      <c r="F174" s="51">
        <f>_xll.acq_special_erfc(B174)</f>
        <v>3.5586299300776551E-7</v>
      </c>
      <c r="G174" s="51">
        <f t="shared" si="16"/>
        <v>3.5586299300776556E-7</v>
      </c>
      <c r="H174">
        <f t="shared" si="13"/>
        <v>5.2939559203393771E-23</v>
      </c>
      <c r="I174" s="51">
        <f>_xll.acq_special_normalcdf(B174)</f>
        <v>0.99984089140984245</v>
      </c>
      <c r="J174" s="51">
        <f t="shared" si="17"/>
        <v>0.99984089140984245</v>
      </c>
      <c r="K174">
        <f t="shared" si="14"/>
        <v>0</v>
      </c>
    </row>
    <row r="175" spans="2:11" x14ac:dyDescent="0.35">
      <c r="B175">
        <v>3.6499999999999702</v>
      </c>
      <c r="C175" s="51">
        <f>_xll.acq_special_erf(B175)</f>
        <v>0.99999975551734943</v>
      </c>
      <c r="D175" s="51">
        <f t="shared" si="15"/>
        <v>0.99999975551734943</v>
      </c>
      <c r="E175">
        <f t="shared" si="12"/>
        <v>0</v>
      </c>
      <c r="F175" s="51">
        <f>_xll.acq_special_erfc(B175)</f>
        <v>2.4448265057543263E-7</v>
      </c>
      <c r="G175" s="51">
        <f t="shared" si="16"/>
        <v>2.4448265057543274E-7</v>
      </c>
      <c r="H175">
        <f t="shared" si="13"/>
        <v>1.0587911840678754E-22</v>
      </c>
      <c r="I175" s="51">
        <f>_xll.acq_special_normalcdf(B175)</f>
        <v>0.99986887984557948</v>
      </c>
      <c r="J175" s="51">
        <f t="shared" si="17"/>
        <v>0.99986887984557948</v>
      </c>
      <c r="K175">
        <f t="shared" si="14"/>
        <v>0</v>
      </c>
    </row>
    <row r="176" spans="2:11" x14ac:dyDescent="0.35">
      <c r="B176">
        <v>3.69999999999997</v>
      </c>
      <c r="C176" s="51">
        <f>_xll.acq_special_erf(B176)</f>
        <v>0.99999983284894212</v>
      </c>
      <c r="D176" s="51">
        <f t="shared" si="15"/>
        <v>0.99999983284894212</v>
      </c>
      <c r="E176">
        <f t="shared" si="12"/>
        <v>0</v>
      </c>
      <c r="F176" s="51">
        <f>_xll.acq_special_erfc(B176)</f>
        <v>1.6715105790918469E-7</v>
      </c>
      <c r="G176" s="51">
        <f t="shared" si="16"/>
        <v>1.6715105790918466E-7</v>
      </c>
      <c r="H176">
        <f t="shared" si="13"/>
        <v>2.6469779601696886E-23</v>
      </c>
      <c r="I176" s="51">
        <f>_xll.acq_special_normalcdf(B176)</f>
        <v>0.99989220026652259</v>
      </c>
      <c r="J176" s="51">
        <f t="shared" si="17"/>
        <v>0.99989220026652259</v>
      </c>
      <c r="K176">
        <f t="shared" si="14"/>
        <v>0</v>
      </c>
    </row>
    <row r="177" spans="2:11" x14ac:dyDescent="0.35">
      <c r="B177">
        <v>3.7499999999999698</v>
      </c>
      <c r="C177" s="51">
        <f>_xll.acq_special_erf(B177)</f>
        <v>0.99999988627274339</v>
      </c>
      <c r="D177" s="51">
        <f t="shared" si="15"/>
        <v>0.99999988627274339</v>
      </c>
      <c r="E177">
        <f t="shared" si="12"/>
        <v>0</v>
      </c>
      <c r="F177" s="51">
        <f>_xll.acq_special_erfc(B177)</f>
        <v>1.137272565698232E-7</v>
      </c>
      <c r="G177" s="51">
        <f t="shared" si="16"/>
        <v>1.1372725656982336E-7</v>
      </c>
      <c r="H177">
        <f t="shared" si="13"/>
        <v>1.5881867761018131E-22</v>
      </c>
      <c r="I177" s="51">
        <f>_xll.acq_special_normalcdf(B177)</f>
        <v>0.99991158271479919</v>
      </c>
      <c r="J177" s="51">
        <f t="shared" si="17"/>
        <v>0.99991158271479919</v>
      </c>
      <c r="K177">
        <f t="shared" si="14"/>
        <v>0</v>
      </c>
    </row>
    <row r="178" spans="2:11" x14ac:dyDescent="0.35">
      <c r="B178">
        <v>3.7999999999999701</v>
      </c>
      <c r="C178" s="51">
        <f>_xll.acq_special_erf(B178)</f>
        <v>0.99999992299607254</v>
      </c>
      <c r="D178" s="51">
        <f t="shared" si="15"/>
        <v>0.99999992299607254</v>
      </c>
      <c r="E178">
        <f t="shared" si="12"/>
        <v>0</v>
      </c>
      <c r="F178" s="51">
        <f>_xll.acq_special_erfc(B178)</f>
        <v>7.7003927456982275E-8</v>
      </c>
      <c r="G178" s="51">
        <f t="shared" si="16"/>
        <v>7.7003927456982235E-8</v>
      </c>
      <c r="H178">
        <f t="shared" si="13"/>
        <v>3.9704669402545328E-23</v>
      </c>
      <c r="I178" s="51">
        <f>_xll.acq_special_normalcdf(B178)</f>
        <v>0.99992765195607491</v>
      </c>
      <c r="J178" s="51">
        <f t="shared" si="17"/>
        <v>0.99992765195607491</v>
      </c>
      <c r="K178">
        <f t="shared" si="14"/>
        <v>0</v>
      </c>
    </row>
    <row r="179" spans="2:11" x14ac:dyDescent="0.35">
      <c r="B179">
        <v>3.8499999999999699</v>
      </c>
      <c r="C179" s="51">
        <f>_xll.acq_special_erf(B179)</f>
        <v>0.99999994811370663</v>
      </c>
      <c r="D179" s="51">
        <f t="shared" si="15"/>
        <v>0.99999994811370663</v>
      </c>
      <c r="E179">
        <f t="shared" si="12"/>
        <v>0</v>
      </c>
      <c r="F179" s="51">
        <f>_xll.acq_special_erfc(B179)</f>
        <v>5.1886293410484961E-8</v>
      </c>
      <c r="G179" s="51">
        <f t="shared" si="16"/>
        <v>5.1886293410484967E-8</v>
      </c>
      <c r="H179">
        <f t="shared" si="13"/>
        <v>6.6174449004242214E-24</v>
      </c>
      <c r="I179" s="51">
        <f>_xll.acq_special_normalcdf(B179)</f>
        <v>0.99994094108758103</v>
      </c>
      <c r="J179" s="51">
        <f t="shared" si="17"/>
        <v>0.99994094108758103</v>
      </c>
      <c r="K179">
        <f t="shared" si="14"/>
        <v>0</v>
      </c>
    </row>
    <row r="180" spans="2:11" x14ac:dyDescent="0.35">
      <c r="B180">
        <v>3.8999999999999702</v>
      </c>
      <c r="C180" s="51">
        <f>_xll.acq_special_erf(B180)</f>
        <v>0.99999996520775136</v>
      </c>
      <c r="D180" s="51">
        <f t="shared" si="15"/>
        <v>0.99999996520775136</v>
      </c>
      <c r="E180">
        <f t="shared" si="12"/>
        <v>0</v>
      </c>
      <c r="F180" s="51">
        <f>_xll.acq_special_erfc(B180)</f>
        <v>3.4792248597240123E-8</v>
      </c>
      <c r="G180" s="51">
        <f t="shared" si="16"/>
        <v>3.479224859724011E-8</v>
      </c>
      <c r="H180">
        <f t="shared" si="13"/>
        <v>1.3234889800848443E-23</v>
      </c>
      <c r="I180" s="51">
        <f>_xll.acq_special_normalcdf(B180)</f>
        <v>0.99995190365598241</v>
      </c>
      <c r="J180" s="51">
        <f t="shared" si="17"/>
        <v>0.99995190365598241</v>
      </c>
      <c r="K180">
        <f t="shared" si="14"/>
        <v>0</v>
      </c>
    </row>
    <row r="181" spans="2:11" x14ac:dyDescent="0.35">
      <c r="B181">
        <v>3.94999999999997</v>
      </c>
      <c r="C181" s="51">
        <f>_xll.acq_special_erf(B181)</f>
        <v>0.9999999767832678</v>
      </c>
      <c r="D181" s="51">
        <f t="shared" si="15"/>
        <v>0.9999999767832678</v>
      </c>
      <c r="E181">
        <f t="shared" si="12"/>
        <v>0</v>
      </c>
      <c r="F181" s="51">
        <f>_xll.acq_special_erfc(B181)</f>
        <v>2.321673223665498E-8</v>
      </c>
      <c r="G181" s="51">
        <f t="shared" si="16"/>
        <v>2.3216732236654976E-8</v>
      </c>
      <c r="H181">
        <f t="shared" si="13"/>
        <v>3.3087224502121107E-24</v>
      </c>
      <c r="I181" s="51">
        <f>_xll.acq_special_normalcdf(B181)</f>
        <v>0.99996092440340223</v>
      </c>
      <c r="J181" s="51">
        <f t="shared" si="17"/>
        <v>0.99996092440340223</v>
      </c>
      <c r="K181">
        <f t="shared" si="14"/>
        <v>0</v>
      </c>
    </row>
    <row r="182" spans="2:11" x14ac:dyDescent="0.35">
      <c r="B182">
        <v>3.9999999999999698</v>
      </c>
      <c r="C182" s="51">
        <f>_xll.acq_special_erf(B182)</f>
        <v>0.99999998458274209</v>
      </c>
      <c r="D182" s="51">
        <f t="shared" si="15"/>
        <v>0.99999998458274209</v>
      </c>
      <c r="E182">
        <f t="shared" si="12"/>
        <v>0</v>
      </c>
      <c r="F182" s="51">
        <f>_xll.acq_special_erfc(B182)</f>
        <v>1.5417257900283858E-8</v>
      </c>
      <c r="G182" s="51">
        <f t="shared" si="16"/>
        <v>1.5417257900283851E-8</v>
      </c>
      <c r="H182">
        <f t="shared" si="13"/>
        <v>6.6174449004242214E-24</v>
      </c>
      <c r="I182" s="51">
        <f>_xll.acq_special_normalcdf(B182)</f>
        <v>0.99996832875816688</v>
      </c>
      <c r="J182" s="51">
        <f t="shared" si="17"/>
        <v>0.99996832875816688</v>
      </c>
      <c r="K182">
        <f t="shared" si="14"/>
        <v>0</v>
      </c>
    </row>
    <row r="183" spans="2:11" x14ac:dyDescent="0.35">
      <c r="B183">
        <v>4.0499999999999696</v>
      </c>
      <c r="C183" s="51">
        <f>_xll.acq_special_erf(B183)</f>
        <v>0.99999998981175509</v>
      </c>
      <c r="D183" s="51">
        <f t="shared" si="15"/>
        <v>0.99999998981175509</v>
      </c>
      <c r="E183">
        <f t="shared" si="12"/>
        <v>0</v>
      </c>
      <c r="F183" s="51">
        <f>_xll.acq_special_erfc(B183)</f>
        <v>1.0188244933543599E-8</v>
      </c>
      <c r="G183" s="51">
        <f t="shared" si="16"/>
        <v>1.0188244933543602E-8</v>
      </c>
      <c r="H183">
        <f t="shared" si="13"/>
        <v>3.3087224502121107E-24</v>
      </c>
      <c r="I183" s="51">
        <f>_xll.acq_special_normalcdf(B183)</f>
        <v>0.99997439118352593</v>
      </c>
      <c r="J183" s="51">
        <f t="shared" si="17"/>
        <v>0.99997439118352593</v>
      </c>
      <c r="K183">
        <f t="shared" si="14"/>
        <v>0</v>
      </c>
    </row>
    <row r="184" spans="2:11" x14ac:dyDescent="0.35">
      <c r="B184">
        <v>4.0999999999999703</v>
      </c>
      <c r="C184" s="51">
        <f>_xll.acq_special_erf(B184)</f>
        <v>0.99999999329997236</v>
      </c>
      <c r="D184" s="51">
        <f t="shared" si="15"/>
        <v>0.99999999329997236</v>
      </c>
      <c r="E184">
        <f t="shared" si="12"/>
        <v>0</v>
      </c>
      <c r="F184" s="51">
        <f>_xll.acq_special_erfc(B184)</f>
        <v>6.7000276540865718E-9</v>
      </c>
      <c r="G184" s="51">
        <f t="shared" si="16"/>
        <v>6.7000276540865726E-9</v>
      </c>
      <c r="H184">
        <f t="shared" si="13"/>
        <v>8.2718061255302767E-25</v>
      </c>
      <c r="I184" s="51">
        <f>_xll.acq_special_normalcdf(B184)</f>
        <v>0.9999793424930874</v>
      </c>
      <c r="J184" s="51">
        <f t="shared" si="17"/>
        <v>0.9999793424930874</v>
      </c>
      <c r="K184">
        <f t="shared" si="14"/>
        <v>0</v>
      </c>
    </row>
    <row r="185" spans="2:11" x14ac:dyDescent="0.35">
      <c r="B185">
        <v>4.1499999999999702</v>
      </c>
      <c r="C185" s="51">
        <f>_xll.acq_special_erf(B185)</f>
        <v>0.99999999561532293</v>
      </c>
      <c r="D185" s="51">
        <f t="shared" si="15"/>
        <v>0.99999999561532293</v>
      </c>
      <c r="E185">
        <f t="shared" si="12"/>
        <v>0</v>
      </c>
      <c r="F185" s="51">
        <f>_xll.acq_special_erfc(B185)</f>
        <v>4.3846770477549405E-9</v>
      </c>
      <c r="G185" s="51">
        <f t="shared" si="16"/>
        <v>4.3846770477549389E-9</v>
      </c>
      <c r="H185">
        <f t="shared" si="13"/>
        <v>1.6543612251060553E-24</v>
      </c>
      <c r="I185" s="51">
        <f>_xll.acq_special_normalcdf(B185)</f>
        <v>0.99998337623627032</v>
      </c>
      <c r="J185" s="51">
        <f t="shared" si="17"/>
        <v>0.99998337623627032</v>
      </c>
      <c r="K185">
        <f t="shared" si="14"/>
        <v>0</v>
      </c>
    </row>
    <row r="186" spans="2:11" x14ac:dyDescent="0.35">
      <c r="B186">
        <v>4.19999999999997</v>
      </c>
      <c r="C186" s="51">
        <f>_xll.acq_special_erf(B186)</f>
        <v>0.99999999714450583</v>
      </c>
      <c r="D186" s="51">
        <f t="shared" si="15"/>
        <v>0.99999999714450583</v>
      </c>
      <c r="E186">
        <f t="shared" si="12"/>
        <v>0</v>
      </c>
      <c r="F186" s="51">
        <f>_xll.acq_special_erfc(B186)</f>
        <v>2.8554941795929263E-9</v>
      </c>
      <c r="G186" s="51">
        <f t="shared" si="16"/>
        <v>2.8554941795929263E-9</v>
      </c>
      <c r="H186">
        <f t="shared" si="13"/>
        <v>0</v>
      </c>
      <c r="I186" s="51">
        <f>_xll.acq_special_normalcdf(B186)</f>
        <v>0.9999866542509841</v>
      </c>
      <c r="J186" s="51">
        <f t="shared" si="17"/>
        <v>0.9999866542509841</v>
      </c>
      <c r="K186">
        <f t="shared" si="14"/>
        <v>0</v>
      </c>
    </row>
    <row r="187" spans="2:11" x14ac:dyDescent="0.35">
      <c r="B187">
        <v>4.2499999999999698</v>
      </c>
      <c r="C187" s="51">
        <f>_xll.acq_special_erf(B187)</f>
        <v>0.99999999814942586</v>
      </c>
      <c r="D187" s="51">
        <f t="shared" si="15"/>
        <v>0.99999999814942586</v>
      </c>
      <c r="E187">
        <f t="shared" si="12"/>
        <v>0</v>
      </c>
      <c r="F187" s="51">
        <f>_xll.acq_special_erfc(B187)</f>
        <v>1.8505741373872282E-9</v>
      </c>
      <c r="G187" s="51">
        <f t="shared" si="16"/>
        <v>1.850574137387228E-9</v>
      </c>
      <c r="H187">
        <f t="shared" si="13"/>
        <v>2.0679515313825692E-25</v>
      </c>
      <c r="I187" s="51">
        <f>_xll.acq_special_normalcdf(B187)</f>
        <v>0.9999893114742251</v>
      </c>
      <c r="J187" s="51">
        <f t="shared" si="17"/>
        <v>0.9999893114742251</v>
      </c>
      <c r="K187">
        <f t="shared" si="14"/>
        <v>0</v>
      </c>
    </row>
    <row r="188" spans="2:11" x14ac:dyDescent="0.35">
      <c r="B188">
        <v>4.2999999999999696</v>
      </c>
      <c r="C188" s="51">
        <f>_xll.acq_special_erf(B188)</f>
        <v>0.99999999880652823</v>
      </c>
      <c r="D188" s="51">
        <f t="shared" si="15"/>
        <v>0.99999999880652823</v>
      </c>
      <c r="E188">
        <f t="shared" si="12"/>
        <v>0</v>
      </c>
      <c r="F188" s="51">
        <f>_xll.acq_special_erfc(B188)</f>
        <v>1.1934717937223609E-9</v>
      </c>
      <c r="G188" s="51">
        <f t="shared" si="16"/>
        <v>1.1934717937223611E-9</v>
      </c>
      <c r="H188">
        <f t="shared" si="13"/>
        <v>2.0679515313825692E-25</v>
      </c>
      <c r="I188" s="51">
        <f>_xll.acq_special_normalcdf(B188)</f>
        <v>0.99999146009452899</v>
      </c>
      <c r="J188" s="51">
        <f t="shared" si="17"/>
        <v>0.99999146009452899</v>
      </c>
      <c r="K188">
        <f t="shared" si="14"/>
        <v>0</v>
      </c>
    </row>
    <row r="189" spans="2:11" x14ac:dyDescent="0.35">
      <c r="B189">
        <v>4.3499999999999703</v>
      </c>
      <c r="C189" s="51">
        <f>_xll.acq_special_erf(B189)</f>
        <v>0.99999999923405558</v>
      </c>
      <c r="D189" s="51">
        <f t="shared" si="15"/>
        <v>0.99999999923405558</v>
      </c>
      <c r="E189">
        <f t="shared" si="12"/>
        <v>0</v>
      </c>
      <c r="F189" s="51">
        <f>_xll.acq_special_erfc(B189)</f>
        <v>7.6594439884240892E-10</v>
      </c>
      <c r="G189" s="51">
        <f t="shared" si="16"/>
        <v>7.6594439884240861E-10</v>
      </c>
      <c r="H189">
        <f t="shared" si="13"/>
        <v>3.1019272970738538E-25</v>
      </c>
      <c r="I189" s="51">
        <f>_xll.acq_special_normalcdf(B189)</f>
        <v>0.99999319312340063</v>
      </c>
      <c r="J189" s="51">
        <f t="shared" si="17"/>
        <v>0.99999319312340063</v>
      </c>
      <c r="K189">
        <f t="shared" si="14"/>
        <v>0</v>
      </c>
    </row>
    <row r="190" spans="2:11" x14ac:dyDescent="0.35">
      <c r="B190">
        <v>4.3999999999999702</v>
      </c>
      <c r="C190" s="51">
        <f>_xll.acq_special_erf(B190)</f>
        <v>0.99999999951082896</v>
      </c>
      <c r="D190" s="51">
        <f t="shared" si="15"/>
        <v>0.99999999951082896</v>
      </c>
      <c r="E190">
        <f t="shared" si="12"/>
        <v>0</v>
      </c>
      <c r="F190" s="51">
        <f>_xll.acq_special_erfc(B190)</f>
        <v>4.8917102706072093E-10</v>
      </c>
      <c r="G190" s="51">
        <f t="shared" si="16"/>
        <v>4.8917102706072073E-10</v>
      </c>
      <c r="H190">
        <f t="shared" si="13"/>
        <v>2.0679515313825692E-25</v>
      </c>
      <c r="I190" s="51">
        <f>_xll.acq_special_normalcdf(B190)</f>
        <v>0.99999458745609227</v>
      </c>
      <c r="J190" s="51">
        <f t="shared" si="17"/>
        <v>0.99999458745609227</v>
      </c>
      <c r="K190">
        <f t="shared" si="14"/>
        <v>0</v>
      </c>
    </row>
    <row r="191" spans="2:11" x14ac:dyDescent="0.35">
      <c r="B191">
        <v>4.44999999999997</v>
      </c>
      <c r="C191" s="51">
        <f>_xll.acq_special_erf(B191)</f>
        <v>0.99999999968911368</v>
      </c>
      <c r="D191" s="51">
        <f t="shared" si="15"/>
        <v>0.99999999968911368</v>
      </c>
      <c r="E191">
        <f t="shared" si="12"/>
        <v>0</v>
      </c>
      <c r="F191" s="51">
        <f>_xll.acq_special_erfc(B191)</f>
        <v>3.1088632307632166E-10</v>
      </c>
      <c r="G191" s="51">
        <f t="shared" si="16"/>
        <v>3.108863230763216E-10</v>
      </c>
      <c r="H191">
        <f t="shared" si="13"/>
        <v>5.169878828456423E-26</v>
      </c>
      <c r="I191" s="51">
        <f>_xll.acq_special_normalcdf(B191)</f>
        <v>0.99999570648553004</v>
      </c>
      <c r="J191" s="51">
        <f t="shared" si="17"/>
        <v>0.99999570648553004</v>
      </c>
      <c r="K191">
        <f t="shared" si="14"/>
        <v>0</v>
      </c>
    </row>
    <row r="192" spans="2:11" x14ac:dyDescent="0.35">
      <c r="B192">
        <v>4.4999999999999698</v>
      </c>
      <c r="C192" s="51">
        <f>_xll.acq_special_erf(B192)</f>
        <v>0.99999999980338394</v>
      </c>
      <c r="D192" s="51">
        <f t="shared" si="15"/>
        <v>0.99999999980338394</v>
      </c>
      <c r="E192">
        <f t="shared" si="12"/>
        <v>0</v>
      </c>
      <c r="F192" s="51">
        <f>_xll.acq_special_erfc(B192)</f>
        <v>1.9661604415434312E-10</v>
      </c>
      <c r="G192" s="51">
        <f t="shared" si="16"/>
        <v>1.9661604415434309E-10</v>
      </c>
      <c r="H192">
        <f t="shared" si="13"/>
        <v>2.5849394142282115E-26</v>
      </c>
      <c r="I192" s="51">
        <f>_xll.acq_special_normalcdf(B192)</f>
        <v>0.99999660232687526</v>
      </c>
      <c r="J192" s="51">
        <f t="shared" si="17"/>
        <v>0.99999660232687526</v>
      </c>
      <c r="K192">
        <f t="shared" si="14"/>
        <v>0</v>
      </c>
    </row>
    <row r="193" spans="2:11" x14ac:dyDescent="0.35">
      <c r="B193">
        <v>4.5499999999999696</v>
      </c>
      <c r="C193" s="51">
        <f>_xll.acq_special_erf(B193)</f>
        <v>0.99999999987625954</v>
      </c>
      <c r="D193" s="51">
        <f t="shared" si="15"/>
        <v>0.99999999987625954</v>
      </c>
      <c r="E193">
        <f t="shared" si="12"/>
        <v>0</v>
      </c>
      <c r="F193" s="51">
        <f>_xll.acq_special_erfc(B193)</f>
        <v>1.2374048267633829E-10</v>
      </c>
      <c r="G193" s="51">
        <f t="shared" si="16"/>
        <v>1.2374048267633827E-10</v>
      </c>
      <c r="H193">
        <f t="shared" si="13"/>
        <v>2.5849394142282115E-26</v>
      </c>
      <c r="I193" s="51">
        <f>_xll.acq_special_normalcdf(B193)</f>
        <v>0.9999973177042204</v>
      </c>
      <c r="J193" s="51">
        <f t="shared" si="17"/>
        <v>0.9999973177042204</v>
      </c>
      <c r="K193">
        <f t="shared" si="14"/>
        <v>0</v>
      </c>
    </row>
    <row r="194" spans="2:11" x14ac:dyDescent="0.35">
      <c r="B194">
        <v>4.5999999999999703</v>
      </c>
      <c r="C194" s="51">
        <f>_xll.acq_special_erf(B194)</f>
        <v>0.99999999992250399</v>
      </c>
      <c r="D194" s="51">
        <f t="shared" si="15"/>
        <v>0.99999999992250399</v>
      </c>
      <c r="E194">
        <f t="shared" ref="E194:E202" si="18">ABS(C194-D194)</f>
        <v>0</v>
      </c>
      <c r="F194" s="51">
        <f>_xll.acq_special_erfc(B194)</f>
        <v>7.7495995974439996E-11</v>
      </c>
      <c r="G194" s="51">
        <f t="shared" si="16"/>
        <v>7.7495995974439957E-11</v>
      </c>
      <c r="H194">
        <f t="shared" ref="H194:H202" si="19">ABS(F194-G194)</f>
        <v>3.8774091213423172E-26</v>
      </c>
      <c r="I194" s="51">
        <f>_xll.acq_special_normalcdf(B194)</f>
        <v>0.9999978875452975</v>
      </c>
      <c r="J194" s="51">
        <f t="shared" si="17"/>
        <v>0.9999978875452975</v>
      </c>
      <c r="K194">
        <f t="shared" ref="K194:K202" si="20">ABS(I194-J194)</f>
        <v>0</v>
      </c>
    </row>
    <row r="195" spans="2:11" x14ac:dyDescent="0.35">
      <c r="B195">
        <v>4.6499999999999702</v>
      </c>
      <c r="C195" s="51">
        <f>_xll.acq_special_erf(B195)</f>
        <v>0.99999999995170297</v>
      </c>
      <c r="D195" s="51">
        <f t="shared" ref="D195:D202" si="21">_xlfn.ERF.PRECISE(B195)</f>
        <v>0.99999999995170297</v>
      </c>
      <c r="E195">
        <f t="shared" si="18"/>
        <v>0</v>
      </c>
      <c r="F195" s="51">
        <f>_xll.acq_special_erfc(B195)</f>
        <v>4.829703245092499E-11</v>
      </c>
      <c r="G195" s="51">
        <f t="shared" ref="G195:G202" si="22">_xlfn.ERFC.PRECISE(B195)</f>
        <v>4.8297032450924977E-11</v>
      </c>
      <c r="H195">
        <f t="shared" si="19"/>
        <v>1.2924697071141057E-26</v>
      </c>
      <c r="I195" s="51">
        <f>_xll.acq_special_normalcdf(B195)</f>
        <v>0.99999834032485568</v>
      </c>
      <c r="J195" s="51">
        <f t="shared" ref="J195:J202" si="23">_xlfn.NORM.S.DIST(B195,TRUE)</f>
        <v>0.99999834032485568</v>
      </c>
      <c r="K195">
        <f t="shared" si="20"/>
        <v>0</v>
      </c>
    </row>
    <row r="196" spans="2:11" x14ac:dyDescent="0.35">
      <c r="B196">
        <v>4.69999999999997</v>
      </c>
      <c r="C196" s="51">
        <f>_xll.acq_special_erf(B196)</f>
        <v>0.9999999999700474</v>
      </c>
      <c r="D196" s="51">
        <f t="shared" si="21"/>
        <v>0.9999999999700474</v>
      </c>
      <c r="E196">
        <f t="shared" si="18"/>
        <v>0</v>
      </c>
      <c r="F196" s="51">
        <f>_xll.acq_special_erfc(B196)</f>
        <v>2.9952597863805208E-11</v>
      </c>
      <c r="G196" s="51">
        <f t="shared" si="22"/>
        <v>2.9952597863805188E-11</v>
      </c>
      <c r="H196">
        <f t="shared" si="19"/>
        <v>1.9387045606711586E-26</v>
      </c>
      <c r="I196" s="51">
        <f>_xll.acq_special_normalcdf(B196)</f>
        <v>0.99999869919254614</v>
      </c>
      <c r="J196" s="51">
        <f t="shared" si="23"/>
        <v>0.99999869919254614</v>
      </c>
      <c r="K196">
        <f t="shared" si="20"/>
        <v>0</v>
      </c>
    </row>
    <row r="197" spans="2:11" x14ac:dyDescent="0.35">
      <c r="B197">
        <v>4.74999999999996</v>
      </c>
      <c r="C197" s="51">
        <f>_xll.acq_special_erf(B197)</f>
        <v>0.9999999999815149</v>
      </c>
      <c r="D197" s="51">
        <f t="shared" si="21"/>
        <v>0.9999999999815149</v>
      </c>
      <c r="E197">
        <f t="shared" si="18"/>
        <v>0</v>
      </c>
      <c r="F197" s="51">
        <f>_xll.acq_special_erfc(B197)</f>
        <v>1.8485047721492491E-11</v>
      </c>
      <c r="G197" s="51">
        <f t="shared" si="22"/>
        <v>1.8485047721492482E-11</v>
      </c>
      <c r="H197">
        <f t="shared" si="19"/>
        <v>9.6935228033557931E-27</v>
      </c>
      <c r="I197" s="51">
        <f>_xll.acq_special_normalcdf(B197)</f>
        <v>0.99999898291675748</v>
      </c>
      <c r="J197" s="51">
        <f t="shared" si="23"/>
        <v>0.99999898291675748</v>
      </c>
      <c r="K197">
        <f t="shared" si="20"/>
        <v>0</v>
      </c>
    </row>
    <row r="198" spans="2:11" x14ac:dyDescent="0.35">
      <c r="B198">
        <v>4.7999999999999696</v>
      </c>
      <c r="C198" s="51">
        <f>_xll.acq_special_erf(B198)</f>
        <v>0.99999999998864786</v>
      </c>
      <c r="D198" s="51">
        <f t="shared" si="21"/>
        <v>0.99999999998864786</v>
      </c>
      <c r="E198">
        <f t="shared" si="18"/>
        <v>0</v>
      </c>
      <c r="F198" s="51">
        <f>_xll.acq_special_erfc(B198)</f>
        <v>1.1352143584925344E-11</v>
      </c>
      <c r="G198" s="51">
        <f t="shared" si="22"/>
        <v>1.1352143584925342E-11</v>
      </c>
      <c r="H198">
        <f t="shared" si="19"/>
        <v>1.6155871338926322E-27</v>
      </c>
      <c r="I198" s="51">
        <f>_xll.acq_special_normalcdf(B198)</f>
        <v>0.99999920667184805</v>
      </c>
      <c r="J198" s="51">
        <f t="shared" si="23"/>
        <v>0.99999920667184805</v>
      </c>
      <c r="K198">
        <f t="shared" si="20"/>
        <v>0</v>
      </c>
    </row>
    <row r="199" spans="2:11" x14ac:dyDescent="0.35">
      <c r="B199">
        <v>4.8499999999999703</v>
      </c>
      <c r="C199" s="51">
        <f>_xll.acq_special_erf(B199)</f>
        <v>0.99999999999306244</v>
      </c>
      <c r="D199" s="51">
        <f t="shared" si="21"/>
        <v>0.99999999999306244</v>
      </c>
      <c r="E199">
        <f t="shared" si="18"/>
        <v>0</v>
      </c>
      <c r="F199" s="51">
        <f>_xll.acq_special_erfc(B199)</f>
        <v>6.9375416546278333E-12</v>
      </c>
      <c r="G199" s="51">
        <f t="shared" si="22"/>
        <v>6.9375416546278317E-12</v>
      </c>
      <c r="H199">
        <f t="shared" si="19"/>
        <v>1.6155871338926322E-27</v>
      </c>
      <c r="I199" s="51">
        <f>_xll.acq_special_normalcdf(B199)</f>
        <v>0.999999382692628</v>
      </c>
      <c r="J199" s="51">
        <f t="shared" si="23"/>
        <v>0.999999382692628</v>
      </c>
      <c r="K199">
        <f t="shared" si="20"/>
        <v>0</v>
      </c>
    </row>
    <row r="200" spans="2:11" x14ac:dyDescent="0.35">
      <c r="B200">
        <v>4.8999999999999604</v>
      </c>
      <c r="C200" s="51">
        <f>_xll.acq_special_erf(B200)</f>
        <v>0.99999999999578104</v>
      </c>
      <c r="D200" s="51">
        <f t="shared" si="21"/>
        <v>0.99999999999578104</v>
      </c>
      <c r="E200">
        <f t="shared" si="18"/>
        <v>0</v>
      </c>
      <c r="F200" s="51">
        <f>_xll.acq_special_erfc(B200)</f>
        <v>4.218936524007457E-12</v>
      </c>
      <c r="G200" s="51">
        <f t="shared" si="22"/>
        <v>4.218936524007457E-12</v>
      </c>
      <c r="H200">
        <f t="shared" si="19"/>
        <v>0</v>
      </c>
      <c r="I200" s="51">
        <f>_xll.acq_special_normalcdf(B200)</f>
        <v>0.99999952081672339</v>
      </c>
      <c r="J200" s="51">
        <f t="shared" si="23"/>
        <v>0.99999952081672339</v>
      </c>
      <c r="K200">
        <f t="shared" si="20"/>
        <v>0</v>
      </c>
    </row>
    <row r="201" spans="2:11" x14ac:dyDescent="0.35">
      <c r="B201">
        <v>4.9499999999999602</v>
      </c>
      <c r="C201" s="51">
        <f>_xll.acq_special_erf(B201)</f>
        <v>0.99999999999744693</v>
      </c>
      <c r="D201" s="51">
        <f t="shared" si="21"/>
        <v>0.99999999999744693</v>
      </c>
      <c r="E201">
        <f t="shared" si="18"/>
        <v>0</v>
      </c>
      <c r="F201" s="51">
        <f>_xll.acq_special_erfc(B201)</f>
        <v>2.5531086028523035E-12</v>
      </c>
      <c r="G201" s="51">
        <f t="shared" si="22"/>
        <v>2.5531086028523035E-12</v>
      </c>
      <c r="H201">
        <f t="shared" si="19"/>
        <v>0</v>
      </c>
      <c r="I201" s="51">
        <f>_xll.acq_special_normalcdf(B201)</f>
        <v>0.99999962893259209</v>
      </c>
      <c r="J201" s="51">
        <f t="shared" si="23"/>
        <v>0.99999962893259209</v>
      </c>
      <c r="K201">
        <f t="shared" si="20"/>
        <v>0</v>
      </c>
    </row>
    <row r="202" spans="2:11" x14ac:dyDescent="0.35">
      <c r="B202">
        <v>4.99999999999996</v>
      </c>
      <c r="C202" s="51">
        <f>_xll.acq_special_erf(B202)</f>
        <v>0.99999999999846256</v>
      </c>
      <c r="D202" s="51">
        <f t="shared" si="21"/>
        <v>0.99999999999846256</v>
      </c>
      <c r="E202">
        <f t="shared" si="18"/>
        <v>0</v>
      </c>
      <c r="F202" s="51">
        <f>_xll.acq_special_erfc(B202)</f>
        <v>1.5374597944286588E-12</v>
      </c>
      <c r="G202" s="51">
        <f t="shared" si="22"/>
        <v>1.5374597944286586E-12</v>
      </c>
      <c r="H202">
        <f t="shared" si="19"/>
        <v>2.0194839173657902E-28</v>
      </c>
      <c r="I202" s="51">
        <f>_xll.acq_special_normalcdf(B202)</f>
        <v>0.99999971334842808</v>
      </c>
      <c r="J202" s="51">
        <f t="shared" si="23"/>
        <v>0.99999971334842808</v>
      </c>
      <c r="K202">
        <f t="shared" si="2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17"/>
  <sheetViews>
    <sheetView workbookViewId="0">
      <selection activeCell="C2" sqref="C2"/>
    </sheetView>
  </sheetViews>
  <sheetFormatPr defaultRowHeight="14.5" x14ac:dyDescent="0.35"/>
  <cols>
    <col min="5" max="5" width="9.81640625" bestFit="1" customWidth="1"/>
    <col min="6" max="6" width="11.81640625" bestFit="1" customWidth="1"/>
    <col min="9" max="9" width="11.81640625" bestFit="1" customWidth="1"/>
    <col min="13" max="13" width="11.81640625" bestFit="1" customWidth="1"/>
  </cols>
  <sheetData>
    <row r="4" spans="3:15" x14ac:dyDescent="0.35">
      <c r="C4" s="10" t="s">
        <v>0</v>
      </c>
      <c r="D4" t="s">
        <v>164</v>
      </c>
      <c r="E4" t="s">
        <v>92</v>
      </c>
      <c r="F4" t="s">
        <v>166</v>
      </c>
      <c r="G4" t="s">
        <v>167</v>
      </c>
      <c r="H4" t="s">
        <v>169</v>
      </c>
      <c r="I4" t="s">
        <v>168</v>
      </c>
      <c r="J4" t="s">
        <v>0</v>
      </c>
      <c r="K4" t="s">
        <v>171</v>
      </c>
      <c r="L4" t="s">
        <v>170</v>
      </c>
      <c r="M4" t="s">
        <v>172</v>
      </c>
      <c r="N4" t="s">
        <v>173</v>
      </c>
      <c r="O4" t="s">
        <v>174</v>
      </c>
    </row>
    <row r="5" spans="3:15" x14ac:dyDescent="0.35">
      <c r="C5">
        <v>-3</v>
      </c>
      <c r="D5">
        <v>6</v>
      </c>
      <c r="E5">
        <f>EXP(-2*C5*C5)</f>
        <v>1.5229979744712629E-8</v>
      </c>
      <c r="F5">
        <f>EXP(-POWER(C5/2,6))</f>
        <v>1.1300936043146307E-5</v>
      </c>
      <c r="G5">
        <f>_xlfn.NORM.DIST(C5,0,1,TRUE)</f>
        <v>1.3498980316300933E-3</v>
      </c>
      <c r="H5">
        <f>C5*EXP(-C5*C5)</f>
        <v>-3.7022941226003868E-4</v>
      </c>
      <c r="I5">
        <f>SIN(C5*PI())/(C5*PI())</f>
        <v>3.8997686524020982E-17</v>
      </c>
      <c r="J5">
        <f>C5</f>
        <v>-3</v>
      </c>
      <c r="K5">
        <f>C5/(1+EXP(-C5))</f>
        <v>-0.14227761953270035</v>
      </c>
      <c r="L5">
        <f>1/(1+EXP(-C5))</f>
        <v>4.7425873177566781E-2</v>
      </c>
      <c r="M5">
        <f>1/POWER(1+EXP(-C5),2)</f>
        <v>2.2492134466546481E-3</v>
      </c>
      <c r="N5">
        <f>C5*C5</f>
        <v>9</v>
      </c>
      <c r="O5">
        <v>0</v>
      </c>
    </row>
    <row r="6" spans="3:15" x14ac:dyDescent="0.35">
      <c r="C6">
        <v>-2.5</v>
      </c>
      <c r="D6">
        <v>5.8</v>
      </c>
      <c r="E6">
        <f t="shared" ref="E6:E17" si="0">EXP(-2*C6*C6)</f>
        <v>3.7266531720786709E-6</v>
      </c>
      <c r="F6">
        <f t="shared" ref="F6:F17" si="1">EXP(-POWER(C6/2,6))</f>
        <v>2.2044387037315712E-2</v>
      </c>
      <c r="G6">
        <f t="shared" ref="G6:G17" si="2">_xlfn.NORM.DIST(C6,0,1,TRUE)</f>
        <v>6.2096653257761331E-3</v>
      </c>
      <c r="H6">
        <f t="shared" ref="H6:H17" si="3">C6*EXP(-C6*C6)</f>
        <v>-4.8261353405692729E-3</v>
      </c>
      <c r="I6">
        <f t="shared" ref="I6:I17" si="4">SIN(C6*PI())/(C6*PI())</f>
        <v>0.12732395447351627</v>
      </c>
      <c r="J6">
        <f t="shared" ref="J6:J17" si="5">C6</f>
        <v>-2.5</v>
      </c>
      <c r="K6">
        <f t="shared" ref="K6:K17" si="6">C6/(1+EXP(-C6))</f>
        <v>-0.18964545005310887</v>
      </c>
      <c r="L6">
        <f t="shared" ref="L6:L17" si="7">1/(1+EXP(-C6))</f>
        <v>7.5858180021243546E-2</v>
      </c>
      <c r="M6">
        <f t="shared" ref="M6:M17" si="8">1/POWER(1+EXP(-C6),2)</f>
        <v>5.7544634761353946E-3</v>
      </c>
      <c r="N6">
        <f t="shared" ref="N6:N17" si="9">C6*C6</f>
        <v>6.25</v>
      </c>
      <c r="O6">
        <v>0</v>
      </c>
    </row>
    <row r="7" spans="3:15" x14ac:dyDescent="0.35">
      <c r="C7">
        <v>-2</v>
      </c>
      <c r="D7">
        <v>5.6</v>
      </c>
      <c r="E7">
        <f t="shared" si="0"/>
        <v>3.3546262790251185E-4</v>
      </c>
      <c r="F7">
        <f t="shared" si="1"/>
        <v>0.36787944117144233</v>
      </c>
      <c r="G7">
        <f t="shared" si="2"/>
        <v>2.2750131948179191E-2</v>
      </c>
      <c r="H7">
        <f t="shared" si="3"/>
        <v>-3.6631277777468357E-2</v>
      </c>
      <c r="I7">
        <f t="shared" si="4"/>
        <v>-3.8997686524020982E-17</v>
      </c>
      <c r="J7">
        <f t="shared" si="5"/>
        <v>-2</v>
      </c>
      <c r="K7">
        <f t="shared" si="6"/>
        <v>-0.23840584404423509</v>
      </c>
      <c r="L7">
        <f t="shared" si="7"/>
        <v>0.11920292202211755</v>
      </c>
      <c r="M7">
        <f t="shared" si="8"/>
        <v>1.4209336618611039E-2</v>
      </c>
      <c r="N7">
        <f t="shared" si="9"/>
        <v>4</v>
      </c>
      <c r="O7">
        <v>0</v>
      </c>
    </row>
    <row r="8" spans="3:15" x14ac:dyDescent="0.35">
      <c r="C8">
        <v>-1.5</v>
      </c>
      <c r="D8">
        <v>5.4</v>
      </c>
      <c r="E8">
        <f t="shared" si="0"/>
        <v>1.1108996538242306E-2</v>
      </c>
      <c r="F8">
        <f t="shared" si="1"/>
        <v>0.83696040486680634</v>
      </c>
      <c r="G8">
        <f t="shared" si="2"/>
        <v>6.6807201268858057E-2</v>
      </c>
      <c r="H8">
        <f t="shared" si="3"/>
        <v>-0.15809883684279649</v>
      </c>
      <c r="I8">
        <f t="shared" si="4"/>
        <v>-0.21220659078919379</v>
      </c>
      <c r="J8">
        <f t="shared" si="5"/>
        <v>-1.5</v>
      </c>
      <c r="K8">
        <f t="shared" si="6"/>
        <v>-0.27363828570953452</v>
      </c>
      <c r="L8">
        <f t="shared" si="7"/>
        <v>0.18242552380635635</v>
      </c>
      <c r="M8">
        <f t="shared" si="8"/>
        <v>3.3279071736023486E-2</v>
      </c>
      <c r="N8">
        <f t="shared" si="9"/>
        <v>2.25</v>
      </c>
      <c r="O8">
        <v>0</v>
      </c>
    </row>
    <row r="9" spans="3:15" x14ac:dyDescent="0.35">
      <c r="C9">
        <v>-1</v>
      </c>
      <c r="D9">
        <v>5.2</v>
      </c>
      <c r="E9">
        <f t="shared" si="0"/>
        <v>0.1353352832366127</v>
      </c>
      <c r="F9">
        <f t="shared" si="1"/>
        <v>0.98449643700540845</v>
      </c>
      <c r="G9">
        <f t="shared" si="2"/>
        <v>0.15865525393145699</v>
      </c>
      <c r="H9">
        <f t="shared" si="3"/>
        <v>-0.36787944117144233</v>
      </c>
      <c r="I9">
        <f t="shared" si="4"/>
        <v>3.8997686524020982E-17</v>
      </c>
      <c r="J9">
        <f t="shared" si="5"/>
        <v>-1</v>
      </c>
      <c r="K9">
        <f t="shared" si="6"/>
        <v>-0.2689414213699951</v>
      </c>
      <c r="L9">
        <f t="shared" si="7"/>
        <v>0.2689414213699951</v>
      </c>
      <c r="M9">
        <f t="shared" si="8"/>
        <v>7.2329488128513267E-2</v>
      </c>
      <c r="N9">
        <f t="shared" si="9"/>
        <v>1</v>
      </c>
      <c r="O9">
        <v>0</v>
      </c>
    </row>
    <row r="10" spans="3:15" x14ac:dyDescent="0.35">
      <c r="C10">
        <v>-0.2</v>
      </c>
      <c r="D10">
        <v>4.8</v>
      </c>
      <c r="E10">
        <f t="shared" si="0"/>
        <v>0.92311634638663576</v>
      </c>
      <c r="F10">
        <f t="shared" si="1"/>
        <v>0.99999900000050002</v>
      </c>
      <c r="G10">
        <f t="shared" si="2"/>
        <v>0.42074029056089696</v>
      </c>
      <c r="H10">
        <f t="shared" si="3"/>
        <v>-0.19215788783046464</v>
      </c>
      <c r="I10">
        <f t="shared" si="4"/>
        <v>0.93548928378863905</v>
      </c>
      <c r="J10">
        <f t="shared" si="5"/>
        <v>-0.2</v>
      </c>
      <c r="K10">
        <f t="shared" si="6"/>
        <v>-9.0033200537504438E-2</v>
      </c>
      <c r="L10">
        <f t="shared" si="7"/>
        <v>0.45016600268752216</v>
      </c>
      <c r="M10">
        <f t="shared" si="8"/>
        <v>0.20264942997566221</v>
      </c>
      <c r="N10">
        <f t="shared" si="9"/>
        <v>4.0000000000000008E-2</v>
      </c>
      <c r="O10">
        <v>1</v>
      </c>
    </row>
    <row r="11" spans="3:15" x14ac:dyDescent="0.35">
      <c r="C11">
        <v>0.1</v>
      </c>
      <c r="D11">
        <v>0</v>
      </c>
      <c r="E11">
        <f t="shared" si="0"/>
        <v>0.98019867330675525</v>
      </c>
      <c r="F11">
        <f t="shared" si="1"/>
        <v>0.99999998437500015</v>
      </c>
      <c r="G11">
        <f t="shared" si="2"/>
        <v>0.53982783727702899</v>
      </c>
      <c r="H11">
        <f t="shared" si="3"/>
        <v>9.9004983374916811E-2</v>
      </c>
      <c r="I11">
        <f t="shared" si="4"/>
        <v>0.98363164308346596</v>
      </c>
      <c r="J11">
        <f t="shared" si="5"/>
        <v>0.1</v>
      </c>
      <c r="K11">
        <f t="shared" si="6"/>
        <v>5.2497918747894001E-2</v>
      </c>
      <c r="L11">
        <f t="shared" si="7"/>
        <v>0.52497918747894001</v>
      </c>
      <c r="M11">
        <f t="shared" si="8"/>
        <v>0.27560314728604801</v>
      </c>
      <c r="N11">
        <f t="shared" si="9"/>
        <v>1.0000000000000002E-2</v>
      </c>
      <c r="O11">
        <v>0</v>
      </c>
    </row>
    <row r="12" spans="3:15" x14ac:dyDescent="0.35">
      <c r="C12">
        <v>0.5</v>
      </c>
      <c r="D12">
        <v>-0.1</v>
      </c>
      <c r="E12">
        <f t="shared" si="0"/>
        <v>0.60653065971263342</v>
      </c>
      <c r="F12">
        <f t="shared" si="1"/>
        <v>0.99975588917489722</v>
      </c>
      <c r="G12">
        <f t="shared" si="2"/>
        <v>0.69146246127401312</v>
      </c>
      <c r="H12">
        <f t="shared" si="3"/>
        <v>0.38940039153570244</v>
      </c>
      <c r="I12">
        <f t="shared" si="4"/>
        <v>0.63661977236758138</v>
      </c>
      <c r="J12">
        <f t="shared" si="5"/>
        <v>0.5</v>
      </c>
      <c r="K12">
        <f t="shared" si="6"/>
        <v>0.3112296656009273</v>
      </c>
      <c r="L12">
        <f t="shared" si="7"/>
        <v>0.62245933120185459</v>
      </c>
      <c r="M12">
        <f t="shared" si="8"/>
        <v>0.3874556190002601</v>
      </c>
      <c r="N12">
        <f t="shared" si="9"/>
        <v>0.25</v>
      </c>
      <c r="O12">
        <v>0</v>
      </c>
    </row>
    <row r="13" spans="3:15" x14ac:dyDescent="0.35">
      <c r="C13">
        <v>1</v>
      </c>
      <c r="D13">
        <v>-0.2</v>
      </c>
      <c r="E13">
        <f t="shared" si="0"/>
        <v>0.1353352832366127</v>
      </c>
      <c r="F13">
        <f t="shared" si="1"/>
        <v>0.98449643700540845</v>
      </c>
      <c r="G13">
        <f t="shared" si="2"/>
        <v>0.84134474606854304</v>
      </c>
      <c r="H13">
        <f t="shared" si="3"/>
        <v>0.36787944117144233</v>
      </c>
      <c r="I13">
        <f t="shared" si="4"/>
        <v>3.8997686524020982E-17</v>
      </c>
      <c r="J13">
        <f t="shared" si="5"/>
        <v>1</v>
      </c>
      <c r="K13">
        <f t="shared" si="6"/>
        <v>0.7310585786300049</v>
      </c>
      <c r="L13">
        <f t="shared" si="7"/>
        <v>0.7310585786300049</v>
      </c>
      <c r="M13">
        <f t="shared" si="8"/>
        <v>0.53444664538852305</v>
      </c>
      <c r="N13">
        <f t="shared" si="9"/>
        <v>1</v>
      </c>
      <c r="O13">
        <v>0</v>
      </c>
    </row>
    <row r="14" spans="3:15" x14ac:dyDescent="0.35">
      <c r="C14">
        <v>1.5</v>
      </c>
      <c r="D14">
        <v>-0.3</v>
      </c>
      <c r="E14">
        <f t="shared" si="0"/>
        <v>1.1108996538242306E-2</v>
      </c>
      <c r="F14">
        <f t="shared" si="1"/>
        <v>0.83696040486680634</v>
      </c>
      <c r="G14">
        <f t="shared" si="2"/>
        <v>0.93319279873114191</v>
      </c>
      <c r="H14">
        <f t="shared" si="3"/>
        <v>0.15809883684279649</v>
      </c>
      <c r="I14">
        <f t="shared" si="4"/>
        <v>-0.21220659078919379</v>
      </c>
      <c r="J14">
        <f t="shared" si="5"/>
        <v>1.5</v>
      </c>
      <c r="K14">
        <f t="shared" si="6"/>
        <v>1.2263617142904655</v>
      </c>
      <c r="L14">
        <f t="shared" si="7"/>
        <v>0.81757447619364365</v>
      </c>
      <c r="M14">
        <f t="shared" si="8"/>
        <v>0.6684280241233107</v>
      </c>
      <c r="N14">
        <f t="shared" si="9"/>
        <v>2.25</v>
      </c>
      <c r="O14">
        <v>0</v>
      </c>
    </row>
    <row r="15" spans="3:15" x14ac:dyDescent="0.35">
      <c r="C15">
        <v>2</v>
      </c>
      <c r="D15">
        <v>-0.4</v>
      </c>
      <c r="E15">
        <f t="shared" si="0"/>
        <v>3.3546262790251185E-4</v>
      </c>
      <c r="F15">
        <f t="shared" si="1"/>
        <v>0.36787944117144233</v>
      </c>
      <c r="G15">
        <f t="shared" si="2"/>
        <v>0.97724986805182079</v>
      </c>
      <c r="H15">
        <f t="shared" si="3"/>
        <v>3.6631277777468357E-2</v>
      </c>
      <c r="I15">
        <f t="shared" si="4"/>
        <v>-3.8997686524020982E-17</v>
      </c>
      <c r="J15">
        <f t="shared" si="5"/>
        <v>2</v>
      </c>
      <c r="K15">
        <f t="shared" si="6"/>
        <v>1.7615941559557646</v>
      </c>
      <c r="L15">
        <f t="shared" si="7"/>
        <v>0.88079707797788231</v>
      </c>
      <c r="M15">
        <f t="shared" si="8"/>
        <v>0.77580349257437575</v>
      </c>
      <c r="N15">
        <f t="shared" si="9"/>
        <v>4</v>
      </c>
      <c r="O15">
        <v>0</v>
      </c>
    </row>
    <row r="16" spans="3:15" x14ac:dyDescent="0.35">
      <c r="C16">
        <v>2.5</v>
      </c>
      <c r="D16">
        <v>-0.5</v>
      </c>
      <c r="E16">
        <f t="shared" si="0"/>
        <v>3.7266531720786709E-6</v>
      </c>
      <c r="F16">
        <f t="shared" si="1"/>
        <v>2.2044387037315712E-2</v>
      </c>
      <c r="G16">
        <f t="shared" si="2"/>
        <v>0.99379033467422384</v>
      </c>
      <c r="H16">
        <f t="shared" si="3"/>
        <v>4.8261353405692729E-3</v>
      </c>
      <c r="I16">
        <f t="shared" si="4"/>
        <v>0.12732395447351627</v>
      </c>
      <c r="J16">
        <f t="shared" si="5"/>
        <v>2.5</v>
      </c>
      <c r="K16">
        <f t="shared" si="6"/>
        <v>2.3103545499468914</v>
      </c>
      <c r="L16">
        <f t="shared" si="7"/>
        <v>0.92414181997875655</v>
      </c>
      <c r="M16">
        <f t="shared" si="8"/>
        <v>0.8540381034336485</v>
      </c>
      <c r="N16">
        <f t="shared" si="9"/>
        <v>6.25</v>
      </c>
      <c r="O16">
        <v>0</v>
      </c>
    </row>
    <row r="17" spans="3:15" x14ac:dyDescent="0.35">
      <c r="C17">
        <v>3</v>
      </c>
      <c r="D17">
        <v>-0.6</v>
      </c>
      <c r="E17">
        <f t="shared" si="0"/>
        <v>1.5229979744712629E-8</v>
      </c>
      <c r="F17">
        <f t="shared" si="1"/>
        <v>1.1300936043146307E-5</v>
      </c>
      <c r="G17">
        <f t="shared" si="2"/>
        <v>0.9986501019683699</v>
      </c>
      <c r="H17">
        <f t="shared" si="3"/>
        <v>3.7022941226003868E-4</v>
      </c>
      <c r="I17">
        <f t="shared" si="4"/>
        <v>3.8997686524020982E-17</v>
      </c>
      <c r="J17">
        <f t="shared" si="5"/>
        <v>3</v>
      </c>
      <c r="K17">
        <f t="shared" si="6"/>
        <v>2.8577223804672998</v>
      </c>
      <c r="L17">
        <f t="shared" si="7"/>
        <v>0.95257412682243336</v>
      </c>
      <c r="M17">
        <f t="shared" si="8"/>
        <v>0.90739746709152136</v>
      </c>
      <c r="N17">
        <f t="shared" si="9"/>
        <v>9</v>
      </c>
      <c r="O17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132"/>
  <sheetViews>
    <sheetView workbookViewId="0">
      <selection activeCell="F16" sqref="F16"/>
    </sheetView>
  </sheetViews>
  <sheetFormatPr defaultRowHeight="14.5" x14ac:dyDescent="0.35"/>
  <cols>
    <col min="6" max="6" width="12.453125" bestFit="1" customWidth="1"/>
    <col min="7" max="7" width="18.36328125" bestFit="1" customWidth="1"/>
    <col min="9" max="9" width="8.7265625" style="12"/>
    <col min="10" max="12" width="11.36328125" customWidth="1"/>
    <col min="15" max="15" width="11.08984375" bestFit="1" customWidth="1"/>
  </cols>
  <sheetData>
    <row r="1" spans="2:16" x14ac:dyDescent="0.35">
      <c r="O1" s="67" t="s">
        <v>2</v>
      </c>
      <c r="P1" s="67" t="s">
        <v>4</v>
      </c>
    </row>
    <row r="2" spans="2:16" ht="15" thickBot="1" x14ac:dyDescent="0.4">
      <c r="B2" s="75" t="s">
        <v>16</v>
      </c>
      <c r="C2" s="75"/>
      <c r="D2" s="65"/>
      <c r="I2" s="42" t="s">
        <v>155</v>
      </c>
      <c r="J2" s="11"/>
      <c r="K2" s="11"/>
      <c r="L2" s="11"/>
      <c r="O2" t="str">
        <f>_xll.acq_interpolator_create($B$4:$B$16,$C$4:$C$16,O$1,$G$3)</f>
        <v>#acqInterpolator:24</v>
      </c>
      <c r="P2" t="str">
        <f>_xll.acq_interpolator_create($B$4:$B$16,$C$4:$C$16,P$1,$G$3)</f>
        <v>#acqInterpolator:12</v>
      </c>
    </row>
    <row r="3" spans="2:16" x14ac:dyDescent="0.35">
      <c r="B3" s="3" t="s">
        <v>0</v>
      </c>
      <c r="C3" s="3" t="s">
        <v>24</v>
      </c>
      <c r="D3" s="3" t="s">
        <v>154</v>
      </c>
      <c r="F3" s="7" t="s">
        <v>8</v>
      </c>
      <c r="G3" s="4" t="b">
        <v>1</v>
      </c>
      <c r="I3" s="13" t="s">
        <v>0</v>
      </c>
      <c r="J3" s="10" t="s">
        <v>17</v>
      </c>
      <c r="K3" s="10" t="s">
        <v>25</v>
      </c>
      <c r="L3" s="10" t="s">
        <v>26</v>
      </c>
      <c r="O3" s="10" t="s">
        <v>17</v>
      </c>
      <c r="P3" s="10" t="s">
        <v>17</v>
      </c>
    </row>
    <row r="4" spans="2:16" ht="15" thickBot="1" x14ac:dyDescent="0.4">
      <c r="B4" s="2">
        <v>-3</v>
      </c>
      <c r="C4" s="1">
        <v>6</v>
      </c>
      <c r="D4" s="1">
        <v>0</v>
      </c>
      <c r="F4" s="9" t="s">
        <v>1</v>
      </c>
      <c r="G4" s="6" t="str">
        <f>_xll.acq_interpolator_tension_create(B4:B16,C4:C16,D4:D15,G3)</f>
        <v>#acqInterpolator:17</v>
      </c>
      <c r="I4" s="12">
        <v>-3.2</v>
      </c>
      <c r="J4">
        <f>_xll.acq_interpolator_eval($G$4,I4)</f>
        <v>6</v>
      </c>
      <c r="O4">
        <f>_xll.acq_interpolator_eval(O$2,$I4)</f>
        <v>6</v>
      </c>
      <c r="P4">
        <f>_xll.acq_interpolator_eval(P$2,$I4)</f>
        <v>6</v>
      </c>
    </row>
    <row r="5" spans="2:16" x14ac:dyDescent="0.35">
      <c r="B5" s="2">
        <v>-2.5</v>
      </c>
      <c r="C5" s="1">
        <v>5.8</v>
      </c>
      <c r="D5" s="1">
        <v>0</v>
      </c>
      <c r="F5" s="66"/>
      <c r="I5" s="12">
        <v>-3.15</v>
      </c>
      <c r="J5">
        <f>_xll.acq_interpolator_eval($G$4,I5)</f>
        <v>6</v>
      </c>
      <c r="K5">
        <f>_xll.acq_diff1_c3pt(I4:I6,J4:J6)</f>
        <v>0</v>
      </c>
      <c r="L5">
        <f>_xll.acq_diff2_c3pt(I4:I6,J4:J6)</f>
        <v>0</v>
      </c>
      <c r="O5">
        <f>_xll.acq_interpolator_eval(O$2,$I5)</f>
        <v>6</v>
      </c>
      <c r="P5">
        <f>_xll.acq_interpolator_eval(P$2,$I5)</f>
        <v>6</v>
      </c>
    </row>
    <row r="6" spans="2:16" x14ac:dyDescent="0.35">
      <c r="B6" s="2">
        <v>-2</v>
      </c>
      <c r="C6" s="1">
        <v>5.6</v>
      </c>
      <c r="D6" s="1">
        <v>0</v>
      </c>
      <c r="I6" s="12">
        <v>-3.1</v>
      </c>
      <c r="J6">
        <f>_xll.acq_interpolator_eval($G$4,I6)</f>
        <v>6</v>
      </c>
      <c r="K6">
        <f>_xll.acq_diff1_c3pt(I5:I7,J5:J7)</f>
        <v>0</v>
      </c>
      <c r="L6">
        <f>_xll.acq_diff2_c3pt(I5:I7,J5:J7)</f>
        <v>0</v>
      </c>
      <c r="O6">
        <f>_xll.acq_interpolator_eval(O$2,$I6)</f>
        <v>6</v>
      </c>
      <c r="P6">
        <f>_xll.acq_interpolator_eval(P$2,$I6)</f>
        <v>6</v>
      </c>
    </row>
    <row r="7" spans="2:16" x14ac:dyDescent="0.35">
      <c r="B7" s="2">
        <v>-1.5</v>
      </c>
      <c r="C7" s="1">
        <v>5.4</v>
      </c>
      <c r="D7" s="1">
        <v>0</v>
      </c>
      <c r="I7" s="12">
        <v>-3.05</v>
      </c>
      <c r="J7">
        <f>_xll.acq_interpolator_eval($G$4,I7)</f>
        <v>6</v>
      </c>
      <c r="K7">
        <f>_xll.acq_diff1_c3pt(I6:I8,J6:J8)</f>
        <v>0</v>
      </c>
      <c r="L7">
        <f>_xll.acq_diff2_c3pt(I6:I8,J6:J8)</f>
        <v>0</v>
      </c>
      <c r="O7">
        <f>_xll.acq_interpolator_eval(O$2,$I7)</f>
        <v>6</v>
      </c>
      <c r="P7">
        <f>_xll.acq_interpolator_eval(P$2,$I7)</f>
        <v>6</v>
      </c>
    </row>
    <row r="8" spans="2:16" x14ac:dyDescent="0.35">
      <c r="B8" s="2">
        <v>-1</v>
      </c>
      <c r="C8" s="1">
        <v>5.2</v>
      </c>
      <c r="D8" s="1">
        <v>15</v>
      </c>
      <c r="I8" s="12">
        <v>-3</v>
      </c>
      <c r="J8">
        <f>_xll.acq_interpolator_eval($G$4,I8)</f>
        <v>6</v>
      </c>
      <c r="K8">
        <f>_xll.acq_diff1_c3pt(I7:I9,J7:J9)</f>
        <v>-0.19744742705923704</v>
      </c>
      <c r="L8">
        <f>_xll.acq_diff2_c3pt(I7:I9,J7:J9)</f>
        <v>-3.9489485411847549</v>
      </c>
      <c r="O8">
        <f>_xll.acq_interpolator_eval(O$2,$I8)</f>
        <v>6</v>
      </c>
      <c r="P8">
        <f>_xll.acq_interpolator_eval(P$2,$I8)</f>
        <v>6</v>
      </c>
    </row>
    <row r="9" spans="2:16" x14ac:dyDescent="0.35">
      <c r="B9" s="2">
        <v>-0.2</v>
      </c>
      <c r="C9" s="1">
        <v>4.8</v>
      </c>
      <c r="D9" s="1">
        <v>0</v>
      </c>
      <c r="I9" s="12">
        <v>-2.95</v>
      </c>
      <c r="J9">
        <f>_xll.acq_interpolator_eval($G$4,I9)</f>
        <v>5.9802552572940764</v>
      </c>
      <c r="K9">
        <f>_xll.acq_diff1_c3pt(I8:I10,J8:J10)</f>
        <v>-0.39504955550882814</v>
      </c>
      <c r="L9">
        <f>_xll.acq_diff2_c3pt(I8:I10,J8:J10)</f>
        <v>-3.0940278070806767E-3</v>
      </c>
      <c r="O9">
        <f>_xll.acq_interpolator_eval(O$2,$I9)</f>
        <v>5.98</v>
      </c>
      <c r="P9">
        <f>_xll.acq_interpolator_eval(P$2,$I9)</f>
        <v>5.9814444583688573</v>
      </c>
    </row>
    <row r="10" spans="2:16" x14ac:dyDescent="0.35">
      <c r="B10" s="2">
        <v>0.1</v>
      </c>
      <c r="C10" s="1">
        <v>0</v>
      </c>
      <c r="D10" s="1">
        <v>20</v>
      </c>
      <c r="I10" s="12">
        <v>-2.9</v>
      </c>
      <c r="J10">
        <f>_xll.acq_interpolator_eval($G$4,I10)</f>
        <v>5.9604950444491172</v>
      </c>
      <c r="K10">
        <f>_xll.acq_diff1_c3pt(I9:I11,J9:J11)</f>
        <v>-0.39551365967987773</v>
      </c>
      <c r="L10">
        <f>_xll.acq_diff2_c3pt(I9:I11,J9:J11)</f>
        <v>-6.188055613910998E-3</v>
      </c>
      <c r="O10">
        <f>_xll.acq_interpolator_eval(O$2,$I10)</f>
        <v>5.96</v>
      </c>
      <c r="P10">
        <f>_xll.acq_interpolator_eval(P$2,$I10)</f>
        <v>5.9628013738062684</v>
      </c>
    </row>
    <row r="11" spans="2:16" x14ac:dyDescent="0.35">
      <c r="B11" s="2">
        <v>0.5</v>
      </c>
      <c r="C11" s="1">
        <v>-0.1</v>
      </c>
      <c r="D11" s="1">
        <v>0</v>
      </c>
      <c r="I11" s="12">
        <v>-2.85</v>
      </c>
      <c r="J11">
        <f>_xll.acq_interpolator_eval($G$4,I11)</f>
        <v>5.9407038913260886</v>
      </c>
      <c r="K11">
        <f>_xll.acq_diff1_c3pt(I10:I12,J10:J12)</f>
        <v>-0.39628716663162111</v>
      </c>
      <c r="L11">
        <f>_xll.acq_diff2_c3pt(I10:I12,J10:J12)</f>
        <v>-9.2820834209567018E-3</v>
      </c>
      <c r="O11">
        <f>_xll.acq_interpolator_eval(O$2,$I11)</f>
        <v>5.94</v>
      </c>
      <c r="P11">
        <f>_xll.acq_interpolator_eval(P$2,$I11)</f>
        <v>5.943983203380788</v>
      </c>
    </row>
    <row r="12" spans="2:16" x14ac:dyDescent="0.35">
      <c r="B12" s="2">
        <v>1</v>
      </c>
      <c r="C12" s="1">
        <v>-0.2</v>
      </c>
      <c r="D12" s="1">
        <v>0</v>
      </c>
      <c r="I12" s="12">
        <v>-2.8</v>
      </c>
      <c r="J12">
        <f>_xll.acq_interpolator_eval($G$4,I12)</f>
        <v>5.920866327785955</v>
      </c>
      <c r="K12">
        <f>_xll.acq_diff1_c3pt(I11:I13,J11:J13)</f>
        <v>-0.3973700763640583</v>
      </c>
      <c r="L12">
        <f>_xll.acq_diff2_c3pt(I11:I13,J11:J13)</f>
        <v>-1.2376111227787024E-2</v>
      </c>
      <c r="O12">
        <f>_xll.acq_interpolator_eval(O$2,$I12)</f>
        <v>5.92</v>
      </c>
      <c r="P12">
        <f>_xll.acq_interpolator_eval(P$2,$I12)</f>
        <v>5.9249024041609699</v>
      </c>
    </row>
    <row r="13" spans="2:16" x14ac:dyDescent="0.35">
      <c r="B13" s="2">
        <v>1.5</v>
      </c>
      <c r="C13" s="1">
        <v>-0.3</v>
      </c>
      <c r="D13" s="1">
        <v>0</v>
      </c>
      <c r="I13" s="12">
        <v>-2.75</v>
      </c>
      <c r="J13">
        <f>_xll.acq_interpolator_eval($G$4,I13)</f>
        <v>5.9009668836896827</v>
      </c>
      <c r="K13">
        <f>_xll.acq_diff1_c3pt(I12:I14,J12:J14)</f>
        <v>-0.39876238887719995</v>
      </c>
      <c r="L13">
        <f>_xll.acq_diff2_c3pt(I12:I14,J12:J14)</f>
        <v>-1.547013903504596E-2</v>
      </c>
      <c r="O13">
        <f>_xll.acq_interpolator_eval(O$2,$I13)</f>
        <v>5.9</v>
      </c>
      <c r="P13">
        <f>_xll.acq_interpolator_eval(P$2,$I13)</f>
        <v>5.9054714332153688</v>
      </c>
    </row>
    <row r="14" spans="2:16" x14ac:dyDescent="0.35">
      <c r="B14" s="2">
        <v>2</v>
      </c>
      <c r="C14" s="1">
        <v>-0.4</v>
      </c>
      <c r="D14" s="1">
        <v>0</v>
      </c>
      <c r="I14" s="12">
        <v>-2.7</v>
      </c>
      <c r="J14">
        <f>_xll.acq_interpolator_eval($G$4,I14)</f>
        <v>5.8809900888982352</v>
      </c>
      <c r="K14">
        <f>_xll.acq_diff1_c3pt(I13:I15,J13:J15)</f>
        <v>-0.40046410417104961</v>
      </c>
      <c r="L14">
        <f>_xll.acq_diff2_c3pt(I13:I15,J13:J15)</f>
        <v>-1.8564166841947265E-2</v>
      </c>
      <c r="O14">
        <f>_xll.acq_interpolator_eval(O$2,$I14)</f>
        <v>5.88</v>
      </c>
      <c r="P14">
        <f>_xll.acq_interpolator_eval(P$2,$I14)</f>
        <v>5.8856027476125377</v>
      </c>
    </row>
    <row r="15" spans="2:16" x14ac:dyDescent="0.35">
      <c r="B15" s="2">
        <v>2.5</v>
      </c>
      <c r="C15" s="1">
        <v>-0.5</v>
      </c>
      <c r="D15" s="1">
        <v>0</v>
      </c>
      <c r="I15" s="12">
        <v>-2.65</v>
      </c>
      <c r="J15">
        <f>_xll.acq_interpolator_eval($G$4,I15)</f>
        <v>5.8609204732725777</v>
      </c>
      <c r="K15">
        <f>_xll.acq_diff1_c3pt(I14:I16,J14:J16)</f>
        <v>-0.40247522224558596</v>
      </c>
      <c r="L15">
        <f>_xll.acq_diff2_c3pt(I14:I16,J14:J16)</f>
        <v>-2.1658194648779806E-2</v>
      </c>
      <c r="O15">
        <f>_xll.acq_interpolator_eval(O$2,$I15)</f>
        <v>5.8599999999999994</v>
      </c>
      <c r="P15">
        <f>_xll.acq_interpolator_eval(P$2,$I15)</f>
        <v>5.8652088044210302</v>
      </c>
    </row>
    <row r="16" spans="2:16" x14ac:dyDescent="0.35">
      <c r="B16" s="2">
        <v>3</v>
      </c>
      <c r="C16" s="1">
        <v>-0.6</v>
      </c>
      <c r="D16" s="1"/>
      <c r="I16" s="12">
        <v>-2.6</v>
      </c>
      <c r="J16">
        <f>_xll.acq_interpolator_eval($G$4,I16)</f>
        <v>5.8407425666736765</v>
      </c>
      <c r="K16">
        <f>_xll.acq_diff1_c3pt(I15:I17,J15:J17)</f>
        <v>-0.404795743100825</v>
      </c>
      <c r="L16">
        <f>_xll.acq_diff2_c3pt(I15:I17,J15:J17)</f>
        <v>-2.4752222456000929E-2</v>
      </c>
      <c r="O16">
        <f>_xll.acq_interpolator_eval(O$2,$I16)</f>
        <v>5.84</v>
      </c>
      <c r="P16">
        <f>_xll.acq_interpolator_eval(P$2,$I16)</f>
        <v>5.844202060709403</v>
      </c>
    </row>
    <row r="17" spans="9:16" x14ac:dyDescent="0.35">
      <c r="I17" s="12">
        <v>-2.5499999999999998</v>
      </c>
      <c r="J17">
        <f>_xll.acq_interpolator_eval($G$4,I17)</f>
        <v>5.8204408989624952</v>
      </c>
      <c r="K17">
        <f>_xll.acq_diff1_c3pt(I16:I18,J16:J18)</f>
        <v>-0.40742566673676672</v>
      </c>
      <c r="L17">
        <f>_xll.acq_diff2_c3pt(I16:I18,J16:J18)</f>
        <v>-2.784625026283347E-2</v>
      </c>
      <c r="O17">
        <f>_xll.acq_interpolator_eval(O$2,$I17)</f>
        <v>5.8199999999999994</v>
      </c>
      <c r="P17">
        <f>_xll.acq_interpolator_eval(P$2,$I17)</f>
        <v>5.822494973546207</v>
      </c>
    </row>
    <row r="18" spans="9:16" x14ac:dyDescent="0.35">
      <c r="I18" s="12">
        <v>-2.5</v>
      </c>
      <c r="J18">
        <f>_xll.acq_interpolator_eval($G$4,I18)</f>
        <v>5.8</v>
      </c>
      <c r="K18">
        <f>_xll.acq_diff1_c3pt(I17:I19,J17:J19)</f>
        <v>-0.41021029176366108</v>
      </c>
      <c r="L18">
        <f>_xll.acq_diff2_c3pt(I17:I19,J17:J19)</f>
        <v>-2.7846250275054375E-2</v>
      </c>
      <c r="O18">
        <f>_xll.acq_interpolator_eval(O$2,$I18)</f>
        <v>5.8</v>
      </c>
      <c r="P18">
        <f>_xll.acq_interpolator_eval(P$2,$I18)</f>
        <v>5.8</v>
      </c>
    </row>
    <row r="19" spans="9:16" x14ac:dyDescent="0.35">
      <c r="I19" s="12">
        <v>-2.4500000000000002</v>
      </c>
      <c r="J19">
        <f>_xll.acq_interpolator_eval($G$4,I19)</f>
        <v>5.7794198697861292</v>
      </c>
      <c r="K19">
        <f>_xll.acq_diff1_c3pt(I18:I20,J18:J20)</f>
        <v>-0.41237611122911982</v>
      </c>
      <c r="L19">
        <f>_xll.acq_diff2_c3pt(I18:I20,J18:J20)</f>
        <v>-1.547013903412052E-2</v>
      </c>
      <c r="O19">
        <f>_xll.acq_interpolator_eval(O$2,$I19)</f>
        <v>5.78</v>
      </c>
      <c r="P19">
        <f>_xll.acq_interpolator_eval(P$2,$I19)</f>
        <v>5.7767171400707786</v>
      </c>
    </row>
    <row r="20" spans="9:16" x14ac:dyDescent="0.35">
      <c r="I20" s="12">
        <v>-2.4</v>
      </c>
      <c r="J20">
        <f>_xll.acq_interpolator_eval($G$4,I20)</f>
        <v>5.7587623888770878</v>
      </c>
      <c r="K20">
        <f>_xll.acq_diff1_c3pt(I19:I21,J19:J21)</f>
        <v>-0.41314961818076551</v>
      </c>
      <c r="L20">
        <f>_xll.acq_diff2_c3pt(I19:I21,J19:J21)</f>
        <v>1.2068124277675441E-12</v>
      </c>
      <c r="O20">
        <f>_xll.acq_interpolator_eval(O$2,$I20)</f>
        <v>5.76</v>
      </c>
      <c r="P20">
        <f>_xll.acq_interpolator_eval(P$2,$I20)</f>
        <v>5.7529965654843283</v>
      </c>
    </row>
    <row r="21" spans="9:16" x14ac:dyDescent="0.35">
      <c r="I21" s="12">
        <v>-2.35</v>
      </c>
      <c r="J21">
        <f>_xll.acq_interpolator_eval($G$4,I21)</f>
        <v>5.7381049079680526</v>
      </c>
      <c r="K21">
        <f>_xll.acq_diff1_c3pt(I20:I22,J20:J22)</f>
        <v>-0.41237611122883561</v>
      </c>
      <c r="L21">
        <f>_xll.acq_diff2_c3pt(I20:I22,J20:J22)</f>
        <v>1.5470139037391237E-2</v>
      </c>
      <c r="O21">
        <f>_xll.acq_interpolator_eval(O$2,$I21)</f>
        <v>5.74</v>
      </c>
      <c r="P21">
        <f>_xll.acq_interpolator_eval(P$2,$I21)</f>
        <v>5.729275990897877</v>
      </c>
    </row>
    <row r="22" spans="9:16" x14ac:dyDescent="0.35">
      <c r="I22" s="12">
        <v>-2.2999999999999998</v>
      </c>
      <c r="J22">
        <f>_xll.acq_interpolator_eval($G$4,I22)</f>
        <v>5.7175247777542042</v>
      </c>
      <c r="K22">
        <f>_xll.acq_diff1_c3pt(I21:I23,J21:J23)</f>
        <v>-0.41005559037333011</v>
      </c>
      <c r="L22">
        <f>_xll.acq_diff2_c3pt(I21:I23,J21:J23)</f>
        <v>3.0940278072718569E-2</v>
      </c>
      <c r="O22">
        <f>_xll.acq_interpolator_eval(O$2,$I22)</f>
        <v>5.72</v>
      </c>
      <c r="P22">
        <f>_xll.acq_interpolator_eval(P$2,$I22)</f>
        <v>5.7059931309686558</v>
      </c>
    </row>
    <row r="23" spans="9:16" x14ac:dyDescent="0.35">
      <c r="I23" s="12">
        <v>-2.25</v>
      </c>
      <c r="J23">
        <f>_xll.acq_interpolator_eval($G$4,I23)</f>
        <v>5.6970993489307196</v>
      </c>
      <c r="K23">
        <f>_xll.acq_diff1_c3pt(I22:I24,J22:J24)</f>
        <v>-0.40618805561426319</v>
      </c>
      <c r="L23">
        <f>_xll.acq_diff2_c3pt(I22:I24,J22:J24)</f>
        <v>4.6410417108620906E-2</v>
      </c>
      <c r="O23">
        <f>_xll.acq_interpolator_eval(O$2,$I23)</f>
        <v>5.6999999999999993</v>
      </c>
      <c r="P23">
        <f>_xll.acq_interpolator_eval(P$2,$I23)</f>
        <v>5.683585700353893</v>
      </c>
    </row>
    <row r="24" spans="9:16" x14ac:dyDescent="0.35">
      <c r="I24" s="12">
        <v>-2.19999999999999</v>
      </c>
      <c r="J24">
        <f>_xll.acq_interpolator_eval($G$4,I24)</f>
        <v>5.6769059721927739</v>
      </c>
      <c r="K24">
        <f>_xll.acq_diff1_c3pt(I23:I25,J23:J25)</f>
        <v>-0.40077350695163255</v>
      </c>
      <c r="L24">
        <f>_xll.acq_diff2_c3pt(I23:I25,J23:J25)</f>
        <v>6.1880556143969485E-2</v>
      </c>
      <c r="O24">
        <f>_xll.acq_interpolator_eval(O$2,$I24)</f>
        <v>5.6799999999999953</v>
      </c>
      <c r="P24">
        <f>_xll.acq_interpolator_eval(P$2,$I24)</f>
        <v>5.6624914137108169</v>
      </c>
    </row>
    <row r="25" spans="9:16" x14ac:dyDescent="0.35">
      <c r="I25" s="12">
        <v>-2.1499999999999901</v>
      </c>
      <c r="J25">
        <f>_xll.acq_interpolator_eval($G$4,I25)</f>
        <v>5.6570219982355523</v>
      </c>
      <c r="K25">
        <f>_xll.acq_diff1_c3pt(I24:I26,J24:J26)</f>
        <v>-0.39381194438544009</v>
      </c>
      <c r="L25">
        <f>_xll.acq_diff2_c3pt(I24:I26,J24:J26)</f>
        <v>7.7350695179879622E-2</v>
      </c>
      <c r="O25">
        <f>_xll.acq_interpolator_eval(O$2,$I25)</f>
        <v>5.6599999999999957</v>
      </c>
      <c r="P25">
        <f>_xll.acq_interpolator_eval(P$2,$I25)</f>
        <v>5.6431479856966611</v>
      </c>
    </row>
    <row r="26" spans="9:16" x14ac:dyDescent="0.35">
      <c r="I26" s="12">
        <v>-2.0999999999999899</v>
      </c>
      <c r="J26">
        <f>_xll.acq_interpolator_eval($G$4,I26)</f>
        <v>5.6375247777542299</v>
      </c>
      <c r="K26">
        <f>_xll.acq_diff1_c3pt(I25:I27,J25:J27)</f>
        <v>-0.3853033679156766</v>
      </c>
      <c r="L26">
        <f>_xll.acq_diff2_c3pt(I25:I27,J25:J27)</f>
        <v>9.2820834215389586E-2</v>
      </c>
      <c r="O26">
        <f>_xll.acq_interpolator_eval(O$2,$I26)</f>
        <v>5.6399999999999952</v>
      </c>
      <c r="P26">
        <f>_xll.acq_interpolator_eval(P$2,$I26)</f>
        <v>5.6259931309686522</v>
      </c>
    </row>
    <row r="27" spans="9:16" x14ac:dyDescent="0.35">
      <c r="I27" s="12">
        <v>-2.0499999999999901</v>
      </c>
      <c r="J27">
        <f>_xll.acq_interpolator_eval($G$4,I27)</f>
        <v>5.6184916614439846</v>
      </c>
      <c r="K27">
        <f>_xll.acq_diff1_c3pt(I26:I28,J26:J28)</f>
        <v>-0.37524777754233934</v>
      </c>
      <c r="L27">
        <f>_xll.acq_diff2_c3pt(I26:I28,J26:J28)</f>
        <v>0.10829097325135636</v>
      </c>
      <c r="O27">
        <f>_xll.acq_interpolator_eval(O$2,$I27)</f>
        <v>5.6199999999999957</v>
      </c>
      <c r="P27">
        <f>_xll.acq_interpolator_eval(P$2,$I27)</f>
        <v>5.611464564184022</v>
      </c>
    </row>
    <row r="28" spans="9:16" x14ac:dyDescent="0.35">
      <c r="I28" s="12">
        <v>-2</v>
      </c>
      <c r="J28">
        <f>_xll.acq_interpolator_eval($G$4,I28)</f>
        <v>5.6</v>
      </c>
      <c r="K28">
        <f>_xll.acq_diff1_c3pt(I27:I29,J27:J29)</f>
        <v>-0.36426397882442363</v>
      </c>
      <c r="L28">
        <f>_xll.acq_diff2_c3pt(I27:I29,J27:J29)</f>
        <v>0.11138500110700157</v>
      </c>
      <c r="O28">
        <f>_xll.acq_interpolator_eval(O$2,$I28)</f>
        <v>5.6</v>
      </c>
      <c r="P28">
        <f>_xll.acq_interpolator_eval(P$2,$I28)</f>
        <v>5.6</v>
      </c>
    </row>
    <row r="29" spans="9:16" x14ac:dyDescent="0.35">
      <c r="I29" s="12">
        <v>-1.94999999999999</v>
      </c>
      <c r="J29">
        <f>_xll.acq_interpolator_eval($G$4,I29)</f>
        <v>5.5820652635615424</v>
      </c>
      <c r="K29">
        <f>_xll.acq_diff1_c3pt(I28:I30,J28:J30)</f>
        <v>-0.35544599957169865</v>
      </c>
      <c r="L29">
        <f>_xll.acq_diff2_c3pt(I28:I30,J28:J30)</f>
        <v>6.4974583947462028E-2</v>
      </c>
      <c r="O29">
        <f>_xll.acq_interpolator_eval(O$2,$I29)</f>
        <v>5.5799999999999956</v>
      </c>
      <c r="P29">
        <f>_xll.acq_interpolator_eval(P$2,$I29)</f>
        <v>5.5916869813480252</v>
      </c>
    </row>
    <row r="30" spans="9:16" x14ac:dyDescent="0.35">
      <c r="I30" s="12">
        <v>-1.8999999999999899</v>
      </c>
      <c r="J30">
        <f>_xll.acq_interpolator_eval($G$4,I30)</f>
        <v>5.5644554000428261</v>
      </c>
      <c r="K30">
        <f>_xll.acq_diff1_c3pt(I29:I31,J29:J31)</f>
        <v>-0.35188786759392565</v>
      </c>
      <c r="L30">
        <f>_xll.acq_diff2_c3pt(I29:I31,J29:J31)</f>
        <v>6.1880556079979641E-3</v>
      </c>
      <c r="O30">
        <f>_xll.acq_interpolator_eval(O$2,$I30)</f>
        <v>5.5599999999999961</v>
      </c>
      <c r="P30">
        <f>_xll.acq_interpolator_eval(P$2,$I30)</f>
        <v>5.5852123642564164</v>
      </c>
    </row>
    <row r="31" spans="9:16" x14ac:dyDescent="0.35">
      <c r="I31" s="12">
        <v>-1.8499999999999901</v>
      </c>
      <c r="J31">
        <f>_xll.acq_interpolator_eval($G$4,I31)</f>
        <v>5.5468764768021499</v>
      </c>
      <c r="K31">
        <f>_xll.acq_diff1_c3pt(I30:I32,J30:J32)</f>
        <v>-0.35420838845009728</v>
      </c>
      <c r="L31">
        <f>_xll.acq_diff2_c3pt(I30:I32,J30:J32)</f>
        <v>-5.2598472731430548E-2</v>
      </c>
      <c r="O31">
        <f>_xll.acq_interpolator_eval(O$2,$I31)</f>
        <v>5.5399999999999956</v>
      </c>
      <c r="P31">
        <f>_xll.acq_interpolator_eval(P$2,$I31)</f>
        <v>5.5789128330277</v>
      </c>
    </row>
    <row r="32" spans="9:16" x14ac:dyDescent="0.35">
      <c r="I32" s="12">
        <v>-1.7999999999999901</v>
      </c>
      <c r="J32">
        <f>_xll.acq_interpolator_eval($G$4,I32)</f>
        <v>5.5290345611978164</v>
      </c>
      <c r="K32">
        <f>_xll.acq_diff1_c3pt(I31:I33,J31:J33)</f>
        <v>-0.36240756214019643</v>
      </c>
      <c r="L32">
        <f>_xll.acq_diff2_c3pt(I31:I33,J31:J33)</f>
        <v>-0.11138500107055184</v>
      </c>
      <c r="O32">
        <f>_xll.acq_interpolator_eval(O$2,$I32)</f>
        <v>5.519999999999996</v>
      </c>
      <c r="P32">
        <f>_xll.acq_interpolator_eval(P$2,$I32)</f>
        <v>5.5711250719644028</v>
      </c>
    </row>
    <row r="33" spans="9:16" x14ac:dyDescent="0.35">
      <c r="I33" s="12">
        <v>-1.74999999999999</v>
      </c>
      <c r="J33">
        <f>_xll.acq_interpolator_eval($G$4,I33)</f>
        <v>5.5106357205881302</v>
      </c>
      <c r="K33">
        <f>_xll.acq_diff1_c3pt(I32:I34,J32:J34)</f>
        <v>-0.37648538866424242</v>
      </c>
      <c r="L33">
        <f>_xll.acq_diff2_c3pt(I32:I34,J32:J34)</f>
        <v>-0.1701715294103677</v>
      </c>
      <c r="O33">
        <f>_xll.acq_interpolator_eval(O$2,$I33)</f>
        <v>5.4999999999999964</v>
      </c>
      <c r="P33">
        <f>_xll.acq_interpolator_eval(P$2,$I33)</f>
        <v>5.5601857653690523</v>
      </c>
    </row>
    <row r="34" spans="9:16" x14ac:dyDescent="0.35">
      <c r="I34" s="12">
        <v>-1.69999999999999</v>
      </c>
      <c r="J34">
        <f>_xll.acq_interpolator_eval($G$4,I34)</f>
        <v>5.4913860223313922</v>
      </c>
      <c r="K34">
        <f>_xll.acq_diff1_c3pt(I33:I35,J33:J35)</f>
        <v>-0.39644186802223447</v>
      </c>
      <c r="L34">
        <f>_xll.acq_diff2_c3pt(I33:I35,J33:J35)</f>
        <v>-0.22895805774947245</v>
      </c>
      <c r="O34">
        <f>_xll.acq_interpolator_eval(O$2,$I34)</f>
        <v>5.479999999999996</v>
      </c>
      <c r="P34">
        <f>_xll.acq_interpolator_eval(P$2,$I34)</f>
        <v>5.5444315975441771</v>
      </c>
    </row>
    <row r="35" spans="9:16" x14ac:dyDescent="0.35">
      <c r="I35" s="12">
        <v>-1.6499999999999899</v>
      </c>
      <c r="J35">
        <f>_xll.acq_interpolator_eval($G$4,I35)</f>
        <v>5.4709915337859067</v>
      </c>
      <c r="K35">
        <f>_xll.acq_diff1_c3pt(I34:I36,J34:J36)</f>
        <v>-0.42227700021414688</v>
      </c>
      <c r="L35">
        <f>_xll.acq_diff2_c3pt(I34:I36,J34:J36)</f>
        <v>-0.28774458608877601</v>
      </c>
      <c r="O35">
        <f>_xll.acq_interpolator_eval(O$2,$I35)</f>
        <v>5.4599999999999964</v>
      </c>
      <c r="P35">
        <f>_xll.acq_interpolator_eval(P$2,$I35)</f>
        <v>5.5221992527923049</v>
      </c>
    </row>
    <row r="36" spans="9:16" x14ac:dyDescent="0.35">
      <c r="I36" s="12">
        <v>-1.5999999999999901</v>
      </c>
      <c r="J36">
        <f>_xll.acq_interpolator_eval($G$4,I36)</f>
        <v>5.4491583223099775</v>
      </c>
      <c r="K36">
        <f>_xll.acq_diff1_c3pt(I35:I37,J35:J37)</f>
        <v>-0.45399078524001318</v>
      </c>
      <c r="L36">
        <f>_xll.acq_diff2_c3pt(I35:I37,J35:J37)</f>
        <v>-0.34653111442855256</v>
      </c>
      <c r="O36">
        <f>_xll.acq_interpolator_eval(O$2,$I36)</f>
        <v>5.4399999999999959</v>
      </c>
      <c r="P36">
        <f>_xll.acq_interpolator_eval(P$2,$I36)</f>
        <v>5.4918254154159643</v>
      </c>
    </row>
    <row r="37" spans="9:16" x14ac:dyDescent="0.35">
      <c r="I37" s="12">
        <v>-1.5499999999999901</v>
      </c>
      <c r="J37">
        <f>_xll.acq_interpolator_eval($G$4,I37)</f>
        <v>5.4255924552619055</v>
      </c>
      <c r="K37">
        <f>_xll.acq_diff1_c3pt(I36:I38,J36:J38)</f>
        <v>-0.49158322309982472</v>
      </c>
      <c r="L37">
        <f>_xll.acq_diff2_c3pt(I36:I38,J36:J38)</f>
        <v>-0.40531764276767712</v>
      </c>
      <c r="O37">
        <f>_xll.acq_interpolator_eval(O$2,$I37)</f>
        <v>5.4199999999999964</v>
      </c>
      <c r="P37">
        <f>_xll.acq_interpolator_eval(P$2,$I37)</f>
        <v>5.4516467697176836</v>
      </c>
    </row>
    <row r="38" spans="9:16" x14ac:dyDescent="0.35">
      <c r="I38" s="12">
        <v>-1.49999999999999</v>
      </c>
      <c r="J38">
        <f>_xll.acq_interpolator_eval($G$4,I38)</f>
        <v>5.399999999999995</v>
      </c>
      <c r="K38">
        <f>_xll.acq_diff1_c3pt(I37:I39,J37:J39)</f>
        <v>-0.53273379294721712</v>
      </c>
      <c r="L38">
        <f>_xll.acq_diff2_c3pt(I37:I39,J37:J39)</f>
        <v>-0.41769375418017024</v>
      </c>
      <c r="O38">
        <f>_xll.acq_interpolator_eval(O$2,$I38)</f>
        <v>5.3999999999999959</v>
      </c>
      <c r="P38">
        <f>_xll.acq_interpolator_eval(P$2,$I38)</f>
        <v>5.3999999999999879</v>
      </c>
    </row>
    <row r="39" spans="9:16" x14ac:dyDescent="0.35">
      <c r="I39" s="12">
        <v>-1.44999999999999</v>
      </c>
      <c r="J39">
        <f>_xll.acq_interpolator_eval($G$4,I39)</f>
        <v>5.3723190759671837</v>
      </c>
      <c r="K39">
        <f>_xll.acq_diff1_c3pt(I38:I40,J38:J40)</f>
        <v>-0.56583989049477657</v>
      </c>
      <c r="L39">
        <f>_xll.acq_diff2_c3pt(I38:I40,J38:J40)</f>
        <v>-0.2444281967710169</v>
      </c>
      <c r="O39">
        <f>_xll.acq_interpolator_eval(O$2,$I39)</f>
        <v>5.3799999999999963</v>
      </c>
      <c r="P39">
        <f>_xll.acq_interpolator_eval(P$2,$I39)</f>
        <v>5.3365349345370987</v>
      </c>
    </row>
    <row r="40" spans="9:16" x14ac:dyDescent="0.35">
      <c r="I40" s="12">
        <v>-1.3999999999999899</v>
      </c>
      <c r="J40">
        <f>_xll.acq_interpolator_eval($G$4,I40)</f>
        <v>5.3434160109505173</v>
      </c>
      <c r="K40">
        <f>_xll.acq_diff1_c3pt(I39:I41,J39:J41)</f>
        <v>-0.57929891145507362</v>
      </c>
      <c r="L40">
        <f>_xll.acq_diff2_c3pt(I39:I41,J39:J41)</f>
        <v>-2.4752222434925066E-2</v>
      </c>
      <c r="O40">
        <f>_xll.acq_interpolator_eval(O$2,$I40)</f>
        <v>5.3599999999999959</v>
      </c>
      <c r="P40">
        <f>_xll.acq_interpolator_eval(P$2,$I40)</f>
        <v>5.2661539774899833</v>
      </c>
    </row>
    <row r="41" spans="9:16" x14ac:dyDescent="0.35">
      <c r="I41" s="12">
        <v>-1.3499999999999901</v>
      </c>
      <c r="J41">
        <f>_xll.acq_interpolator_eval($G$4,I41)</f>
        <v>5.3143891848216764</v>
      </c>
      <c r="K41">
        <f>_xll.acq_diff1_c3pt(I40:I42,J40:J42)</f>
        <v>-0.57079033498177534</v>
      </c>
      <c r="L41">
        <f>_xll.acq_diff2_c3pt(I40:I42,J40:J42)</f>
        <v>0.19492375190089198</v>
      </c>
      <c r="O41">
        <f>_xll.acq_interpolator_eval(O$2,$I41)</f>
        <v>5.3399999999999963</v>
      </c>
      <c r="P41">
        <f>_xll.acq_interpolator_eval(P$2,$I41)</f>
        <v>5.1950726769913036</v>
      </c>
    </row>
    <row r="42" spans="9:16" x14ac:dyDescent="0.35">
      <c r="I42" s="12">
        <v>-1.2999999999999901</v>
      </c>
      <c r="J42">
        <f>_xll.acq_interpolator_eval($G$4,I42)</f>
        <v>5.2863369774523399</v>
      </c>
      <c r="K42">
        <f>_xll.acq_diff1_c3pt(I41:I43,J41:J43)</f>
        <v>-0.54031416107488139</v>
      </c>
      <c r="L42">
        <f>_xll.acq_diff2_c3pt(I41:I43,J41:J43)</f>
        <v>0.41459972623698566</v>
      </c>
      <c r="O42">
        <f>_xll.acq_interpolator_eval(O$2,$I42)</f>
        <v>5.3199999999999967</v>
      </c>
      <c r="P42">
        <f>_xll.acq_interpolator_eval(P$2,$I42)</f>
        <v>5.1295065811737155</v>
      </c>
    </row>
    <row r="43" spans="9:16" x14ac:dyDescent="0.35">
      <c r="I43" s="12">
        <v>-1.24999999999999</v>
      </c>
      <c r="J43">
        <f>_xll.acq_interpolator_eval($G$4,I43)</f>
        <v>5.2603577687141883</v>
      </c>
      <c r="K43">
        <f>_xll.acq_diff1_c3pt(I42:I44,J42:J44)</f>
        <v>-0.48787038973438568</v>
      </c>
      <c r="L43">
        <f>_xll.acq_diff2_c3pt(I42:I44,J42:J44)</f>
        <v>0.63427570057292715</v>
      </c>
      <c r="O43">
        <f>_xll.acq_interpolator_eval(O$2,$I43)</f>
        <v>5.2999999999999963</v>
      </c>
      <c r="P43">
        <f>_xll.acq_interpolator_eval(P$2,$I43)</f>
        <v>5.0756712381698783</v>
      </c>
    </row>
    <row r="44" spans="9:16" x14ac:dyDescent="0.35">
      <c r="I44" s="12">
        <v>-1.19999999999999</v>
      </c>
      <c r="J44">
        <f>_xll.acq_interpolator_eval($G$4,I44)</f>
        <v>5.2375499384789013</v>
      </c>
      <c r="K44">
        <f>_xll.acq_diff1_c3pt(I43:I45,J43:J45)</f>
        <v>-0.41345902096029585</v>
      </c>
      <c r="L44">
        <f>_xll.acq_diff2_c3pt(I43:I45,J43:J45)</f>
        <v>0.85395167490886914</v>
      </c>
      <c r="O44">
        <f>_xll.acq_interpolator_eval(O$2,$I44)</f>
        <v>5.2799999999999958</v>
      </c>
      <c r="P44">
        <f>_xll.acq_interpolator_eval(P$2,$I44)</f>
        <v>5.0397821961124523</v>
      </c>
    </row>
    <row r="45" spans="9:16" x14ac:dyDescent="0.35">
      <c r="I45" s="12">
        <v>-1.1499999999999899</v>
      </c>
      <c r="J45">
        <f>_xll.acq_interpolator_eval($G$4,I45)</f>
        <v>5.2190118666181586</v>
      </c>
      <c r="K45">
        <f>_xll.acq_diff1_c3pt(I44:I46,J44:J46)</f>
        <v>-0.31708005475260337</v>
      </c>
      <c r="L45">
        <f>_xll.acq_diff2_c3pt(I44:I46,J44:J46)</f>
        <v>1.073627649244979</v>
      </c>
      <c r="O45">
        <f>_xll.acq_interpolator_eval(O$2,$I45)</f>
        <v>5.2599999999999962</v>
      </c>
      <c r="P45">
        <f>_xll.acq_interpolator_eval(P$2,$I45)</f>
        <v>5.0280550031340949</v>
      </c>
    </row>
    <row r="46" spans="9:16" x14ac:dyDescent="0.35">
      <c r="I46" s="12">
        <v>-1.0999999999999901</v>
      </c>
      <c r="J46">
        <f>_xll.acq_interpolator_eval($G$4,I46)</f>
        <v>5.205841933003641</v>
      </c>
      <c r="K46">
        <f>_xll.acq_diff1_c3pt(I45:I47,J45:J47)</f>
        <v>-0.19873349111129868</v>
      </c>
      <c r="L46">
        <f>_xll.acq_diff2_c3pt(I45:I47,J45:J47)</f>
        <v>1.2933036235811224</v>
      </c>
      <c r="O46">
        <f>_xll.acq_interpolator_eval(O$2,$I46)</f>
        <v>5.2399999999999967</v>
      </c>
      <c r="P46">
        <f>_xll.acq_interpolator_eval(P$2,$I46)</f>
        <v>5.0467052073674656</v>
      </c>
    </row>
    <row r="47" spans="9:16" x14ac:dyDescent="0.35">
      <c r="I47" s="12">
        <v>-1.0499999999999901</v>
      </c>
      <c r="J47">
        <f>_xll.acq_interpolator_eval($G$4,I47)</f>
        <v>5.1991385175070288</v>
      </c>
      <c r="K47">
        <f>_xll.acq_diff1_c3pt(I46:I48,J46:J48)</f>
        <v>-5.8419330036389945E-2</v>
      </c>
      <c r="L47">
        <f>_xll.acq_diff2_c3pt(I46:I48,J46:J48)</f>
        <v>1.5129795979170499</v>
      </c>
      <c r="O47">
        <f>_xll.acq_interpolator_eval(O$2,$I47)</f>
        <v>5.2199999999999962</v>
      </c>
      <c r="P47">
        <f>_xll.acq_interpolator_eval(P$2,$I47)</f>
        <v>5.101948356945222</v>
      </c>
    </row>
    <row r="48" spans="9:16" x14ac:dyDescent="0.35">
      <c r="I48" s="12">
        <v>-0.99999999999999001</v>
      </c>
      <c r="J48">
        <f>_xll.acq_interpolator_eval($G$4,I48)</f>
        <v>5.200000000000002</v>
      </c>
      <c r="K48">
        <f>_xll.acq_diff1_c3pt(I47:I49,J47:J49)</f>
        <v>9.2957156847983585E-2</v>
      </c>
      <c r="L48">
        <f>_xll.acq_diff2_c3pt(I47:I49,J47:J49)</f>
        <v>1.5145501397704184</v>
      </c>
      <c r="O48">
        <f>_xll.acq_interpolator_eval(O$2,$I48)</f>
        <v>5.1999999999999948</v>
      </c>
      <c r="P48">
        <f>_xll.acq_interpolator_eval(P$2,$I48)</f>
        <v>5.200000000000025</v>
      </c>
    </row>
    <row r="49" spans="9:16" x14ac:dyDescent="0.35">
      <c r="I49" s="12">
        <v>-0.94999999999998996</v>
      </c>
      <c r="J49">
        <f>_xll.acq_interpolator_eval($G$4,I49)</f>
        <v>5.2084342331918272</v>
      </c>
      <c r="K49">
        <f>_xll.acq_diff1_c3pt(I48:I50,J48:J50)</f>
        <v>0.21152296866022283</v>
      </c>
      <c r="L49">
        <f>_xll.acq_diff2_c3pt(I48:I50,J48:J50)</f>
        <v>0.85676609647436441</v>
      </c>
      <c r="O49">
        <f>_xll.acq_interpolator_eval(O$2,$I49)</f>
        <v>5.1749999999999954</v>
      </c>
      <c r="P49">
        <f>_xll.acq_interpolator_eval(P$2,$I49)</f>
        <v>5.343935384694313</v>
      </c>
    </row>
    <row r="50" spans="9:16" x14ac:dyDescent="0.35">
      <c r="I50" s="12">
        <v>-0.89999999999999003</v>
      </c>
      <c r="J50">
        <f>_xll.acq_interpolator_eval($G$4,I50)</f>
        <v>5.2211522968660242</v>
      </c>
      <c r="K50">
        <f>_xll.acq_diff1_c3pt(I49:I51,J49:J51)</f>
        <v>0.27451474605722836</v>
      </c>
      <c r="L50">
        <f>_xll.acq_diff2_c3pt(I49:I51,J49:J51)</f>
        <v>0.40306945146574802</v>
      </c>
      <c r="O50">
        <f>_xll.acq_interpolator_eval(O$2,$I50)</f>
        <v>5.149999999999995</v>
      </c>
      <c r="P50">
        <f>_xll.acq_interpolator_eval(P$2,$I50)</f>
        <v>5.5242685593096654</v>
      </c>
    </row>
    <row r="51" spans="9:16" x14ac:dyDescent="0.35">
      <c r="I51" s="12">
        <v>-0.84999999999998999</v>
      </c>
      <c r="J51">
        <f>_xll.acq_interpolator_eval($G$4,I51)</f>
        <v>5.23588570779755</v>
      </c>
      <c r="K51">
        <f>_xll.acq_diff1_c3pt(I50:I52,J50:J52)</f>
        <v>0.3040146419445301</v>
      </c>
      <c r="L51">
        <f>_xll.acq_diff2_c3pt(I50:I52,J50:J52)</f>
        <v>0.18692846628028562</v>
      </c>
      <c r="O51">
        <f>_xll.acq_interpolator_eval(O$2,$I51)</f>
        <v>5.1249999999999947</v>
      </c>
      <c r="P51">
        <f>_xll.acq_interpolator_eval(P$2,$I51)</f>
        <v>5.7283732721574427</v>
      </c>
    </row>
    <row r="52" spans="9:16" x14ac:dyDescent="0.35">
      <c r="I52" s="12">
        <v>-0.79999999999999005</v>
      </c>
      <c r="J52">
        <f>_xll.acq_interpolator_eval($G$4,I52)</f>
        <v>5.2515537610604772</v>
      </c>
      <c r="K52">
        <f>_xll.acq_diff1_c3pt(I51:I53,J51:J53)</f>
        <v>0.31740890875752836</v>
      </c>
      <c r="L52">
        <f>_xll.acq_diff2_c3pt(I51:I53,J51:J53)</f>
        <v>8.0956869979679782E-2</v>
      </c>
      <c r="O52">
        <f>_xll.acq_interpolator_eval(O$2,$I52)</f>
        <v>5.0999999999999952</v>
      </c>
      <c r="P52">
        <f>_xll.acq_interpolator_eval(P$2,$I52)</f>
        <v>5.9436232715490132</v>
      </c>
    </row>
    <row r="53" spans="9:16" x14ac:dyDescent="0.35">
      <c r="I53" s="12">
        <v>-0.74999999999999001</v>
      </c>
      <c r="J53">
        <f>_xll.acq_interpolator_eval($G$4,I53)</f>
        <v>5.2676265986733029</v>
      </c>
      <c r="K53">
        <f>_xll.acq_diff1_c3pt(I52:I54,J52:J54)</f>
        <v>0.32259167957677776</v>
      </c>
      <c r="L53">
        <f>_xll.acq_diff2_c3pt(I52:I54,J52:J54)</f>
        <v>2.2698546405308641E-2</v>
      </c>
      <c r="O53">
        <f>_xll.acq_interpolator_eval(O$2,$I53)</f>
        <v>5.0749999999999948</v>
      </c>
      <c r="P53">
        <f>_xll.acq_interpolator_eval(P$2,$I53)</f>
        <v>6.1573923057957378</v>
      </c>
    </row>
    <row r="54" spans="9:16" x14ac:dyDescent="0.35">
      <c r="I54" s="12">
        <v>-0.69999999999998996</v>
      </c>
      <c r="J54">
        <f>_xll.acq_interpolator_eval($G$4,I54)</f>
        <v>5.283812929018155</v>
      </c>
      <c r="K54">
        <f>_xll.acq_diff1_c3pt(I53:I55,J53:J55)</f>
        <v>0.32261750625979257</v>
      </c>
      <c r="L54">
        <f>_xll.acq_diff2_c3pt(I53:I55,J53:J55)</f>
        <v>-2.2182012745012861E-2</v>
      </c>
      <c r="O54">
        <f>_xll.acq_interpolator_eval(O$2,$I54)</f>
        <v>5.0499999999999954</v>
      </c>
      <c r="P54">
        <f>_xll.acq_interpolator_eval(P$2,$I54)</f>
        <v>6.3570541232089788</v>
      </c>
    </row>
    <row r="55" spans="9:16" x14ac:dyDescent="0.35">
      <c r="I55" s="12">
        <v>-0.64999999999999003</v>
      </c>
      <c r="J55">
        <f>_xll.acq_interpolator_eval($G$4,I55)</f>
        <v>5.2998883492992821</v>
      </c>
      <c r="K55">
        <f>_xll.acq_diff1_c3pt(I54:I56,J54:J56)</f>
        <v>0.3175016101901208</v>
      </c>
      <c r="L55">
        <f>_xll.acq_diff2_c3pt(I54:I56,J54:J56)</f>
        <v>-8.0135908648422696E-2</v>
      </c>
      <c r="O55">
        <f>_xll.acq_interpolator_eval(O$2,$I55)</f>
        <v>5.024999999999995</v>
      </c>
      <c r="P55">
        <f>_xll.acq_interpolator_eval(P$2,$I55)</f>
        <v>6.5299824721001016</v>
      </c>
    </row>
    <row r="56" spans="9:16" x14ac:dyDescent="0.35">
      <c r="I56" s="12">
        <v>-0.59999999999998999</v>
      </c>
      <c r="J56">
        <f>_xll.acq_interpolator_eval($G$4,I56)</f>
        <v>5.3155630900371671</v>
      </c>
      <c r="K56">
        <f>_xll.acq_diff1_c3pt(I55:I57,J55:J57)</f>
        <v>0.30422885325203103</v>
      </c>
      <c r="L56">
        <f>_xll.acq_diff2_c3pt(I55:I57,J55:J57)</f>
        <v>-0.18531923011337217</v>
      </c>
      <c r="O56">
        <f>_xll.acq_interpolator_eval(O$2,$I56)</f>
        <v>4.9999999999999947</v>
      </c>
      <c r="P56">
        <f>_xll.acq_interpolator_eval(P$2,$I56)</f>
        <v>6.6635511007804693</v>
      </c>
    </row>
    <row r="57" spans="9:16" x14ac:dyDescent="0.35">
      <c r="I57" s="12">
        <v>-0.54999999999999005</v>
      </c>
      <c r="J57">
        <f>_xll.acq_interpolator_eval($G$4,I57)</f>
        <v>5.3303112346244852</v>
      </c>
      <c r="K57">
        <f>_xll.acq_diff1_c3pt(I56:I58,J56:J58)</f>
        <v>0.27497671622303888</v>
      </c>
      <c r="L57">
        <f>_xll.acq_diff2_c3pt(I56:I58,J56:J58)</f>
        <v>-0.39972351046647159</v>
      </c>
      <c r="O57">
        <f>_xll.acq_interpolator_eval(O$2,$I57)</f>
        <v>4.9749999999999952</v>
      </c>
      <c r="P57">
        <f>_xll.acq_interpolator_eval(P$2,$I57)</f>
        <v>6.7451337575614474</v>
      </c>
    </row>
    <row r="58" spans="9:16" x14ac:dyDescent="0.35">
      <c r="I58" s="12">
        <v>-0.49999999999999001</v>
      </c>
      <c r="J58">
        <f>_xll.acq_interpolator_eval($G$4,I58)</f>
        <v>5.343060761659471</v>
      </c>
      <c r="K58">
        <f>_xll.acq_diff1_c3pt(I57:I59,J57:J59)</f>
        <v>0.21250496745610181</v>
      </c>
      <c r="L58">
        <f>_xll.acq_diff2_c3pt(I57:I59,J57:J59)</f>
        <v>-0.84971146487226867</v>
      </c>
      <c r="O58">
        <f>_xll.acq_interpolator_eval(O$2,$I58)</f>
        <v>4.9499999999999948</v>
      </c>
      <c r="P58">
        <f>_xll.acq_interpolator_eval(P$2,$I58)</f>
        <v>6.7621041907543953</v>
      </c>
    </row>
    <row r="59" spans="9:16" x14ac:dyDescent="0.35">
      <c r="I59" s="12">
        <v>-0.44999999999999002</v>
      </c>
      <c r="J59">
        <f>_xll.acq_interpolator_eval($G$4,I59)</f>
        <v>5.3515617313700954</v>
      </c>
      <c r="K59">
        <f>_xll.acq_diff1_c3pt(I58:I60,J58:J60)</f>
        <v>7.9994846698934252E-2</v>
      </c>
      <c r="L59">
        <f>_xll.acq_diff2_c3pt(I58:I60,J58:J60)</f>
        <v>-1.8004909502710829</v>
      </c>
      <c r="O59">
        <f>_xll.acq_interpolator_eval(O$2,$I59)</f>
        <v>4.9249999999999954</v>
      </c>
      <c r="P59">
        <f>_xll.acq_interpolator_eval(P$2,$I59)</f>
        <v>6.7018361486706794</v>
      </c>
    </row>
    <row r="60" spans="9:16" x14ac:dyDescent="0.35">
      <c r="I60" s="12">
        <v>-0.39999999999998997</v>
      </c>
      <c r="J60">
        <f>_xll.acq_interpolator_eval($G$4,I60)</f>
        <v>5.3510602463293644</v>
      </c>
      <c r="K60">
        <f>_xll.acq_diff1_c3pt(I59:I61,J59:J61)</f>
        <v>-0.20065068132376382</v>
      </c>
      <c r="L60">
        <f>_xll.acq_diff2_c3pt(I59:I61,J59:J61)</f>
        <v>-3.8124196101828738</v>
      </c>
      <c r="O60">
        <f>_xll.acq_interpolator_eval(O$2,$I60)</f>
        <v>4.899999999999995</v>
      </c>
      <c r="P60">
        <f>_xll.acq_interpolator_eval(P$2,$I60)</f>
        <v>6.5517033796216628</v>
      </c>
    </row>
    <row r="61" spans="9:16" x14ac:dyDescent="0.35">
      <c r="I61" s="12">
        <v>-0.34999999999997999</v>
      </c>
      <c r="J61">
        <f>_xll.acq_interpolator_eval($G$4,I61)</f>
        <v>5.3314966632377132</v>
      </c>
      <c r="K61">
        <f>_xll.acq_diff1_c3pt(I60:I62,J60:J62)</f>
        <v>-0.7948347086673393</v>
      </c>
      <c r="L61">
        <f>_xll.acq_diff2_c3pt(I60:I62,J60:J62)</f>
        <v>-8.0712609366862651</v>
      </c>
      <c r="O61">
        <f>_xll.acq_interpolator_eval(O$2,$I61)</f>
        <v>4.8749999999999902</v>
      </c>
      <c r="P61">
        <f>_xll.acq_interpolator_eval(P$2,$I61)</f>
        <v>6.2990796319186471</v>
      </c>
    </row>
    <row r="62" spans="9:16" x14ac:dyDescent="0.35">
      <c r="I62" s="12">
        <v>-0.29999999999998</v>
      </c>
      <c r="J62">
        <f>_xll.acq_interpolator_eval($G$4,I62)</f>
        <v>5.2715767754626306</v>
      </c>
      <c r="K62">
        <f>_xll.acq_diff1_c3pt(I61:I63,J61:J63)</f>
        <v>-2.052749437091776</v>
      </c>
      <c r="L62">
        <f>_xll.acq_diff2_c3pt(I61:I63,J61:J63)</f>
        <v>-17.087033631802473</v>
      </c>
      <c r="O62">
        <f>_xll.acq_interpolator_eval(O$2,$I62)</f>
        <v>4.8499999999999899</v>
      </c>
      <c r="P62">
        <f>_xll.acq_interpolator_eval(P$2,$I62)</f>
        <v>5.9313386538730954</v>
      </c>
    </row>
    <row r="63" spans="9:16" x14ac:dyDescent="0.35">
      <c r="I63" s="12">
        <v>-0.24999999999997999</v>
      </c>
      <c r="J63">
        <f>_xll.acq_interpolator_eval($G$4,I63)</f>
        <v>5.1262217195285356</v>
      </c>
      <c r="K63">
        <f>_xll.acq_diff1_c3pt(I62:I64,J62:J64)</f>
        <v>-4.7157677546282004</v>
      </c>
      <c r="L63">
        <f>_xll.acq_diff2_c3pt(I62:I64,J62:J64)</f>
        <v>-36.173332718925998</v>
      </c>
      <c r="O63">
        <f>_xll.acq_interpolator_eval(O$2,$I63)</f>
        <v>4.8249999999999895</v>
      </c>
      <c r="P63">
        <f>_xll.acq_interpolator_eval(P$2,$I63)</f>
        <v>5.4358541937963309</v>
      </c>
    </row>
    <row r="64" spans="9:16" x14ac:dyDescent="0.35">
      <c r="I64" s="12">
        <v>-0.19999999999998</v>
      </c>
      <c r="J64">
        <f>_xll.acq_interpolator_eval($G$4,I64)</f>
        <v>4.7999999999998106</v>
      </c>
      <c r="K64">
        <f>_xll.acq_diff1_c3pt(I63:I65,J63:J65)</f>
        <v>-9.583231801612115</v>
      </c>
      <c r="L64">
        <f>_xll.acq_diff2_c3pt(I63:I65,J63:J65)</f>
        <v>-61.175948220752325</v>
      </c>
      <c r="O64">
        <f>_xll.acq_interpolator_eval(O$2,$I64)</f>
        <v>4.7999999999996801</v>
      </c>
      <c r="P64">
        <f>_xll.acq_interpolator_eval(P$2,$I64)</f>
        <v>4.7999999999997147</v>
      </c>
    </row>
    <row r="65" spans="9:16" x14ac:dyDescent="0.35">
      <c r="I65" s="12">
        <v>-0.14999999999998001</v>
      </c>
      <c r="J65">
        <f>_xll.acq_interpolator_eval($G$4,I65)</f>
        <v>4.1678985393673242</v>
      </c>
      <c r="K65">
        <f>_xll.acq_diff1_c3pt(I64:I66,J64:J66)</f>
        <v>-15.018086524385355</v>
      </c>
      <c r="L65">
        <f>_xll.acq_diff2_c3pt(I64:I66,J64:J66)</f>
        <v>-47.521146234712482</v>
      </c>
      <c r="O65">
        <f>_xll.acq_interpolator_eval(O$2,$I65)</f>
        <v>3.9999999999996803</v>
      </c>
      <c r="P65">
        <f>_xll.acq_interpolator_eval(P$2,$I65)</f>
        <v>4.0235107451717589</v>
      </c>
    </row>
    <row r="66" spans="9:16" x14ac:dyDescent="0.35">
      <c r="I66" s="12">
        <v>-9.9999999999980105E-2</v>
      </c>
      <c r="J66">
        <f>_xll.acq_interpolator_eval($G$4,I66)</f>
        <v>3.2981913475612772</v>
      </c>
      <c r="K66">
        <f>_xll.acq_diff1_c3pt(I65:I67,J65:J67)</f>
        <v>-18.491853782157399</v>
      </c>
      <c r="L66">
        <f>_xll.acq_diff2_c3pt(I65:I67,J65:J67)</f>
        <v>-21.954198920728519</v>
      </c>
      <c r="O66">
        <f>_xll.acq_interpolator_eval(O$2,$I66)</f>
        <v>3.1999999999996813</v>
      </c>
      <c r="P66">
        <f>_xll.acq_interpolator_eval(P$2,$I66)</f>
        <v>3.1555647995094809</v>
      </c>
    </row>
    <row r="67" spans="9:16" x14ac:dyDescent="0.35">
      <c r="I67" s="12">
        <v>-4.9999999999980303E-2</v>
      </c>
      <c r="J67">
        <f>_xll.acq_interpolator_eval($G$4,I67)</f>
        <v>2.3187131611515901</v>
      </c>
      <c r="K67">
        <f>_xll.acq_diff1_c3pt(I66:I68,J66:J68)</f>
        <v>-19.408926308531054</v>
      </c>
      <c r="L67">
        <f>_xll.acq_diff2_c3pt(I66:I68,J66:J68)</f>
        <v>3.6127483932553486</v>
      </c>
      <c r="O67">
        <f>_xll.acq_interpolator_eval(O$2,$I67)</f>
        <v>2.3999999999996851</v>
      </c>
      <c r="P67">
        <f>_xll.acq_interpolator_eval(P$2,$I67)</f>
        <v>2.2577014575870145</v>
      </c>
    </row>
    <row r="68" spans="9:16" x14ac:dyDescent="0.35">
      <c r="I68" s="12">
        <v>1.9984014443252799E-14</v>
      </c>
      <c r="J68">
        <f>_xll.acq_interpolator_eval($G$4,I68)</f>
        <v>1.3572987167081703</v>
      </c>
      <c r="K68">
        <f>_xll.acq_diff1_c3pt(I67:I69,J67:J69)</f>
        <v>-17.7693041035063</v>
      </c>
      <c r="L68">
        <f>_xll.acq_diff2_c3pt(I67:I69,J67:J69)</f>
        <v>29.179695707239482</v>
      </c>
      <c r="O68">
        <f>_xll.acq_interpolator_eval(O$2,$I68)</f>
        <v>1.5999999999996803</v>
      </c>
      <c r="P68">
        <f>_xll.acq_interpolator_eval(P$2,$I68)</f>
        <v>1.3914600139784827</v>
      </c>
    </row>
    <row r="69" spans="9:16" x14ac:dyDescent="0.35">
      <c r="I69" s="12">
        <v>5.0000000000019799E-2</v>
      </c>
      <c r="J69">
        <f>_xll.acq_interpolator_eval($G$4,I69)</f>
        <v>0.54178275080095661</v>
      </c>
      <c r="K69">
        <f>_xll.acq_diff1_c3pt(I68:I70,J68:J70)</f>
        <v>-13.57298716708317</v>
      </c>
      <c r="L69">
        <f>_xll.acq_diff2_c3pt(I68:I70,J68:J70)</f>
        <v>54.746643021223463</v>
      </c>
      <c r="O69">
        <f>_xll.acq_interpolator_eval(O$2,$I69)</f>
        <v>0.79999999999968363</v>
      </c>
      <c r="P69">
        <f>_xll.acq_interpolator_eval(P$2,$I69)</f>
        <v>0.61837976325803523</v>
      </c>
    </row>
    <row r="70" spans="9:16" x14ac:dyDescent="0.35">
      <c r="I70" s="12">
        <v>0.10000000000002</v>
      </c>
      <c r="J70">
        <f>_xll.acq_interpolator_eval($G$4,I70)</f>
        <v>-1.4489815672080356E-13</v>
      </c>
      <c r="K70">
        <f>_xll.acq_diff1_c3pt(I69:I71,J69:J71)</f>
        <v>-7.5636021929587365</v>
      </c>
      <c r="L70">
        <f>_xll.acq_diff2_c3pt(I69:I71,J69:J71)</f>
        <v>65.441056461264751</v>
      </c>
      <c r="O70">
        <f>_xll.acq_interpolator_eval(O$2,$I70)</f>
        <v>-4.999473057765158E-15</v>
      </c>
      <c r="P70">
        <f>_xll.acq_interpolator_eval(P$2,$I70)</f>
        <v>-2.0818462596741403E-13</v>
      </c>
    </row>
    <row r="71" spans="9:16" x14ac:dyDescent="0.35">
      <c r="I71" s="12">
        <v>0.15000000000002001</v>
      </c>
      <c r="J71">
        <f>_xll.acq_interpolator_eval($G$4,I71)</f>
        <v>-0.21457746849491985</v>
      </c>
      <c r="K71">
        <f>_xll.acq_diff1_c3pt(I70:I72,J70:J72)</f>
        <v>-2.6870877270413169</v>
      </c>
      <c r="L71">
        <f>_xll.acq_diff2_c3pt(I70:I72,J70:J72)</f>
        <v>32.089232857083616</v>
      </c>
      <c r="O71">
        <f>_xll.acq_interpolator_eval(O$2,$I71)</f>
        <v>-1.2500000000005E-2</v>
      </c>
      <c r="P71">
        <f>_xll.acq_interpolator_eval(P$2,$I71)</f>
        <v>-0.41797376011171111</v>
      </c>
    </row>
    <row r="72" spans="9:16" x14ac:dyDescent="0.35">
      <c r="I72" s="12">
        <v>0.20000000000002</v>
      </c>
      <c r="J72">
        <f>_xll.acq_interpolator_eval($G$4,I72)</f>
        <v>-0.26870877270427668</v>
      </c>
      <c r="K72">
        <f>_xll.acq_diff1_c3pt(I71:I73,J71:J73)</f>
        <v>-0.49267426592861197</v>
      </c>
      <c r="L72">
        <f>_xll.acq_diff2_c3pt(I71:I73,J71:J73)</f>
        <v>11.799036365170501</v>
      </c>
      <c r="O72">
        <f>_xll.acq_interpolator_eval(O$2,$I72)</f>
        <v>-2.5000000000004997E-2</v>
      </c>
      <c r="P72">
        <f>_xll.acq_interpolator_eval(P$2,$I72)</f>
        <v>-0.65317111695029306</v>
      </c>
    </row>
    <row r="73" spans="9:16" x14ac:dyDescent="0.35">
      <c r="I73" s="12">
        <v>0.25000000000001998</v>
      </c>
      <c r="J73">
        <f>_xll.acq_interpolator_eval($G$4,I73)</f>
        <v>-0.26384489508778103</v>
      </c>
      <c r="K73">
        <f>_xll.acq_diff1_c3pt(I72:I74,J72:J74)</f>
        <v>0.31350236193327224</v>
      </c>
      <c r="L73">
        <f>_xll.acq_diff2_c3pt(I72:I74,J72:J74)</f>
        <v>4.3244961920671861</v>
      </c>
      <c r="O73">
        <f>_xll.acq_interpolator_eval(O$2,$I73)</f>
        <v>-3.7500000000004995E-2</v>
      </c>
      <c r="P73">
        <f>_xll.acq_interpolator_eval(P$2,$I73)</f>
        <v>-0.73905544927933797</v>
      </c>
    </row>
    <row r="74" spans="9:16" x14ac:dyDescent="0.35">
      <c r="I74" s="12">
        <v>0.30000000000001997</v>
      </c>
      <c r="J74">
        <f>_xll.acq_interpolator_eval($G$4,I74)</f>
        <v>-0.23735853651094946</v>
      </c>
      <c r="K74">
        <f>_xll.acq_diff1_c3pt(I73:I75,J73:J75)</f>
        <v>0.60707998620921999</v>
      </c>
      <c r="L74">
        <f>_xll.acq_diff2_c3pt(I73:I75,J73:J75)</f>
        <v>1.5470562934517691</v>
      </c>
      <c r="O74">
        <f>_xll.acq_interpolator_eval(O$2,$I74)</f>
        <v>-5.0000000000004985E-2</v>
      </c>
      <c r="P74">
        <f>_xll.acq_interpolator_eval(P$2,$I74)</f>
        <v>-0.70909013586223013</v>
      </c>
    </row>
    <row r="75" spans="9:16" x14ac:dyDescent="0.35">
      <c r="I75" s="12">
        <v>0.35000000000002002</v>
      </c>
      <c r="J75">
        <f>_xll.acq_interpolator_eval($G$4,I75)</f>
        <v>-0.20313689646685901</v>
      </c>
      <c r="K75">
        <f>_xll.acq_diff1_c3pt(I74:I76,J74:J76)</f>
        <v>0.70693125201789864</v>
      </c>
      <c r="L75">
        <f>_xll.acq_diff2_c3pt(I74:I76,J74:J76)</f>
        <v>0.44996902272180322</v>
      </c>
      <c r="O75">
        <f>_xll.acq_interpolator_eval(O$2,$I75)</f>
        <v>-6.2500000000004996E-2</v>
      </c>
      <c r="P75">
        <f>_xll.acq_interpolator_eval(P$2,$I75)</f>
        <v>-0.59673855546235277</v>
      </c>
    </row>
    <row r="76" spans="9:16" x14ac:dyDescent="0.35">
      <c r="I76" s="12">
        <v>0.40000000000002001</v>
      </c>
      <c r="J76">
        <f>_xll.acq_interpolator_eval($G$4,I76)</f>
        <v>-0.16666541130915957</v>
      </c>
      <c r="K76">
        <f>_xll.acq_diff1_c3pt(I75:I77,J75:J77)</f>
        <v>0.72151073700427237</v>
      </c>
      <c r="L76">
        <f>_xll.acq_diff2_c3pt(I75:I77,J75:J77)</f>
        <v>-0.15837932299432869</v>
      </c>
      <c r="O76">
        <f>_xll.acq_interpolator_eval(O$2,$I76)</f>
        <v>-7.5000000000005007E-2</v>
      </c>
      <c r="P76">
        <f>_xll.acq_interpolator_eval(P$2,$I76)</f>
        <v>-0.43546408684308996</v>
      </c>
    </row>
    <row r="77" spans="9:16" x14ac:dyDescent="0.35">
      <c r="I77" s="12">
        <v>0.45000000000002</v>
      </c>
      <c r="J77">
        <f>_xll.acq_interpolator_eval($G$4,I77)</f>
        <v>-0.13098582276643178</v>
      </c>
      <c r="K77">
        <f>_xll.acq_diff1_c3pt(I76:I78,J76:J78)</f>
        <v>0.66665411309170119</v>
      </c>
      <c r="L77">
        <f>_xll.acq_diff2_c3pt(I76:I78,J76:J78)</f>
        <v>-0.93875315525709402</v>
      </c>
      <c r="O77">
        <f>_xll.acq_interpolator_eval(O$2,$I77)</f>
        <v>-8.750000000000499E-2</v>
      </c>
      <c r="P77">
        <f>_xll.acq_interpolator_eval(P$2,$I77)</f>
        <v>-0.25873010876782632</v>
      </c>
    </row>
    <row r="78" spans="9:16" x14ac:dyDescent="0.35">
      <c r="I78" s="12">
        <v>0.50000000000001998</v>
      </c>
      <c r="J78">
        <f>_xll.acq_interpolator_eval($G$4,I78)</f>
        <v>-9.9999999999989458E-2</v>
      </c>
      <c r="K78">
        <f>_xll.acq_diff1_c3pt(I77:I79,J77:J79)</f>
        <v>0.5134345170832566</v>
      </c>
      <c r="L78">
        <f>_xll.acq_diff2_c3pt(I77:I79,J77:J79)</f>
        <v>-2.1256387649117983</v>
      </c>
      <c r="O78">
        <f>_xll.acq_interpolator_eval(O$2,$I78)</f>
        <v>-0.100000000000004</v>
      </c>
      <c r="P78">
        <f>_xll.acq_interpolator_eval(P$2,$I78)</f>
        <v>-9.9999999999944619E-2</v>
      </c>
    </row>
    <row r="79" spans="9:16" x14ac:dyDescent="0.35">
      <c r="I79" s="12">
        <v>0.55000000000002003</v>
      </c>
      <c r="J79">
        <f>_xll.acq_interpolator_eval($G$4,I79)</f>
        <v>-7.9642371058106107E-2</v>
      </c>
      <c r="K79">
        <f>_xll.acq_diff1_c3pt(I78:I80,J78:J80)</f>
        <v>0.29706281665514178</v>
      </c>
      <c r="L79">
        <f>_xll.acq_diff2_c3pt(I78:I80,J78:J80)</f>
        <v>-2.2017952436504946</v>
      </c>
      <c r="O79">
        <f>_xll.acq_interpolator_eval(O$2,$I79)</f>
        <v>-0.11000000000000401</v>
      </c>
      <c r="P79">
        <f>_xll.acq_interpolator_eval(P$2,$I79)</f>
        <v>1.3927715749349354E-2</v>
      </c>
    </row>
    <row r="80" spans="9:16" x14ac:dyDescent="0.35">
      <c r="I80" s="12">
        <v>0.60000000000001996</v>
      </c>
      <c r="J80">
        <f>_xll.acq_interpolator_eval($G$4,I80)</f>
        <v>-7.0293718334475258E-2</v>
      </c>
      <c r="K80">
        <f>_xll.acq_diff1_c3pt(I79:I81,J79:J81)</f>
        <v>9.2868928990301552E-2</v>
      </c>
      <c r="L80">
        <f>_xll.acq_diff2_c3pt(I79:I81,J79:J81)</f>
        <v>-1.8820825096463158</v>
      </c>
      <c r="O80">
        <f>_xll.acq_interpolator_eval(O$2,$I80)</f>
        <v>-0.12000000000000399</v>
      </c>
      <c r="P80">
        <f>_xll.acq_interpolator_eval(P$2,$I80)</f>
        <v>8.2913934977533674E-2</v>
      </c>
    </row>
    <row r="81" spans="9:16" x14ac:dyDescent="0.35">
      <c r="I81" s="12">
        <v>0.65000000000002001</v>
      </c>
      <c r="J81">
        <f>_xll.acq_interpolator_eval($G$4,I81)</f>
        <v>-7.0355478159075974E-2</v>
      </c>
      <c r="K81">
        <f>_xll.acq_diff1_c3pt(I80:I82,J80:J82)</f>
        <v>-7.9353685274120914E-2</v>
      </c>
      <c r="L81">
        <f>_xll.acq_diff2_c3pt(I80:I82,J80:J82)</f>
        <v>-1.5623697756421306</v>
      </c>
      <c r="O81">
        <f>_xll.acq_interpolator_eval(O$2,$I81)</f>
        <v>-0.130000000000004</v>
      </c>
      <c r="P81">
        <f>_xll.acq_interpolator_eval(P$2,$I81)</f>
        <v>0.11348440923424957</v>
      </c>
    </row>
    <row r="82" spans="9:16" x14ac:dyDescent="0.35">
      <c r="I82" s="12">
        <v>0.70000000000002005</v>
      </c>
      <c r="J82">
        <f>_xll.acq_interpolator_eval($G$4,I82)</f>
        <v>-7.8229086861887356E-2</v>
      </c>
      <c r="K82">
        <f>_xll.acq_diff1_c3pt(I81:I83,J81:J83)</f>
        <v>-0.21960502613812488</v>
      </c>
      <c r="L82">
        <f>_xll.acq_diff2_c3pt(I81:I83,J81:J83)</f>
        <v>-1.2426570416379457</v>
      </c>
      <c r="O82">
        <f>_xll.acq_interpolator_eval(O$2,$I82)</f>
        <v>-0.14000000000000401</v>
      </c>
      <c r="P82">
        <f>_xll.acq_interpolator_eval(P$2,$I82)</f>
        <v>0.11216489006913788</v>
      </c>
    </row>
    <row r="83" spans="9:16" x14ac:dyDescent="0.35">
      <c r="I83" s="12">
        <v>0.75000000000001998</v>
      </c>
      <c r="J83">
        <f>_xll.acq_interpolator_eval($G$4,I83)</f>
        <v>-9.231598077288844E-2</v>
      </c>
      <c r="K83">
        <f>_xll.acq_diff1_c3pt(I82:I84,J82:J84)</f>
        <v>-0.32788509360171025</v>
      </c>
      <c r="L83">
        <f>_xll.acq_diff2_c3pt(I82:I84,J82:J84)</f>
        <v>-0.92294430763376478</v>
      </c>
      <c r="O83">
        <f>_xll.acq_interpolator_eval(O$2,$I83)</f>
        <v>-0.15000000000000402</v>
      </c>
      <c r="P83">
        <f>_xll.acq_interpolator_eval(P$2,$I83)</f>
        <v>8.5481129031839465E-2</v>
      </c>
    </row>
    <row r="84" spans="9:16" x14ac:dyDescent="0.35">
      <c r="I84" s="12">
        <v>0.80000000000002003</v>
      </c>
      <c r="J84">
        <f>_xll.acq_interpolator_eval($G$4,I84)</f>
        <v>-0.11101759622205838</v>
      </c>
      <c r="K84">
        <f>_xll.acq_diff1_c3pt(I83:I85,J83:J85)</f>
        <v>-0.40419388766487752</v>
      </c>
      <c r="L84">
        <f>_xll.acq_diff2_c3pt(I83:I85,J83:J85)</f>
        <v>-0.60323157362957913</v>
      </c>
      <c r="O84">
        <f>_xll.acq_interpolator_eval(O$2,$I84)</f>
        <v>-0.16000000000000403</v>
      </c>
      <c r="P84">
        <f>_xll.acq_interpolator_eval(P$2,$I84)</f>
        <v>3.9958877671995296E-2</v>
      </c>
    </row>
    <row r="85" spans="9:16" x14ac:dyDescent="0.35">
      <c r="I85" s="12">
        <v>0.85000000000001996</v>
      </c>
      <c r="J85">
        <f>_xll.acq_interpolator_eval($G$4,I85)</f>
        <v>-0.13273536953937617</v>
      </c>
      <c r="K85">
        <f>_xll.acq_diff1_c3pt(I84:I86,J84:J86)</f>
        <v>-0.44853140832762645</v>
      </c>
      <c r="L85">
        <f>_xll.acq_diff2_c3pt(I84:I86,J84:J86)</f>
        <v>-0.28351883962540075</v>
      </c>
      <c r="O85">
        <f>_xll.acq_interpolator_eval(O$2,$I85)</f>
        <v>-0.17000000000000398</v>
      </c>
      <c r="P85">
        <f>_xll.acq_interpolator_eval(P$2,$I85)</f>
        <v>-1.7876112460753518E-2</v>
      </c>
    </row>
    <row r="86" spans="9:16" x14ac:dyDescent="0.35">
      <c r="I86" s="12">
        <v>0.90000000000002001</v>
      </c>
      <c r="J86">
        <f>_xll.acq_interpolator_eval($G$4,I86)</f>
        <v>-0.15587073705482102</v>
      </c>
      <c r="K86">
        <f>_xll.acq_diff1_c3pt(I85:I87,J85:J87)</f>
        <v>-0.46089765558995677</v>
      </c>
      <c r="L86">
        <f>_xll.acq_diff2_c3pt(I85:I87,J85:J87)</f>
        <v>3.6193894378794243E-2</v>
      </c>
      <c r="O86">
        <f>_xll.acq_interpolator_eval(O$2,$I86)</f>
        <v>-0.18000000000000402</v>
      </c>
      <c r="P86">
        <f>_xll.acq_interpolator_eval(P$2,$I86)</f>
        <v>-8.1498089816766428E-2</v>
      </c>
    </row>
    <row r="87" spans="9:16" x14ac:dyDescent="0.35">
      <c r="I87" s="12">
        <v>0.95000000000002005</v>
      </c>
      <c r="J87">
        <f>_xll.acq_interpolator_eval($G$4,I87)</f>
        <v>-0.17882513509837189</v>
      </c>
      <c r="K87">
        <f>_xll.acq_diff1_c3pt(I86:I88,J86:J88)</f>
        <v>-0.44129262945186881</v>
      </c>
      <c r="L87">
        <f>_xll.acq_diff2_c3pt(I86:I88,J86:J88)</f>
        <v>0.35590662838296433</v>
      </c>
      <c r="O87">
        <f>_xll.acq_interpolator_eval(O$2,$I87)</f>
        <v>-0.19000000000000403</v>
      </c>
      <c r="P87">
        <f>_xll.acq_interpolator_eval(P$2,$I87)</f>
        <v>-0.14438130284640224</v>
      </c>
    </row>
    <row r="88" spans="9:16" x14ac:dyDescent="0.35">
      <c r="I88" s="12">
        <v>1.00000000000002</v>
      </c>
      <c r="J88">
        <f>_xll.acq_interpolator_eval($G$4,I88)</f>
        <v>-0.20000000000000789</v>
      </c>
      <c r="K88">
        <f>_xll.acq_diff1_c3pt(I87:I89,J87:J89)</f>
        <v>-0.39309442671192507</v>
      </c>
      <c r="L88">
        <f>_xll.acq_diff2_c3pt(I87:I89,J87:J89)</f>
        <v>0.60805742641591232</v>
      </c>
      <c r="O88">
        <f>_xll.acq_interpolator_eval(O$2,$I88)</f>
        <v>-0.20000000000000401</v>
      </c>
      <c r="P88">
        <f>_xll.acq_interpolator_eval(P$2,$I88)</f>
        <v>-0.20000000000001991</v>
      </c>
    </row>
    <row r="89" spans="9:16" x14ac:dyDescent="0.35">
      <c r="I89" s="12">
        <v>1.05000000000002</v>
      </c>
      <c r="J89">
        <f>_xll.acq_interpolator_eval($G$4,I89)</f>
        <v>-0.21813457776956438</v>
      </c>
      <c r="K89">
        <f>_xll.acq_diff1_c3pt(I88:I90,J88:J90)</f>
        <v>-0.33319353144399211</v>
      </c>
      <c r="L89">
        <f>_xll.acq_diff2_c3pt(I88:I90,J88:J90)</f>
        <v>0.58996047894274595</v>
      </c>
      <c r="O89">
        <f>_xll.acq_interpolator_eval(O$2,$I89)</f>
        <v>-0.21000000000000402</v>
      </c>
      <c r="P89">
        <f>_xll.acq_interpolator_eval(P$2,$I89)</f>
        <v>-0.24320745647054609</v>
      </c>
    </row>
    <row r="90" spans="9:16" x14ac:dyDescent="0.35">
      <c r="I90" s="12">
        <v>1.1000000000000201</v>
      </c>
      <c r="J90">
        <f>_xll.acq_interpolator_eval($G$4,I90)</f>
        <v>-0.23331935314440713</v>
      </c>
      <c r="K90">
        <f>_xll.acq_diff1_c3pt(I89:I91,J89:J91)</f>
        <v>-0.27848042772192994</v>
      </c>
      <c r="L90">
        <f>_xll.acq_diff2_c3pt(I89:I91,J89:J91)</f>
        <v>0.50430159549849651</v>
      </c>
      <c r="O90">
        <f>_xll.acq_interpolator_eval(O$2,$I90)</f>
        <v>-0.22000000000000403</v>
      </c>
      <c r="P90">
        <f>_xll.acq_interpolator_eval(P$2,$I90)</f>
        <v>-0.27437305442116949</v>
      </c>
    </row>
    <row r="91" spans="9:16" x14ac:dyDescent="0.35">
      <c r="I91" s="12">
        <v>1.1500000000000199</v>
      </c>
      <c r="J91">
        <f>_xll.acq_interpolator_eval($G$4,I91)</f>
        <v>-0.24598262054175735</v>
      </c>
      <c r="K91">
        <f>_xll.acq_diff1_c3pt(I90:I92,J90:J92)</f>
        <v>-0.23233321234429238</v>
      </c>
      <c r="L91">
        <f>_xll.acq_diff2_c3pt(I90:I92,J90:J92)</f>
        <v>0.41864271205425713</v>
      </c>
      <c r="O91">
        <f>_xll.acq_interpolator_eval(O$2,$I91)</f>
        <v>-0.23000000000000398</v>
      </c>
      <c r="P91">
        <f>_xll.acq_interpolator_eval(P$2,$I91)</f>
        <v>-0.29524520275764288</v>
      </c>
    </row>
    <row r="92" spans="9:16" x14ac:dyDescent="0.35">
      <c r="I92" s="12">
        <v>1.2000000000000199</v>
      </c>
      <c r="J92">
        <f>_xll.acq_interpolator_eval($G$4,I92)</f>
        <v>-0.25655267437883633</v>
      </c>
      <c r="K92">
        <f>_xll.acq_diff1_c3pt(I91:I93,J91:J93)</f>
        <v>-0.19475188531107951</v>
      </c>
      <c r="L92">
        <f>_xll.acq_diff2_c3pt(I91:I93,J91:J93)</f>
        <v>0.33298382861000009</v>
      </c>
      <c r="O92">
        <f>_xll.acq_interpolator_eval(O$2,$I92)</f>
        <v>-0.24000000000000399</v>
      </c>
      <c r="P92">
        <f>_xll.acq_interpolator_eval(P$2,$I92)</f>
        <v>-0.30757231038571931</v>
      </c>
    </row>
    <row r="93" spans="9:16" x14ac:dyDescent="0.35">
      <c r="I93" s="12">
        <v>1.25000000000002</v>
      </c>
      <c r="J93">
        <f>_xll.acq_interpolator_eval($G$4,I93)</f>
        <v>-0.26545780907286531</v>
      </c>
      <c r="K93">
        <f>_xll.acq_diff1_c3pt(I92:I94,J92:J94)</f>
        <v>-0.16573644662229142</v>
      </c>
      <c r="L93">
        <f>_xll.acq_diff2_c3pt(I92:I94,J92:J94)</f>
        <v>0.24732494516576059</v>
      </c>
      <c r="O93">
        <f>_xll.acq_interpolator_eval(O$2,$I93)</f>
        <v>-0.250000000000004</v>
      </c>
      <c r="P93">
        <f>_xll.acq_interpolator_eval(P$2,$I93)</f>
        <v>-0.31310278621115162</v>
      </c>
    </row>
    <row r="94" spans="9:16" x14ac:dyDescent="0.35">
      <c r="I94" s="12">
        <v>1.30000000000002</v>
      </c>
      <c r="J94">
        <f>_xll.acq_interpolator_eval($G$4,I94)</f>
        <v>-0.27312631904106549</v>
      </c>
      <c r="K94">
        <f>_xll.acq_diff1_c3pt(I93:I95,J93:J95)</f>
        <v>-0.14528689627792735</v>
      </c>
      <c r="L94">
        <f>_xll.acq_diff2_c3pt(I93:I95,J93:J95)</f>
        <v>0.16166606172152112</v>
      </c>
      <c r="O94">
        <f>_xll.acq_interpolator_eval(O$2,$I94)</f>
        <v>-0.26000000000000401</v>
      </c>
      <c r="P94">
        <f>_xll.acq_interpolator_eval(P$2,$I94)</f>
        <v>-0.31358503913969249</v>
      </c>
    </row>
    <row r="95" spans="9:16" x14ac:dyDescent="0.35">
      <c r="I95" s="12">
        <v>1.3500000000000201</v>
      </c>
      <c r="J95">
        <f>_xll.acq_interpolator_eval($G$4,I95)</f>
        <v>-0.27998649870065806</v>
      </c>
      <c r="K95">
        <f>_xll.acq_diff1_c3pt(I94:I96,J94:J96)</f>
        <v>-0.13340323427798911</v>
      </c>
      <c r="L95">
        <f>_xll.acq_diff2_c3pt(I94:I96,J94:J96)</f>
        <v>7.6007178277242946E-2</v>
      </c>
      <c r="O95">
        <f>_xll.acq_interpolator_eval(O$2,$I95)</f>
        <v>-0.27000000000000401</v>
      </c>
      <c r="P95">
        <f>_xll.acq_interpolator_eval(P$2,$I95)</f>
        <v>-0.31076747807709487</v>
      </c>
    </row>
    <row r="96" spans="9:16" x14ac:dyDescent="0.35">
      <c r="I96" s="12">
        <v>1.4000000000000199</v>
      </c>
      <c r="J96">
        <f>_xll.acq_interpolator_eval($G$4,I96)</f>
        <v>-0.28646664246886439</v>
      </c>
      <c r="K96">
        <f>_xll.acq_diff1_c3pt(I95:I97,J95:J97)</f>
        <v>-0.13008546062247592</v>
      </c>
      <c r="L96">
        <f>_xll.acq_diff2_c3pt(I95:I97,J95:J97)</f>
        <v>-9.6517051669785438E-3</v>
      </c>
      <c r="O96">
        <f>_xll.acq_interpolator_eval(O$2,$I96)</f>
        <v>-0.28000000000000397</v>
      </c>
      <c r="P96">
        <f>_xll.acq_interpolator_eval(P$2,$I96)</f>
        <v>-0.30639851192911166</v>
      </c>
    </row>
    <row r="97" spans="9:16" x14ac:dyDescent="0.35">
      <c r="I97" s="12">
        <v>1.4500000000000299</v>
      </c>
      <c r="J97">
        <f>_xll.acq_interpolator_eval($G$4,I97)</f>
        <v>-0.29299504476290694</v>
      </c>
      <c r="K97">
        <f>_xll.acq_diff1_c3pt(I96:I98,J96:J98)</f>
        <v>-0.13533357531138721</v>
      </c>
      <c r="L97">
        <f>_xll.acq_diff2_c3pt(I96:I98,J96:J98)</f>
        <v>-9.5310588611226377E-2</v>
      </c>
      <c r="O97">
        <f>_xll.acq_interpolator_eval(O$2,$I97)</f>
        <v>-0.29000000000000598</v>
      </c>
      <c r="P97">
        <f>_xll.acq_interpolator_eval(P$2,$I97)</f>
        <v>-0.30222654960149498</v>
      </c>
    </row>
    <row r="98" spans="9:16" x14ac:dyDescent="0.35">
      <c r="I98" s="12">
        <v>1.50000000000003</v>
      </c>
      <c r="J98">
        <f>_xll.acq_interpolator_eval($G$4,I98)</f>
        <v>-0.30000000000000437</v>
      </c>
      <c r="K98">
        <f>_xll.acq_diff1_c3pt(I97:I99,J97:J99)</f>
        <v>-0.1482427309880282</v>
      </c>
      <c r="L98">
        <f>_xll.acq_diff2_c3pt(I97:I99,J97:J99)</f>
        <v>-0.16287252492159318</v>
      </c>
      <c r="O98">
        <f>_xll.acq_interpolator_eval(O$2,$I98)</f>
        <v>-0.30000000000000598</v>
      </c>
      <c r="P98">
        <f>_xll.acq_interpolator_eval(P$2,$I98)</f>
        <v>-0.2999999999999996</v>
      </c>
    </row>
    <row r="99" spans="9:16" x14ac:dyDescent="0.35">
      <c r="I99" s="12">
        <v>1.55000000000002</v>
      </c>
      <c r="J99">
        <f>_xll.acq_interpolator_eval($G$4,I99)</f>
        <v>-0.30781931786170813</v>
      </c>
      <c r="K99">
        <f>_xll.acq_diff1_c3pt(I98:I100,J98:J100)</f>
        <v>-0.16428869084720801</v>
      </c>
      <c r="L99">
        <f>_xll.acq_diff2_c3pt(I98:I100,J98:J100)</f>
        <v>-0.15804667226206701</v>
      </c>
      <c r="O99">
        <f>_xll.acq_interpolator_eval(O$2,$I99)</f>
        <v>-0.31000000000000399</v>
      </c>
      <c r="P99">
        <f>_xll.acq_interpolator_eval(P$2,$I99)</f>
        <v>-0.30109788986718905</v>
      </c>
    </row>
    <row r="100" spans="9:16" x14ac:dyDescent="0.35">
      <c r="I100" s="12">
        <v>1.6000000000000301</v>
      </c>
      <c r="J100">
        <f>_xll.acq_interpolator_eval($G$4,I100)</f>
        <v>-0.31642886908472551</v>
      </c>
      <c r="K100">
        <f>_xll.acq_diff1_c3pt(I99:I101,J99:J101)</f>
        <v>-0.17894721808374978</v>
      </c>
      <c r="L100">
        <f>_xll.acq_diff2_c3pt(I99:I101,J99:J101)</f>
        <v>-0.13512387246870924</v>
      </c>
      <c r="O100">
        <f>_xll.acq_interpolator_eval(O$2,$I100)</f>
        <v>-0.320000000000006</v>
      </c>
      <c r="P100">
        <f>_xll.acq_interpolator_eval(P$2,$I100)</f>
        <v>-0.30542171729288109</v>
      </c>
    </row>
    <row r="101" spans="9:16" x14ac:dyDescent="0.35">
      <c r="I101" s="12">
        <v>1.6500000000000301</v>
      </c>
      <c r="J101">
        <f>_xll.acq_interpolator_eval($G$4,I101)</f>
        <v>-0.32571403967008478</v>
      </c>
      <c r="K101">
        <f>_xll.acq_diff1_c3pt(I100:I102,J100:J102)</f>
        <v>-0.19131346534095178</v>
      </c>
      <c r="L101">
        <f>_xll.acq_diff2_c3pt(I100:I102,J100:J102)</f>
        <v>-0.11220107267533073</v>
      </c>
      <c r="O101">
        <f>_xll.acq_interpolator_eval(O$2,$I101)</f>
        <v>-0.33000000000000601</v>
      </c>
      <c r="P101">
        <f>_xll.acq_interpolator_eval(P$2,$I101)</f>
        <v>-0.31250359820370355</v>
      </c>
    </row>
    <row r="102" spans="9:16" x14ac:dyDescent="0.35">
      <c r="I102" s="12">
        <v>1.7000000000000299</v>
      </c>
      <c r="J102">
        <f>_xll.acq_interpolator_eval($G$4,I102)</f>
        <v>-0.33556021561882066</v>
      </c>
      <c r="K102">
        <f>_xll.acq_diff1_c3pt(I101:I103,J101:J103)</f>
        <v>-0.20138743261881778</v>
      </c>
      <c r="L102">
        <f>_xll.acq_diff2_c3pt(I101:I103,J101:J103)</f>
        <v>-8.9278272881989765E-2</v>
      </c>
      <c r="O102">
        <f>_xll.acq_interpolator_eval(O$2,$I102)</f>
        <v>-0.34000000000000596</v>
      </c>
      <c r="P102">
        <f>_xll.acq_interpolator_eval(P$2,$I102)</f>
        <v>-0.32187564852628647</v>
      </c>
    </row>
    <row r="103" spans="9:16" x14ac:dyDescent="0.35">
      <c r="I103" s="12">
        <v>1.75000000000003</v>
      </c>
      <c r="J103">
        <f>_xll.acq_interpolator_eval($G$4,I103)</f>
        <v>-0.34585278293196653</v>
      </c>
      <c r="K103">
        <f>_xll.acq_diff1_c3pt(I102:I104,J102:J104)</f>
        <v>-0.20916911991734824</v>
      </c>
      <c r="L103">
        <f>_xll.acq_diff2_c3pt(I102:I104,J102:J104)</f>
        <v>-6.6355473088619499E-2</v>
      </c>
      <c r="O103">
        <f>_xll.acq_interpolator_eval(O$2,$I103)</f>
        <v>-0.35000000000000597</v>
      </c>
      <c r="P103">
        <f>_xll.acq_interpolator_eval(P$2,$I103)</f>
        <v>-0.33306998418725942</v>
      </c>
    </row>
    <row r="104" spans="9:16" x14ac:dyDescent="0.35">
      <c r="I104" s="12">
        <v>1.80000000000003</v>
      </c>
      <c r="J104">
        <f>_xll.acq_interpolator_eval($G$4,I104)</f>
        <v>-0.3564771276105555</v>
      </c>
      <c r="K104">
        <f>_xll.acq_diff1_c3pt(I103:I105,J103:J105)</f>
        <v>-0.21465852723654291</v>
      </c>
      <c r="L104">
        <f>_xll.acq_diff2_c3pt(I103:I105,J103:J105)</f>
        <v>-4.3432673295273852E-2</v>
      </c>
      <c r="O104">
        <f>_xll.acq_interpolator_eval(O$2,$I104)</f>
        <v>-0.36000000000000598</v>
      </c>
      <c r="P104">
        <f>_xll.acq_interpolator_eval(P$2,$I104)</f>
        <v>-0.34561872111325198</v>
      </c>
    </row>
    <row r="105" spans="9:16" x14ac:dyDescent="0.35">
      <c r="I105" s="12">
        <v>1.8500000000000301</v>
      </c>
      <c r="J105">
        <f>_xll.acq_interpolator_eval($G$4,I105)</f>
        <v>-0.36731863565562084</v>
      </c>
      <c r="K105">
        <f>_xll.acq_diff1_c3pt(I104:I106,J104:J106)</f>
        <v>-0.21785565457640135</v>
      </c>
      <c r="L105">
        <f>_xll.acq_diff2_c3pt(I104:I106,J104:J106)</f>
        <v>-2.0509873501894909E-2</v>
      </c>
      <c r="O105">
        <f>_xll.acq_interpolator_eval(O$2,$I105)</f>
        <v>-0.37000000000000599</v>
      </c>
      <c r="P105">
        <f>_xll.acq_interpolator_eval(P$2,$I105)</f>
        <v>-0.35905397523089355</v>
      </c>
    </row>
    <row r="106" spans="9:16" x14ac:dyDescent="0.35">
      <c r="I106" s="12">
        <v>1.9000000000000301</v>
      </c>
      <c r="J106">
        <f>_xll.acq_interpolator_eval($G$4,I106)</f>
        <v>-0.37826269306819565</v>
      </c>
      <c r="K106">
        <f>_xll.acq_diff1_c3pt(I105:I107,J105:J107)</f>
        <v>-0.21876050193692237</v>
      </c>
      <c r="L106">
        <f>_xll.acq_diff2_c3pt(I105:I107,J105:J107)</f>
        <v>2.4129262914743296E-3</v>
      </c>
      <c r="O106">
        <f>_xll.acq_interpolator_eval(O$2,$I106)</f>
        <v>-0.38000000000000606</v>
      </c>
      <c r="P106">
        <f>_xll.acq_interpolator_eval(P$2,$I106)</f>
        <v>-0.37290786246681368</v>
      </c>
    </row>
    <row r="107" spans="9:16" x14ac:dyDescent="0.35">
      <c r="I107" s="12">
        <v>1.9500000000000299</v>
      </c>
      <c r="J107">
        <f>_xll.acq_interpolator_eval($G$4,I107)</f>
        <v>-0.38919468584931305</v>
      </c>
      <c r="K107">
        <f>_xll.acq_diff1_c3pt(I106:I108,J106:J108)</f>
        <v>-0.21737306931810846</v>
      </c>
      <c r="L107">
        <f>_xll.acq_diff2_c3pt(I106:I108,J106:J108)</f>
        <v>2.5335726084804423E-2</v>
      </c>
      <c r="O107">
        <f>_xll.acq_interpolator_eval(O$2,$I107)</f>
        <v>-0.39000000000000601</v>
      </c>
      <c r="P107">
        <f>_xll.acq_interpolator_eval(P$2,$I107)</f>
        <v>-0.38671249874764191</v>
      </c>
    </row>
    <row r="108" spans="9:16" x14ac:dyDescent="0.35">
      <c r="I108" s="12">
        <v>2.0000000000000302</v>
      </c>
      <c r="J108">
        <f>_xll.acq_interpolator_eval($G$4,I108)</f>
        <v>-0.40000000000000652</v>
      </c>
      <c r="K108">
        <f>_xll.acq_diff1_c3pt(I107:I109,J107:J109)</f>
        <v>-0.21393464934839379</v>
      </c>
      <c r="L108">
        <f>_xll.acq_diff2_c3pt(I107:I109,J107:J109)</f>
        <v>4.3432673309488037E-2</v>
      </c>
      <c r="O108">
        <f>_xll.acq_interpolator_eval(O$2,$I108)</f>
        <v>-0.40000000000000607</v>
      </c>
      <c r="P108">
        <f>_xll.acq_interpolator_eval(P$2,$I108)</f>
        <v>-0.40000000000000779</v>
      </c>
    </row>
    <row r="109" spans="9:16" x14ac:dyDescent="0.35">
      <c r="I109" s="12">
        <v>2.05000000000003</v>
      </c>
      <c r="J109">
        <f>_xll.acq_interpolator_eval($G$4,I109)</f>
        <v>-0.41058815078415245</v>
      </c>
      <c r="K109">
        <f>_xll.acq_diff1_c3pt(I108:I110,J108:J110)</f>
        <v>-0.20965170517574702</v>
      </c>
      <c r="L109">
        <f>_xll.acq_diff2_c3pt(I108:I110,J108:J110)</f>
        <v>4.2226210143448004E-2</v>
      </c>
      <c r="O109">
        <f>_xll.acq_interpolator_eval(O$2,$I109)</f>
        <v>-0.41000000000000603</v>
      </c>
      <c r="P109">
        <f>_xll.acq_interpolator_eval(P$2,$I109)</f>
        <v>-0.41240098406072412</v>
      </c>
    </row>
    <row r="110" spans="9:16" x14ac:dyDescent="0.35">
      <c r="I110" s="12">
        <v>2.1000000000000298</v>
      </c>
      <c r="J110">
        <f>_xll.acq_interpolator_eval($G$4,I110)</f>
        <v>-0.42096517051758114</v>
      </c>
      <c r="K110">
        <f>_xll.acq_diff1_c3pt(I109:I111,J109:J111)</f>
        <v>-0.20573069994813603</v>
      </c>
      <c r="L110">
        <f>_xll.acq_diff2_c3pt(I109:I111,J109:J111)</f>
        <v>3.619389440877193E-2</v>
      </c>
      <c r="O110">
        <f>_xll.acq_interpolator_eval(O$2,$I110)</f>
        <v>-0.42000000000000598</v>
      </c>
      <c r="P110">
        <f>_xll.acq_interpolator_eval(P$2,$I110)</f>
        <v>-0.42394007640733705</v>
      </c>
    </row>
    <row r="111" spans="9:16" x14ac:dyDescent="0.35">
      <c r="I111" s="12">
        <v>2.1500000000000301</v>
      </c>
      <c r="J111">
        <f>_xll.acq_interpolator_eval($G$4,I111)</f>
        <v>-0.43116122077896607</v>
      </c>
      <c r="K111">
        <f>_xll.acq_diff1_c3pt(I110:I112,J110:J112)</f>
        <v>-0.20241292629399368</v>
      </c>
      <c r="L111">
        <f>_xll.acq_diff2_c3pt(I110:I112,J110:J112)</f>
        <v>3.0161578674074679E-2</v>
      </c>
      <c r="O111">
        <f>_xll.acq_interpolator_eval(O$2,$I111)</f>
        <v>-0.43000000000000604</v>
      </c>
      <c r="P111">
        <f>_xll.acq_interpolator_eval(P$2,$I111)</f>
        <v>-0.43474040442757567</v>
      </c>
    </row>
    <row r="112" spans="9:16" x14ac:dyDescent="0.35">
      <c r="I112" s="12">
        <v>2.2000000000000299</v>
      </c>
      <c r="J112">
        <f>_xll.acq_interpolator_eval($G$4,I112)</f>
        <v>-0.44120646314698053</v>
      </c>
      <c r="K112">
        <f>_xll.acq_diff1_c3pt(I111:I113,J111:J113)</f>
        <v>-0.19969838421332081</v>
      </c>
      <c r="L112">
        <f>_xll.acq_diff2_c3pt(I111:I113,J111:J113)</f>
        <v>2.412926293938298E-2</v>
      </c>
      <c r="O112">
        <f>_xll.acq_interpolator_eval(O$2,$I112)</f>
        <v>-0.440000000000006</v>
      </c>
      <c r="P112">
        <f>_xll.acq_interpolator_eval(P$2,$I112)</f>
        <v>-0.44492509550916892</v>
      </c>
    </row>
    <row r="113" spans="9:16" x14ac:dyDescent="0.35">
      <c r="I113" s="12">
        <v>2.2500000000000302</v>
      </c>
      <c r="J113">
        <f>_xll.acq_interpolator_eval($G$4,I113)</f>
        <v>-0.45113105920029817</v>
      </c>
      <c r="K113">
        <f>_xll.acq_diff1_c3pt(I112:I114,J112:J114)</f>
        <v>-0.19758707370611897</v>
      </c>
      <c r="L113">
        <f>_xll.acq_diff2_c3pt(I112:I114,J112:J114)</f>
        <v>1.8096947204653529E-2</v>
      </c>
      <c r="O113">
        <f>_xll.acq_interpolator_eval(O$2,$I113)</f>
        <v>-0.45000000000000606</v>
      </c>
      <c r="P113">
        <f>_xll.acq_interpolator_eval(P$2,$I113)</f>
        <v>-0.45461727703984606</v>
      </c>
    </row>
    <row r="114" spans="9:16" x14ac:dyDescent="0.35">
      <c r="I114" s="12">
        <v>2.30000000000003</v>
      </c>
      <c r="J114">
        <f>_xll.acq_interpolator_eval($G$4,I114)</f>
        <v>-0.46096517051759245</v>
      </c>
      <c r="K114">
        <f>_xll.acq_diff1_c3pt(I113:I115,J113:J115)</f>
        <v>-0.19607899477238747</v>
      </c>
      <c r="L114">
        <f>_xll.acq_diff2_c3pt(I113:I115,J113:J115)</f>
        <v>1.2064631469976871E-2</v>
      </c>
      <c r="O114">
        <f>_xll.acq_interpolator_eval(O$2,$I114)</f>
        <v>-0.46000000000000602</v>
      </c>
      <c r="P114">
        <f>_xll.acq_interpolator_eval(P$2,$I114)</f>
        <v>-0.46394007640733592</v>
      </c>
    </row>
    <row r="115" spans="9:16" x14ac:dyDescent="0.35">
      <c r="I115" s="12">
        <v>2.3500000000000298</v>
      </c>
      <c r="J115">
        <f>_xll.acq_interpolator_eval($G$4,I115)</f>
        <v>-0.47073895867753685</v>
      </c>
      <c r="K115">
        <f>_xll.acq_diff1_c3pt(I114:I116,J114:J116)</f>
        <v>-0.19517414741212474</v>
      </c>
      <c r="L115">
        <f>_xll.acq_diff2_c3pt(I114:I116,J114:J116)</f>
        <v>6.0323157352776217E-3</v>
      </c>
      <c r="O115">
        <f>_xll.acq_interpolator_eval(O$2,$I115)</f>
        <v>-0.47000000000000597</v>
      </c>
      <c r="P115">
        <f>_xll.acq_interpolator_eval(P$2,$I115)</f>
        <v>-0.4730166209993677</v>
      </c>
    </row>
    <row r="116" spans="9:16" x14ac:dyDescent="0.35">
      <c r="I116" s="12">
        <v>2.4000000000000301</v>
      </c>
      <c r="J116">
        <f>_xll.acq_interpolator_eval($G$4,I116)</f>
        <v>-0.48048258525880494</v>
      </c>
      <c r="K116">
        <f>_xll.acq_diff1_c3pt(I115:I117,J115:J117)</f>
        <v>-0.1948725316253323</v>
      </c>
      <c r="L116">
        <f>_xll.acq_diff2_c3pt(I115:I117,J115:J117)</f>
        <v>5.7120974616964254E-13</v>
      </c>
      <c r="O116">
        <f>_xll.acq_interpolator_eval(O$2,$I116)</f>
        <v>-0.48000000000000603</v>
      </c>
      <c r="P116">
        <f>_xll.acq_interpolator_eval(P$2,$I116)</f>
        <v>-0.48197003820367057</v>
      </c>
    </row>
    <row r="117" spans="9:16" x14ac:dyDescent="0.35">
      <c r="I117" s="12">
        <v>2.4500000000000299</v>
      </c>
      <c r="J117">
        <f>_xll.acq_interpolator_eval($G$4,I117)</f>
        <v>-0.49022621184007009</v>
      </c>
      <c r="K117">
        <f>_xll.acq_diff1_c3pt(I116:I118,J116:J118)</f>
        <v>-0.19517414741200928</v>
      </c>
      <c r="L117">
        <f>_xll.acq_diff2_c3pt(I116:I118,J116:J118)</f>
        <v>-6.0323157341104997E-3</v>
      </c>
      <c r="O117">
        <f>_xll.acq_interpolator_eval(O$2,$I117)</f>
        <v>-0.49000000000000599</v>
      </c>
      <c r="P117">
        <f>_xll.acq_interpolator_eval(P$2,$I117)</f>
        <v>-0.49092345540797344</v>
      </c>
    </row>
    <row r="118" spans="9:16" x14ac:dyDescent="0.35">
      <c r="I118" s="12">
        <v>2.5000000000000302</v>
      </c>
      <c r="J118">
        <f>_xll.acq_interpolator_eval($G$4,I118)</f>
        <v>-0.50000000000000588</v>
      </c>
      <c r="K118">
        <f>_xll.acq_diff1_c3pt(I117:I119,J117:J119)</f>
        <v>-0.19601867161505121</v>
      </c>
      <c r="L118">
        <f>_xll.acq_diff2_c3pt(I117:I119,J117:J119)</f>
        <v>-1.085816832672808E-2</v>
      </c>
      <c r="O118">
        <f>_xll.acq_interpolator_eval(O$2,$I118)</f>
        <v>-0.500000000000006</v>
      </c>
      <c r="P118">
        <f>_xll.acq_interpolator_eval(P$2,$I118)</f>
        <v>-0.50000000000000555</v>
      </c>
    </row>
    <row r="119" spans="9:16" x14ac:dyDescent="0.35">
      <c r="I119" s="12">
        <v>2.55000000000003</v>
      </c>
      <c r="J119">
        <f>_xll.acq_interpolator_eval($G$4,I119)</f>
        <v>-0.50982807900157523</v>
      </c>
      <c r="K119">
        <f>_xll.acq_diff1_c3pt(I118:I120,J118:J120)</f>
        <v>-0.19710448844748443</v>
      </c>
      <c r="L119">
        <f>_xll.acq_diff2_c3pt(I118:I120,J118:J120)</f>
        <v>-1.0858168321936684E-2</v>
      </c>
      <c r="O119">
        <f>_xll.acq_interpolator_eval(O$2,$I119)</f>
        <v>-0.510000000000006</v>
      </c>
      <c r="P119">
        <f>_xll.acq_interpolator_eval(P$2,$I119)</f>
        <v>-0.50929817388994991</v>
      </c>
    </row>
    <row r="120" spans="9:16" x14ac:dyDescent="0.35">
      <c r="I120" s="12">
        <v>2.6000000000000298</v>
      </c>
      <c r="J120">
        <f>_xll.acq_interpolator_eval($G$4,I120)</f>
        <v>-0.51971044884475426</v>
      </c>
      <c r="K120">
        <f>_xll.acq_diff1_c3pt(I119:I121,J119:J121)</f>
        <v>-0.19812998212233462</v>
      </c>
      <c r="L120">
        <f>_xll.acq_diff2_c3pt(I119:I121,J119:J121)</f>
        <v>-9.6517051750669072E-3</v>
      </c>
      <c r="O120">
        <f>_xll.acq_interpolator_eval(O$2,$I120)</f>
        <v>-0.52000000000000601</v>
      </c>
      <c r="P120">
        <f>_xll.acq_interpolator_eval(P$2,$I120)</f>
        <v>-0.51881797707780664</v>
      </c>
    </row>
    <row r="121" spans="9:16" x14ac:dyDescent="0.35">
      <c r="I121" s="12">
        <v>2.6500000000000301</v>
      </c>
      <c r="J121">
        <f>_xll.acq_interpolator_eval($G$4,I121)</f>
        <v>-0.52964107721380871</v>
      </c>
      <c r="K121">
        <f>_xll.acq_diff1_c3pt(I120:I122,J120:J122)</f>
        <v>-0.1990348294824949</v>
      </c>
      <c r="L121">
        <f>_xll.acq_diff2_c3pt(I120:I122,J120:J122)</f>
        <v>-8.4452420281388926E-3</v>
      </c>
      <c r="O121">
        <f>_xll.acq_interpolator_eval(O$2,$I121)</f>
        <v>-0.53000000000000602</v>
      </c>
      <c r="P121">
        <f>_xll.acq_interpolator_eval(P$2,$I121)</f>
        <v>-0.52853478408602994</v>
      </c>
    </row>
    <row r="122" spans="9:16" x14ac:dyDescent="0.35">
      <c r="I122" s="12">
        <v>2.7000000000000299</v>
      </c>
      <c r="J122">
        <f>_xll.acq_interpolator_eval($G$4,I122)</f>
        <v>-0.53961393179300376</v>
      </c>
      <c r="K122">
        <f>_xll.acq_diff1_c3pt(I121:I123,J121:J123)</f>
        <v>-0.19981903052796773</v>
      </c>
      <c r="L122">
        <f>_xll.acq_diff2_c3pt(I121:I123,J121:J123)</f>
        <v>-7.2387788813177362E-3</v>
      </c>
      <c r="O122">
        <f>_xll.acq_interpolator_eval(O$2,$I122)</f>
        <v>-0.54000000000000603</v>
      </c>
      <c r="P122">
        <f>_xll.acq_interpolator_eval(P$2,$I122)</f>
        <v>-0.53842396943707382</v>
      </c>
    </row>
    <row r="123" spans="9:16" x14ac:dyDescent="0.35">
      <c r="I123" s="12">
        <v>2.7500000000000302</v>
      </c>
      <c r="J123">
        <f>_xll.acq_interpolator_eval($G$4,I123)</f>
        <v>-0.5496229802666055</v>
      </c>
      <c r="K123">
        <f>_xll.acq_diff1_c3pt(I122:I124,J122:J124)</f>
        <v>-0.20048258525875312</v>
      </c>
      <c r="L123">
        <f>_xll.acq_diff2_c3pt(I122:I124,J122:J124)</f>
        <v>-6.0323157343899984E-3</v>
      </c>
      <c r="O123">
        <f>_xll.acq_interpolator_eval(O$2,$I123)</f>
        <v>-0.55000000000000604</v>
      </c>
      <c r="P123">
        <f>_xll.acq_interpolator_eval(P$2,$I123)</f>
        <v>-0.54846090765339273</v>
      </c>
    </row>
    <row r="124" spans="9:16" x14ac:dyDescent="0.35">
      <c r="I124" s="12">
        <v>2.80000000000003</v>
      </c>
      <c r="J124">
        <f>_xll.acq_interpolator_eval($G$4,I124)</f>
        <v>-0.55966219031887909</v>
      </c>
      <c r="K124">
        <f>_xll.acq_diff1_c3pt(I123:I125,J123:J125)</f>
        <v>-0.20102549367484973</v>
      </c>
      <c r="L124">
        <f>_xll.acq_diff2_c3pt(I123:I125,J123:J125)</f>
        <v>-4.8258525875422183E-3</v>
      </c>
      <c r="O124">
        <f>_xll.acq_interpolator_eval(O$2,$I124)</f>
        <v>-0.56000000000000605</v>
      </c>
      <c r="P124">
        <f>_xll.acq_interpolator_eval(P$2,$I124)</f>
        <v>-0.55862097325744053</v>
      </c>
    </row>
    <row r="125" spans="9:16" x14ac:dyDescent="0.35">
      <c r="I125" s="12">
        <v>2.8500000000000298</v>
      </c>
      <c r="J125">
        <f>_xll.acq_interpolator_eval($G$4,I125)</f>
        <v>-0.5697255296340904</v>
      </c>
      <c r="K125">
        <f>_xll.acq_diff1_c3pt(I124:I126,J124:J126)</f>
        <v>-0.20144775577625823</v>
      </c>
      <c r="L125">
        <f>_xll.acq_diff2_c3pt(I124:I126,J124:J126)</f>
        <v>-3.6193894406275043E-3</v>
      </c>
      <c r="O125">
        <f>_xll.acq_interpolator_eval(O$2,$I125)</f>
        <v>-0.57000000000000595</v>
      </c>
      <c r="P125">
        <f>_xll.acq_interpolator_eval(P$2,$I125)</f>
        <v>-0.56887954077167158</v>
      </c>
    </row>
    <row r="126" spans="9:16" x14ac:dyDescent="0.35">
      <c r="I126" s="12">
        <v>2.9000000000000301</v>
      </c>
      <c r="J126">
        <f>_xll.acq_interpolator_eval($G$4,I126)</f>
        <v>-0.57980696589650493</v>
      </c>
      <c r="K126">
        <f>_xll.acq_diff1_c3pt(I125:I127,J125:J127)</f>
        <v>-0.20174937156297906</v>
      </c>
      <c r="L126">
        <f>_xll.acq_diff2_c3pt(I125:I127,J125:J127)</f>
        <v>-2.4129262937891394E-3</v>
      </c>
      <c r="O126">
        <f>_xll.acq_interpolator_eval(O$2,$I126)</f>
        <v>-0.58000000000000607</v>
      </c>
      <c r="P126">
        <f>_xll.acq_interpolator_eval(P$2,$I126)</f>
        <v>-0.57921198471854018</v>
      </c>
    </row>
    <row r="127" spans="9:16" x14ac:dyDescent="0.35">
      <c r="I127" s="12">
        <v>2.9500000000000299</v>
      </c>
      <c r="J127">
        <f>_xll.acq_interpolator_eval($G$4,I127)</f>
        <v>-0.58990046679038832</v>
      </c>
      <c r="K127">
        <f>_xll.acq_diff1_c3pt(I126:I128,J126:J128)</f>
        <v>-0.20193034103495028</v>
      </c>
      <c r="L127">
        <f>_xll.acq_diff2_c3pt(I126:I128,J126:J128)</f>
        <v>-1.2064631456351605E-3</v>
      </c>
      <c r="O127">
        <f>_xll.acq_interpolator_eval(O$2,$I127)</f>
        <v>-0.59000000000000596</v>
      </c>
      <c r="P127">
        <f>_xll.acq_interpolator_eval(P$2,$I127)</f>
        <v>-0.58959367962050024</v>
      </c>
    </row>
    <row r="128" spans="9:16" x14ac:dyDescent="0.35">
      <c r="I128" s="12">
        <v>3.0000000000000302</v>
      </c>
      <c r="J128">
        <f>_xll.acq_interpolator_eval($G$4,I128)</f>
        <v>-0.6</v>
      </c>
      <c r="K128">
        <f>_xll.acq_diff1_c3pt(I127:I129,J127:J129)</f>
        <v>-0.10099533209611557</v>
      </c>
      <c r="L128">
        <f>_xll.acq_diff2_c3pt(I127:I129,J127:J129)</f>
        <v>2.0199066419223186</v>
      </c>
      <c r="O128">
        <f>_xll.acq_interpolator_eval(O$2,$I128)</f>
        <v>-0.6</v>
      </c>
      <c r="P128">
        <f>_xll.acq_interpolator_eval(P$2,$I128)</f>
        <v>-0.6</v>
      </c>
    </row>
    <row r="129" spans="9:16" x14ac:dyDescent="0.35">
      <c r="I129" s="12">
        <v>3.05000000000003</v>
      </c>
      <c r="J129">
        <f>_xll.acq_interpolator_eval($G$4,I129)</f>
        <v>-0.6</v>
      </c>
      <c r="K129">
        <f>_xll.acq_diff1_c3pt(I128:I130,J128:J130)</f>
        <v>0</v>
      </c>
      <c r="L129">
        <f>_xll.acq_diff2_c3pt(I128:I130,J128:J130)</f>
        <v>0</v>
      </c>
      <c r="O129">
        <f>_xll.acq_interpolator_eval(O$2,$I129)</f>
        <v>-0.6</v>
      </c>
      <c r="P129">
        <f>_xll.acq_interpolator_eval(P$2,$I129)</f>
        <v>-0.6</v>
      </c>
    </row>
    <row r="130" spans="9:16" x14ac:dyDescent="0.35">
      <c r="I130" s="12">
        <v>3.1000000000000298</v>
      </c>
      <c r="J130">
        <f>_xll.acq_interpolator_eval($G$4,I130)</f>
        <v>-0.6</v>
      </c>
      <c r="K130">
        <f>_xll.acq_diff1_c3pt(I129:I131,J129:J131)</f>
        <v>0</v>
      </c>
      <c r="L130">
        <f>_xll.acq_diff2_c3pt(I129:I131,J129:J131)</f>
        <v>0</v>
      </c>
      <c r="O130">
        <f>_xll.acq_interpolator_eval(O$2,$I130)</f>
        <v>-0.6</v>
      </c>
      <c r="P130">
        <f>_xll.acq_interpolator_eval(P$2,$I130)</f>
        <v>-0.6</v>
      </c>
    </row>
    <row r="131" spans="9:16" x14ac:dyDescent="0.35">
      <c r="I131" s="12">
        <v>3.1500000000000301</v>
      </c>
      <c r="J131">
        <f>_xll.acq_interpolator_eval($G$4,I131)</f>
        <v>-0.6</v>
      </c>
      <c r="K131">
        <f>_xll.acq_diff1_c3pt(I130:I132,J130:J132)</f>
        <v>0</v>
      </c>
      <c r="L131">
        <f>_xll.acq_diff2_c3pt(I130:I132,J130:J132)</f>
        <v>0</v>
      </c>
      <c r="O131">
        <f>_xll.acq_interpolator_eval(O$2,$I131)</f>
        <v>-0.6</v>
      </c>
      <c r="P131">
        <f>_xll.acq_interpolator_eval(P$2,$I131)</f>
        <v>-0.6</v>
      </c>
    </row>
    <row r="132" spans="9:16" x14ac:dyDescent="0.35">
      <c r="I132" s="12">
        <v>3.2000000000000299</v>
      </c>
      <c r="J132">
        <f>_xll.acq_interpolator_eval($G$4,I132)</f>
        <v>-0.6</v>
      </c>
      <c r="K132" t="e">
        <f>_xll.acq_diff1_c3pt(I131:I133,J131:J133)</f>
        <v>#N/A</v>
      </c>
      <c r="L132" t="e">
        <f>_xll.acq_diff2_c3pt(I131:I133,J131:J133)</f>
        <v>#N/A</v>
      </c>
      <c r="O132">
        <f>_xll.acq_interpolator_eval(O$2,$I132)</f>
        <v>-0.6</v>
      </c>
      <c r="P132">
        <f>_xll.acq_interpolator_eval(P$2,$I132)</f>
        <v>-0.6</v>
      </c>
    </row>
  </sheetData>
  <mergeCells count="1">
    <mergeCell ref="B2:C2"/>
  </mergeCells>
  <conditionalFormatting sqref="D4:D1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{93F8964E-439B-45F5-9687-369220875946}</x14:id>
        </ext>
      </extLst>
    </cfRule>
  </conditionalFormatting>
  <dataValidations count="1">
    <dataValidation type="list" allowBlank="1" showInputMessage="1" showErrorMessage="1" sqref="G3">
      <formula1>"FALSE,TRUE"</formula1>
    </dataValidation>
  </dataValidation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F8964E-439B-45F5-9687-3692208759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D4:D16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40"/>
  <sheetViews>
    <sheetView tabSelected="1" workbookViewId="0">
      <selection activeCell="L3" sqref="L3"/>
    </sheetView>
  </sheetViews>
  <sheetFormatPr defaultRowHeight="14.5" x14ac:dyDescent="0.35"/>
  <cols>
    <col min="1" max="1" width="11.1796875" customWidth="1"/>
    <col min="2" max="2" width="3.7265625" customWidth="1"/>
    <col min="11" max="11" width="11.54296875" bestFit="1" customWidth="1"/>
    <col min="12" max="12" width="18.6328125" bestFit="1" customWidth="1"/>
    <col min="14" max="14" width="5.90625" customWidth="1"/>
  </cols>
  <sheetData>
    <row r="2" spans="2:37" ht="15" thickBot="1" x14ac:dyDescent="0.4"/>
    <row r="3" spans="2:37" ht="15" thickBot="1" x14ac:dyDescent="0.4">
      <c r="K3" s="7" t="s">
        <v>7</v>
      </c>
      <c r="L3" s="4" t="s">
        <v>161</v>
      </c>
      <c r="N3" s="10" t="s">
        <v>125</v>
      </c>
    </row>
    <row r="4" spans="2:37" ht="15" thickBot="1" x14ac:dyDescent="0.4">
      <c r="D4" s="77" t="s">
        <v>27</v>
      </c>
      <c r="E4" s="77"/>
      <c r="F4" s="77"/>
      <c r="G4" s="69"/>
      <c r="H4" s="69"/>
      <c r="I4" s="69"/>
      <c r="K4" s="17" t="s">
        <v>1</v>
      </c>
      <c r="L4" s="6" t="str">
        <f>_xll.acq_interpolator2d_create(D5:I5,C6:C20,D6:I20,L3)</f>
        <v>#acqInterpolator2D:1</v>
      </c>
      <c r="O4" s="15">
        <v>0</v>
      </c>
      <c r="P4" s="15">
        <v>0.1</v>
      </c>
      <c r="Q4" s="15">
        <v>0.2</v>
      </c>
      <c r="R4" s="15">
        <v>0.3</v>
      </c>
      <c r="S4" s="15">
        <v>0.4</v>
      </c>
      <c r="T4" s="15">
        <v>0.5</v>
      </c>
      <c r="U4" s="15">
        <v>0.6</v>
      </c>
      <c r="V4" s="15">
        <v>0.7</v>
      </c>
      <c r="W4" s="15">
        <v>0.8</v>
      </c>
      <c r="X4" s="15">
        <v>0.9</v>
      </c>
      <c r="Y4" s="15">
        <v>1</v>
      </c>
    </row>
    <row r="5" spans="2:37" ht="15" thickBot="1" x14ac:dyDescent="0.4">
      <c r="C5" s="71" t="s">
        <v>24</v>
      </c>
      <c r="D5" s="40">
        <v>0</v>
      </c>
      <c r="E5" s="41">
        <v>0.2</v>
      </c>
      <c r="F5" s="40">
        <v>0.4</v>
      </c>
      <c r="G5" s="41">
        <v>0.6</v>
      </c>
      <c r="H5" s="40">
        <v>0.8</v>
      </c>
      <c r="I5" s="41">
        <v>1</v>
      </c>
      <c r="N5" s="19">
        <v>0</v>
      </c>
      <c r="O5" s="38">
        <f>_xll.acq_interpolator2d_eval($L$4,O$4,$N5)</f>
        <v>0</v>
      </c>
      <c r="P5" s="16">
        <f>_xll.acq_interpolator2d_eval($L$4,P$4,$N5)</f>
        <v>-1.5000000000000003E-2</v>
      </c>
      <c r="Q5" s="16">
        <f>_xll.acq_interpolator2d_eval($L$4,Q$4,$N5)</f>
        <v>-4.0000000000000008E-2</v>
      </c>
      <c r="R5" s="16">
        <f>_xll.acq_interpolator2d_eval($L$4,R$4,$N5)</f>
        <v>-9.0000000000000011E-2</v>
      </c>
      <c r="S5" s="16">
        <f>_xll.acq_interpolator2d_eval($L$4,S$4,$N5)</f>
        <v>-0.16000000000000003</v>
      </c>
      <c r="T5" s="16">
        <f>_xll.acq_interpolator2d_eval($L$4,T$4,$N5)</f>
        <v>-0.25</v>
      </c>
      <c r="U5" s="16">
        <f>_xll.acq_interpolator2d_eval($L$4,U$4,$N5)</f>
        <v>-0.36</v>
      </c>
      <c r="V5" s="16">
        <f>_xll.acq_interpolator2d_eval($L$4,V$4,$N5)</f>
        <v>-0.49</v>
      </c>
      <c r="W5" s="16">
        <f>_xll.acq_interpolator2d_eval($L$4,W$4,$N5)</f>
        <v>-0.64000000000000012</v>
      </c>
      <c r="X5" s="16">
        <f>_xll.acq_interpolator2d_eval($L$4,X$4,$N5)</f>
        <v>-0.81500000000000006</v>
      </c>
      <c r="Y5" s="39">
        <f>_xll.acq_interpolator2d_eval($L$4,Y$4,$N5)</f>
        <v>-1</v>
      </c>
      <c r="AA5">
        <v>0</v>
      </c>
      <c r="AB5">
        <v>-2.7142857142857149E-2</v>
      </c>
      <c r="AC5">
        <v>-6.8571428571428575E-2</v>
      </c>
      <c r="AD5">
        <v>-0.12428571428571425</v>
      </c>
      <c r="AE5">
        <v>-0.19428571428571428</v>
      </c>
      <c r="AF5">
        <v>-0.27857142857142847</v>
      </c>
      <c r="AG5">
        <v>-0.377142857142857</v>
      </c>
      <c r="AH5">
        <v>-0.48999999999999977</v>
      </c>
      <c r="AI5">
        <v>-0.62666666666666671</v>
      </c>
      <c r="AJ5">
        <v>-0.79666666666666675</v>
      </c>
      <c r="AK5">
        <v>-1.0000000000000002</v>
      </c>
    </row>
    <row r="6" spans="2:37" ht="15" thickBot="1" x14ac:dyDescent="0.4">
      <c r="B6" s="76" t="s">
        <v>28</v>
      </c>
      <c r="C6" s="72">
        <v>0</v>
      </c>
      <c r="D6" s="70">
        <f>$C6*$C6*$C6-D$5*D$5</f>
        <v>0</v>
      </c>
      <c r="E6" s="1">
        <f t="shared" ref="E6:I6" si="0">$C6*$C6*$C6-E$5*E$5</f>
        <v>-4.0000000000000008E-2</v>
      </c>
      <c r="F6" s="1">
        <f t="shared" si="0"/>
        <v>-0.16000000000000003</v>
      </c>
      <c r="G6" s="1">
        <f t="shared" si="0"/>
        <v>-0.36</v>
      </c>
      <c r="H6" s="1">
        <f t="shared" si="0"/>
        <v>-0.64000000000000012</v>
      </c>
      <c r="I6" s="1">
        <f t="shared" si="0"/>
        <v>-1</v>
      </c>
      <c r="K6" s="11" t="s">
        <v>3</v>
      </c>
      <c r="N6" s="19">
        <v>0.1</v>
      </c>
      <c r="O6" s="16">
        <f>_xll.acq_interpolator2d_eval($L$4,O$4,$N6)</f>
        <v>1.0312500000000005E-3</v>
      </c>
      <c r="P6" s="16">
        <f>_xll.acq_interpolator2d_eval($L$4,P$4,$N6)</f>
        <v>-1.3968749999999999E-2</v>
      </c>
      <c r="Q6" s="16">
        <f>_xll.acq_interpolator2d_eval($L$4,Q$4,$N6)</f>
        <v>-3.8968750000000003E-2</v>
      </c>
      <c r="R6" s="16">
        <f>_xll.acq_interpolator2d_eval($L$4,R$4,$N6)</f>
        <v>-8.8968750000000013E-2</v>
      </c>
      <c r="S6" s="16">
        <f>_xll.acq_interpolator2d_eval($L$4,S$4,$N6)</f>
        <v>-0.15896875000000002</v>
      </c>
      <c r="T6" s="16">
        <f>_xll.acq_interpolator2d_eval($L$4,T$4,$N6)</f>
        <v>-0.24896874999999999</v>
      </c>
      <c r="U6" s="16">
        <f>_xll.acq_interpolator2d_eval($L$4,U$4,$N6)</f>
        <v>-0.35896875</v>
      </c>
      <c r="V6" s="16">
        <f>_xll.acq_interpolator2d_eval($L$4,V$4,$N6)</f>
        <v>-0.48896875000000001</v>
      </c>
      <c r="W6" s="16">
        <f>_xll.acq_interpolator2d_eval($L$4,W$4,$N6)</f>
        <v>-0.63896875000000009</v>
      </c>
      <c r="X6" s="16">
        <f>_xll.acq_interpolator2d_eval($L$4,X$4,$N6)</f>
        <v>-0.81396875000000002</v>
      </c>
      <c r="Y6" s="16">
        <f>_xll.acq_interpolator2d_eval($L$4,Y$4,$N6)</f>
        <v>-0.99896874999999985</v>
      </c>
      <c r="AA6">
        <v>-1.0000000000000009E-3</v>
      </c>
      <c r="AB6">
        <v>-2.8142857142857153E-2</v>
      </c>
      <c r="AC6">
        <v>-6.9571428571428576E-2</v>
      </c>
      <c r="AD6">
        <v>-0.12528571428571425</v>
      </c>
      <c r="AE6">
        <v>-0.19528571428571428</v>
      </c>
      <c r="AF6">
        <v>-0.27957142857142847</v>
      </c>
      <c r="AG6">
        <v>-0.378142857142857</v>
      </c>
      <c r="AH6">
        <v>-0.49099999999999977</v>
      </c>
      <c r="AI6">
        <v>-0.62766666666666671</v>
      </c>
      <c r="AJ6">
        <v>-0.79766666666666675</v>
      </c>
      <c r="AK6">
        <v>-1.0010000000000003</v>
      </c>
    </row>
    <row r="7" spans="2:37" x14ac:dyDescent="0.35">
      <c r="B7" s="76"/>
      <c r="C7" s="73">
        <v>7.4999999999999997E-2</v>
      </c>
      <c r="D7" s="70">
        <f t="shared" ref="D7:I20" si="1">$C7*$C7*$C7-D$5*D$5</f>
        <v>4.21875E-4</v>
      </c>
      <c r="E7" s="1">
        <f t="shared" si="1"/>
        <v>-3.9578125000000006E-2</v>
      </c>
      <c r="F7" s="1">
        <f t="shared" si="1"/>
        <v>-0.15957812500000004</v>
      </c>
      <c r="G7" s="1">
        <f t="shared" si="1"/>
        <v>-0.35957812499999997</v>
      </c>
      <c r="H7" s="1">
        <f t="shared" si="1"/>
        <v>-0.63957812500000011</v>
      </c>
      <c r="I7" s="1">
        <f t="shared" si="1"/>
        <v>-0.99957812499999998</v>
      </c>
      <c r="K7" t="s">
        <v>163</v>
      </c>
      <c r="N7" s="19">
        <v>0.2</v>
      </c>
      <c r="O7" s="16">
        <f>_xll.acq_interpolator2d_eval($L$4,O$4,$N7)</f>
        <v>7.9687500000000001E-3</v>
      </c>
      <c r="P7" s="16">
        <f>_xll.acq_interpolator2d_eval($L$4,P$4,$N7)</f>
        <v>-7.0312499999999984E-3</v>
      </c>
      <c r="Q7" s="16">
        <f>_xll.acq_interpolator2d_eval($L$4,Q$4,$N7)</f>
        <v>-3.2031250000000004E-2</v>
      </c>
      <c r="R7" s="16">
        <f>_xll.acq_interpolator2d_eval($L$4,R$4,$N7)</f>
        <v>-8.2031250000000028E-2</v>
      </c>
      <c r="S7" s="16">
        <f>_xll.acq_interpolator2d_eval($L$4,S$4,$N7)</f>
        <v>-0.15203125000000003</v>
      </c>
      <c r="T7" s="16">
        <f>_xll.acq_interpolator2d_eval($L$4,T$4,$N7)</f>
        <v>-0.24203125</v>
      </c>
      <c r="U7" s="16">
        <f>_xll.acq_interpolator2d_eval($L$4,U$4,$N7)</f>
        <v>-0.35203124999999996</v>
      </c>
      <c r="V7" s="16">
        <f>_xll.acq_interpolator2d_eval($L$4,V$4,$N7)</f>
        <v>-0.48203124999999997</v>
      </c>
      <c r="W7" s="16">
        <f>_xll.acq_interpolator2d_eval($L$4,W$4,$N7)</f>
        <v>-0.63203125000000004</v>
      </c>
      <c r="X7" s="16">
        <f>_xll.acq_interpolator2d_eval($L$4,X$4,$N7)</f>
        <v>-0.80703125000000009</v>
      </c>
      <c r="Y7" s="16">
        <f>_xll.acq_interpolator2d_eval($L$4,Y$4,$N7)</f>
        <v>-0.99203124999999992</v>
      </c>
      <c r="AA7">
        <v>8.0000000000000054E-3</v>
      </c>
      <c r="AB7">
        <v>-1.9142857142857156E-2</v>
      </c>
      <c r="AC7">
        <v>-6.0571428571428582E-2</v>
      </c>
      <c r="AD7">
        <v>-0.11628571428571424</v>
      </c>
      <c r="AE7">
        <v>-0.18628571428571428</v>
      </c>
      <c r="AF7">
        <v>-0.27057142857142846</v>
      </c>
      <c r="AG7">
        <v>-0.36914285714285699</v>
      </c>
      <c r="AH7">
        <v>-0.48199999999999976</v>
      </c>
      <c r="AI7">
        <v>-0.6186666666666667</v>
      </c>
      <c r="AJ7">
        <v>-0.78866666666666674</v>
      </c>
      <c r="AK7">
        <v>-0.99200000000000021</v>
      </c>
    </row>
    <row r="8" spans="2:37" x14ac:dyDescent="0.35">
      <c r="B8" s="18"/>
      <c r="C8" s="73">
        <v>0.15</v>
      </c>
      <c r="D8" s="70">
        <f t="shared" si="1"/>
        <v>3.375E-3</v>
      </c>
      <c r="E8" s="1">
        <f t="shared" si="1"/>
        <v>-3.6625000000000005E-2</v>
      </c>
      <c r="F8" s="1">
        <f t="shared" si="1"/>
        <v>-0.15662500000000004</v>
      </c>
      <c r="G8" s="1">
        <f t="shared" si="1"/>
        <v>-0.35662499999999997</v>
      </c>
      <c r="H8" s="1">
        <f t="shared" si="1"/>
        <v>-0.63662500000000011</v>
      </c>
      <c r="I8" s="1">
        <f t="shared" si="1"/>
        <v>-0.99662499999999998</v>
      </c>
      <c r="K8" t="s">
        <v>158</v>
      </c>
      <c r="N8" s="19">
        <v>0.3</v>
      </c>
      <c r="O8" s="16">
        <f>_xll.acq_interpolator2d_eval($L$4,O$4,$N8)</f>
        <v>2.7E-2</v>
      </c>
      <c r="P8" s="16">
        <f>_xll.acq_interpolator2d_eval($L$4,P$4,$N8)</f>
        <v>1.1999999999999997E-2</v>
      </c>
      <c r="Q8" s="16">
        <f>_xll.acq_interpolator2d_eval($L$4,Q$4,$N8)</f>
        <v>-1.3000000000000008E-2</v>
      </c>
      <c r="R8" s="16">
        <f>_xll.acq_interpolator2d_eval($L$4,R$4,$N8)</f>
        <v>-6.3000000000000014E-2</v>
      </c>
      <c r="S8" s="16">
        <f>_xll.acq_interpolator2d_eval($L$4,S$4,$N8)</f>
        <v>-0.13300000000000003</v>
      </c>
      <c r="T8" s="16">
        <f>_xll.acq_interpolator2d_eval($L$4,T$4,$N8)</f>
        <v>-0.22299999999999998</v>
      </c>
      <c r="U8" s="16">
        <f>_xll.acq_interpolator2d_eval($L$4,U$4,$N8)</f>
        <v>-0.33299999999999996</v>
      </c>
      <c r="V8" s="16">
        <f>_xll.acq_interpolator2d_eval($L$4,V$4,$N8)</f>
        <v>-0.46299999999999997</v>
      </c>
      <c r="W8" s="16">
        <f>_xll.acq_interpolator2d_eval($L$4,W$4,$N8)</f>
        <v>-0.6130000000000001</v>
      </c>
      <c r="X8" s="16">
        <f>_xll.acq_interpolator2d_eval($L$4,X$4,$N8)</f>
        <v>-0.78800000000000003</v>
      </c>
      <c r="Y8" s="16">
        <f>_xll.acq_interpolator2d_eval($L$4,Y$4,$N8)</f>
        <v>-0.97299999999999998</v>
      </c>
      <c r="AA8">
        <v>2.9000000000000005E-2</v>
      </c>
      <c r="AB8">
        <v>1.8571428571428523E-3</v>
      </c>
      <c r="AC8">
        <v>-3.9571428571428577E-2</v>
      </c>
      <c r="AD8">
        <v>-9.5285714285714251E-2</v>
      </c>
      <c r="AE8">
        <v>-0.16528571428571429</v>
      </c>
      <c r="AF8">
        <v>-0.24957142857142847</v>
      </c>
      <c r="AG8">
        <v>-0.34814285714285698</v>
      </c>
      <c r="AH8">
        <v>-0.46099999999999974</v>
      </c>
      <c r="AI8">
        <v>-0.59766666666666679</v>
      </c>
      <c r="AJ8">
        <v>-0.76766666666666683</v>
      </c>
      <c r="AK8">
        <v>-0.9710000000000002</v>
      </c>
    </row>
    <row r="9" spans="2:37" x14ac:dyDescent="0.35">
      <c r="C9" s="73">
        <v>0.22500000000000001</v>
      </c>
      <c r="D9" s="70">
        <f t="shared" si="1"/>
        <v>1.1390625000000001E-2</v>
      </c>
      <c r="E9" s="1">
        <f t="shared" si="1"/>
        <v>-2.8609375000000006E-2</v>
      </c>
      <c r="F9" s="1">
        <f t="shared" si="1"/>
        <v>-0.14860937500000004</v>
      </c>
      <c r="G9" s="1">
        <f t="shared" si="1"/>
        <v>-0.348609375</v>
      </c>
      <c r="H9" s="1">
        <f t="shared" si="1"/>
        <v>-0.62860937500000014</v>
      </c>
      <c r="I9" s="1">
        <f t="shared" si="1"/>
        <v>-0.98860937500000001</v>
      </c>
      <c r="K9" t="s">
        <v>159</v>
      </c>
      <c r="N9" s="19">
        <v>0.4</v>
      </c>
      <c r="O9" s="16">
        <f>_xll.acq_interpolator2d_eval($L$4,O$4,$N9)</f>
        <v>6.4031250000000012E-2</v>
      </c>
      <c r="P9" s="16">
        <f>_xll.acq_interpolator2d_eval($L$4,P$4,$N9)</f>
        <v>4.9031250000000019E-2</v>
      </c>
      <c r="Q9" s="16">
        <f>_xll.acq_interpolator2d_eval($L$4,Q$4,$N9)</f>
        <v>2.4031250000000004E-2</v>
      </c>
      <c r="R9" s="16">
        <f>_xll.acq_interpolator2d_eval($L$4,R$4,$N9)</f>
        <v>-2.5968749999999995E-2</v>
      </c>
      <c r="S9" s="16">
        <f>_xll.acq_interpolator2d_eval($L$4,S$4,$N9)</f>
        <v>-9.5968750000000019E-2</v>
      </c>
      <c r="T9" s="16">
        <f>_xll.acq_interpolator2d_eval($L$4,T$4,$N9)</f>
        <v>-0.18596874999999999</v>
      </c>
      <c r="U9" s="16">
        <f>_xll.acq_interpolator2d_eval($L$4,U$4,$N9)</f>
        <v>-0.29596875</v>
      </c>
      <c r="V9" s="16">
        <f>_xll.acq_interpolator2d_eval($L$4,V$4,$N9)</f>
        <v>-0.42596875000000001</v>
      </c>
      <c r="W9" s="16">
        <f>_xll.acq_interpolator2d_eval($L$4,W$4,$N9)</f>
        <v>-0.57596875000000014</v>
      </c>
      <c r="X9" s="16">
        <f>_xll.acq_interpolator2d_eval($L$4,X$4,$N9)</f>
        <v>-0.75096874999999996</v>
      </c>
      <c r="Y9" s="16">
        <f>_xll.acq_interpolator2d_eval($L$4,Y$4,$N9)</f>
        <v>-0.93596875000000002</v>
      </c>
      <c r="AA9">
        <v>6.4000000000000029E-2</v>
      </c>
      <c r="AB9">
        <v>3.685714285714288E-2</v>
      </c>
      <c r="AC9">
        <v>-4.5714285714285458E-3</v>
      </c>
      <c r="AD9">
        <v>-6.0285714285714234E-2</v>
      </c>
      <c r="AE9">
        <v>-0.13028571428571431</v>
      </c>
      <c r="AF9">
        <v>-0.21457142857142847</v>
      </c>
      <c r="AG9">
        <v>-0.313142857142857</v>
      </c>
      <c r="AH9">
        <v>-0.42599999999999977</v>
      </c>
      <c r="AI9">
        <v>-0.56266666666666676</v>
      </c>
      <c r="AJ9">
        <v>-0.7326666666666668</v>
      </c>
      <c r="AK9">
        <v>-0.93600000000000017</v>
      </c>
    </row>
    <row r="10" spans="2:37" x14ac:dyDescent="0.35">
      <c r="C10" s="73">
        <v>0.3</v>
      </c>
      <c r="D10" s="70">
        <f t="shared" si="1"/>
        <v>2.7E-2</v>
      </c>
      <c r="E10" s="1">
        <f t="shared" si="1"/>
        <v>-1.3000000000000008E-2</v>
      </c>
      <c r="F10" s="1">
        <f t="shared" si="1"/>
        <v>-0.13300000000000003</v>
      </c>
      <c r="G10" s="1">
        <f t="shared" si="1"/>
        <v>-0.33299999999999996</v>
      </c>
      <c r="H10" s="1">
        <f t="shared" si="1"/>
        <v>-0.6130000000000001</v>
      </c>
      <c r="I10" s="1">
        <f t="shared" si="1"/>
        <v>-0.97299999999999998</v>
      </c>
      <c r="K10" t="s">
        <v>160</v>
      </c>
      <c r="N10" s="19">
        <v>0.5</v>
      </c>
      <c r="O10" s="16">
        <f>_xll.acq_interpolator2d_eval($L$4,O$4,$N10)</f>
        <v>0.12496875</v>
      </c>
      <c r="P10" s="16">
        <f>_xll.acq_interpolator2d_eval($L$4,P$4,$N10)</f>
        <v>0.10996874999999998</v>
      </c>
      <c r="Q10" s="16">
        <f>_xll.acq_interpolator2d_eval($L$4,Q$4,$N10)</f>
        <v>8.4968749999999982E-2</v>
      </c>
      <c r="R10" s="16">
        <f>_xll.acq_interpolator2d_eval($L$4,R$4,$N10)</f>
        <v>3.4968749999999993E-2</v>
      </c>
      <c r="S10" s="16">
        <f>_xll.acq_interpolator2d_eval($L$4,S$4,$N10)</f>
        <v>-3.5031250000000035E-2</v>
      </c>
      <c r="T10" s="16">
        <f>_xll.acq_interpolator2d_eval($L$4,T$4,$N10)</f>
        <v>-0.12503125000000001</v>
      </c>
      <c r="U10" s="16">
        <f>_xll.acq_interpolator2d_eval($L$4,U$4,$N10)</f>
        <v>-0.23503125</v>
      </c>
      <c r="V10" s="16">
        <f>_xll.acq_interpolator2d_eval($L$4,V$4,$N10)</f>
        <v>-0.36503124999999997</v>
      </c>
      <c r="W10" s="16">
        <f>_xll.acq_interpolator2d_eval($L$4,W$4,$N10)</f>
        <v>-0.51503125000000016</v>
      </c>
      <c r="X10" s="16">
        <f>_xll.acq_interpolator2d_eval($L$4,X$4,$N10)</f>
        <v>-0.6900312500000001</v>
      </c>
      <c r="Y10" s="16">
        <f>_xll.acq_interpolator2d_eval($L$4,Y$4,$N10)</f>
        <v>-0.87503125000000004</v>
      </c>
      <c r="AA10">
        <v>0.125</v>
      </c>
      <c r="AB10">
        <v>9.7857142857142893E-2</v>
      </c>
      <c r="AC10">
        <v>5.642857142857146E-2</v>
      </c>
      <c r="AD10">
        <v>7.142857142857853E-4</v>
      </c>
      <c r="AE10">
        <v>-6.9285714285714284E-2</v>
      </c>
      <c r="AF10">
        <v>-0.15357142857142847</v>
      </c>
      <c r="AG10">
        <v>-0.252142857142857</v>
      </c>
      <c r="AH10">
        <v>-0.36499999999999982</v>
      </c>
      <c r="AI10">
        <v>-0.50166666666666671</v>
      </c>
      <c r="AJ10">
        <v>-0.67166666666666675</v>
      </c>
      <c r="AK10">
        <v>-0.87500000000000011</v>
      </c>
    </row>
    <row r="11" spans="2:37" x14ac:dyDescent="0.35">
      <c r="C11" s="73">
        <v>0.375</v>
      </c>
      <c r="D11" s="70">
        <f t="shared" si="1"/>
        <v>5.2734375E-2</v>
      </c>
      <c r="E11" s="1">
        <f t="shared" si="1"/>
        <v>1.2734374999999992E-2</v>
      </c>
      <c r="F11" s="1">
        <f t="shared" si="1"/>
        <v>-0.10726562500000003</v>
      </c>
      <c r="G11" s="1">
        <f t="shared" si="1"/>
        <v>-0.30726562499999999</v>
      </c>
      <c r="H11" s="1">
        <f t="shared" si="1"/>
        <v>-0.58726562500000012</v>
      </c>
      <c r="I11" s="1">
        <f t="shared" si="1"/>
        <v>-0.947265625</v>
      </c>
      <c r="K11" t="s">
        <v>161</v>
      </c>
      <c r="N11" s="19">
        <v>0.6</v>
      </c>
      <c r="O11" s="16">
        <f>_xll.acq_interpolator2d_eval($L$4,O$4,$N11)</f>
        <v>0.216</v>
      </c>
      <c r="P11" s="16">
        <f>_xll.acq_interpolator2d_eval($L$4,P$4,$N11)</f>
        <v>0.20100000000000001</v>
      </c>
      <c r="Q11" s="16">
        <f>_xll.acq_interpolator2d_eval($L$4,Q$4,$N11)</f>
        <v>0.17599999999999999</v>
      </c>
      <c r="R11" s="16">
        <f>_xll.acq_interpolator2d_eval($L$4,R$4,$N11)</f>
        <v>0.12599999999999997</v>
      </c>
      <c r="S11" s="16">
        <f>_xll.acq_interpolator2d_eval($L$4,S$4,$N11)</f>
        <v>5.5999999999999966E-2</v>
      </c>
      <c r="T11" s="16">
        <f>_xll.acq_interpolator2d_eval($L$4,T$4,$N11)</f>
        <v>-3.4000000000000009E-2</v>
      </c>
      <c r="U11" s="16">
        <f>_xll.acq_interpolator2d_eval($L$4,U$4,$N11)</f>
        <v>-0.14399999999999999</v>
      </c>
      <c r="V11" s="16">
        <f>_xll.acq_interpolator2d_eval($L$4,V$4,$N11)</f>
        <v>-0.27400000000000002</v>
      </c>
      <c r="W11" s="16">
        <f>_xll.acq_interpolator2d_eval($L$4,W$4,$N11)</f>
        <v>-0.42400000000000015</v>
      </c>
      <c r="X11" s="16">
        <f>_xll.acq_interpolator2d_eval($L$4,X$4,$N11)</f>
        <v>-0.59900000000000009</v>
      </c>
      <c r="Y11" s="16">
        <f>_xll.acq_interpolator2d_eval($L$4,Y$4,$N11)</f>
        <v>-0.78400000000000003</v>
      </c>
      <c r="AA11">
        <v>0.21600000000000003</v>
      </c>
      <c r="AB11">
        <v>0.18885714285714295</v>
      </c>
      <c r="AC11">
        <v>0.14742857142857152</v>
      </c>
      <c r="AD11">
        <v>9.1714285714285818E-2</v>
      </c>
      <c r="AE11">
        <v>2.1714285714285742E-2</v>
      </c>
      <c r="AF11">
        <v>-6.25714285714285E-2</v>
      </c>
      <c r="AG11">
        <v>-0.16114285714285703</v>
      </c>
      <c r="AH11">
        <v>-0.27399999999999991</v>
      </c>
      <c r="AI11">
        <v>-0.41066666666666668</v>
      </c>
      <c r="AJ11">
        <v>-0.58066666666666655</v>
      </c>
      <c r="AK11">
        <v>-0.78400000000000014</v>
      </c>
    </row>
    <row r="12" spans="2:37" x14ac:dyDescent="0.35">
      <c r="C12" s="73">
        <v>0.45</v>
      </c>
      <c r="D12" s="70">
        <f t="shared" si="1"/>
        <v>9.1125000000000012E-2</v>
      </c>
      <c r="E12" s="1">
        <f t="shared" si="1"/>
        <v>5.1125000000000004E-2</v>
      </c>
      <c r="F12" s="1">
        <f t="shared" si="1"/>
        <v>-6.887500000000002E-2</v>
      </c>
      <c r="G12" s="1">
        <f t="shared" si="1"/>
        <v>-0.26887499999999998</v>
      </c>
      <c r="H12" s="1">
        <f t="shared" si="1"/>
        <v>-0.54887500000000011</v>
      </c>
      <c r="I12" s="1">
        <f t="shared" si="1"/>
        <v>-0.90887499999999999</v>
      </c>
      <c r="K12" t="s">
        <v>162</v>
      </c>
      <c r="N12" s="19">
        <v>0.7</v>
      </c>
      <c r="O12" s="16">
        <f>_xll.acq_interpolator2d_eval($L$4,O$4,$N12)</f>
        <v>0.34303124999999995</v>
      </c>
      <c r="P12" s="16">
        <f>_xll.acq_interpolator2d_eval($L$4,P$4,$N12)</f>
        <v>0.32803125</v>
      </c>
      <c r="Q12" s="16">
        <f>_xll.acq_interpolator2d_eval($L$4,Q$4,$N12)</f>
        <v>0.30303124999999992</v>
      </c>
      <c r="R12" s="16">
        <f>_xll.acq_interpolator2d_eval($L$4,R$4,$N12)</f>
        <v>0.25303124999999993</v>
      </c>
      <c r="S12" s="16">
        <f>_xll.acq_interpolator2d_eval($L$4,S$4,$N12)</f>
        <v>0.1830312499999999</v>
      </c>
      <c r="T12" s="16">
        <f>_xll.acq_interpolator2d_eval($L$4,T$4,$N12)</f>
        <v>9.3031249999999927E-2</v>
      </c>
      <c r="U12" s="16">
        <f>_xll.acq_interpolator2d_eval($L$4,U$4,$N12)</f>
        <v>-1.6968750000000057E-2</v>
      </c>
      <c r="V12" s="16">
        <f>_xll.acq_interpolator2d_eval($L$4,V$4,$N12)</f>
        <v>-0.14696875000000009</v>
      </c>
      <c r="W12" s="16">
        <f>_xll.acq_interpolator2d_eval($L$4,W$4,$N12)</f>
        <v>-0.29696875000000023</v>
      </c>
      <c r="X12" s="16">
        <f>_xll.acq_interpolator2d_eval($L$4,X$4,$N12)</f>
        <v>-0.4719687500000001</v>
      </c>
      <c r="Y12" s="16">
        <f>_xll.acq_interpolator2d_eval($L$4,Y$4,$N12)</f>
        <v>-0.65696874999999999</v>
      </c>
      <c r="AA12">
        <v>0.34171428571428564</v>
      </c>
      <c r="AB12">
        <v>0.31457142857142856</v>
      </c>
      <c r="AC12">
        <v>0.27314285714285713</v>
      </c>
      <c r="AD12">
        <v>0.21742857142857147</v>
      </c>
      <c r="AE12">
        <v>0.14742857142857146</v>
      </c>
      <c r="AF12">
        <v>6.3142857142857223E-2</v>
      </c>
      <c r="AG12">
        <v>-3.5428571428571393E-2</v>
      </c>
      <c r="AH12">
        <v>-0.14828571428571416</v>
      </c>
      <c r="AI12">
        <v>-0.28495238095238107</v>
      </c>
      <c r="AJ12">
        <v>-0.454952380952381</v>
      </c>
      <c r="AK12">
        <v>-0.65828571428571447</v>
      </c>
    </row>
    <row r="13" spans="2:37" x14ac:dyDescent="0.35">
      <c r="C13" s="73">
        <v>0.52500000000000002</v>
      </c>
      <c r="D13" s="70">
        <f t="shared" si="1"/>
        <v>0.14470312500000002</v>
      </c>
      <c r="E13" s="1">
        <f t="shared" si="1"/>
        <v>0.10470312500000001</v>
      </c>
      <c r="F13" s="1">
        <f t="shared" si="1"/>
        <v>-1.5296875000000015E-2</v>
      </c>
      <c r="G13" s="1">
        <f t="shared" si="1"/>
        <v>-0.21529687499999997</v>
      </c>
      <c r="H13" s="1">
        <f t="shared" si="1"/>
        <v>-0.49529687500000008</v>
      </c>
      <c r="I13" s="1">
        <f t="shared" si="1"/>
        <v>-0.85529687499999996</v>
      </c>
      <c r="N13" s="19">
        <v>0.8</v>
      </c>
      <c r="O13" s="16">
        <f>_xll.acq_interpolator2d_eval($L$4,O$4,$N13)</f>
        <v>0.51196875000000019</v>
      </c>
      <c r="P13" s="16">
        <f>_xll.acq_interpolator2d_eval($L$4,P$4,$N13)</f>
        <v>0.49696875000000013</v>
      </c>
      <c r="Q13" s="16">
        <f>_xll.acq_interpolator2d_eval($L$4,Q$4,$N13)</f>
        <v>0.4719687500000001</v>
      </c>
      <c r="R13" s="16">
        <f>_xll.acq_interpolator2d_eval($L$4,R$4,$N13)</f>
        <v>0.42196875000000011</v>
      </c>
      <c r="S13" s="16">
        <f>_xll.acq_interpolator2d_eval($L$4,S$4,$N13)</f>
        <v>0.35196875000000005</v>
      </c>
      <c r="T13" s="16">
        <f>_xll.acq_interpolator2d_eval($L$4,T$4,$N13)</f>
        <v>0.26196875000000014</v>
      </c>
      <c r="U13" s="16">
        <f>_xll.acq_interpolator2d_eval($L$4,U$4,$N13)</f>
        <v>0.15196875000000015</v>
      </c>
      <c r="V13" s="16">
        <f>_xll.acq_interpolator2d_eval($L$4,V$4,$N13)</f>
        <v>2.1968750000000141E-2</v>
      </c>
      <c r="W13" s="16">
        <f>_xll.acq_interpolator2d_eval($L$4,W$4,$N13)</f>
        <v>-0.12803124999999999</v>
      </c>
      <c r="X13" s="16">
        <f>_xll.acq_interpolator2d_eval($L$4,X$4,$N13)</f>
        <v>-0.30303124999999992</v>
      </c>
      <c r="Y13" s="16">
        <f>_xll.acq_interpolator2d_eval($L$4,Y$4,$N13)</f>
        <v>-0.48803124999999992</v>
      </c>
      <c r="AA13">
        <v>0.51200000000000001</v>
      </c>
      <c r="AB13">
        <v>0.48485714285714288</v>
      </c>
      <c r="AC13">
        <v>0.44342857142857145</v>
      </c>
      <c r="AD13">
        <v>0.38771428571428579</v>
      </c>
      <c r="AE13">
        <v>0.31771428571428595</v>
      </c>
      <c r="AF13">
        <v>0.23342857142857157</v>
      </c>
      <c r="AG13">
        <v>0.13485714285714304</v>
      </c>
      <c r="AH13">
        <v>2.2000000000000408E-2</v>
      </c>
      <c r="AI13">
        <v>-0.11466666666666675</v>
      </c>
      <c r="AJ13">
        <v>-0.28466666666666651</v>
      </c>
      <c r="AK13">
        <v>-0.48800000000000016</v>
      </c>
    </row>
    <row r="14" spans="2:37" x14ac:dyDescent="0.35">
      <c r="C14" s="73">
        <v>0.6</v>
      </c>
      <c r="D14" s="70">
        <f t="shared" si="1"/>
        <v>0.216</v>
      </c>
      <c r="E14" s="1">
        <f t="shared" si="1"/>
        <v>0.17599999999999999</v>
      </c>
      <c r="F14" s="1">
        <f t="shared" si="1"/>
        <v>5.5999999999999966E-2</v>
      </c>
      <c r="G14" s="1">
        <f t="shared" si="1"/>
        <v>-0.14399999999999999</v>
      </c>
      <c r="H14" s="1">
        <f t="shared" si="1"/>
        <v>-0.42400000000000015</v>
      </c>
      <c r="I14" s="1">
        <f t="shared" si="1"/>
        <v>-0.78400000000000003</v>
      </c>
      <c r="N14" s="19">
        <v>0.9</v>
      </c>
      <c r="O14" s="16">
        <f>_xll.acq_interpolator2d_eval($L$4,O$4,$N14)</f>
        <v>0.72900000000000009</v>
      </c>
      <c r="P14" s="16">
        <f>_xll.acq_interpolator2d_eval($L$4,P$4,$N14)</f>
        <v>0.71400000000000008</v>
      </c>
      <c r="Q14" s="16">
        <f>_xll.acq_interpolator2d_eval($L$4,Q$4,$N14)</f>
        <v>0.68900000000000006</v>
      </c>
      <c r="R14" s="16">
        <f>_xll.acq_interpolator2d_eval($L$4,R$4,$N14)</f>
        <v>0.63900000000000001</v>
      </c>
      <c r="S14" s="16">
        <f>_xll.acq_interpolator2d_eval($L$4,S$4,$N14)</f>
        <v>0.56900000000000006</v>
      </c>
      <c r="T14" s="16">
        <f>_xll.acq_interpolator2d_eval($L$4,T$4,$N14)</f>
        <v>0.47900000000000009</v>
      </c>
      <c r="U14" s="16">
        <f>_xll.acq_interpolator2d_eval($L$4,U$4,$N14)</f>
        <v>0.36900000000000011</v>
      </c>
      <c r="V14" s="16">
        <f>_xll.acq_interpolator2d_eval($L$4,V$4,$N14)</f>
        <v>0.23900000000000007</v>
      </c>
      <c r="W14" s="16">
        <f>_xll.acq_interpolator2d_eval($L$4,W$4,$N14)</f>
        <v>8.8999999999999968E-2</v>
      </c>
      <c r="X14" s="16">
        <f>_xll.acq_interpolator2d_eval($L$4,X$4,$N14)</f>
        <v>-8.5999999999999979E-2</v>
      </c>
      <c r="Y14" s="16">
        <f>_xll.acq_interpolator2d_eval($L$4,Y$4,$N14)</f>
        <v>-0.27099999999999991</v>
      </c>
      <c r="AA14">
        <v>0.73028571428571443</v>
      </c>
      <c r="AB14">
        <v>0.70314285714285729</v>
      </c>
      <c r="AC14">
        <v>0.6617142857142857</v>
      </c>
      <c r="AD14">
        <v>0.60600000000000009</v>
      </c>
      <c r="AE14">
        <v>0.53600000000000003</v>
      </c>
      <c r="AF14">
        <v>0.45171428571428585</v>
      </c>
      <c r="AG14">
        <v>0.35314285714285731</v>
      </c>
      <c r="AH14">
        <v>0.24028571428571455</v>
      </c>
      <c r="AI14">
        <v>0.10361904761904756</v>
      </c>
      <c r="AJ14">
        <v>-6.6380952380952429E-2</v>
      </c>
      <c r="AK14">
        <v>-0.2697142857142858</v>
      </c>
    </row>
    <row r="15" spans="2:37" x14ac:dyDescent="0.35">
      <c r="C15" s="73">
        <v>0.67500000000000004</v>
      </c>
      <c r="D15" s="70">
        <f t="shared" si="1"/>
        <v>0.30754687500000005</v>
      </c>
      <c r="E15" s="1">
        <f t="shared" si="1"/>
        <v>0.26754687500000007</v>
      </c>
      <c r="F15" s="1">
        <f t="shared" si="1"/>
        <v>0.14754687500000002</v>
      </c>
      <c r="G15" s="1">
        <f t="shared" si="1"/>
        <v>-5.2453124999999934E-2</v>
      </c>
      <c r="H15" s="1">
        <f t="shared" si="1"/>
        <v>-0.33245312500000007</v>
      </c>
      <c r="I15" s="1">
        <f t="shared" si="1"/>
        <v>-0.69245312499999989</v>
      </c>
      <c r="N15" s="19">
        <v>1</v>
      </c>
      <c r="O15" s="39">
        <f>_xll.acq_interpolator2d_eval($L$4,O$4,$N15)</f>
        <v>1.00134375</v>
      </c>
      <c r="P15" s="16">
        <f>_xll.acq_interpolator2d_eval($L$4,P$4,$N15)</f>
        <v>0.98634374999999996</v>
      </c>
      <c r="Q15" s="16">
        <f>_xll.acq_interpolator2d_eval($L$4,Q$4,$N15)</f>
        <v>0.96134374999999994</v>
      </c>
      <c r="R15" s="16">
        <f>_xll.acq_interpolator2d_eval($L$4,R$4,$N15)</f>
        <v>0.9113437499999999</v>
      </c>
      <c r="S15" s="16">
        <f>_xll.acq_interpolator2d_eval($L$4,S$4,$N15)</f>
        <v>0.84134375000000006</v>
      </c>
      <c r="T15" s="16">
        <f>_xll.acq_interpolator2d_eval($L$4,T$4,$N15)</f>
        <v>0.75134374999999998</v>
      </c>
      <c r="U15" s="16">
        <f>_xll.acq_interpolator2d_eval($L$4,U$4,$N15)</f>
        <v>0.6413437500000001</v>
      </c>
      <c r="V15" s="16">
        <f>_xll.acq_interpolator2d_eval($L$4,V$4,$N15)</f>
        <v>0.51134374999999999</v>
      </c>
      <c r="W15" s="16">
        <f>_xll.acq_interpolator2d_eval($L$4,W$4,$N15)</f>
        <v>0.36134374999999985</v>
      </c>
      <c r="X15" s="16">
        <f>_xll.acq_interpolator2d_eval($L$4,X$4,$N15)</f>
        <v>0.18634374999999989</v>
      </c>
      <c r="Y15" s="39">
        <f>_xll.acq_interpolator2d_eval($L$4,Y$4,$N15)</f>
        <v>1.3437499999999873E-3</v>
      </c>
      <c r="AA15">
        <v>1.0000000000000002</v>
      </c>
      <c r="AB15">
        <v>0.97285714285714298</v>
      </c>
      <c r="AC15">
        <v>0.93142857142857127</v>
      </c>
      <c r="AD15">
        <v>0.87571428571428567</v>
      </c>
      <c r="AE15">
        <v>0.80571428571428561</v>
      </c>
      <c r="AF15">
        <v>0.72142857142857142</v>
      </c>
      <c r="AG15">
        <v>0.622857142857143</v>
      </c>
      <c r="AH15">
        <v>0.51</v>
      </c>
      <c r="AI15">
        <v>0.37333333333333307</v>
      </c>
      <c r="AJ15">
        <v>0.20333333333333309</v>
      </c>
      <c r="AK15">
        <v>-5.5511151231257827E-17</v>
      </c>
    </row>
    <row r="16" spans="2:37" x14ac:dyDescent="0.35">
      <c r="C16" s="73">
        <v>0.75</v>
      </c>
      <c r="D16" s="70">
        <f t="shared" si="1"/>
        <v>0.421875</v>
      </c>
      <c r="E16" s="1">
        <f t="shared" si="1"/>
        <v>0.38187499999999996</v>
      </c>
      <c r="F16" s="1">
        <f t="shared" si="1"/>
        <v>0.26187499999999997</v>
      </c>
      <c r="G16" s="1">
        <f t="shared" si="1"/>
        <v>6.1875000000000013E-2</v>
      </c>
      <c r="H16" s="1">
        <f t="shared" si="1"/>
        <v>-0.21812500000000012</v>
      </c>
      <c r="I16" s="1">
        <f t="shared" si="1"/>
        <v>-0.578125</v>
      </c>
    </row>
    <row r="17" spans="3:37" x14ac:dyDescent="0.35">
      <c r="C17" s="73">
        <v>0.82499999999999996</v>
      </c>
      <c r="D17" s="70">
        <f t="shared" si="1"/>
        <v>0.56151562499999996</v>
      </c>
      <c r="E17" s="1">
        <f t="shared" si="1"/>
        <v>0.52151562499999993</v>
      </c>
      <c r="F17" s="1">
        <f t="shared" si="1"/>
        <v>0.40151562499999993</v>
      </c>
      <c r="G17" s="1">
        <f t="shared" si="1"/>
        <v>0.20151562499999998</v>
      </c>
      <c r="H17" s="1">
        <f t="shared" si="1"/>
        <v>-7.8484375000000162E-2</v>
      </c>
      <c r="I17" s="1">
        <f t="shared" si="1"/>
        <v>-0.43848437500000004</v>
      </c>
      <c r="N17" s="10" t="s">
        <v>29</v>
      </c>
    </row>
    <row r="18" spans="3:37" x14ac:dyDescent="0.35">
      <c r="C18" s="73">
        <v>0.9</v>
      </c>
      <c r="D18" s="70">
        <f t="shared" si="1"/>
        <v>0.72900000000000009</v>
      </c>
      <c r="E18" s="1">
        <f t="shared" si="1"/>
        <v>0.68900000000000006</v>
      </c>
      <c r="F18" s="1">
        <f t="shared" si="1"/>
        <v>0.56900000000000006</v>
      </c>
      <c r="G18" s="1">
        <f t="shared" si="1"/>
        <v>0.36900000000000011</v>
      </c>
      <c r="H18" s="1">
        <f t="shared" si="1"/>
        <v>8.8999999999999968E-2</v>
      </c>
      <c r="I18" s="1">
        <f t="shared" si="1"/>
        <v>-0.27099999999999991</v>
      </c>
      <c r="O18" s="16">
        <f>_xll.acq_interpolation2d(O$4,$N5,$D$5:$F$5,$C$6:$C$11,$D$6:$F$11,$L$3)</f>
        <v>0</v>
      </c>
      <c r="P18" s="16">
        <f>_xll.acq_interpolation2d(P$4,$N5,$D$5:$F$5,$C$6:$C$11,$D$6:$F$11,$L$3)</f>
        <v>-1.5000000000000003E-2</v>
      </c>
      <c r="Q18" s="16">
        <f>_xll.acq_interpolation2d(Q$4,$N5,$D$5:$F$5,$C$6:$C$11,$D$6:$F$11,$L$3)</f>
        <v>-4.0000000000000008E-2</v>
      </c>
      <c r="R18" s="16">
        <f>_xll.acq_interpolation2d(R$4,$N5,$D$5:$F$5,$C$6:$C$11,$D$6:$F$11,$L$3)</f>
        <v>-9.5000000000000015E-2</v>
      </c>
      <c r="S18" s="16">
        <f>_xll.acq_interpolation2d(S$4,$N5,$D$5:$F$5,$C$6:$C$11,$D$6:$F$11,$L$3)</f>
        <v>-0.16000000000000003</v>
      </c>
      <c r="T18" s="16" t="e">
        <f>_xll.acq_interpolation2d(T$4,$N5,$D$5:$F$5,$C$6:$C$11,$D$6:$F$11,$L$3)</f>
        <v>#N/A</v>
      </c>
      <c r="U18" s="16" t="e">
        <f>_xll.acq_interpolation2d(U$4,$N5,$D$5:$F$5,$C$6:$C$11,$D$6:$F$11,$L$3)</f>
        <v>#N/A</v>
      </c>
      <c r="V18" s="16" t="e">
        <f>_xll.acq_interpolation2d(V$4,$N5,$D$5:$F$5,$C$6:$C$11,$D$6:$F$11,$L$3)</f>
        <v>#N/A</v>
      </c>
      <c r="W18" s="16" t="e">
        <f>_xll.acq_interpolation2d(W$4,$N5,$D$5:$F$5,$C$6:$C$11,$D$6:$F$11,$L$3)</f>
        <v>#N/A</v>
      </c>
      <c r="X18" s="16" t="e">
        <f>_xll.acq_interpolation2d(X$4,$N5,$D$5:$F$5,$C$6:$C$11,$D$6:$F$11,$L$3)</f>
        <v>#N/A</v>
      </c>
      <c r="Y18" s="16" t="e">
        <f>_xll.acq_interpolation2d(Y$4,$N5,$D$5:$F$5,$C$6:$C$11,$D$6:$F$11,$L$3)</f>
        <v>#N/A</v>
      </c>
      <c r="AA18">
        <f>AA5-O5</f>
        <v>0</v>
      </c>
      <c r="AB18">
        <f t="shared" ref="AB18:AK18" si="2">AB5-P5</f>
        <v>-1.2142857142857146E-2</v>
      </c>
      <c r="AC18">
        <f t="shared" si="2"/>
        <v>-2.8571428571428567E-2</v>
      </c>
      <c r="AD18">
        <f t="shared" si="2"/>
        <v>-3.4285714285714239E-2</v>
      </c>
      <c r="AE18">
        <f t="shared" si="2"/>
        <v>-3.4285714285714253E-2</v>
      </c>
      <c r="AF18">
        <f t="shared" si="2"/>
        <v>-2.857142857142847E-2</v>
      </c>
      <c r="AG18">
        <f t="shared" si="2"/>
        <v>-1.7142857142857015E-2</v>
      </c>
      <c r="AH18">
        <f t="shared" si="2"/>
        <v>0</v>
      </c>
      <c r="AI18">
        <f t="shared" si="2"/>
        <v>1.3333333333333419E-2</v>
      </c>
      <c r="AJ18">
        <f t="shared" si="2"/>
        <v>1.8333333333333313E-2</v>
      </c>
      <c r="AK18">
        <f t="shared" si="2"/>
        <v>0</v>
      </c>
    </row>
    <row r="19" spans="3:37" x14ac:dyDescent="0.35">
      <c r="C19" s="73">
        <v>0.97499999999999998</v>
      </c>
      <c r="D19" s="70">
        <f t="shared" si="1"/>
        <v>0.92685937499999993</v>
      </c>
      <c r="E19" s="1">
        <f t="shared" si="1"/>
        <v>0.88685937499999989</v>
      </c>
      <c r="F19" s="1">
        <f t="shared" si="1"/>
        <v>0.7668593749999999</v>
      </c>
      <c r="G19" s="1">
        <f t="shared" si="1"/>
        <v>0.56685937499999994</v>
      </c>
      <c r="H19" s="1">
        <f t="shared" si="1"/>
        <v>0.28685937499999981</v>
      </c>
      <c r="I19" s="1">
        <f t="shared" si="1"/>
        <v>-7.314062500000007E-2</v>
      </c>
      <c r="O19" s="16">
        <f>_xll.acq_interpolation2d(O$4,$N6,$D$5:$F$5,$C$6:$C$11,$D$6:$F$11,$L$3)</f>
        <v>1.0312500000000005E-3</v>
      </c>
      <c r="P19" s="16">
        <f>_xll.acq_interpolation2d(P$4,$N6,$D$5:$F$5,$C$6:$C$11,$D$6:$F$11,$L$3)</f>
        <v>-1.3968749999999999E-2</v>
      </c>
      <c r="Q19" s="16">
        <f>_xll.acq_interpolation2d(Q$4,$N6,$D$5:$F$5,$C$6:$C$11,$D$6:$F$11,$L$3)</f>
        <v>-3.8968750000000003E-2</v>
      </c>
      <c r="R19" s="16">
        <f>_xll.acq_interpolation2d(R$4,$N6,$D$5:$F$5,$C$6:$C$11,$D$6:$F$11,$L$3)</f>
        <v>-9.3968750000000018E-2</v>
      </c>
      <c r="S19" s="16">
        <f>_xll.acq_interpolation2d(S$4,$N6,$D$5:$F$5,$C$6:$C$11,$D$6:$F$11,$L$3)</f>
        <v>-0.15896875000000002</v>
      </c>
      <c r="T19" s="16" t="e">
        <f>_xll.acq_interpolation2d(T$4,$N6,$D$5:$F$5,$C$6:$C$11,$D$6:$F$11,$L$3)</f>
        <v>#N/A</v>
      </c>
      <c r="U19" s="16" t="e">
        <f>_xll.acq_interpolation2d(U$4,$N6,$D$5:$F$5,$C$6:$C$11,$D$6:$F$11,$L$3)</f>
        <v>#N/A</v>
      </c>
      <c r="V19" s="16" t="e">
        <f>_xll.acq_interpolation2d(V$4,$N6,$D$5:$F$5,$C$6:$C$11,$D$6:$F$11,$L$3)</f>
        <v>#N/A</v>
      </c>
      <c r="W19" s="16" t="e">
        <f>_xll.acq_interpolation2d(W$4,$N6,$D$5:$F$5,$C$6:$C$11,$D$6:$F$11,$L$3)</f>
        <v>#N/A</v>
      </c>
      <c r="X19" s="16" t="e">
        <f>_xll.acq_interpolation2d(X$4,$N6,$D$5:$F$5,$C$6:$C$11,$D$6:$F$11,$L$3)</f>
        <v>#N/A</v>
      </c>
      <c r="Y19" s="16" t="e">
        <f>_xll.acq_interpolation2d(Y$4,$N6,$D$5:$F$5,$C$6:$C$11,$D$6:$F$11,$L$3)</f>
        <v>#N/A</v>
      </c>
      <c r="AA19">
        <f t="shared" ref="AA19:AA28" si="3">AA6-O6</f>
        <v>-2.0312500000000014E-3</v>
      </c>
      <c r="AB19">
        <f t="shared" ref="AB19:AB28" si="4">AB6-P6</f>
        <v>-1.4174107142857155E-2</v>
      </c>
      <c r="AC19">
        <f t="shared" ref="AC19:AC28" si="5">AC6-Q6</f>
        <v>-3.0602678571428572E-2</v>
      </c>
      <c r="AD19">
        <f t="shared" ref="AD19:AD28" si="6">AD6-R6</f>
        <v>-3.6316964285714237E-2</v>
      </c>
      <c r="AE19">
        <f t="shared" ref="AE19:AE28" si="7">AE6-S6</f>
        <v>-3.6316964285714265E-2</v>
      </c>
      <c r="AF19">
        <f t="shared" ref="AF19:AF28" si="8">AF6-T6</f>
        <v>-3.0602678571428482E-2</v>
      </c>
      <c r="AG19">
        <f t="shared" ref="AG19:AG28" si="9">AG6-U6</f>
        <v>-1.9174107142857E-2</v>
      </c>
      <c r="AH19">
        <f t="shared" ref="AH19:AH28" si="10">AH6-V6</f>
        <v>-2.0312499999997624E-3</v>
      </c>
      <c r="AI19">
        <f t="shared" ref="AI19:AI28" si="11">AI6-W6</f>
        <v>1.1302083333333379E-2</v>
      </c>
      <c r="AJ19">
        <f t="shared" ref="AJ19:AJ28" si="12">AJ6-X6</f>
        <v>1.6302083333333273E-2</v>
      </c>
      <c r="AK19">
        <f t="shared" ref="AK19:AK28" si="13">AK6-Y6</f>
        <v>-2.0312500000004841E-3</v>
      </c>
    </row>
    <row r="20" spans="3:37" ht="15" thickBot="1" x14ac:dyDescent="0.4">
      <c r="C20" s="74">
        <v>1.05</v>
      </c>
      <c r="D20" s="70">
        <f t="shared" si="1"/>
        <v>1.1576250000000001</v>
      </c>
      <c r="E20" s="1">
        <f t="shared" si="1"/>
        <v>1.1176250000000001</v>
      </c>
      <c r="F20" s="1">
        <f t="shared" si="1"/>
        <v>0.9976250000000001</v>
      </c>
      <c r="G20" s="1">
        <f t="shared" si="1"/>
        <v>0.79762500000000014</v>
      </c>
      <c r="H20" s="1">
        <f t="shared" si="1"/>
        <v>0.517625</v>
      </c>
      <c r="I20" s="1">
        <f t="shared" si="1"/>
        <v>0.15762500000000013</v>
      </c>
      <c r="O20" s="16">
        <f>_xll.acq_interpolation2d(O$4,$N7,$D$5:$F$5,$C$6:$C$11,$D$6:$F$11,$L$3)</f>
        <v>7.9687500000000001E-3</v>
      </c>
      <c r="P20" s="16">
        <f>_xll.acq_interpolation2d(P$4,$N7,$D$5:$F$5,$C$6:$C$11,$D$6:$F$11,$L$3)</f>
        <v>-7.0312499999999984E-3</v>
      </c>
      <c r="Q20" s="16">
        <f>_xll.acq_interpolation2d(Q$4,$N7,$D$5:$F$5,$C$6:$C$11,$D$6:$F$11,$L$3)</f>
        <v>-3.2031250000000004E-2</v>
      </c>
      <c r="R20" s="16">
        <f>_xll.acq_interpolation2d(R$4,$N7,$D$5:$F$5,$C$6:$C$11,$D$6:$F$11,$L$3)</f>
        <v>-8.7031250000000032E-2</v>
      </c>
      <c r="S20" s="16">
        <f>_xll.acq_interpolation2d(S$4,$N7,$D$5:$F$5,$C$6:$C$11,$D$6:$F$11,$L$3)</f>
        <v>-0.15203125000000003</v>
      </c>
      <c r="T20" s="16" t="e">
        <f>_xll.acq_interpolation2d(T$4,$N7,$D$5:$F$5,$C$6:$C$11,$D$6:$F$11,$L$3)</f>
        <v>#N/A</v>
      </c>
      <c r="U20" s="16" t="e">
        <f>_xll.acq_interpolation2d(U$4,$N7,$D$5:$F$5,$C$6:$C$11,$D$6:$F$11,$L$3)</f>
        <v>#N/A</v>
      </c>
      <c r="V20" s="16" t="e">
        <f>_xll.acq_interpolation2d(V$4,$N7,$D$5:$F$5,$C$6:$C$11,$D$6:$F$11,$L$3)</f>
        <v>#N/A</v>
      </c>
      <c r="W20" s="16" t="e">
        <f>_xll.acq_interpolation2d(W$4,$N7,$D$5:$F$5,$C$6:$C$11,$D$6:$F$11,$L$3)</f>
        <v>#N/A</v>
      </c>
      <c r="X20" s="16" t="e">
        <f>_xll.acq_interpolation2d(X$4,$N7,$D$5:$F$5,$C$6:$C$11,$D$6:$F$11,$L$3)</f>
        <v>#N/A</v>
      </c>
      <c r="Y20" s="16" t="e">
        <f>_xll.acq_interpolation2d(Y$4,$N7,$D$5:$F$5,$C$6:$C$11,$D$6:$F$11,$L$3)</f>
        <v>#N/A</v>
      </c>
      <c r="AA20">
        <f t="shared" si="3"/>
        <v>3.1250000000005232E-5</v>
      </c>
      <c r="AB20">
        <f t="shared" si="4"/>
        <v>-1.2111607142857157E-2</v>
      </c>
      <c r="AC20">
        <f t="shared" si="5"/>
        <v>-2.8540178571428577E-2</v>
      </c>
      <c r="AD20">
        <f t="shared" si="6"/>
        <v>-3.4254464285714215E-2</v>
      </c>
      <c r="AE20">
        <f t="shared" si="7"/>
        <v>-3.4254464285714242E-2</v>
      </c>
      <c r="AF20">
        <f t="shared" si="8"/>
        <v>-2.8540178571428459E-2</v>
      </c>
      <c r="AG20">
        <f t="shared" si="9"/>
        <v>-1.7111607142857033E-2</v>
      </c>
      <c r="AH20">
        <f t="shared" si="10"/>
        <v>3.1250000000204725E-5</v>
      </c>
      <c r="AI20">
        <f t="shared" si="11"/>
        <v>1.3364583333333346E-2</v>
      </c>
      <c r="AJ20">
        <f t="shared" si="12"/>
        <v>1.8364583333333351E-2</v>
      </c>
      <c r="AK20">
        <f t="shared" si="13"/>
        <v>3.1249999999705125E-5</v>
      </c>
    </row>
    <row r="21" spans="3:37" x14ac:dyDescent="0.35">
      <c r="O21" s="16">
        <f>_xll.acq_interpolation2d(O$4,$N8,$D$5:$F$5,$C$6:$C$11,$D$6:$F$11,$L$3)</f>
        <v>2.7E-2</v>
      </c>
      <c r="P21" s="16">
        <f>_xll.acq_interpolation2d(P$4,$N8,$D$5:$F$5,$C$6:$C$11,$D$6:$F$11,$L$3)</f>
        <v>1.1999999999999997E-2</v>
      </c>
      <c r="Q21" s="16">
        <f>_xll.acq_interpolation2d(Q$4,$N8,$D$5:$F$5,$C$6:$C$11,$D$6:$F$11,$L$3)</f>
        <v>-1.3000000000000008E-2</v>
      </c>
      <c r="R21" s="16">
        <f>_xll.acq_interpolation2d(R$4,$N8,$D$5:$F$5,$C$6:$C$11,$D$6:$F$11,$L$3)</f>
        <v>-6.8000000000000019E-2</v>
      </c>
      <c r="S21" s="16">
        <f>_xll.acq_interpolation2d(S$4,$N8,$D$5:$F$5,$C$6:$C$11,$D$6:$F$11,$L$3)</f>
        <v>-0.13300000000000003</v>
      </c>
      <c r="T21" s="16" t="e">
        <f>_xll.acq_interpolation2d(T$4,$N8,$D$5:$F$5,$C$6:$C$11,$D$6:$F$11,$L$3)</f>
        <v>#N/A</v>
      </c>
      <c r="U21" s="16" t="e">
        <f>_xll.acq_interpolation2d(U$4,$N8,$D$5:$F$5,$C$6:$C$11,$D$6:$F$11,$L$3)</f>
        <v>#N/A</v>
      </c>
      <c r="V21" s="16" t="e">
        <f>_xll.acq_interpolation2d(V$4,$N8,$D$5:$F$5,$C$6:$C$11,$D$6:$F$11,$L$3)</f>
        <v>#N/A</v>
      </c>
      <c r="W21" s="16" t="e">
        <f>_xll.acq_interpolation2d(W$4,$N8,$D$5:$F$5,$C$6:$C$11,$D$6:$F$11,$L$3)</f>
        <v>#N/A</v>
      </c>
      <c r="X21" s="16" t="e">
        <f>_xll.acq_interpolation2d(X$4,$N8,$D$5:$F$5,$C$6:$C$11,$D$6:$F$11,$L$3)</f>
        <v>#N/A</v>
      </c>
      <c r="Y21" s="16" t="e">
        <f>_xll.acq_interpolation2d(Y$4,$N8,$D$5:$F$5,$C$6:$C$11,$D$6:$F$11,$L$3)</f>
        <v>#N/A</v>
      </c>
      <c r="AA21">
        <f t="shared" si="3"/>
        <v>2.0000000000000052E-3</v>
      </c>
      <c r="AB21">
        <f t="shared" si="4"/>
        <v>-1.0142857142857144E-2</v>
      </c>
      <c r="AC21">
        <f t="shared" si="5"/>
        <v>-2.6571428571428569E-2</v>
      </c>
      <c r="AD21">
        <f t="shared" si="6"/>
        <v>-3.2285714285714237E-2</v>
      </c>
      <c r="AE21">
        <f t="shared" si="7"/>
        <v>-3.2285714285714251E-2</v>
      </c>
      <c r="AF21">
        <f t="shared" si="8"/>
        <v>-2.6571428571428496E-2</v>
      </c>
      <c r="AG21">
        <f t="shared" si="9"/>
        <v>-1.5142857142857014E-2</v>
      </c>
      <c r="AH21">
        <f t="shared" si="10"/>
        <v>2.0000000000002238E-3</v>
      </c>
      <c r="AI21">
        <f t="shared" si="11"/>
        <v>1.533333333333331E-2</v>
      </c>
      <c r="AJ21">
        <f t="shared" si="12"/>
        <v>2.0333333333333203E-2</v>
      </c>
      <c r="AK21">
        <f t="shared" si="13"/>
        <v>1.9999999999997797E-3</v>
      </c>
    </row>
    <row r="22" spans="3:37" x14ac:dyDescent="0.35">
      <c r="O22" s="16" t="e">
        <f>_xll.acq_interpolation2d(O$4,$N9,$D$5:$F$5,$C$6:$C$11,$D$6:$F$11,$L$3)</f>
        <v>#N/A</v>
      </c>
      <c r="P22" s="16" t="e">
        <f>_xll.acq_interpolation2d(P$4,$N9,$D$5:$F$5,$C$6:$C$11,$D$6:$F$11,$L$3)</f>
        <v>#N/A</v>
      </c>
      <c r="Q22" s="16" t="e">
        <f>_xll.acq_interpolation2d(Q$4,$N9,$D$5:$F$5,$C$6:$C$11,$D$6:$F$11,$L$3)</f>
        <v>#N/A</v>
      </c>
      <c r="R22" s="16" t="e">
        <f>_xll.acq_interpolation2d(R$4,$N9,$D$5:$F$5,$C$6:$C$11,$D$6:$F$11,$L$3)</f>
        <v>#N/A</v>
      </c>
      <c r="S22" s="16" t="e">
        <f>_xll.acq_interpolation2d(S$4,$N9,$D$5:$F$5,$C$6:$C$11,$D$6:$F$11,$L$3)</f>
        <v>#N/A</v>
      </c>
      <c r="T22" s="16" t="e">
        <f>_xll.acq_interpolation2d(T$4,$N9,$D$5:$F$5,$C$6:$C$11,$D$6:$F$11,$L$3)</f>
        <v>#N/A</v>
      </c>
      <c r="U22" s="16" t="e">
        <f>_xll.acq_interpolation2d(U$4,$N9,$D$5:$F$5,$C$6:$C$11,$D$6:$F$11,$L$3)</f>
        <v>#N/A</v>
      </c>
      <c r="V22" s="16" t="e">
        <f>_xll.acq_interpolation2d(V$4,$N9,$D$5:$F$5,$C$6:$C$11,$D$6:$F$11,$L$3)</f>
        <v>#N/A</v>
      </c>
      <c r="W22" s="16" t="e">
        <f>_xll.acq_interpolation2d(W$4,$N9,$D$5:$F$5,$C$6:$C$11,$D$6:$F$11,$L$3)</f>
        <v>#N/A</v>
      </c>
      <c r="X22" s="16" t="e">
        <f>_xll.acq_interpolation2d(X$4,$N9,$D$5:$F$5,$C$6:$C$11,$D$6:$F$11,$L$3)</f>
        <v>#N/A</v>
      </c>
      <c r="Y22" s="16" t="e">
        <f>_xll.acq_interpolation2d(Y$4,$N9,$D$5:$F$5,$C$6:$C$11,$D$6:$F$11,$L$3)</f>
        <v>#N/A</v>
      </c>
      <c r="AA22">
        <f t="shared" si="3"/>
        <v>-3.1249999999982681E-5</v>
      </c>
      <c r="AB22">
        <f t="shared" si="4"/>
        <v>-1.2174107142857139E-2</v>
      </c>
      <c r="AC22">
        <f t="shared" si="5"/>
        <v>-2.860267857142855E-2</v>
      </c>
      <c r="AD22">
        <f t="shared" si="6"/>
        <v>-3.4316964285714235E-2</v>
      </c>
      <c r="AE22">
        <f t="shared" si="7"/>
        <v>-3.4316964285714291E-2</v>
      </c>
      <c r="AF22">
        <f t="shared" si="8"/>
        <v>-2.860267857142848E-2</v>
      </c>
      <c r="AG22">
        <f t="shared" si="9"/>
        <v>-1.7174107142856998E-2</v>
      </c>
      <c r="AH22">
        <f t="shared" si="10"/>
        <v>-3.1249999999760636E-5</v>
      </c>
      <c r="AI22">
        <f t="shared" si="11"/>
        <v>1.3302083333333381E-2</v>
      </c>
      <c r="AJ22">
        <f t="shared" si="12"/>
        <v>1.8302083333333163E-2</v>
      </c>
      <c r="AK22">
        <f t="shared" si="13"/>
        <v>-3.1250000000149214E-5</v>
      </c>
    </row>
    <row r="23" spans="3:37" x14ac:dyDescent="0.35">
      <c r="O23" s="16" t="e">
        <f>_xll.acq_interpolation2d(O$4,$N10,$D$5:$F$5,$C$6:$C$11,$D$6:$F$11,$L$3)</f>
        <v>#N/A</v>
      </c>
      <c r="P23" s="16" t="e">
        <f>_xll.acq_interpolation2d(P$4,$N10,$D$5:$F$5,$C$6:$C$11,$D$6:$F$11,$L$3)</f>
        <v>#N/A</v>
      </c>
      <c r="Q23" s="16" t="e">
        <f>_xll.acq_interpolation2d(Q$4,$N10,$D$5:$F$5,$C$6:$C$11,$D$6:$F$11,$L$3)</f>
        <v>#N/A</v>
      </c>
      <c r="R23" s="16" t="e">
        <f>_xll.acq_interpolation2d(R$4,$N10,$D$5:$F$5,$C$6:$C$11,$D$6:$F$11,$L$3)</f>
        <v>#N/A</v>
      </c>
      <c r="S23" s="16" t="e">
        <f>_xll.acq_interpolation2d(S$4,$N10,$D$5:$F$5,$C$6:$C$11,$D$6:$F$11,$L$3)</f>
        <v>#N/A</v>
      </c>
      <c r="T23" s="16" t="e">
        <f>_xll.acq_interpolation2d(T$4,$N10,$D$5:$F$5,$C$6:$C$11,$D$6:$F$11,$L$3)</f>
        <v>#N/A</v>
      </c>
      <c r="U23" s="16" t="e">
        <f>_xll.acq_interpolation2d(U$4,$N10,$D$5:$F$5,$C$6:$C$11,$D$6:$F$11,$L$3)</f>
        <v>#N/A</v>
      </c>
      <c r="V23" s="16" t="e">
        <f>_xll.acq_interpolation2d(V$4,$N10,$D$5:$F$5,$C$6:$C$11,$D$6:$F$11,$L$3)</f>
        <v>#N/A</v>
      </c>
      <c r="W23" s="16" t="e">
        <f>_xll.acq_interpolation2d(W$4,$N10,$D$5:$F$5,$C$6:$C$11,$D$6:$F$11,$L$3)</f>
        <v>#N/A</v>
      </c>
      <c r="X23" s="16" t="e">
        <f>_xll.acq_interpolation2d(X$4,$N10,$D$5:$F$5,$C$6:$C$11,$D$6:$F$11,$L$3)</f>
        <v>#N/A</v>
      </c>
      <c r="Y23" s="16" t="e">
        <f>_xll.acq_interpolation2d(Y$4,$N10,$D$5:$F$5,$C$6:$C$11,$D$6:$F$11,$L$3)</f>
        <v>#N/A</v>
      </c>
      <c r="AA23">
        <f t="shared" si="3"/>
        <v>3.1249999999996558E-5</v>
      </c>
      <c r="AB23">
        <f t="shared" si="4"/>
        <v>-1.2111607142857084E-2</v>
      </c>
      <c r="AC23">
        <f t="shared" si="5"/>
        <v>-2.8540178571428522E-2</v>
      </c>
      <c r="AD23">
        <f t="shared" si="6"/>
        <v>-3.4254464285714208E-2</v>
      </c>
      <c r="AE23">
        <f t="shared" si="7"/>
        <v>-3.4254464285714249E-2</v>
      </c>
      <c r="AF23">
        <f t="shared" si="8"/>
        <v>-2.8540178571428459E-2</v>
      </c>
      <c r="AG23">
        <f t="shared" si="9"/>
        <v>-1.7111607142857005E-2</v>
      </c>
      <c r="AH23">
        <f t="shared" si="10"/>
        <v>3.1250000000149214E-5</v>
      </c>
      <c r="AI23">
        <f t="shared" si="11"/>
        <v>1.3364583333333457E-2</v>
      </c>
      <c r="AJ23">
        <f t="shared" si="12"/>
        <v>1.8364583333333351E-2</v>
      </c>
      <c r="AK23">
        <f t="shared" si="13"/>
        <v>3.1249999999927169E-5</v>
      </c>
    </row>
    <row r="24" spans="3:37" x14ac:dyDescent="0.35">
      <c r="O24" s="16" t="e">
        <f>_xll.acq_interpolation2d(O$4,$N11,$D$5:$F$5,$C$6:$C$11,$D$6:$F$11,$L$3)</f>
        <v>#N/A</v>
      </c>
      <c r="P24" s="16" t="e">
        <f>_xll.acq_interpolation2d(P$4,$N11,$D$5:$F$5,$C$6:$C$11,$D$6:$F$11,$L$3)</f>
        <v>#N/A</v>
      </c>
      <c r="Q24" s="16" t="e">
        <f>_xll.acq_interpolation2d(Q$4,$N11,$D$5:$F$5,$C$6:$C$11,$D$6:$F$11,$L$3)</f>
        <v>#N/A</v>
      </c>
      <c r="R24" s="16" t="e">
        <f>_xll.acq_interpolation2d(R$4,$N11,$D$5:$F$5,$C$6:$C$11,$D$6:$F$11,$L$3)</f>
        <v>#N/A</v>
      </c>
      <c r="S24" s="16" t="e">
        <f>_xll.acq_interpolation2d(S$4,$N11,$D$5:$F$5,$C$6:$C$11,$D$6:$F$11,$L$3)</f>
        <v>#N/A</v>
      </c>
      <c r="T24" s="16" t="e">
        <f>_xll.acq_interpolation2d(T$4,$N11,$D$5:$F$5,$C$6:$C$11,$D$6:$F$11,$L$3)</f>
        <v>#N/A</v>
      </c>
      <c r="U24" s="16" t="e">
        <f>_xll.acq_interpolation2d(U$4,$N11,$D$5:$F$5,$C$6:$C$11,$D$6:$F$11,$L$3)</f>
        <v>#N/A</v>
      </c>
      <c r="V24" s="16" t="e">
        <f>_xll.acq_interpolation2d(V$4,$N11,$D$5:$F$5,$C$6:$C$11,$D$6:$F$11,$L$3)</f>
        <v>#N/A</v>
      </c>
      <c r="W24" s="16" t="e">
        <f>_xll.acq_interpolation2d(W$4,$N11,$D$5:$F$5,$C$6:$C$11,$D$6:$F$11,$L$3)</f>
        <v>#N/A</v>
      </c>
      <c r="X24" s="16" t="e">
        <f>_xll.acq_interpolation2d(X$4,$N11,$D$5:$F$5,$C$6:$C$11,$D$6:$F$11,$L$3)</f>
        <v>#N/A</v>
      </c>
      <c r="Y24" s="16" t="e">
        <f>_xll.acq_interpolation2d(Y$4,$N11,$D$5:$F$5,$C$6:$C$11,$D$6:$F$11,$L$3)</f>
        <v>#N/A</v>
      </c>
      <c r="AA24">
        <f t="shared" si="3"/>
        <v>0</v>
      </c>
      <c r="AB24">
        <f t="shared" si="4"/>
        <v>-1.2142857142857066E-2</v>
      </c>
      <c r="AC24">
        <f t="shared" si="5"/>
        <v>-2.857142857142847E-2</v>
      </c>
      <c r="AD24">
        <f t="shared" si="6"/>
        <v>-3.4285714285714156E-2</v>
      </c>
      <c r="AE24">
        <f t="shared" si="7"/>
        <v>-3.4285714285714225E-2</v>
      </c>
      <c r="AF24">
        <f t="shared" si="8"/>
        <v>-2.8571428571428491E-2</v>
      </c>
      <c r="AG24">
        <f t="shared" si="9"/>
        <v>-1.7142857142857043E-2</v>
      </c>
      <c r="AH24">
        <f t="shared" si="10"/>
        <v>0</v>
      </c>
      <c r="AI24">
        <f t="shared" si="11"/>
        <v>1.3333333333333475E-2</v>
      </c>
      <c r="AJ24">
        <f t="shared" si="12"/>
        <v>1.8333333333333535E-2</v>
      </c>
      <c r="AK24">
        <f t="shared" si="13"/>
        <v>0</v>
      </c>
    </row>
    <row r="25" spans="3:37" x14ac:dyDescent="0.35">
      <c r="O25" s="16" t="e">
        <f>_xll.acq_interpolation2d(O$4,$N12,$D$5:$F$5,$C$6:$C$11,$D$6:$F$11,$L$3)</f>
        <v>#N/A</v>
      </c>
      <c r="P25" s="16" t="e">
        <f>_xll.acq_interpolation2d(P$4,$N12,$D$5:$F$5,$C$6:$C$11,$D$6:$F$11,$L$3)</f>
        <v>#N/A</v>
      </c>
      <c r="Q25" s="16" t="e">
        <f>_xll.acq_interpolation2d(Q$4,$N12,$D$5:$F$5,$C$6:$C$11,$D$6:$F$11,$L$3)</f>
        <v>#N/A</v>
      </c>
      <c r="R25" s="16" t="e">
        <f>_xll.acq_interpolation2d(R$4,$N12,$D$5:$F$5,$C$6:$C$11,$D$6:$F$11,$L$3)</f>
        <v>#N/A</v>
      </c>
      <c r="S25" s="16" t="e">
        <f>_xll.acq_interpolation2d(S$4,$N12,$D$5:$F$5,$C$6:$C$11,$D$6:$F$11,$L$3)</f>
        <v>#N/A</v>
      </c>
      <c r="T25" s="16" t="e">
        <f>_xll.acq_interpolation2d(T$4,$N12,$D$5:$F$5,$C$6:$C$11,$D$6:$F$11,$L$3)</f>
        <v>#N/A</v>
      </c>
      <c r="U25" s="16" t="e">
        <f>_xll.acq_interpolation2d(U$4,$N12,$D$5:$F$5,$C$6:$C$11,$D$6:$F$11,$L$3)</f>
        <v>#N/A</v>
      </c>
      <c r="V25" s="16" t="e">
        <f>_xll.acq_interpolation2d(V$4,$N12,$D$5:$F$5,$C$6:$C$11,$D$6:$F$11,$L$3)</f>
        <v>#N/A</v>
      </c>
      <c r="W25" s="16" t="e">
        <f>_xll.acq_interpolation2d(W$4,$N12,$D$5:$F$5,$C$6:$C$11,$D$6:$F$11,$L$3)</f>
        <v>#N/A</v>
      </c>
      <c r="X25" s="16" t="e">
        <f>_xll.acq_interpolation2d(X$4,$N12,$D$5:$F$5,$C$6:$C$11,$D$6:$F$11,$L$3)</f>
        <v>#N/A</v>
      </c>
      <c r="Y25" s="16" t="e">
        <f>_xll.acq_interpolation2d(Y$4,$N12,$D$5:$F$5,$C$6:$C$11,$D$6:$F$11,$L$3)</f>
        <v>#N/A</v>
      </c>
      <c r="AA25">
        <f t="shared" si="3"/>
        <v>-1.3169642857143171E-3</v>
      </c>
      <c r="AB25">
        <f t="shared" si="4"/>
        <v>-1.3459821428571439E-2</v>
      </c>
      <c r="AC25">
        <f t="shared" si="5"/>
        <v>-2.9888392857142787E-2</v>
      </c>
      <c r="AD25">
        <f t="shared" si="6"/>
        <v>-3.5602678571428459E-2</v>
      </c>
      <c r="AE25">
        <f t="shared" si="7"/>
        <v>-3.5602678571428431E-2</v>
      </c>
      <c r="AF25">
        <f t="shared" si="8"/>
        <v>-2.9888392857142704E-2</v>
      </c>
      <c r="AG25">
        <f t="shared" si="9"/>
        <v>-1.8459821428571336E-2</v>
      </c>
      <c r="AH25">
        <f t="shared" si="10"/>
        <v>-1.3169642857140673E-3</v>
      </c>
      <c r="AI25">
        <f t="shared" si="11"/>
        <v>1.2016369047619158E-2</v>
      </c>
      <c r="AJ25">
        <f t="shared" si="12"/>
        <v>1.7016369047619107E-2</v>
      </c>
      <c r="AK25">
        <f t="shared" si="13"/>
        <v>-1.3169642857144837E-3</v>
      </c>
    </row>
    <row r="26" spans="3:37" x14ac:dyDescent="0.35">
      <c r="O26" s="16" t="e">
        <f>_xll.acq_interpolation2d(O$4,$N13,$D$5:$F$5,$C$6:$C$11,$D$6:$F$11,$L$3)</f>
        <v>#N/A</v>
      </c>
      <c r="P26" s="16" t="e">
        <f>_xll.acq_interpolation2d(P$4,$N13,$D$5:$F$5,$C$6:$C$11,$D$6:$F$11,$L$3)</f>
        <v>#N/A</v>
      </c>
      <c r="Q26" s="16" t="e">
        <f>_xll.acq_interpolation2d(Q$4,$N13,$D$5:$F$5,$C$6:$C$11,$D$6:$F$11,$L$3)</f>
        <v>#N/A</v>
      </c>
      <c r="R26" s="16" t="e">
        <f>_xll.acq_interpolation2d(R$4,$N13,$D$5:$F$5,$C$6:$C$11,$D$6:$F$11,$L$3)</f>
        <v>#N/A</v>
      </c>
      <c r="S26" s="16" t="e">
        <f>_xll.acq_interpolation2d(S$4,$N13,$D$5:$F$5,$C$6:$C$11,$D$6:$F$11,$L$3)</f>
        <v>#N/A</v>
      </c>
      <c r="T26" s="16" t="e">
        <f>_xll.acq_interpolation2d(T$4,$N13,$D$5:$F$5,$C$6:$C$11,$D$6:$F$11,$L$3)</f>
        <v>#N/A</v>
      </c>
      <c r="U26" s="16" t="e">
        <f>_xll.acq_interpolation2d(U$4,$N13,$D$5:$F$5,$C$6:$C$11,$D$6:$F$11,$L$3)</f>
        <v>#N/A</v>
      </c>
      <c r="V26" s="16" t="e">
        <f>_xll.acq_interpolation2d(V$4,$N13,$D$5:$F$5,$C$6:$C$11,$D$6:$F$11,$L$3)</f>
        <v>#N/A</v>
      </c>
      <c r="W26" s="16" t="e">
        <f>_xll.acq_interpolation2d(W$4,$N13,$D$5:$F$5,$C$6:$C$11,$D$6:$F$11,$L$3)</f>
        <v>#N/A</v>
      </c>
      <c r="X26" s="16" t="e">
        <f>_xll.acq_interpolation2d(X$4,$N13,$D$5:$F$5,$C$6:$C$11,$D$6:$F$11,$L$3)</f>
        <v>#N/A</v>
      </c>
      <c r="Y26" s="16" t="e">
        <f>_xll.acq_interpolation2d(Y$4,$N13,$D$5:$F$5,$C$6:$C$11,$D$6:$F$11,$L$3)</f>
        <v>#N/A</v>
      </c>
      <c r="AA26">
        <f t="shared" si="3"/>
        <v>3.1249999999816147E-5</v>
      </c>
      <c r="AB26">
        <f t="shared" si="4"/>
        <v>-1.211160714285725E-2</v>
      </c>
      <c r="AC26">
        <f t="shared" si="5"/>
        <v>-2.8540178571428654E-2</v>
      </c>
      <c r="AD26">
        <f t="shared" si="6"/>
        <v>-3.4254464285714326E-2</v>
      </c>
      <c r="AE26">
        <f t="shared" si="7"/>
        <v>-3.4254464285714104E-2</v>
      </c>
      <c r="AF26">
        <f t="shared" si="8"/>
        <v>-2.8540178571428571E-2</v>
      </c>
      <c r="AG26">
        <f t="shared" si="9"/>
        <v>-1.7111607142857116E-2</v>
      </c>
      <c r="AH26">
        <f t="shared" si="10"/>
        <v>3.1250000000267175E-5</v>
      </c>
      <c r="AI26">
        <f t="shared" si="11"/>
        <v>1.3364583333333235E-2</v>
      </c>
      <c r="AJ26">
        <f t="shared" si="12"/>
        <v>1.8364583333333406E-2</v>
      </c>
      <c r="AK26">
        <f t="shared" si="13"/>
        <v>3.1249999999760636E-5</v>
      </c>
    </row>
    <row r="27" spans="3:37" x14ac:dyDescent="0.35">
      <c r="O27" s="16" t="e">
        <f>_xll.acq_interpolation2d(O$4,$N14,$D$5:$F$5,$C$6:$C$11,$D$6:$F$11,$L$3)</f>
        <v>#N/A</v>
      </c>
      <c r="P27" s="16" t="e">
        <f>_xll.acq_interpolation2d(P$4,$N14,$D$5:$F$5,$C$6:$C$11,$D$6:$F$11,$L$3)</f>
        <v>#N/A</v>
      </c>
      <c r="Q27" s="16" t="e">
        <f>_xll.acq_interpolation2d(Q$4,$N14,$D$5:$F$5,$C$6:$C$11,$D$6:$F$11,$L$3)</f>
        <v>#N/A</v>
      </c>
      <c r="R27" s="16" t="e">
        <f>_xll.acq_interpolation2d(R$4,$N14,$D$5:$F$5,$C$6:$C$11,$D$6:$F$11,$L$3)</f>
        <v>#N/A</v>
      </c>
      <c r="S27" s="16" t="e">
        <f>_xll.acq_interpolation2d(S$4,$N14,$D$5:$F$5,$C$6:$C$11,$D$6:$F$11,$L$3)</f>
        <v>#N/A</v>
      </c>
      <c r="T27" s="16" t="e">
        <f>_xll.acq_interpolation2d(T$4,$N14,$D$5:$F$5,$C$6:$C$11,$D$6:$F$11,$L$3)</f>
        <v>#N/A</v>
      </c>
      <c r="U27" s="16" t="e">
        <f>_xll.acq_interpolation2d(U$4,$N14,$D$5:$F$5,$C$6:$C$11,$D$6:$F$11,$L$3)</f>
        <v>#N/A</v>
      </c>
      <c r="V27" s="16" t="e">
        <f>_xll.acq_interpolation2d(V$4,$N14,$D$5:$F$5,$C$6:$C$11,$D$6:$F$11,$L$3)</f>
        <v>#N/A</v>
      </c>
      <c r="W27" s="16" t="e">
        <f>_xll.acq_interpolation2d(W$4,$N14,$D$5:$F$5,$C$6:$C$11,$D$6:$F$11,$L$3)</f>
        <v>#N/A</v>
      </c>
      <c r="X27" s="16" t="e">
        <f>_xll.acq_interpolation2d(X$4,$N14,$D$5:$F$5,$C$6:$C$11,$D$6:$F$11,$L$3)</f>
        <v>#N/A</v>
      </c>
      <c r="Y27" s="16" t="e">
        <f>_xll.acq_interpolation2d(Y$4,$N14,$D$5:$F$5,$C$6:$C$11,$D$6:$F$11,$L$3)</f>
        <v>#N/A</v>
      </c>
      <c r="AA27">
        <f t="shared" si="3"/>
        <v>1.2857142857143344E-3</v>
      </c>
      <c r="AB27">
        <f t="shared" si="4"/>
        <v>-1.0857142857142787E-2</v>
      </c>
      <c r="AC27">
        <f t="shared" si="5"/>
        <v>-2.7285714285714358E-2</v>
      </c>
      <c r="AD27">
        <f t="shared" si="6"/>
        <v>-3.2999999999999918E-2</v>
      </c>
      <c r="AE27">
        <f t="shared" si="7"/>
        <v>-3.3000000000000029E-2</v>
      </c>
      <c r="AF27">
        <f t="shared" si="8"/>
        <v>-2.7285714285714247E-2</v>
      </c>
      <c r="AG27">
        <f t="shared" si="9"/>
        <v>-1.5857142857142792E-2</v>
      </c>
      <c r="AH27">
        <f t="shared" si="10"/>
        <v>1.2857142857144732E-3</v>
      </c>
      <c r="AI27">
        <f t="shared" si="11"/>
        <v>1.4619047619047587E-2</v>
      </c>
      <c r="AJ27">
        <f t="shared" si="12"/>
        <v>1.961904761904755E-2</v>
      </c>
      <c r="AK27">
        <f t="shared" si="13"/>
        <v>1.2857142857141124E-3</v>
      </c>
    </row>
    <row r="28" spans="3:37" x14ac:dyDescent="0.35">
      <c r="O28" s="16" t="e">
        <f>_xll.acq_interpolation2d(O$4,$N15,$D$5:$F$5,$C$6:$C$11,$D$6:$F$11,$L$3)</f>
        <v>#N/A</v>
      </c>
      <c r="P28" s="16" t="e">
        <f>_xll.acq_interpolation2d(P$4,$N15,$D$5:$F$5,$C$6:$C$11,$D$6:$F$11,$L$3)</f>
        <v>#N/A</v>
      </c>
      <c r="Q28" s="16" t="e">
        <f>_xll.acq_interpolation2d(Q$4,$N15,$D$5:$F$5,$C$6:$C$11,$D$6:$F$11,$L$3)</f>
        <v>#N/A</v>
      </c>
      <c r="R28" s="16" t="e">
        <f>_xll.acq_interpolation2d(R$4,$N15,$D$5:$F$5,$C$6:$C$11,$D$6:$F$11,$L$3)</f>
        <v>#N/A</v>
      </c>
      <c r="S28" s="16" t="e">
        <f>_xll.acq_interpolation2d(S$4,$N15,$D$5:$F$5,$C$6:$C$11,$D$6:$F$11,$L$3)</f>
        <v>#N/A</v>
      </c>
      <c r="T28" s="16" t="e">
        <f>_xll.acq_interpolation2d(T$4,$N15,$D$5:$F$5,$C$6:$C$11,$D$6:$F$11,$L$3)</f>
        <v>#N/A</v>
      </c>
      <c r="U28" s="16" t="e">
        <f>_xll.acq_interpolation2d(U$4,$N15,$D$5:$F$5,$C$6:$C$11,$D$6:$F$11,$L$3)</f>
        <v>#N/A</v>
      </c>
      <c r="V28" s="16" t="e">
        <f>_xll.acq_interpolation2d(V$4,$N15,$D$5:$F$5,$C$6:$C$11,$D$6:$F$11,$L$3)</f>
        <v>#N/A</v>
      </c>
      <c r="W28" s="16" t="e">
        <f>_xll.acq_interpolation2d(W$4,$N15,$D$5:$F$5,$C$6:$C$11,$D$6:$F$11,$L$3)</f>
        <v>#N/A</v>
      </c>
      <c r="X28" s="16" t="e">
        <f>_xll.acq_interpolation2d(X$4,$N15,$D$5:$F$5,$C$6:$C$11,$D$6:$F$11,$L$3)</f>
        <v>#N/A</v>
      </c>
      <c r="Y28" s="16" t="e">
        <f>_xll.acq_interpolation2d(Y$4,$N15,$D$5:$F$5,$C$6:$C$11,$D$6:$F$11,$L$3)</f>
        <v>#N/A</v>
      </c>
      <c r="AA28">
        <f t="shared" si="3"/>
        <v>-1.3437499999997549E-3</v>
      </c>
      <c r="AB28">
        <f t="shared" si="4"/>
        <v>-1.3486607142856988E-2</v>
      </c>
      <c r="AC28">
        <f t="shared" si="5"/>
        <v>-2.9915178571428669E-2</v>
      </c>
      <c r="AD28">
        <f t="shared" si="6"/>
        <v>-3.562946428571423E-2</v>
      </c>
      <c r="AE28">
        <f t="shared" si="7"/>
        <v>-3.5629464285714452E-2</v>
      </c>
      <c r="AF28">
        <f t="shared" si="8"/>
        <v>-2.9915178571428558E-2</v>
      </c>
      <c r="AG28">
        <f t="shared" si="9"/>
        <v>-1.8486607142857103E-2</v>
      </c>
      <c r="AH28">
        <f t="shared" si="10"/>
        <v>-1.3437499999999769E-3</v>
      </c>
      <c r="AI28">
        <f t="shared" si="11"/>
        <v>1.198958333333322E-2</v>
      </c>
      <c r="AJ28">
        <f t="shared" si="12"/>
        <v>1.6989583333333197E-2</v>
      </c>
      <c r="AK28">
        <f t="shared" si="13"/>
        <v>-1.3437500000000428E-3</v>
      </c>
    </row>
    <row r="30" spans="3:37" x14ac:dyDescent="0.35">
      <c r="N30" s="16" t="e">
        <f>MAX(O30:Y40)</f>
        <v>#N/A</v>
      </c>
      <c r="O30">
        <f>ABS(O5-O18)</f>
        <v>0</v>
      </c>
      <c r="P30">
        <f t="shared" ref="P30:Y30" si="14">ABS(P5-P18)</f>
        <v>0</v>
      </c>
      <c r="Q30">
        <f t="shared" si="14"/>
        <v>0</v>
      </c>
      <c r="R30">
        <f t="shared" si="14"/>
        <v>5.0000000000000044E-3</v>
      </c>
      <c r="S30">
        <f t="shared" si="14"/>
        <v>0</v>
      </c>
      <c r="T30" t="e">
        <f t="shared" si="14"/>
        <v>#N/A</v>
      </c>
      <c r="U30" t="e">
        <f t="shared" si="14"/>
        <v>#N/A</v>
      </c>
      <c r="V30" t="e">
        <f t="shared" si="14"/>
        <v>#N/A</v>
      </c>
      <c r="W30" t="e">
        <f t="shared" si="14"/>
        <v>#N/A</v>
      </c>
      <c r="X30" t="e">
        <f t="shared" si="14"/>
        <v>#N/A</v>
      </c>
      <c r="Y30" t="e">
        <f t="shared" si="14"/>
        <v>#N/A</v>
      </c>
    </row>
    <row r="31" spans="3:37" x14ac:dyDescent="0.35">
      <c r="O31">
        <f t="shared" ref="O31:Y40" si="15">ABS(O6-O19)</f>
        <v>0</v>
      </c>
      <c r="P31">
        <f t="shared" si="15"/>
        <v>0</v>
      </c>
      <c r="Q31">
        <f t="shared" si="15"/>
        <v>0</v>
      </c>
      <c r="R31">
        <f t="shared" si="15"/>
        <v>5.0000000000000044E-3</v>
      </c>
      <c r="S31">
        <f t="shared" si="15"/>
        <v>0</v>
      </c>
      <c r="T31" t="e">
        <f t="shared" si="15"/>
        <v>#N/A</v>
      </c>
      <c r="U31" t="e">
        <f t="shared" si="15"/>
        <v>#N/A</v>
      </c>
      <c r="V31" t="e">
        <f t="shared" si="15"/>
        <v>#N/A</v>
      </c>
      <c r="W31" t="e">
        <f t="shared" si="15"/>
        <v>#N/A</v>
      </c>
      <c r="X31" t="e">
        <f t="shared" si="15"/>
        <v>#N/A</v>
      </c>
      <c r="Y31" t="e">
        <f t="shared" si="15"/>
        <v>#N/A</v>
      </c>
    </row>
    <row r="32" spans="3:37" x14ac:dyDescent="0.35">
      <c r="O32">
        <f t="shared" si="15"/>
        <v>0</v>
      </c>
      <c r="P32">
        <f t="shared" si="15"/>
        <v>0</v>
      </c>
      <c r="Q32">
        <f t="shared" si="15"/>
        <v>0</v>
      </c>
      <c r="R32">
        <f t="shared" si="15"/>
        <v>5.0000000000000044E-3</v>
      </c>
      <c r="S32">
        <f t="shared" si="15"/>
        <v>0</v>
      </c>
      <c r="T32" t="e">
        <f t="shared" si="15"/>
        <v>#N/A</v>
      </c>
      <c r="U32" t="e">
        <f t="shared" si="15"/>
        <v>#N/A</v>
      </c>
      <c r="V32" t="e">
        <f t="shared" si="15"/>
        <v>#N/A</v>
      </c>
      <c r="W32" t="e">
        <f t="shared" si="15"/>
        <v>#N/A</v>
      </c>
      <c r="X32" t="e">
        <f t="shared" si="15"/>
        <v>#N/A</v>
      </c>
      <c r="Y32" t="e">
        <f t="shared" si="15"/>
        <v>#N/A</v>
      </c>
    </row>
    <row r="33" spans="15:25" x14ac:dyDescent="0.35">
      <c r="O33">
        <f t="shared" si="15"/>
        <v>0</v>
      </c>
      <c r="P33">
        <f t="shared" si="15"/>
        <v>0</v>
      </c>
      <c r="Q33">
        <f t="shared" si="15"/>
        <v>0</v>
      </c>
      <c r="R33">
        <f t="shared" si="15"/>
        <v>5.0000000000000044E-3</v>
      </c>
      <c r="S33">
        <f t="shared" si="15"/>
        <v>0</v>
      </c>
      <c r="T33" t="e">
        <f t="shared" si="15"/>
        <v>#N/A</v>
      </c>
      <c r="U33" t="e">
        <f t="shared" si="15"/>
        <v>#N/A</v>
      </c>
      <c r="V33" t="e">
        <f t="shared" si="15"/>
        <v>#N/A</v>
      </c>
      <c r="W33" t="e">
        <f t="shared" si="15"/>
        <v>#N/A</v>
      </c>
      <c r="X33" t="e">
        <f t="shared" si="15"/>
        <v>#N/A</v>
      </c>
      <c r="Y33" t="e">
        <f t="shared" si="15"/>
        <v>#N/A</v>
      </c>
    </row>
    <row r="34" spans="15:25" x14ac:dyDescent="0.35">
      <c r="O34" t="e">
        <f t="shared" si="15"/>
        <v>#N/A</v>
      </c>
      <c r="P34" t="e">
        <f t="shared" si="15"/>
        <v>#N/A</v>
      </c>
      <c r="Q34" t="e">
        <f t="shared" si="15"/>
        <v>#N/A</v>
      </c>
      <c r="R34" t="e">
        <f t="shared" si="15"/>
        <v>#N/A</v>
      </c>
      <c r="S34" t="e">
        <f t="shared" si="15"/>
        <v>#N/A</v>
      </c>
      <c r="T34" t="e">
        <f t="shared" si="15"/>
        <v>#N/A</v>
      </c>
      <c r="U34" t="e">
        <f t="shared" si="15"/>
        <v>#N/A</v>
      </c>
      <c r="V34" t="e">
        <f t="shared" si="15"/>
        <v>#N/A</v>
      </c>
      <c r="W34" t="e">
        <f t="shared" si="15"/>
        <v>#N/A</v>
      </c>
      <c r="X34" t="e">
        <f t="shared" si="15"/>
        <v>#N/A</v>
      </c>
      <c r="Y34" t="e">
        <f t="shared" si="15"/>
        <v>#N/A</v>
      </c>
    </row>
    <row r="35" spans="15:25" x14ac:dyDescent="0.35">
      <c r="O35" t="e">
        <f t="shared" si="15"/>
        <v>#N/A</v>
      </c>
      <c r="P35" t="e">
        <f t="shared" si="15"/>
        <v>#N/A</v>
      </c>
      <c r="Q35" t="e">
        <f t="shared" si="15"/>
        <v>#N/A</v>
      </c>
      <c r="R35" t="e">
        <f t="shared" si="15"/>
        <v>#N/A</v>
      </c>
      <c r="S35" t="e">
        <f t="shared" si="15"/>
        <v>#N/A</v>
      </c>
      <c r="T35" t="e">
        <f t="shared" si="15"/>
        <v>#N/A</v>
      </c>
      <c r="U35" t="e">
        <f t="shared" si="15"/>
        <v>#N/A</v>
      </c>
      <c r="V35" t="e">
        <f t="shared" si="15"/>
        <v>#N/A</v>
      </c>
      <c r="W35" t="e">
        <f t="shared" si="15"/>
        <v>#N/A</v>
      </c>
      <c r="X35" t="e">
        <f t="shared" si="15"/>
        <v>#N/A</v>
      </c>
      <c r="Y35" t="e">
        <f t="shared" si="15"/>
        <v>#N/A</v>
      </c>
    </row>
    <row r="36" spans="15:25" x14ac:dyDescent="0.35">
      <c r="O36" t="e">
        <f t="shared" si="15"/>
        <v>#N/A</v>
      </c>
      <c r="P36" t="e">
        <f t="shared" si="15"/>
        <v>#N/A</v>
      </c>
      <c r="Q36" t="e">
        <f t="shared" si="15"/>
        <v>#N/A</v>
      </c>
      <c r="R36" t="e">
        <f t="shared" si="15"/>
        <v>#N/A</v>
      </c>
      <c r="S36" t="e">
        <f t="shared" si="15"/>
        <v>#N/A</v>
      </c>
      <c r="T36" t="e">
        <f t="shared" si="15"/>
        <v>#N/A</v>
      </c>
      <c r="U36" t="e">
        <f t="shared" si="15"/>
        <v>#N/A</v>
      </c>
      <c r="V36" t="e">
        <f t="shared" si="15"/>
        <v>#N/A</v>
      </c>
      <c r="W36" t="e">
        <f t="shared" si="15"/>
        <v>#N/A</v>
      </c>
      <c r="X36" t="e">
        <f t="shared" si="15"/>
        <v>#N/A</v>
      </c>
      <c r="Y36" t="e">
        <f t="shared" si="15"/>
        <v>#N/A</v>
      </c>
    </row>
    <row r="37" spans="15:25" x14ac:dyDescent="0.35">
      <c r="O37" t="e">
        <f t="shared" si="15"/>
        <v>#N/A</v>
      </c>
      <c r="P37" t="e">
        <f t="shared" si="15"/>
        <v>#N/A</v>
      </c>
      <c r="Q37" t="e">
        <f t="shared" si="15"/>
        <v>#N/A</v>
      </c>
      <c r="R37" t="e">
        <f t="shared" si="15"/>
        <v>#N/A</v>
      </c>
      <c r="S37" t="e">
        <f t="shared" si="15"/>
        <v>#N/A</v>
      </c>
      <c r="T37" t="e">
        <f t="shared" si="15"/>
        <v>#N/A</v>
      </c>
      <c r="U37" t="e">
        <f t="shared" si="15"/>
        <v>#N/A</v>
      </c>
      <c r="V37" t="e">
        <f t="shared" si="15"/>
        <v>#N/A</v>
      </c>
      <c r="W37" t="e">
        <f t="shared" si="15"/>
        <v>#N/A</v>
      </c>
      <c r="X37" t="e">
        <f t="shared" si="15"/>
        <v>#N/A</v>
      </c>
      <c r="Y37" t="e">
        <f t="shared" si="15"/>
        <v>#N/A</v>
      </c>
    </row>
    <row r="38" spans="15:25" x14ac:dyDescent="0.35">
      <c r="O38" t="e">
        <f t="shared" si="15"/>
        <v>#N/A</v>
      </c>
      <c r="P38" t="e">
        <f t="shared" si="15"/>
        <v>#N/A</v>
      </c>
      <c r="Q38" t="e">
        <f t="shared" si="15"/>
        <v>#N/A</v>
      </c>
      <c r="R38" t="e">
        <f t="shared" si="15"/>
        <v>#N/A</v>
      </c>
      <c r="S38" t="e">
        <f t="shared" si="15"/>
        <v>#N/A</v>
      </c>
      <c r="T38" t="e">
        <f t="shared" si="15"/>
        <v>#N/A</v>
      </c>
      <c r="U38" t="e">
        <f t="shared" si="15"/>
        <v>#N/A</v>
      </c>
      <c r="V38" t="e">
        <f t="shared" si="15"/>
        <v>#N/A</v>
      </c>
      <c r="W38" t="e">
        <f t="shared" si="15"/>
        <v>#N/A</v>
      </c>
      <c r="X38" t="e">
        <f t="shared" si="15"/>
        <v>#N/A</v>
      </c>
      <c r="Y38" t="e">
        <f t="shared" si="15"/>
        <v>#N/A</v>
      </c>
    </row>
    <row r="39" spans="15:25" x14ac:dyDescent="0.35">
      <c r="O39" t="e">
        <f t="shared" si="15"/>
        <v>#N/A</v>
      </c>
      <c r="P39" t="e">
        <f t="shared" si="15"/>
        <v>#N/A</v>
      </c>
      <c r="Q39" t="e">
        <f t="shared" si="15"/>
        <v>#N/A</v>
      </c>
      <c r="R39" t="e">
        <f t="shared" si="15"/>
        <v>#N/A</v>
      </c>
      <c r="S39" t="e">
        <f t="shared" si="15"/>
        <v>#N/A</v>
      </c>
      <c r="T39" t="e">
        <f t="shared" si="15"/>
        <v>#N/A</v>
      </c>
      <c r="U39" t="e">
        <f t="shared" si="15"/>
        <v>#N/A</v>
      </c>
      <c r="V39" t="e">
        <f t="shared" si="15"/>
        <v>#N/A</v>
      </c>
      <c r="W39" t="e">
        <f t="shared" si="15"/>
        <v>#N/A</v>
      </c>
      <c r="X39" t="e">
        <f t="shared" si="15"/>
        <v>#N/A</v>
      </c>
      <c r="Y39" t="e">
        <f t="shared" si="15"/>
        <v>#N/A</v>
      </c>
    </row>
    <row r="40" spans="15:25" x14ac:dyDescent="0.35">
      <c r="O40" t="e">
        <f t="shared" si="15"/>
        <v>#N/A</v>
      </c>
      <c r="P40" t="e">
        <f t="shared" si="15"/>
        <v>#N/A</v>
      </c>
      <c r="Q40" t="e">
        <f t="shared" si="15"/>
        <v>#N/A</v>
      </c>
      <c r="R40" t="e">
        <f t="shared" si="15"/>
        <v>#N/A</v>
      </c>
      <c r="S40" t="e">
        <f t="shared" si="15"/>
        <v>#N/A</v>
      </c>
      <c r="T40" t="e">
        <f t="shared" si="15"/>
        <v>#N/A</v>
      </c>
      <c r="U40" t="e">
        <f t="shared" si="15"/>
        <v>#N/A</v>
      </c>
      <c r="V40" t="e">
        <f t="shared" si="15"/>
        <v>#N/A</v>
      </c>
      <c r="W40" t="e">
        <f t="shared" si="15"/>
        <v>#N/A</v>
      </c>
      <c r="X40" t="e">
        <f t="shared" si="15"/>
        <v>#N/A</v>
      </c>
      <c r="Y40" t="e">
        <f t="shared" si="15"/>
        <v>#N/A</v>
      </c>
    </row>
  </sheetData>
  <mergeCells count="2">
    <mergeCell ref="B6:B7"/>
    <mergeCell ref="D4:F4"/>
  </mergeCells>
  <dataValidations count="1">
    <dataValidation type="list" allowBlank="1" showInputMessage="1" showErrorMessage="1" sqref="L3">
      <formula1>$K$7:$K$12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R34"/>
  <sheetViews>
    <sheetView zoomScaleNormal="100" workbookViewId="0">
      <selection activeCell="K4" sqref="K4"/>
    </sheetView>
  </sheetViews>
  <sheetFormatPr defaultRowHeight="14.5" x14ac:dyDescent="0.35"/>
  <cols>
    <col min="8" max="8" width="7" customWidth="1"/>
    <col min="10" max="10" width="10.7265625" bestFit="1" customWidth="1"/>
    <col min="11" max="11" width="25.36328125" bestFit="1" customWidth="1"/>
    <col min="12" max="12" width="6.54296875" customWidth="1"/>
  </cols>
  <sheetData>
    <row r="2" spans="3:44" ht="15" thickBot="1" x14ac:dyDescent="0.4"/>
    <row r="3" spans="3:44" x14ac:dyDescent="0.35">
      <c r="C3" t="s">
        <v>89</v>
      </c>
      <c r="D3" t="s">
        <v>27</v>
      </c>
      <c r="E3" t="s">
        <v>28</v>
      </c>
      <c r="F3" t="s">
        <v>24</v>
      </c>
      <c r="G3" t="s">
        <v>17</v>
      </c>
      <c r="H3" t="s">
        <v>124</v>
      </c>
      <c r="J3" s="48" t="s">
        <v>33</v>
      </c>
      <c r="K3" s="43">
        <v>12346</v>
      </c>
      <c r="N3">
        <v>-3</v>
      </c>
      <c r="O3">
        <v>-2.8</v>
      </c>
      <c r="P3">
        <v>-2.6</v>
      </c>
      <c r="Q3">
        <v>-2.4</v>
      </c>
      <c r="R3">
        <v>-2.2000000000000002</v>
      </c>
      <c r="S3">
        <v>-2</v>
      </c>
      <c r="T3">
        <v>-1.8</v>
      </c>
      <c r="U3">
        <v>-1.6</v>
      </c>
      <c r="V3">
        <v>-1.4</v>
      </c>
      <c r="W3">
        <v>-1.2</v>
      </c>
      <c r="X3">
        <v>-1</v>
      </c>
      <c r="Y3">
        <v>-0.8</v>
      </c>
      <c r="Z3">
        <v>-0.6</v>
      </c>
      <c r="AA3">
        <v>-0.4</v>
      </c>
      <c r="AB3">
        <v>-0.2</v>
      </c>
      <c r="AC3">
        <v>0</v>
      </c>
      <c r="AD3">
        <v>0.2</v>
      </c>
      <c r="AE3">
        <v>0.4</v>
      </c>
      <c r="AF3">
        <v>0.6</v>
      </c>
      <c r="AG3">
        <v>0.8</v>
      </c>
      <c r="AH3">
        <v>1</v>
      </c>
      <c r="AI3">
        <v>1.2</v>
      </c>
      <c r="AJ3">
        <v>1.4</v>
      </c>
      <c r="AK3">
        <v>1.6</v>
      </c>
      <c r="AL3">
        <v>1.8</v>
      </c>
      <c r="AM3">
        <v>2</v>
      </c>
      <c r="AN3">
        <v>2.2000000000000002</v>
      </c>
      <c r="AO3">
        <v>2.4</v>
      </c>
      <c r="AP3">
        <v>2.6</v>
      </c>
      <c r="AQ3">
        <v>2.80000000000001</v>
      </c>
      <c r="AR3">
        <v>3.0000000000000102</v>
      </c>
    </row>
    <row r="4" spans="3:44" x14ac:dyDescent="0.35">
      <c r="C4">
        <v>0</v>
      </c>
      <c r="D4" s="15">
        <f>-3+6*_xll.acq_vector_element($K$7,$C4)</f>
        <v>2.5739833549596369</v>
      </c>
      <c r="E4" s="15">
        <f>-3+6*_xll.acq_vector_element($K$7,$C4+20)</f>
        <v>2.701887502335012</v>
      </c>
      <c r="F4" s="15">
        <f>EXP(-D4*D4-E4*E4)</f>
        <v>8.9576620773780422E-7</v>
      </c>
      <c r="G4" s="16">
        <f>_xll.acq_interpolator_scattered_eval($K$6,D4:E4)</f>
        <v>8.9576620960346576E-7</v>
      </c>
      <c r="H4" s="16">
        <f>F4-G4</f>
        <v>-1.8656615347325211E-15</v>
      </c>
      <c r="J4" s="49" t="s">
        <v>32</v>
      </c>
      <c r="K4" s="44">
        <v>40</v>
      </c>
      <c r="M4">
        <v>-3</v>
      </c>
      <c r="N4" s="16">
        <f>_xll.acq_interpolator_scattered_eval_x5($K$6,N$3,$M4)</f>
        <v>-1.1887742535503353E-2</v>
      </c>
      <c r="O4" s="16">
        <f>_xll.acq_interpolator_scattered_eval_x5($K$6,O$3,$M4)</f>
        <v>-8.4656296179602269E-3</v>
      </c>
      <c r="P4" s="16">
        <f>_xll.acq_interpolator_scattered_eval_x5($K$6,P$3,$M4)</f>
        <v>-5.280072937553934E-3</v>
      </c>
      <c r="Q4" s="16">
        <f>_xll.acq_interpolator_scattered_eval_x5($K$6,Q$3,$M4)</f>
        <v>-2.6531033384512605E-3</v>
      </c>
      <c r="R4" s="16">
        <f>_xll.acq_interpolator_scattered_eval_x5($K$6,R$3,$M4)</f>
        <v>-9.5807395798072972E-4</v>
      </c>
      <c r="S4" s="16">
        <f>_xll.acq_interpolator_scattered_eval_x5($K$6,S$3,$M4)</f>
        <v>-4.8177128379661011E-4</v>
      </c>
      <c r="T4" s="16">
        <f>_xll.acq_interpolator_scattered_eval_x5($K$6,T$3,$M4)</f>
        <v>-1.237825749208327E-3</v>
      </c>
      <c r="U4" s="16">
        <f>_xll.acq_interpolator_scattered_eval_x5($K$6,U$3,$M4)</f>
        <v>-2.8449804081046824E-3</v>
      </c>
      <c r="V4" s="16">
        <f>_xll.acq_interpolator_scattered_eval_x5($K$6,V$3,$M4)</f>
        <v>-4.5554731517109589E-3</v>
      </c>
      <c r="W4" s="16">
        <f>_xll.acq_interpolator_scattered_eval_x5($K$6,W$3,$M4)</f>
        <v>-5.4309634771984305E-3</v>
      </c>
      <c r="X4" s="16">
        <f>_xll.acq_interpolator_scattered_eval_x5($K$6,X$3,$M4)</f>
        <v>-4.6072579792994523E-3</v>
      </c>
      <c r="Y4" s="16">
        <f>_xll.acq_interpolator_scattered_eval_x5($K$6,Y$3,$M4)</f>
        <v>-1.5856493120689659E-3</v>
      </c>
      <c r="Z4" s="16">
        <f>_xll.acq_interpolator_scattered_eval_x5($K$6,Z$3,$M4)</f>
        <v>3.5165895220952929E-3</v>
      </c>
      <c r="AA4" s="16">
        <f>_xll.acq_interpolator_scattered_eval_x5($K$6,AA$3,$M4)</f>
        <v>9.8737125714548971E-3</v>
      </c>
      <c r="AB4" s="16">
        <f>_xll.acq_interpolator_scattered_eval_x5($K$6,AB$3,$M4)</f>
        <v>1.6161426254286671E-2</v>
      </c>
      <c r="AC4" s="16">
        <f>_xll.acq_interpolator_scattered_eval_x5($K$6,AC$3,$M4)</f>
        <v>2.1057511196860033E-2</v>
      </c>
      <c r="AD4" s="16">
        <f>_xll.acq_interpolator_scattered_eval_x5($K$6,AD$3,$M4)</f>
        <v>2.372931841407561E-2</v>
      </c>
      <c r="AE4" s="16">
        <f>_xll.acq_interpolator_scattered_eval_x5($K$6,AE$3,$M4)</f>
        <v>2.3978075513844354E-2</v>
      </c>
      <c r="AF4" s="16">
        <f>_xll.acq_interpolator_scattered_eval_x5($K$6,AF$3,$M4)</f>
        <v>2.2045734585282025E-2</v>
      </c>
      <c r="AG4" s="16">
        <f>_xll.acq_interpolator_scattered_eval_x5($K$6,AG$3,$M4)</f>
        <v>1.8330502524120242E-2</v>
      </c>
      <c r="AH4" s="16">
        <f>_xll.acq_interpolator_scattered_eval_x5($K$6,AH$3,$M4)</f>
        <v>1.3203877951325004E-2</v>
      </c>
      <c r="AI4" s="16">
        <f>_xll.acq_interpolator_scattered_eval_x5($K$6,AI$3,$M4)</f>
        <v>6.9905635334666441E-3</v>
      </c>
      <c r="AJ4" s="16">
        <f>_xll.acq_interpolator_scattered_eval_x5($K$6,AJ$3,$M4)</f>
        <v>5.9062801416298258E-5</v>
      </c>
      <c r="AK4" s="16">
        <f>_xll.acq_interpolator_scattered_eval_x5($K$6,AK$3,$M4)</f>
        <v>-7.1379329743799062E-3</v>
      </c>
      <c r="AL4" s="16">
        <f>_xll.acq_interpolator_scattered_eval_x5($K$6,AL$3,$M4)</f>
        <v>-1.4177009725955756E-2</v>
      </c>
      <c r="AM4" s="16">
        <f>_xll.acq_interpolator_scattered_eval_x5($K$6,AM$3,$M4)</f>
        <v>-2.0809640220124354E-2</v>
      </c>
      <c r="AN4" s="16">
        <f>_xll.acq_interpolator_scattered_eval_x5($K$6,AN$3,$M4)</f>
        <v>-2.6981458046023508E-2</v>
      </c>
      <c r="AO4" s="16">
        <f>_xll.acq_interpolator_scattered_eval_x5($K$6,AO$3,$M4)</f>
        <v>-3.2745145778162288E-2</v>
      </c>
      <c r="AP4" s="16">
        <f>_xll.acq_interpolator_scattered_eval_x5($K$6,AP$3,$M4)</f>
        <v>-3.8171395707968674E-2</v>
      </c>
      <c r="AQ4" s="16">
        <f>_xll.acq_interpolator_scattered_eval_x5($K$6,AQ$3,$M4)</f>
        <v>-4.3307272462687438E-2</v>
      </c>
      <c r="AR4" s="16">
        <f>_xll.acq_interpolator_scattered_eval_x5($K$6,AR$3,$M4)</f>
        <v>-4.8172317585015917E-2</v>
      </c>
    </row>
    <row r="5" spans="3:44" x14ac:dyDescent="0.35">
      <c r="C5">
        <v>1</v>
      </c>
      <c r="D5" s="15">
        <f>-3+6*_xll.acq_vector_element($K$7,$C5)</f>
        <v>-0.34151935391128063</v>
      </c>
      <c r="E5" s="15">
        <f>-3+6*_xll.acq_vector_element($K$7,$C5+20)</f>
        <v>-1.8588769664056599</v>
      </c>
      <c r="F5" s="15">
        <f t="shared" ref="F5:F23" si="0">EXP(-D5*D5-E5*E5)</f>
        <v>2.8097939146069083E-2</v>
      </c>
      <c r="G5" s="16">
        <f>_xll.acq_interpolator_scattered_eval($K$6,D5:E5)</f>
        <v>2.8097939146068892E-2</v>
      </c>
      <c r="H5" s="16">
        <f t="shared" ref="H5:H23" si="1">F5-G5</f>
        <v>1.9081958235744878E-16</v>
      </c>
      <c r="J5" s="49" t="s">
        <v>91</v>
      </c>
      <c r="K5" s="45" t="s">
        <v>57</v>
      </c>
      <c r="M5">
        <v>-2.8</v>
      </c>
      <c r="N5" s="16">
        <f>_xll.acq_interpolator_scattered_eval_x5($K$6,N$3,$M5)</f>
        <v>-1.1595314265829527E-2</v>
      </c>
      <c r="O5" s="16">
        <f>_xll.acq_interpolator_scattered_eval_x5($K$6,O$3,$M5)</f>
        <v>-7.6096309098928026E-3</v>
      </c>
      <c r="P5" s="16">
        <f>_xll.acq_interpolator_scattered_eval_x5($K$6,P$3,$M5)</f>
        <v>-3.8821241497058144E-3</v>
      </c>
      <c r="Q5" s="16">
        <f>_xll.acq_interpolator_scattered_eval_x5($K$6,Q$3,$M5)</f>
        <v>-8.5794668528139245E-4</v>
      </c>
      <c r="R5" s="16">
        <f>_xll.acq_interpolator_scattered_eval_x5($K$6,R$3,$M5)</f>
        <v>9.2055317333859105E-4</v>
      </c>
      <c r="S5" s="16">
        <f>_xll.acq_interpolator_scattered_eval_x5($K$6,S$3,$M5)</f>
        <v>1.0109422586084514E-3</v>
      </c>
      <c r="T5" s="16">
        <f>_xll.acq_interpolator_scattered_eval_x5($K$6,T$3,$M5)</f>
        <v>-6.5258303309959596E-4</v>
      </c>
      <c r="U5" s="16">
        <f>_xll.acq_interpolator_scattered_eval_x5($K$6,U$3,$M5)</f>
        <v>-3.5798318140906962E-3</v>
      </c>
      <c r="V5" s="16">
        <f>_xll.acq_interpolator_scattered_eval_x5($K$6,V$3,$M5)</f>
        <v>-6.7658991527990587E-3</v>
      </c>
      <c r="W5" s="16">
        <f>_xll.acq_interpolator_scattered_eval_x5($K$6,W$3,$M5)</f>
        <v>-8.9314265652081191E-3</v>
      </c>
      <c r="X5" s="16">
        <f>_xll.acq_interpolator_scattered_eval_x5($K$6,X$3,$M5)</f>
        <v>-8.8696678562771285E-3</v>
      </c>
      <c r="Y5" s="16">
        <f>_xll.acq_interpolator_scattered_eval_x5($K$6,Y$3,$M5)</f>
        <v>-5.8355027849219254E-3</v>
      </c>
      <c r="Z5" s="16">
        <f>_xll.acq_interpolator_scattered_eval_x5($K$6,Z$3,$M5)</f>
        <v>8.4373606547559141E-5</v>
      </c>
      <c r="AA5" s="16">
        <f>_xll.acq_interpolator_scattered_eval_x5($K$6,AA$3,$M5)</f>
        <v>7.7919946262856414E-3</v>
      </c>
      <c r="AB5" s="16">
        <f>_xll.acq_interpolator_scattered_eval_x5($K$6,AB$3,$M5)</f>
        <v>1.5457741202049353E-2</v>
      </c>
      <c r="AC5" s="16">
        <f>_xll.acq_interpolator_scattered_eval_x5($K$6,AC$3,$M5)</f>
        <v>2.1270224779858661E-2</v>
      </c>
      <c r="AD5" s="16">
        <f>_xll.acq_interpolator_scattered_eval_x5($K$6,AD$3,$M5)</f>
        <v>2.4142267391380069E-2</v>
      </c>
      <c r="AE5" s="16">
        <f>_xll.acq_interpolator_scattered_eval_x5($K$6,AE$3,$M5)</f>
        <v>2.3865389872044909E-2</v>
      </c>
      <c r="AF5" s="16">
        <f>_xll.acq_interpolator_scattered_eval_x5($K$6,AF$3,$M5)</f>
        <v>2.081954448315082E-2</v>
      </c>
      <c r="AG5" s="16">
        <f>_xll.acq_interpolator_scattered_eval_x5($K$6,AG$3,$M5)</f>
        <v>1.5636991412606549E-2</v>
      </c>
      <c r="AH5" s="16">
        <f>_xll.acq_interpolator_scattered_eval_x5($K$6,AH$3,$M5)</f>
        <v>9.0080363317612128E-3</v>
      </c>
      <c r="AI5" s="16">
        <f>_xll.acq_interpolator_scattered_eval_x5($K$6,AI$3,$M5)</f>
        <v>1.6114512398414486E-3</v>
      </c>
      <c r="AJ5" s="16">
        <f>_xll.acq_interpolator_scattered_eval_x5($K$6,AJ$3,$M5)</f>
        <v>-5.9102031408417906E-3</v>
      </c>
      <c r="AK5" s="16">
        <f>_xll.acq_interpolator_scattered_eval_x5($K$6,AK$3,$M5)</f>
        <v>-1.303201380104E-2</v>
      </c>
      <c r="AL5" s="16">
        <f>_xll.acq_interpolator_scattered_eval_x5($K$6,AL$3,$M5)</f>
        <v>-1.9484982946688385E-2</v>
      </c>
      <c r="AM5" s="16">
        <f>_xll.acq_interpolator_scattered_eval_x5($K$6,AM$3,$M5)</f>
        <v>-2.5293225299035205E-2</v>
      </c>
      <c r="AN5" s="16">
        <f>_xll.acq_interpolator_scattered_eval_x5($K$6,AN$3,$M5)</f>
        <v>-3.0644260040692151E-2</v>
      </c>
      <c r="AO5" s="16">
        <f>_xll.acq_interpolator_scattered_eval_x5($K$6,AO$3,$M5)</f>
        <v>-3.5724200122688982E-2</v>
      </c>
      <c r="AP5" s="16">
        <f>_xll.acq_interpolator_scattered_eval_x5($K$6,AP$3,$M5)</f>
        <v>-4.0637164288388136E-2</v>
      </c>
      <c r="AQ5" s="16">
        <f>_xll.acq_interpolator_scattered_eval_x5($K$6,AQ$3,$M5)</f>
        <v>-4.5407509946835706E-2</v>
      </c>
      <c r="AR5" s="16">
        <f>_xll.acq_interpolator_scattered_eval_x5($K$6,AR$3,$M5)</f>
        <v>-5.0013875542523047E-2</v>
      </c>
    </row>
    <row r="6" spans="3:44" x14ac:dyDescent="0.35">
      <c r="C6">
        <v>2</v>
      </c>
      <c r="D6" s="15">
        <f>-3+6*_xll.acq_vector_element($K$7,$C6)</f>
        <v>-0.30500545352697372</v>
      </c>
      <c r="E6" s="15">
        <f>-3+6*_xll.acq_vector_element($K$7,$C6+20)</f>
        <v>-2.2543605831451714</v>
      </c>
      <c r="F6" s="15">
        <f t="shared" si="0"/>
        <v>5.6552556337995967E-3</v>
      </c>
      <c r="G6" s="16">
        <f>_xll.acq_interpolator_scattered_eval($K$6,D6:E6)</f>
        <v>5.6552556337962339E-3</v>
      </c>
      <c r="H6" s="16">
        <f t="shared" si="1"/>
        <v>3.3627614581810406E-15</v>
      </c>
      <c r="J6" s="49" t="s">
        <v>90</v>
      </c>
      <c r="K6" s="46" t="str">
        <f>_xll.acq_interpolator_scattered_create(D4:E23,F4:F23,,K5)</f>
        <v>#acqScatteredInterpolator:34</v>
      </c>
      <c r="M6">
        <v>-2.6</v>
      </c>
      <c r="N6" s="16">
        <f>_xll.acq_interpolator_scattered_eval_x5($K$6,N$3,$M6)</f>
        <v>-1.1668047611807498E-2</v>
      </c>
      <c r="O6" s="16">
        <f>_xll.acq_interpolator_scattered_eval_x5($K$6,O$3,$M6)</f>
        <v>-7.0368661139427122E-3</v>
      </c>
      <c r="P6" s="16">
        <f>_xll.acq_interpolator_scattered_eval_x5($K$6,P$3,$M6)</f>
        <v>-2.6757911954208638E-3</v>
      </c>
      <c r="Q6" s="16">
        <f>_xll.acq_interpolator_scattered_eval_x5($K$6,Q$3,$M6)</f>
        <v>8.2108823048489613E-4</v>
      </c>
      <c r="R6" s="16">
        <f>_xll.acq_interpolator_scattered_eval_x5($K$6,R$3,$M6)</f>
        <v>2.7115135316134083E-3</v>
      </c>
      <c r="S6" s="16">
        <f>_xll.acq_interpolator_scattered_eval_x5($K$6,S$3,$M6)</f>
        <v>2.3737643447942075E-3</v>
      </c>
      <c r="T6" s="16">
        <f>_xll.acq_interpolator_scattered_eval_x5($K$6,T$3,$M6)</f>
        <v>-3.1437554525244778E-4</v>
      </c>
      <c r="U6" s="16">
        <f>_xll.acq_interpolator_scattered_eval_x5($K$6,U$3,$M6)</f>
        <v>-4.7398565515809656E-3</v>
      </c>
      <c r="V6" s="16">
        <f>_xll.acq_interpolator_scattered_eval_x5($K$6,V$3,$M6)</f>
        <v>-9.6226573159643707E-3</v>
      </c>
      <c r="W6" s="16">
        <f>_xll.acq_interpolator_scattered_eval_x5($K$6,W$3,$M6)</f>
        <v>-1.3326252602485045E-2</v>
      </c>
      <c r="X6" s="16">
        <f>_xll.acq_interpolator_scattered_eval_x5($K$6,X$3,$M6)</f>
        <v>-1.4271013482150369E-2</v>
      </c>
      <c r="Y6" s="16">
        <f>_xll.acq_interpolator_scattered_eval_x5($K$6,Y$3,$M6)</f>
        <v>-1.1400661106336873E-2</v>
      </c>
      <c r="Z6" s="16">
        <f>_xll.acq_interpolator_scattered_eval_x5($K$6,Z$3,$M6)</f>
        <v>-4.6826983092038959E-3</v>
      </c>
      <c r="AA6" s="16">
        <f>_xll.acq_interpolator_scattered_eval_x5($K$6,AA$3,$M6)</f>
        <v>4.5761285835383692E-3</v>
      </c>
      <c r="AB6" s="16">
        <f>_xll.acq_interpolator_scattered_eval_x5($K$6,AB$3,$M6)</f>
        <v>1.4038816249678367E-2</v>
      </c>
      <c r="AC6" s="16">
        <f>_xll.acq_interpolator_scattered_eval_x5($K$6,AC$3,$M6)</f>
        <v>2.1339661991137068E-2</v>
      </c>
      <c r="AD6" s="16">
        <f>_xll.acq_interpolator_scattered_eval_x5($K$6,AD$3,$M6)</f>
        <v>2.5017641066192777E-2</v>
      </c>
      <c r="AE6" s="16">
        <f>_xll.acq_interpolator_scattered_eval_x5($K$6,AE$3,$M6)</f>
        <v>2.4695066801007196E-2</v>
      </c>
      <c r="AF6" s="16">
        <f>_xll.acq_interpolator_scattered_eval_x5($K$6,AF$3,$M6)</f>
        <v>2.0751343465720235E-2</v>
      </c>
      <c r="AG6" s="16">
        <f>_xll.acq_interpolator_scattered_eval_x5($K$6,AG$3,$M6)</f>
        <v>1.4016227452646444E-2</v>
      </c>
      <c r="AH6" s="16">
        <f>_xll.acq_interpolator_scattered_eval_x5($K$6,AH$3,$M6)</f>
        <v>5.6024615039218118E-3</v>
      </c>
      <c r="AI6" s="16">
        <f>_xll.acq_interpolator_scattered_eval_x5($K$6,AI$3,$M6)</f>
        <v>-3.2564942256093077E-3</v>
      </c>
      <c r="AJ6" s="16">
        <f>_xll.acq_interpolator_scattered_eval_x5($K$6,AJ$3,$M6)</f>
        <v>-1.1472319650308803E-2</v>
      </c>
      <c r="AK6" s="16">
        <f>_xll.acq_interpolator_scattered_eval_x5($K$6,AK$3,$M6)</f>
        <v>-1.8426860786651202E-2</v>
      </c>
      <c r="AL6" s="16">
        <f>_xll.acq_interpolator_scattered_eval_x5($K$6,AL$3,$M6)</f>
        <v>-2.4124215819557641E-2</v>
      </c>
      <c r="AM6" s="16">
        <f>_xll.acq_interpolator_scattered_eval_x5($K$6,AM$3,$M6)</f>
        <v>-2.8993303677187818E-2</v>
      </c>
      <c r="AN6" s="16">
        <f>_xll.acq_interpolator_scattered_eval_x5($K$6,AN$3,$M6)</f>
        <v>-3.3516714603252729E-2</v>
      </c>
      <c r="AO6" s="16">
        <f>_xll.acq_interpolator_scattered_eval_x5($K$6,AO$3,$M6)</f>
        <v>-3.7993954338783997E-2</v>
      </c>
      <c r="AP6" s="16">
        <f>_xll.acq_interpolator_scattered_eval_x5($K$6,AP$3,$M6)</f>
        <v>-4.2517238436889732E-2</v>
      </c>
      <c r="AQ6" s="16">
        <f>_xll.acq_interpolator_scattered_eval_x5($K$6,AQ$3,$M6)</f>
        <v>-4.7050658276350937E-2</v>
      </c>
      <c r="AR6" s="16">
        <f>_xll.acq_interpolator_scattered_eval_x5($K$6,AR$3,$M6)</f>
        <v>-5.1511020146410014E-2</v>
      </c>
    </row>
    <row r="7" spans="3:44" ht="15" thickBot="1" x14ac:dyDescent="0.4">
      <c r="C7">
        <v>3</v>
      </c>
      <c r="D7" s="15">
        <f>-3+6*_xll.acq_vector_element($K$7,$C7)</f>
        <v>-2.9350570756942034</v>
      </c>
      <c r="E7" s="15">
        <f>-3+6*_xll.acq_vector_element($K$7,$C7+20)</f>
        <v>2.425425864290446</v>
      </c>
      <c r="F7" s="15">
        <f t="shared" si="0"/>
        <v>5.0573619328775211E-7</v>
      </c>
      <c r="G7" s="16">
        <f>_xll.acq_interpolator_scattered_eval($K$6,D7:E7)</f>
        <v>5.0573619333679765E-7</v>
      </c>
      <c r="H7" s="16">
        <f t="shared" si="1"/>
        <v>-4.9045536986628939E-17</v>
      </c>
      <c r="J7" s="50" t="s">
        <v>133</v>
      </c>
      <c r="K7" s="47" t="str">
        <f>_xll.acq_random_vector(K3,K4)</f>
        <v>#acqVector:22</v>
      </c>
      <c r="M7">
        <v>-2.4</v>
      </c>
      <c r="N7" s="16">
        <f>_xll.acq_interpolator_scattered_eval_x5($K$6,N$3,$M7)</f>
        <v>-1.245269648004131E-2</v>
      </c>
      <c r="O7" s="16">
        <f>_xll.acq_interpolator_scattered_eval_x5($K$6,O$3,$M7)</f>
        <v>-7.1710094923524859E-3</v>
      </c>
      <c r="P7" s="16">
        <f>_xll.acq_interpolator_scattered_eval_x5($K$6,P$3,$M7)</f>
        <v>-2.1599955890619377E-3</v>
      </c>
      <c r="Q7" s="16">
        <f>_xll.acq_interpolator_scattered_eval_x5($K$6,Q$3,$M7)</f>
        <v>1.8288400963288962E-3</v>
      </c>
      <c r="R7" s="16">
        <f>_xll.acq_interpolator_scattered_eval_x5($K$6,R$3,$M7)</f>
        <v>3.8528730471741966E-3</v>
      </c>
      <c r="S7" s="16">
        <f>_xll.acq_interpolator_scattered_eval_x5($K$6,S$3,$M7)</f>
        <v>3.1224331108561983E-3</v>
      </c>
      <c r="T7" s="16">
        <f>_xll.acq_interpolator_scattered_eval_x5($K$6,T$3,$M7)</f>
        <v>-5.2508077284930607E-4</v>
      </c>
      <c r="U7" s="16">
        <f>_xll.acq_interpolator_scattered_eval_x5($K$6,U$3,$M7)</f>
        <v>-6.3524288898972932E-3</v>
      </c>
      <c r="V7" s="16">
        <f>_xll.acq_interpolator_scattered_eval_x5($K$6,V$3,$M7)</f>
        <v>-1.2838160764771428E-2</v>
      </c>
      <c r="W7" s="16">
        <f>_xll.acq_interpolator_scattered_eval_x5($K$6,W$3,$M7)</f>
        <v>-1.8053039728210221E-2</v>
      </c>
      <c r="X7" s="16">
        <f>_xll.acq_interpolator_scattered_eval_x5($K$6,X$3,$M7)</f>
        <v>-2.0098590513610324E-2</v>
      </c>
      <c r="Y7" s="16">
        <f>_xll.acq_interpolator_scattered_eval_x5($K$6,Y$3,$M7)</f>
        <v>-1.7586613406827864E-2</v>
      </c>
      <c r="Z7" s="16">
        <f>_xll.acq_interpolator_scattered_eval_x5($K$6,Z$3,$M7)</f>
        <v>-1.0222060761578944E-2</v>
      </c>
      <c r="AA7" s="16">
        <f>_xll.acq_interpolator_scattered_eval_x5($K$6,AA$3,$M7)</f>
        <v>7.1486158401762832E-4</v>
      </c>
      <c r="AB7" s="16">
        <f>_xll.acq_interpolator_scattered_eval_x5($K$6,AB$3,$M7)</f>
        <v>1.2568944046219529E-2</v>
      </c>
      <c r="AC7" s="16">
        <f>_xll.acq_interpolator_scattered_eval_x5($K$6,AC$3,$M7)</f>
        <v>2.2401109444017075E-2</v>
      </c>
      <c r="AD7" s="16">
        <f>_xll.acq_interpolator_scattered_eval_x5($K$6,AD$3,$M7)</f>
        <v>2.812088206967106E-2</v>
      </c>
      <c r="AE7" s="16">
        <f>_xll.acq_interpolator_scattered_eval_x5($K$6,AE$3,$M7)</f>
        <v>2.883967009439193E-2</v>
      </c>
      <c r="AF7" s="16">
        <f>_xll.acq_interpolator_scattered_eval_x5($K$6,AF$3,$M7)</f>
        <v>2.4693528527273516E-2</v>
      </c>
      <c r="AG7" s="16">
        <f>_xll.acq_interpolator_scattered_eval_x5($K$6,AG$3,$M7)</f>
        <v>1.6645884097615006E-2</v>
      </c>
      <c r="AH7" s="16">
        <f>_xll.acq_interpolator_scattered_eval_x5($K$6,AH$3,$M7)</f>
        <v>6.3238286660506834E-3</v>
      </c>
      <c r="AI7" s="16">
        <f>_xll.acq_interpolator_scattered_eval_x5($K$6,AI$3,$M7)</f>
        <v>-4.311625741200165E-3</v>
      </c>
      <c r="AJ7" s="16">
        <f>_xll.acq_interpolator_scattered_eval_x5($K$6,AJ$3,$M7)</f>
        <v>-1.3574751003863485E-2</v>
      </c>
      <c r="AK7" s="16">
        <f>_xll.acq_interpolator_scattered_eval_x5($K$6,AK$3,$M7)</f>
        <v>-2.0706222015481827E-2</v>
      </c>
      <c r="AL7" s="16">
        <f>_xll.acq_interpolator_scattered_eval_x5($K$6,AL$3,$M7)</f>
        <v>-2.602147707336834E-2</v>
      </c>
      <c r="AM7" s="16">
        <f>_xll.acq_interpolator_scattered_eval_x5($K$6,AM$3,$M7)</f>
        <v>-3.0383374331977103E-2</v>
      </c>
      <c r="AN7" s="16">
        <f>_xll.acq_interpolator_scattered_eval_x5($K$6,AN$3,$M7)</f>
        <v>-3.4541114023866303E-2</v>
      </c>
      <c r="AO7" s="16">
        <f>_xll.acq_interpolator_scattered_eval_x5($K$6,AO$3,$M7)</f>
        <v>-3.8852324288187474E-2</v>
      </c>
      <c r="AP7" s="16">
        <f>_xll.acq_interpolator_scattered_eval_x5($K$6,AP$3,$M7)</f>
        <v>-4.3356544634332896E-2</v>
      </c>
      <c r="AQ7" s="16">
        <f>_xll.acq_interpolator_scattered_eval_x5($K$6,AQ$3,$M7)</f>
        <v>-4.7943289250763611E-2</v>
      </c>
      <c r="AR7" s="16">
        <f>_xll.acq_interpolator_scattered_eval_x5($K$6,AR$3,$M7)</f>
        <v>-5.2472111578531475E-2</v>
      </c>
    </row>
    <row r="8" spans="3:44" x14ac:dyDescent="0.35">
      <c r="C8">
        <v>4</v>
      </c>
      <c r="D8" s="15">
        <f>-3+6*_xll.acq_vector_element($K$7,$C8)</f>
        <v>-1.6301080626435578</v>
      </c>
      <c r="E8" s="15">
        <f>-3+6*_xll.acq_vector_element($K$7,$C8+20)</f>
        <v>2.65062250290066</v>
      </c>
      <c r="F8" s="15">
        <f t="shared" si="0"/>
        <v>6.233098222660602E-5</v>
      </c>
      <c r="G8" s="16">
        <f>_xll.acq_interpolator_scattered_eval($K$6,D8:E8)</f>
        <v>6.2330982227919857E-5</v>
      </c>
      <c r="H8" s="16">
        <f t="shared" si="1"/>
        <v>-1.3138361926179343E-15</v>
      </c>
      <c r="M8">
        <v>-2.2000000000000002</v>
      </c>
      <c r="N8" s="16">
        <f>_xll.acq_interpolator_scattered_eval_x5($K$6,N$3,$M8)</f>
        <v>-1.4411330481808701E-2</v>
      </c>
      <c r="O8" s="16">
        <f>_xll.acq_interpolator_scattered_eval_x5($K$6,O$3,$M8)</f>
        <v>-8.6091944519713637E-3</v>
      </c>
      <c r="P8" s="16">
        <f>_xll.acq_interpolator_scattered_eval_x5($K$6,P$3,$M8)</f>
        <v>-3.0636207404686755E-3</v>
      </c>
      <c r="Q8" s="16">
        <f>_xll.acq_interpolator_scattered_eval_x5($K$6,Q$3,$M8)</f>
        <v>1.3469824731237971E-3</v>
      </c>
      <c r="R8" s="16">
        <f>_xll.acq_interpolator_scattered_eval_x5($K$6,R$3,$M8)</f>
        <v>3.5342712291232224E-3</v>
      </c>
      <c r="S8" s="16">
        <f>_xll.acq_interpolator_scattered_eval_x5($K$6,S$3,$M8)</f>
        <v>2.6053889793606136E-3</v>
      </c>
      <c r="T8" s="16">
        <f>_xll.acq_interpolator_scattered_eval_x5($K$6,T$3,$M8)</f>
        <v>-1.6005429021379389E-3</v>
      </c>
      <c r="U8" s="16">
        <f>_xll.acq_interpolator_scattered_eval_x5($K$6,U$3,$M8)</f>
        <v>-8.2371726733704818E-3</v>
      </c>
      <c r="V8" s="16">
        <f>_xll.acq_interpolator_scattered_eval_x5($K$6,V$3,$M8)</f>
        <v>-1.5628850297606078E-2</v>
      </c>
      <c r="W8" s="16">
        <f>_xll.acq_interpolator_scattered_eval_x5($K$6,W$3,$M8)</f>
        <v>-2.1695588282866593E-2</v>
      </c>
      <c r="X8" s="16">
        <f>_xll.acq_interpolator_scattered_eval_x5($K$6,X$3,$M8)</f>
        <v>-2.4367506349587887E-2</v>
      </c>
      <c r="Y8" s="16">
        <f>_xll.acq_interpolator_scattered_eval_x5($K$6,Y$3,$M8)</f>
        <v>-2.1991102714651278E-2</v>
      </c>
      <c r="Z8" s="16">
        <f>_xll.acq_interpolator_scattered_eval_x5($K$6,Z$3,$M8)</f>
        <v>-1.3884375750335192E-2</v>
      </c>
      <c r="AA8" s="16">
        <f>_xll.acq_interpolator_scattered_eval_x5($K$6,AA$3,$M8)</f>
        <v>-9.627727301412467E-4</v>
      </c>
      <c r="AB8" s="16">
        <f>_xll.acq_interpolator_scattered_eval_x5($K$6,AB$3,$M8)</f>
        <v>1.413401072488123E-2</v>
      </c>
      <c r="AC8" s="16">
        <f>_xll.acq_interpolator_scattered_eval_x5($K$6,AC$3,$M8)</f>
        <v>2.7891114549465097E-2</v>
      </c>
      <c r="AD8" s="16">
        <f>_xll.acq_interpolator_scattered_eval_x5($K$6,AD$3,$M8)</f>
        <v>3.7217795805876794E-2</v>
      </c>
      <c r="AE8" s="16">
        <f>_xll.acq_interpolator_scattered_eval_x5($K$6,AE$3,$M8)</f>
        <v>4.0285106235853962E-2</v>
      </c>
      <c r="AF8" s="16">
        <f>_xll.acq_interpolator_scattered_eval_x5($K$6,AF$3,$M8)</f>
        <v>3.6753752476565107E-2</v>
      </c>
      <c r="AG8" s="16">
        <f>_xll.acq_interpolator_scattered_eval_x5($K$6,AG$3,$M8)</f>
        <v>2.7698132680733952E-2</v>
      </c>
      <c r="AH8" s="16">
        <f>_xll.acq_interpolator_scattered_eval_x5($K$6,AH$3,$M8)</f>
        <v>1.5334192375562491E-2</v>
      </c>
      <c r="AI8" s="16">
        <f>_xll.acq_interpolator_scattered_eval_x5($K$6,AI$3,$M8)</f>
        <v>2.4291707208708366E-3</v>
      </c>
      <c r="AJ8" s="16">
        <f>_xll.acq_interpolator_scattered_eval_x5($K$6,AJ$3,$M8)</f>
        <v>-8.6733616070807599E-3</v>
      </c>
      <c r="AK8" s="16">
        <f>_xll.acq_interpolator_scattered_eval_x5($K$6,AK$3,$M8)</f>
        <v>-1.7003254972759358E-2</v>
      </c>
      <c r="AL8" s="16">
        <f>_xll.acq_interpolator_scattered_eval_x5($K$6,AL$3,$M8)</f>
        <v>-2.3079184338890342E-2</v>
      </c>
      <c r="AM8" s="16">
        <f>_xll.acq_interpolator_scattered_eval_x5($K$6,AM$3,$M8)</f>
        <v>-2.8059420158939197E-2</v>
      </c>
      <c r="AN8" s="16">
        <f>_xll.acq_interpolator_scattered_eval_x5($K$6,AN$3,$M8)</f>
        <v>-3.2839259795561404E-2</v>
      </c>
      <c r="AO8" s="16">
        <f>_xll.acq_interpolator_scattered_eval_x5($K$6,AO$3,$M8)</f>
        <v>-3.7773363975622004E-2</v>
      </c>
      <c r="AP8" s="16">
        <f>_xll.acq_interpolator_scattered_eval_x5($K$6,AP$3,$M8)</f>
        <v>-4.2846152672229756E-2</v>
      </c>
      <c r="AQ8" s="16">
        <f>_xll.acq_interpolator_scattered_eval_x5($K$6,AQ$3,$M8)</f>
        <v>-4.7902878033912633E-2</v>
      </c>
      <c r="AR8" s="16">
        <f>_xll.acq_interpolator_scattered_eval_x5($K$6,AR$3,$M8)</f>
        <v>-5.2785334966987757E-2</v>
      </c>
    </row>
    <row r="9" spans="3:44" x14ac:dyDescent="0.35">
      <c r="C9">
        <v>5</v>
      </c>
      <c r="D9" s="15">
        <f>-3+6*_xll.acq_vector_element($K$7,$C9)</f>
        <v>1.6247833776287735</v>
      </c>
      <c r="E9" s="15">
        <f>-3+6*_xll.acq_vector_element($K$7,$C9+20)</f>
        <v>-1.8996802414767444</v>
      </c>
      <c r="F9" s="15">
        <f t="shared" si="0"/>
        <v>1.9329536755916005E-3</v>
      </c>
      <c r="G9" s="16">
        <f>_xll.acq_interpolator_scattered_eval($K$6,D9:E9)</f>
        <v>1.9329536755909506E-3</v>
      </c>
      <c r="H9" s="16">
        <f t="shared" si="1"/>
        <v>6.4987078218781136E-16</v>
      </c>
      <c r="M9">
        <v>-2</v>
      </c>
      <c r="N9" s="16">
        <f>_xll.acq_interpolator_scattered_eval_x5($K$6,N$3,$M9)</f>
        <v>-1.7998111166025142E-2</v>
      </c>
      <c r="O9" s="16">
        <f>_xll.acq_interpolator_scattered_eval_x5($K$6,O$3,$M9)</f>
        <v>-1.1951815203696857E-2</v>
      </c>
      <c r="P9" s="16">
        <f>_xll.acq_interpolator_scattered_eval_x5($K$6,P$3,$M9)</f>
        <v>-6.1235460005436369E-3</v>
      </c>
      <c r="Q9" s="16">
        <f>_xll.acq_interpolator_scattered_eval_x5($K$6,Q$3,$M9)</f>
        <v>-1.4386648045297736E-3</v>
      </c>
      <c r="R9" s="16">
        <f>_xll.acq_interpolator_scattered_eval_x5($K$6,R$3,$M9)</f>
        <v>9.8828159413856705E-4</v>
      </c>
      <c r="S9" s="16">
        <f>_xll.acq_interpolator_scattered_eval_x5($K$6,S$3,$M9)</f>
        <v>2.8483272399080183E-4</v>
      </c>
      <c r="T9" s="16">
        <f>_xll.acq_interpolator_scattered_eval_x5($K$6,T$3,$M9)</f>
        <v>-3.6388438790170945E-3</v>
      </c>
      <c r="U9" s="16">
        <f>_xll.acq_interpolator_scattered_eval_x5($K$6,U$3,$M9)</f>
        <v>-9.8488997741089431E-3</v>
      </c>
      <c r="V9" s="16">
        <f>_xll.acq_interpolator_scattered_eval_x5($K$6,V$3,$M9)</f>
        <v>-1.6618308983136078E-2</v>
      </c>
      <c r="W9" s="16">
        <f>_xll.acq_interpolator_scattered_eval_x5($K$6,W$3,$M9)</f>
        <v>-2.1869356363416831E-2</v>
      </c>
      <c r="X9" s="16">
        <f>_xll.acq_interpolator_scattered_eval_x5($K$6,X$3,$M9)</f>
        <v>-2.3537054522932595E-2</v>
      </c>
      <c r="Y9" s="16">
        <f>_xll.acq_interpolator_scattered_eval_x5($K$6,Y$3,$M9)</f>
        <v>-1.9858105271691698E-2</v>
      </c>
      <c r="Z9" s="16">
        <f>_xll.acq_interpolator_scattered_eval_x5($K$6,Z$3,$M9)</f>
        <v>-9.809591818248975E-3</v>
      </c>
      <c r="AA9" s="16">
        <f>_xll.acq_interpolator_scattered_eval_x5($K$6,AA$3,$M9)</f>
        <v>6.1827739284699406E-3</v>
      </c>
      <c r="AB9" s="16">
        <f>_xll.acq_interpolator_scattered_eval_x5($K$6,AB$3,$M9)</f>
        <v>2.5667506349808002E-2</v>
      </c>
      <c r="AC9" s="16">
        <f>_xll.acq_interpolator_scattered_eval_x5($K$6,AC$3,$M9)</f>
        <v>4.4533002626269198E-2</v>
      </c>
      <c r="AD9" s="16">
        <f>_xll.acq_interpolator_scattered_eval_x5($K$6,AD$3,$M9)</f>
        <v>5.8455461762949967E-2</v>
      </c>
      <c r="AE9" s="16">
        <f>_xll.acq_interpolator_scattered_eval_x5($K$6,AE$3,$M9)</f>
        <v>6.4451164750229953E-2</v>
      </c>
      <c r="AF9" s="16">
        <f>_xll.acq_interpolator_scattered_eval_x5($K$6,AF$3,$M9)</f>
        <v>6.1658936537525938E-2</v>
      </c>
      <c r="AG9" s="16">
        <f>_xll.acq_interpolator_scattered_eval_x5($K$6,AG$3,$M9)</f>
        <v>5.1331660404820602E-2</v>
      </c>
      <c r="AH9" s="16">
        <f>_xll.acq_interpolator_scattered_eval_x5($K$6,AH$3,$M9)</f>
        <v>3.6323943430971853E-2</v>
      </c>
      <c r="AI9" s="16">
        <f>_xll.acq_interpolator_scattered_eval_x5($K$6,AI$3,$M9)</f>
        <v>2.017406745595797E-2</v>
      </c>
      <c r="AJ9" s="16">
        <f>_xll.acq_interpolator_scattered_eval_x5($K$6,AJ$3,$M9)</f>
        <v>5.8340413379491494E-3</v>
      </c>
      <c r="AK9" s="16">
        <f>_xll.acq_interpolator_scattered_eval_x5($K$6,AK$3,$M9)</f>
        <v>-5.4334780295810983E-3</v>
      </c>
      <c r="AL9" s="16">
        <f>_xll.acq_interpolator_scattered_eval_x5($K$6,AL$3,$M9)</f>
        <v>-1.4104837506281172E-2</v>
      </c>
      <c r="AM9" s="16">
        <f>_xll.acq_interpolator_scattered_eval_x5($K$6,AM$3,$M9)</f>
        <v>-2.1362704316104535E-2</v>
      </c>
      <c r="AN9" s="16">
        <f>_xll.acq_interpolator_scattered_eval_x5($K$6,AN$3,$M9)</f>
        <v>-2.8093058218851844E-2</v>
      </c>
      <c r="AO9" s="16">
        <f>_xll.acq_interpolator_scattered_eval_x5($K$6,AO$3,$M9)</f>
        <v>-3.4626021739135163E-2</v>
      </c>
      <c r="AP9" s="16">
        <f>_xll.acq_interpolator_scattered_eval_x5($K$6,AP$3,$M9)</f>
        <v>-4.0944784703110679E-2</v>
      </c>
      <c r="AQ9" s="16">
        <f>_xll.acq_interpolator_scattered_eval_x5($K$6,AQ$3,$M9)</f>
        <v>-4.6924207426294662E-2</v>
      </c>
      <c r="AR9" s="16">
        <f>_xll.acq_interpolator_scattered_eval_x5($K$6,AR$3,$M9)</f>
        <v>-5.2454697054243979E-2</v>
      </c>
    </row>
    <row r="10" spans="3:44" ht="15" thickBot="1" x14ac:dyDescent="0.4">
      <c r="C10">
        <v>6</v>
      </c>
      <c r="D10" s="15">
        <f>-3+6*_xll.acq_vector_element($K$7,$C10)</f>
        <v>1.2428642408922315</v>
      </c>
      <c r="E10" s="15">
        <f>-3+6*_xll.acq_vector_element($K$7,$C10+20)</f>
        <v>-2.8032312397845089</v>
      </c>
      <c r="F10" s="15">
        <f t="shared" si="0"/>
        <v>8.2491367621231206E-5</v>
      </c>
      <c r="G10" s="16">
        <f>_xll.acq_interpolator_scattered_eval($K$6,D10:E10)</f>
        <v>8.2491367620897774E-5</v>
      </c>
      <c r="H10" s="16">
        <f t="shared" si="1"/>
        <v>3.3343282562076082E-16</v>
      </c>
      <c r="K10" s="11" t="s">
        <v>3</v>
      </c>
      <c r="M10">
        <v>-1.8</v>
      </c>
      <c r="N10" s="16">
        <f>_xll.acq_interpolator_scattered_eval_x5($K$6,N$3,$M10)</f>
        <v>-2.3483236679781597E-2</v>
      </c>
      <c r="O10" s="16">
        <f>_xll.acq_interpolator_scattered_eval_x5($K$6,O$3,$M10)</f>
        <v>-1.7547876844002851E-2</v>
      </c>
      <c r="P10" s="16">
        <f>_xll.acq_interpolator_scattered_eval_x5($K$6,P$3,$M10)</f>
        <v>-1.1743438451240295E-2</v>
      </c>
      <c r="Q10" s="16">
        <f>_xll.acq_interpolator_scattered_eval_x5($K$6,Q$3,$M10)</f>
        <v>-6.9271101678172065E-3</v>
      </c>
      <c r="R10" s="16">
        <f>_xll.acq_interpolator_scattered_eval_x5($K$6,R$3,$M10)</f>
        <v>-4.0795096838426876E-3</v>
      </c>
      <c r="S10" s="16">
        <f>_xll.acq_interpolator_scattered_eval_x5($K$6,S$3,$M10)</f>
        <v>-3.8939194119772241E-3</v>
      </c>
      <c r="T10" s="16">
        <f>_xll.acq_interpolator_scattered_eval_x5($K$6,T$3,$M10)</f>
        <v>-6.2977384704490796E-3</v>
      </c>
      <c r="U10" s="16">
        <f>_xll.acq_interpolator_scattered_eval_x5($K$6,U$3,$M10)</f>
        <v>-1.0269609240927015E-2</v>
      </c>
      <c r="V10" s="16">
        <f>_xll.acq_interpolator_scattered_eval_x5($K$6,V$3,$M10)</f>
        <v>-1.408731792545086E-2</v>
      </c>
      <c r="W10" s="16">
        <f>_xll.acq_interpolator_scattered_eval_x5($K$6,W$3,$M10)</f>
        <v>-1.5754971191489858E-2</v>
      </c>
      <c r="X10" s="16">
        <f>_xll.acq_interpolator_scattered_eval_x5($K$6,X$3,$M10)</f>
        <v>-1.333217355797111E-2</v>
      </c>
      <c r="Y10" s="16">
        <f>_xll.acq_interpolator_scattered_eval_x5($K$6,Y$3,$M10)</f>
        <v>-5.1564366803794701E-3</v>
      </c>
      <c r="Z10" s="16">
        <f>_xll.acq_interpolator_scattered_eval_x5($K$6,Z$3,$M10)</f>
        <v>9.8042889659647105E-3</v>
      </c>
      <c r="AA10" s="16">
        <f>_xll.acq_interpolator_scattered_eval_x5($K$6,AA$3,$M10)</f>
        <v>3.1216480953481195E-2</v>
      </c>
      <c r="AB10" s="16">
        <f>_xll.acq_interpolator_scattered_eval_x5($K$6,AB$3,$M10)</f>
        <v>5.6510722288686734E-2</v>
      </c>
      <c r="AC10" s="16">
        <f>_xll.acq_interpolator_scattered_eval_x5($K$6,AC$3,$M10)</f>
        <v>8.0907988831962749E-2</v>
      </c>
      <c r="AD10" s="16">
        <f>_xll.acq_interpolator_scattered_eval_x5($K$6,AD$3,$M10)</f>
        <v>9.9003712721808301E-2</v>
      </c>
      <c r="AE10" s="16">
        <f>_xll.acq_interpolator_scattered_eval_x5($K$6,AE$3,$M10)</f>
        <v>0.10691358631256322</v>
      </c>
      <c r="AF10" s="16">
        <f>_xll.acq_interpolator_scattered_eval_x5($K$6,AF$3,$M10)</f>
        <v>0.10350943783532848</v>
      </c>
      <c r="AG10" s="16">
        <f>_xll.acq_interpolator_scattered_eval_x5($K$6,AG$3,$M10)</f>
        <v>9.0407772790699323E-2</v>
      </c>
      <c r="AH10" s="16">
        <f>_xll.acq_interpolator_scattered_eval_x5($K$6,AH$3,$M10)</f>
        <v>7.1155950326404663E-2</v>
      </c>
      <c r="AI10" s="16">
        <f>_xll.acq_interpolator_scattered_eval_x5($K$6,AI$3,$M10)</f>
        <v>4.9984844630603771E-2</v>
      </c>
      <c r="AJ10" s="16">
        <f>_xll.acq_interpolator_scattered_eval_x5($K$6,AJ$3,$M10)</f>
        <v>3.036986729617544E-2</v>
      </c>
      <c r="AK10" s="16">
        <f>_xll.acq_interpolator_scattered_eval_x5($K$6,AK$3,$M10)</f>
        <v>1.3953990514877055E-2</v>
      </c>
      <c r="AL10" s="16">
        <f>_xll.acq_interpolator_scattered_eval_x5($K$6,AL$3,$M10)</f>
        <v>5.7303042169448357E-4</v>
      </c>
      <c r="AM10" s="16">
        <f>_xll.acq_interpolator_scattered_eval_x5($K$6,AM$3,$M10)</f>
        <v>-1.0723404374176423E-2</v>
      </c>
      <c r="AN10" s="16">
        <f>_xll.acq_interpolator_scattered_eval_x5($K$6,AN$3,$M10)</f>
        <v>-2.0716292835458977E-2</v>
      </c>
      <c r="AO10" s="16">
        <f>_xll.acq_interpolator_scattered_eval_x5($K$6,AO$3,$M10)</f>
        <v>-2.9753879819428959E-2</v>
      </c>
      <c r="AP10" s="16">
        <f>_xll.acq_interpolator_scattered_eval_x5($K$6,AP$3,$M10)</f>
        <v>-3.7913610763015207E-2</v>
      </c>
      <c r="AQ10" s="16">
        <f>_xll.acq_interpolator_scattered_eval_x5($K$6,AQ$3,$M10)</f>
        <v>-4.519312838402547E-2</v>
      </c>
      <c r="AR10" s="16">
        <f>_xll.acq_interpolator_scattered_eval_x5($K$6,AR$3,$M10)</f>
        <v>-5.1604170984292506E-2</v>
      </c>
    </row>
    <row r="11" spans="3:44" x14ac:dyDescent="0.35">
      <c r="C11">
        <v>7</v>
      </c>
      <c r="D11" s="15">
        <f>-3+6*_xll.acq_vector_element($K$7,$C11)</f>
        <v>0.72026776615530252</v>
      </c>
      <c r="E11" s="15">
        <f>-3+6*_xll.acq_vector_element($K$7,$C11+20)</f>
        <v>0.23599513387307525</v>
      </c>
      <c r="F11" s="15">
        <f t="shared" si="0"/>
        <v>0.56299791277613687</v>
      </c>
      <c r="G11" s="16">
        <f>_xll.acq_interpolator_scattered_eval($K$6,D11:E11)</f>
        <v>0.56299791277613709</v>
      </c>
      <c r="H11" s="16">
        <f t="shared" si="1"/>
        <v>0</v>
      </c>
      <c r="K11" t="s">
        <v>2</v>
      </c>
      <c r="M11">
        <v>-1.6</v>
      </c>
      <c r="N11" s="16">
        <f>_xll.acq_interpolator_scattered_eval_x5($K$6,N$3,$M11)</f>
        <v>-3.0831971589282584E-2</v>
      </c>
      <c r="O11" s="16">
        <f>_xll.acq_interpolator_scattered_eval_x5($K$6,O$3,$M11)</f>
        <v>-2.5328371595701372E-2</v>
      </c>
      <c r="P11" s="16">
        <f>_xll.acq_interpolator_scattered_eval_x5($K$6,P$3,$M11)</f>
        <v>-1.9782005436022005E-2</v>
      </c>
      <c r="Q11" s="16">
        <f>_xll.acq_interpolator_scattered_eval_x5($K$6,Q$3,$M11)</f>
        <v>-1.4862927650010491E-2</v>
      </c>
      <c r="R11" s="16">
        <f>_xll.acq_interpolator_scattered_eval_x5($K$6,R$3,$M11)</f>
        <v>-1.1266958205915587E-2</v>
      </c>
      <c r="S11" s="16">
        <f>_xll.acq_interpolator_scattered_eval_x5($K$6,S$3,$M11)</f>
        <v>-9.3623281920826931E-3</v>
      </c>
      <c r="T11" s="16">
        <f>_xll.acq_interpolator_scattered_eval_x5($K$6,T$3,$M11)</f>
        <v>-8.8144833800503468E-3</v>
      </c>
      <c r="U11" s="16">
        <f>_xll.acq_interpolator_scattered_eval_x5($K$6,U$3,$M11)</f>
        <v>-8.4657560025354316E-3</v>
      </c>
      <c r="V11" s="16">
        <f>_xll.acq_interpolator_scattered_eval_x5($K$6,V$3,$M11)</f>
        <v>-6.5682137802497422E-3</v>
      </c>
      <c r="W11" s="16">
        <f>_xll.acq_interpolator_scattered_eval_x5($K$6,W$3,$M11)</f>
        <v>-1.1842376296161009E-3</v>
      </c>
      <c r="X11" s="16">
        <f>_xll.acq_interpolator_scattered_eval_x5($K$6,X$3,$M11)</f>
        <v>9.4596588212515452E-3</v>
      </c>
      <c r="Y11" s="16">
        <f>_xll.acq_interpolator_scattered_eval_x5($K$6,Y$3,$M11)</f>
        <v>2.6686651874307587E-2</v>
      </c>
      <c r="Z11" s="16">
        <f>_xll.acq_interpolator_scattered_eval_x5($K$6,Z$3,$M11)</f>
        <v>5.0971446796853941E-2</v>
      </c>
      <c r="AA11" s="16">
        <f>_xll.acq_interpolator_scattered_eval_x5($K$6,AA$3,$M11)</f>
        <v>8.1226220296713864E-2</v>
      </c>
      <c r="AB11" s="16">
        <f>_xll.acq_interpolator_scattered_eval_x5($K$6,AB$3,$M11)</f>
        <v>0.11401766305294418</v>
      </c>
      <c r="AC11" s="16">
        <f>_xll.acq_interpolator_scattered_eval_x5($K$6,AC$3,$M11)</f>
        <v>0.14371179033641845</v>
      </c>
      <c r="AD11" s="16">
        <f>_xll.acq_interpolator_scattered_eval_x5($K$6,AD$3,$M11)</f>
        <v>0.16422383783394154</v>
      </c>
      <c r="AE11" s="16">
        <f>_xll.acq_interpolator_scattered_eval_x5($K$6,AE$3,$M11)</f>
        <v>0.17139567262810848</v>
      </c>
      <c r="AF11" s="16">
        <f>_xll.acq_interpolator_scattered_eval_x5($K$6,AF$3,$M11)</f>
        <v>0.16437898794046524</v>
      </c>
      <c r="AG11" s="16">
        <f>_xll.acq_interpolator_scattered_eval_x5($K$6,AG$3,$M11)</f>
        <v>0.14551371566820928</v>
      </c>
      <c r="AH11" s="16">
        <f>_xll.acq_interpolator_scattered_eval_x5($K$6,AH$3,$M11)</f>
        <v>0.11920177472050197</v>
      </c>
      <c r="AI11" s="16">
        <f>_xll.acq_interpolator_scattered_eval_x5($K$6,AI$3,$M11)</f>
        <v>9.0377805058973068E-2</v>
      </c>
      <c r="AJ11" s="16">
        <f>_xll.acq_interpolator_scattered_eval_x5($K$6,AJ$3,$M11)</f>
        <v>6.3019831243302876E-2</v>
      </c>
      <c r="AK11" s="16">
        <f>_xll.acq_interpolator_scattered_eval_x5($K$6,AK$3,$M11)</f>
        <v>3.9216073261227877E-2</v>
      </c>
      <c r="AL11" s="16">
        <f>_xll.acq_interpolator_scattered_eval_x5($K$6,AL$3,$M11)</f>
        <v>1.9253815000923439E-2</v>
      </c>
      <c r="AM11" s="16">
        <f>_xll.acq_interpolator_scattered_eval_x5($K$6,AM$3,$M11)</f>
        <v>2.5084002749462949E-3</v>
      </c>
      <c r="AN11" s="16">
        <f>_xll.acq_interpolator_scattered_eval_x5($K$6,AN$3,$M11)</f>
        <v>-1.1714991698342812E-2</v>
      </c>
      <c r="AO11" s="16">
        <f>_xll.acq_interpolator_scattered_eval_x5($K$6,AO$3,$M11)</f>
        <v>-2.38753484990635E-2</v>
      </c>
      <c r="AP11" s="16">
        <f>_xll.acq_interpolator_scattered_eval_x5($K$6,AP$3,$M11)</f>
        <v>-3.4249007308869012E-2</v>
      </c>
      <c r="AQ11" s="16">
        <f>_xll.acq_interpolator_scattered_eval_x5($K$6,AQ$3,$M11)</f>
        <v>-4.3041800792907696E-2</v>
      </c>
      <c r="AR11" s="16">
        <f>_xll.acq_interpolator_scattered_eval_x5($K$6,AR$3,$M11)</f>
        <v>-5.0447630363405639E-2</v>
      </c>
    </row>
    <row r="12" spans="3:44" x14ac:dyDescent="0.35">
      <c r="C12">
        <v>8</v>
      </c>
      <c r="D12" s="15">
        <f>-3+6*_xll.acq_vector_element($K$7,$C12)</f>
        <v>-1.8482401482760906</v>
      </c>
      <c r="E12" s="15">
        <f>-3+6*_xll.acq_vector_element($K$7,$C12+20)</f>
        <v>-2.2786153759807348</v>
      </c>
      <c r="F12" s="15">
        <f t="shared" si="0"/>
        <v>1.8262427142594803E-4</v>
      </c>
      <c r="G12" s="16">
        <f>_xll.acq_interpolator_scattered_eval($K$6,D12:E12)</f>
        <v>1.8262427142810844E-4</v>
      </c>
      <c r="H12" s="16">
        <f t="shared" si="1"/>
        <v>-2.1604083539489283E-15</v>
      </c>
      <c r="K12" t="s">
        <v>4</v>
      </c>
      <c r="M12">
        <v>-1.4</v>
      </c>
      <c r="N12" s="16">
        <f>_xll.acq_interpolator_scattered_eval_x5($K$6,N$3,$M12)</f>
        <v>-3.9710016368459694E-2</v>
      </c>
      <c r="O12" s="16">
        <f>_xll.acq_interpolator_scattered_eval_x5($K$6,O$3,$M12)</f>
        <v>-3.4837663205689332E-2</v>
      </c>
      <c r="P12" s="16">
        <f>_xll.acq_interpolator_scattered_eval_x5($K$6,P$3,$M12)</f>
        <v>-2.9628734548683606E-2</v>
      </c>
      <c r="Q12" s="16">
        <f>_xll.acq_interpolator_scattered_eval_x5($K$6,Q$3,$M12)</f>
        <v>-2.4472948263020995E-2</v>
      </c>
      <c r="R12" s="16">
        <f>_xll.acq_interpolator_scattered_eval_x5($K$6,R$3,$M12)</f>
        <v>-1.9679802383419556E-2</v>
      </c>
      <c r="S12" s="16">
        <f>_xll.acq_interpolator_scattered_eval_x5($K$6,S$3,$M12)</f>
        <v>-1.5196522930845422E-2</v>
      </c>
      <c r="T12" s="16">
        <f>_xll.acq_interpolator_scattered_eval_x5($K$6,T$3,$M12)</f>
        <v>-1.0337903528649569E-2</v>
      </c>
      <c r="U12" s="16">
        <f>_xll.acq_interpolator_scattered_eval_x5($K$6,U$3,$M12)</f>
        <v>-3.7176768450399716E-3</v>
      </c>
      <c r="V12" s="16">
        <f>_xll.acq_interpolator_scattered_eval_x5($K$6,V$3,$M12)</f>
        <v>6.5415491021299423E-3</v>
      </c>
      <c r="W12" s="16">
        <f>_xll.acq_interpolator_scattered_eval_x5($K$6,W$3,$M12)</f>
        <v>2.2413676497992936E-2</v>
      </c>
      <c r="X12" s="16">
        <f>_xll.acq_interpolator_scattered_eval_x5($K$6,X$3,$M12)</f>
        <v>4.5511531086955381E-2</v>
      </c>
      <c r="Y12" s="16">
        <f>_xll.acq_interpolator_scattered_eval_x5($K$6,Y$3,$M12)</f>
        <v>7.6591046716660144E-2</v>
      </c>
      <c r="Z12" s="16">
        <f>_xll.acq_interpolator_scattered_eval_x5($K$6,Z$3,$M12)</f>
        <v>0.11496647367859388</v>
      </c>
      <c r="AA12" s="16">
        <f>_xll.acq_interpolator_scattered_eval_x5($K$6,AA$3,$M12)</f>
        <v>0.15786346894430012</v>
      </c>
      <c r="AB12" s="16">
        <f>_xll.acq_interpolator_scattered_eval_x5($K$6,AB$3,$M12)</f>
        <v>0.20008934417651322</v>
      </c>
      <c r="AC12" s="16">
        <f>_xll.acq_interpolator_scattered_eval_x5($K$6,AC$3,$M12)</f>
        <v>0.23476767050041786</v>
      </c>
      <c r="AD12" s="16">
        <f>_xll.acq_interpolator_scattered_eval_x5($K$6,AD$3,$M12)</f>
        <v>0.25540021385554584</v>
      </c>
      <c r="AE12" s="16">
        <f>_xll.acq_interpolator_scattered_eval_x5($K$6,AE$3,$M12)</f>
        <v>0.25822566345731873</v>
      </c>
      <c r="AF12" s="16">
        <f>_xll.acq_interpolator_scattered_eval_x5($K$6,AF$3,$M12)</f>
        <v>0.24341552272182737</v>
      </c>
      <c r="AG12" s="16">
        <f>_xll.acq_interpolator_scattered_eval_x5($K$6,AG$3,$M12)</f>
        <v>0.21463401396634096</v>
      </c>
      <c r="AH12" s="16">
        <f>_xll.acq_interpolator_scattered_eval_x5($K$6,AH$3,$M12)</f>
        <v>0.17752251437182165</v>
      </c>
      <c r="AI12" s="16">
        <f>_xll.acq_interpolator_scattered_eval_x5($K$6,AI$3,$M12)</f>
        <v>0.1379074051977266</v>
      </c>
      <c r="AJ12" s="16">
        <f>_xll.acq_interpolator_scattered_eval_x5($K$6,AJ$3,$M12)</f>
        <v>0.10032912097794605</v>
      </c>
      <c r="AK12" s="16">
        <f>_xll.acq_interpolator_scattered_eval_x5($K$6,AK$3,$M12)</f>
        <v>6.7305684578434125E-2</v>
      </c>
      <c r="AL12" s="16">
        <f>_xll.acq_interpolator_scattered_eval_x5($K$6,AL$3,$M12)</f>
        <v>3.9504580881910716E-2</v>
      </c>
      <c r="AM12" s="16">
        <f>_xll.acq_interpolator_scattered_eval_x5($K$6,AM$3,$M12)</f>
        <v>1.6517486124535508E-2</v>
      </c>
      <c r="AN12" s="16">
        <f>_xll.acq_interpolator_scattered_eval_x5($K$6,AN$3,$M12)</f>
        <v>-2.386679618886195E-3</v>
      </c>
      <c r="AO12" s="16">
        <f>_xll.acq_interpolator_scattered_eval_x5($K$6,AO$3,$M12)</f>
        <v>-1.7890586862135127E-2</v>
      </c>
      <c r="AP12" s="16">
        <f>_xll.acq_interpolator_scattered_eval_x5($K$6,AP$3,$M12)</f>
        <v>-3.0559028130800334E-2</v>
      </c>
      <c r="AQ12" s="16">
        <f>_xll.acq_interpolator_scattered_eval_x5($K$6,AQ$3,$M12)</f>
        <v>-4.0868945582592908E-2</v>
      </c>
      <c r="AR12" s="16">
        <f>_xll.acq_interpolator_scattered_eval_x5($K$6,AR$3,$M12)</f>
        <v>-4.9236755255656114E-2</v>
      </c>
    </row>
    <row r="13" spans="3:44" x14ac:dyDescent="0.35">
      <c r="C13">
        <v>9</v>
      </c>
      <c r="D13" s="15">
        <f>-3+6*_xll.acq_vector_element($K$7,$C13)</f>
        <v>-2.0649865977466106</v>
      </c>
      <c r="E13" s="15">
        <f>-3+6*_xll.acq_vector_element($K$7,$C13+20)</f>
        <v>-1.9678369564935565</v>
      </c>
      <c r="F13" s="15">
        <f t="shared" si="0"/>
        <v>2.9264451754979469E-4</v>
      </c>
      <c r="G13" s="16">
        <f>_xll.acq_interpolator_scattered_eval($K$6,D13:E13)</f>
        <v>2.9264451755228477E-4</v>
      </c>
      <c r="H13" s="16">
        <f t="shared" si="1"/>
        <v>-2.490087129547458E-15</v>
      </c>
      <c r="K13" t="s">
        <v>57</v>
      </c>
      <c r="M13">
        <v>-1.2</v>
      </c>
      <c r="N13" s="16">
        <f>_xll.acq_interpolator_scattered_eval_x5($K$6,N$3,$M13)</f>
        <v>-4.9592485191825304E-2</v>
      </c>
      <c r="O13" s="16">
        <f>_xll.acq_interpolator_scattered_eval_x5($K$6,O$3,$M13)</f>
        <v>-4.5412168777079161E-2</v>
      </c>
      <c r="P13" s="16">
        <f>_xll.acq_interpolator_scattered_eval_x5($K$6,P$3,$M13)</f>
        <v>-4.047382228658155E-2</v>
      </c>
      <c r="Q13" s="16">
        <f>_xll.acq_interpolator_scattered_eval_x5($K$6,Q$3,$M13)</f>
        <v>-3.4833402250664128E-2</v>
      </c>
      <c r="R13" s="16">
        <f>_xll.acq_interpolator_scattered_eval_x5($K$6,R$3,$M13)</f>
        <v>-2.8370316749249547E-2</v>
      </c>
      <c r="S13" s="16">
        <f>_xll.acq_interpolator_scattered_eval_x5($K$6,S$3,$M13)</f>
        <v>-2.0569882006944373E-2</v>
      </c>
      <c r="T13" s="16">
        <f>_xll.acq_interpolator_scattered_eval_x5($K$6,T$3,$M13)</f>
        <v>-1.0334054263015299E-2</v>
      </c>
      <c r="U13" s="16">
        <f>_xll.acq_interpolator_scattered_eval_x5($K$6,U$3,$M13)</f>
        <v>4.0523698838287507E-3</v>
      </c>
      <c r="V13" s="16">
        <f>_xll.acq_interpolator_scattered_eval_x5($K$6,V$3,$M13)</f>
        <v>2.4725325151124574E-2</v>
      </c>
      <c r="W13" s="16">
        <f>_xll.acq_interpolator_scattered_eval_x5($K$6,W$3,$M13)</f>
        <v>5.3817618195165139E-2</v>
      </c>
      <c r="X13" s="16">
        <f>_xll.acq_interpolator_scattered_eval_x5($K$6,X$3,$M13)</f>
        <v>9.2827574601177743E-2</v>
      </c>
      <c r="Y13" s="16">
        <f>_xll.acq_interpolator_scattered_eval_x5($K$6,Y$3,$M13)</f>
        <v>0.14179893113898717</v>
      </c>
      <c r="Z13" s="16">
        <f>_xll.acq_interpolator_scattered_eval_x5($K$6,Z$3,$M13)</f>
        <v>0.19843490312358833</v>
      </c>
      <c r="AA13" s="16">
        <f>_xll.acq_interpolator_scattered_eval_x5($K$6,AA$3,$M13)</f>
        <v>0.2575180980801075</v>
      </c>
      <c r="AB13" s="16">
        <f>_xll.acq_interpolator_scattered_eval_x5($K$6,AB$3,$M13)</f>
        <v>0.31123641333899582</v>
      </c>
      <c r="AC13" s="16">
        <f>_xll.acq_interpolator_scattered_eval_x5($K$6,AC$3,$M13)</f>
        <v>0.35085767013648994</v>
      </c>
      <c r="AD13" s="16">
        <f>_xll.acq_interpolator_scattered_eval_x5($K$6,AD$3,$M13)</f>
        <v>0.3693994071124948</v>
      </c>
      <c r="AE13" s="16">
        <f>_xll.acq_interpolator_scattered_eval_x5($K$6,AE$3,$M13)</f>
        <v>0.3640020607542051</v>
      </c>
      <c r="AF13" s="16">
        <f>_xll.acq_interpolator_scattered_eval_x5($K$6,AF$3,$M13)</f>
        <v>0.33669805170883127</v>
      </c>
      <c r="AG13" s="16">
        <f>_xll.acq_interpolator_scattered_eval_x5($K$6,AG$3,$M13)</f>
        <v>0.29332553051307436</v>
      </c>
      <c r="AH13" s="16">
        <f>_xll.acq_interpolator_scattered_eval_x5($K$6,AH$3,$M13)</f>
        <v>0.24139177074864909</v>
      </c>
      <c r="AI13" s="16">
        <f>_xll.acq_interpolator_scattered_eval_x5($K$6,AI$3,$M13)</f>
        <v>0.18794481809035279</v>
      </c>
      <c r="AJ13" s="16">
        <f>_xll.acq_interpolator_scattered_eval_x5($K$6,AJ$3,$M13)</f>
        <v>0.13815006683561404</v>
      </c>
      <c r="AK13" s="16">
        <f>_xll.acq_interpolator_scattered_eval_x5($K$6,AK$3,$M13)</f>
        <v>9.4810397495739204E-2</v>
      </c>
      <c r="AL13" s="16">
        <f>_xll.acq_interpolator_scattered_eval_x5($K$6,AL$3,$M13)</f>
        <v>5.8712943005902192E-2</v>
      </c>
      <c r="AM13" s="16">
        <f>_xll.acq_interpolator_scattered_eval_x5($K$6,AM$3,$M13)</f>
        <v>2.9407456030149898E-2</v>
      </c>
      <c r="AN13" s="16">
        <f>_xll.acq_interpolator_scattered_eval_x5($K$6,AN$3,$M13)</f>
        <v>5.9418484365830236E-3</v>
      </c>
      <c r="AO13" s="16">
        <f>_xll.acq_interpolator_scattered_eval_x5($K$6,AO$3,$M13)</f>
        <v>-1.2701621260099754E-2</v>
      </c>
      <c r="AP13" s="16">
        <f>_xll.acq_interpolator_scattered_eval_x5($K$6,AP$3,$M13)</f>
        <v>-2.7439702273920771E-2</v>
      </c>
      <c r="AQ13" s="16">
        <f>_xll.acq_interpolator_scattered_eval_x5($K$6,AQ$3,$M13)</f>
        <v>-3.9055106644240965E-2</v>
      </c>
      <c r="AR13" s="16">
        <f>_xll.acq_interpolator_scattered_eval_x5($K$6,AR$3,$M13)</f>
        <v>-4.8203453325968398E-2</v>
      </c>
    </row>
    <row r="14" spans="3:44" x14ac:dyDescent="0.35">
      <c r="C14">
        <v>10</v>
      </c>
      <c r="D14" s="15">
        <f>-3+6*_xll.acq_vector_element($K$7,$C14)</f>
        <v>2.1431506220251322</v>
      </c>
      <c r="E14" s="15">
        <f>-3+6*_xll.acq_vector_element($K$7,$C14+20)</f>
        <v>1.7593023148365319</v>
      </c>
      <c r="F14" s="15">
        <f t="shared" si="0"/>
        <v>4.5818422181971905E-4</v>
      </c>
      <c r="G14" s="16">
        <f>_xll.acq_interpolator_scattered_eval($K$6,D14:E14)</f>
        <v>4.581842218216994E-4</v>
      </c>
      <c r="H14" s="16">
        <f t="shared" si="1"/>
        <v>-1.9803494781533981E-15</v>
      </c>
      <c r="K14" t="s">
        <v>92</v>
      </c>
      <c r="M14">
        <v>-1</v>
      </c>
      <c r="N14" s="16">
        <f>_xll.acq_interpolator_scattered_eval_x5($K$6,N$3,$M14)</f>
        <v>-5.9899443434789097E-2</v>
      </c>
      <c r="O14" s="16">
        <f>_xll.acq_interpolator_scattered_eval_x5($K$6,O$3,$M14)</f>
        <v>-5.6374994936737484E-2</v>
      </c>
      <c r="P14" s="16">
        <f>_xll.acq_interpolator_scattered_eval_x5($K$6,P$3,$M14)</f>
        <v>-5.1566893849391442E-2</v>
      </c>
      <c r="Q14" s="16">
        <f>_xll.acq_interpolator_scattered_eval_x5($K$6,Q$3,$M14)</f>
        <v>-4.5180858787947184E-2</v>
      </c>
      <c r="R14" s="16">
        <f>_xll.acq_interpolator_scattered_eval_x5($K$6,R$3,$M14)</f>
        <v>-3.6666013647426526E-2</v>
      </c>
      <c r="S14" s="16">
        <f>_xll.acq_interpolator_scattered_eval_x5($K$6,S$3,$M14)</f>
        <v>-2.5045895605117306E-2</v>
      </c>
      <c r="T14" s="16">
        <f>_xll.acq_interpolator_scattered_eval_x5($K$6,T$3,$M14)</f>
        <v>-8.7809399479120941E-3</v>
      </c>
      <c r="U14" s="16">
        <f>_xll.acq_interpolator_scattered_eval_x5($K$6,U$3,$M14)</f>
        <v>1.4247177779467574E-2</v>
      </c>
      <c r="V14" s="16">
        <f>_xll.acq_interpolator_scattered_eval_x5($K$6,V$3,$M14)</f>
        <v>4.6544244165469095E-2</v>
      </c>
      <c r="W14" s="16">
        <f>_xll.acq_interpolator_scattered_eval_x5($K$6,W$3,$M14)</f>
        <v>9.0526665168128545E-2</v>
      </c>
      <c r="X14" s="16">
        <f>_xll.acq_interpolator_scattered_eval_x5($K$6,X$3,$M14)</f>
        <v>0.1476756278424543</v>
      </c>
      <c r="Y14" s="16">
        <f>_xll.acq_interpolator_scattered_eval_x5($K$6,Y$3,$M14)</f>
        <v>0.21731428243374562</v>
      </c>
      <c r="Z14" s="16">
        <f>_xll.acq_interpolator_scattered_eval_x5($K$6,Z$3,$M14)</f>
        <v>0.29530562401282529</v>
      </c>
      <c r="AA14" s="16">
        <f>_xll.acq_interpolator_scattered_eval_x5($K$6,AA$3,$M14)</f>
        <v>0.37345045091650786</v>
      </c>
      <c r="AB14" s="16">
        <f>_xll.acq_interpolator_scattered_eval_x5($K$6,AB$3,$M14)</f>
        <v>0.44051931452606785</v>
      </c>
      <c r="AC14" s="16">
        <f>_xll.acq_interpolator_scattered_eval_x5($K$6,AC$3,$M14)</f>
        <v>0.48514429353101146</v>
      </c>
      <c r="AD14" s="16">
        <f>_xll.acq_interpolator_scattered_eval_x5($K$6,AD$3,$M14)</f>
        <v>0.49951982045537874</v>
      </c>
      <c r="AE14" s="16">
        <f>_xll.acq_interpolator_scattered_eval_x5($K$6,AE$3,$M14)</f>
        <v>0.48205157513454389</v>
      </c>
      <c r="AF14" s="16">
        <f>_xll.acq_interpolator_scattered_eval_x5($K$6,AF$3,$M14)</f>
        <v>0.43755204283546018</v>
      </c>
      <c r="AG14" s="16">
        <f>_xll.acq_interpolator_scattered_eval_x5($K$6,AG$3,$M14)</f>
        <v>0.37507234986512022</v>
      </c>
      <c r="AH14" s="16">
        <f>_xll.acq_interpolator_scattered_eval_x5($K$6,AH$3,$M14)</f>
        <v>0.30475010406703817</v>
      </c>
      <c r="AI14" s="16">
        <f>_xll.acq_interpolator_scattered_eval_x5($K$6,AI$3,$M14)</f>
        <v>0.2351892906015535</v>
      </c>
      <c r="AJ14" s="16">
        <f>_xll.acq_interpolator_scattered_eval_x5($K$6,AJ$3,$M14)</f>
        <v>0.17213123741462799</v>
      </c>
      <c r="AK14" s="16">
        <f>_xll.acq_interpolator_scattered_eval_x5($K$6,AK$3,$M14)</f>
        <v>0.11836466250028643</v>
      </c>
      <c r="AL14" s="16">
        <f>_xll.acq_interpolator_scattered_eval_x5($K$6,AL$3,$M14)</f>
        <v>7.4409253624486457E-2</v>
      </c>
      <c r="AM14" s="16">
        <f>_xll.acq_interpolator_scattered_eval_x5($K$6,AM$3,$M14)</f>
        <v>3.9445323755397992E-2</v>
      </c>
      <c r="AN14" s="16">
        <f>_xll.acq_interpolator_scattered_eval_x5($K$6,AN$3,$M14)</f>
        <v>1.2099415745960677E-2</v>
      </c>
      <c r="AO14" s="16">
        <f>_xll.acq_interpolator_scattered_eval_x5($K$6,AO$3,$M14)</f>
        <v>-9.0733542375392925E-3</v>
      </c>
      <c r="AP14" s="16">
        <f>_xll.acq_interpolator_scattered_eval_x5($K$6,AP$3,$M14)</f>
        <v>-2.5372370828139378E-2</v>
      </c>
      <c r="AQ14" s="16">
        <f>_xll.acq_interpolator_scattered_eval_x5($K$6,AQ$3,$M14)</f>
        <v>-3.7888762226495891E-2</v>
      </c>
      <c r="AR14" s="16">
        <f>_xll.acq_interpolator_scattered_eval_x5($K$6,AR$3,$M14)</f>
        <v>-4.7508166068514344E-2</v>
      </c>
    </row>
    <row r="15" spans="3:44" x14ac:dyDescent="0.35">
      <c r="C15">
        <v>11</v>
      </c>
      <c r="D15" s="15">
        <f>-3+6*_xll.acq_vector_element($K$7,$C15)</f>
        <v>-0.66948858182877302</v>
      </c>
      <c r="E15" s="15">
        <f>-3+6*_xll.acq_vector_element($K$7,$C15+20)</f>
        <v>-0.48204162390902638</v>
      </c>
      <c r="F15" s="15">
        <f t="shared" si="0"/>
        <v>0.50632370128114956</v>
      </c>
      <c r="G15" s="16">
        <f>_xll.acq_interpolator_scattered_eval($K$6,D15:E15)</f>
        <v>0.50632370128115001</v>
      </c>
      <c r="H15" s="16">
        <f t="shared" si="1"/>
        <v>0</v>
      </c>
      <c r="K15" t="s">
        <v>93</v>
      </c>
      <c r="M15">
        <v>-0.8</v>
      </c>
      <c r="N15" s="16">
        <f>_xll.acq_interpolator_scattered_eval_x5($K$6,N$3,$M15)</f>
        <v>-7.0095723405770971E-2</v>
      </c>
      <c r="O15" s="16">
        <f>_xll.acq_interpolator_scattered_eval_x5($K$6,O$3,$M15)</f>
        <v>-6.7157997336528066E-2</v>
      </c>
      <c r="P15" s="16">
        <f>_xll.acq_interpolator_scattered_eval_x5($K$6,P$3,$M15)</f>
        <v>-6.2350879305138121E-2</v>
      </c>
      <c r="Q15" s="16">
        <f>_xll.acq_interpolator_scattered_eval_x5($K$6,Q$3,$M15)</f>
        <v>-5.5038769516360379E-2</v>
      </c>
      <c r="R15" s="16">
        <f>_xll.acq_interpolator_scattered_eval_x5($K$6,R$3,$M15)</f>
        <v>-4.4264770600890728E-2</v>
      </c>
      <c r="S15" s="16">
        <f>_xll.acq_interpolator_scattered_eval_x5($K$6,S$3,$M15)</f>
        <v>-2.8615129984041907E-2</v>
      </c>
      <c r="T15" s="16">
        <f>_xll.acq_interpolator_scattered_eval_x5($K$6,T$3,$M15)</f>
        <v>-6.1113831752634615E-3</v>
      </c>
      <c r="U15" s="16">
        <f>_xll.acq_interpolator_scattered_eval_x5($K$6,U$3,$M15)</f>
        <v>2.5800264252092368E-2</v>
      </c>
      <c r="V15" s="16">
        <f>_xll.acq_interpolator_scattered_eval_x5($K$6,V$3,$M15)</f>
        <v>7.0063424857759779E-2</v>
      </c>
      <c r="W15" s="16">
        <f>_xll.acq_interpolator_scattered_eval_x5($K$6,W$3,$M15)</f>
        <v>0.12948024867061442</v>
      </c>
      <c r="X15" s="16">
        <f>_xll.acq_interpolator_scattered_eval_x5($K$6,X$3,$M15)</f>
        <v>0.20564235909563389</v>
      </c>
      <c r="Y15" s="16">
        <f>_xll.acq_interpolator_scattered_eval_x5($K$6,Y$3,$M15)</f>
        <v>0.29725490396347448</v>
      </c>
      <c r="Z15" s="16">
        <f>_xll.acq_interpolator_scattered_eval_x5($K$6,Z$3,$M15)</f>
        <v>0.39829713995534094</v>
      </c>
      <c r="AA15" s="16">
        <f>_xll.acq_interpolator_scattered_eval_x5($K$6,AA$3,$M15)</f>
        <v>0.49724654439227023</v>
      </c>
      <c r="AB15" s="16">
        <f>_xll.acq_interpolator_scattered_eval_x5($K$6,AB$3,$M15)</f>
        <v>0.57877313520477325</v>
      </c>
      <c r="AC15" s="16">
        <f>_xll.acq_interpolator_scattered_eval_x5($K$6,AC$3,$M15)</f>
        <v>0.62807651342486071</v>
      </c>
      <c r="AD15" s="16">
        <f>_xll.acq_interpolator_scattered_eval_x5($K$6,AD$3,$M15)</f>
        <v>0.63610314744817487</v>
      </c>
      <c r="AE15" s="16">
        <f>_xll.acq_interpolator_scattered_eval_x5($K$6,AE$3,$M15)</f>
        <v>0.60286180355265184</v>
      </c>
      <c r="AF15" s="16">
        <f>_xll.acq_interpolator_scattered_eval_x5($K$6,AF$3,$M15)</f>
        <v>0.53693921845334502</v>
      </c>
      <c r="AG15" s="16">
        <f>_xll.acq_interpolator_scattered_eval_x5($K$6,AG$3,$M15)</f>
        <v>0.45171048500956718</v>
      </c>
      <c r="AH15" s="16">
        <f>_xll.acq_interpolator_scattered_eval_x5($K$6,AH$3,$M15)</f>
        <v>0.36066035210313507</v>
      </c>
      <c r="AI15" s="16">
        <f>_xll.acq_interpolator_scattered_eval_x5($K$6,AI$3,$M15)</f>
        <v>0.27410794346858919</v>
      </c>
      <c r="AJ15" s="16">
        <f>_xll.acq_interpolator_scattered_eval_x5($K$6,AJ$3,$M15)</f>
        <v>0.19810823026065585</v>
      </c>
      <c r="AK15" s="16">
        <f>_xll.acq_interpolator_scattered_eval_x5($K$6,AK$3,$M15)</f>
        <v>0.13498425931723637</v>
      </c>
      <c r="AL15" s="16">
        <f>_xll.acq_interpolator_scattered_eval_x5($K$6,AL$3,$M15)</f>
        <v>8.4544435577622826E-2</v>
      </c>
      <c r="AM15" s="16">
        <f>_xll.acq_interpolator_scattered_eval_x5($K$6,AM$3,$M15)</f>
        <v>4.5281579633748265E-2</v>
      </c>
      <c r="AN15" s="16">
        <f>_xll.acq_interpolator_scattered_eval_x5($K$6,AN$3,$M15)</f>
        <v>1.5236396595499314E-2</v>
      </c>
      <c r="AO15" s="16">
        <f>_xll.acq_interpolator_scattered_eval_x5($K$6,AO$3,$M15)</f>
        <v>-7.5128167712626998E-3</v>
      </c>
      <c r="AP15" s="16">
        <f>_xll.acq_interpolator_scattered_eval_x5($K$6,AP$3,$M15)</f>
        <v>-2.4637988831908014E-2</v>
      </c>
      <c r="AQ15" s="16">
        <f>_xll.acq_interpolator_scattered_eval_x5($K$6,AQ$3,$M15)</f>
        <v>-3.7506890708891516E-2</v>
      </c>
      <c r="AR15" s="16">
        <f>_xll.acq_interpolator_scattered_eval_x5($K$6,AR$3,$M15)</f>
        <v>-4.7199710840799242E-2</v>
      </c>
    </row>
    <row r="16" spans="3:44" x14ac:dyDescent="0.35">
      <c r="C16">
        <v>12</v>
      </c>
      <c r="D16" s="15">
        <f>-3+6*_xll.acq_vector_element($K$7,$C16)</f>
        <v>7.9929484985768795E-2</v>
      </c>
      <c r="E16" s="15">
        <f>-3+6*_xll.acq_vector_element($K$7,$C16+20)</f>
        <v>1.3593505136668682E-3</v>
      </c>
      <c r="F16" s="15">
        <f t="shared" si="0"/>
        <v>0.99362980586270677</v>
      </c>
      <c r="G16" s="16">
        <f>_xll.acq_interpolator_scattered_eval($K$6,D16:E16)</f>
        <v>0.99362980586270944</v>
      </c>
      <c r="H16" s="16">
        <f t="shared" si="1"/>
        <v>-2.6645352591003757E-15</v>
      </c>
      <c r="K16" t="s">
        <v>94</v>
      </c>
      <c r="M16">
        <v>-0.6</v>
      </c>
      <c r="N16" s="16">
        <f>_xll.acq_interpolator_scattered_eval_x5($K$6,N$3,$M16)</f>
        <v>-7.9735613361678448E-2</v>
      </c>
      <c r="O16" s="16">
        <f>_xll.acq_interpolator_scattered_eval_x5($K$6,O$3,$M16)</f>
        <v>-7.733920488127656E-2</v>
      </c>
      <c r="P16" s="16">
        <f>_xll.acq_interpolator_scattered_eval_x5($K$6,P$3,$M16)</f>
        <v>-7.2479395933045088E-2</v>
      </c>
      <c r="Q16" s="16">
        <f>_xll.acq_interpolator_scattered_eval_x5($K$6,Q$3,$M16)</f>
        <v>-6.4201866584182934E-2</v>
      </c>
      <c r="R16" s="16">
        <f>_xll.acq_interpolator_scattered_eval_x5($K$6,R$3,$M16)</f>
        <v>-5.1177575237973678E-2</v>
      </c>
      <c r="S16" s="16">
        <f>_xll.acq_interpolator_scattered_eval_x5($K$6,S$3,$M16)</f>
        <v>-3.1590916341895488E-2</v>
      </c>
      <c r="T16" s="16">
        <f>_xll.acq_interpolator_scattered_eval_x5($K$6,T$3,$M16)</f>
        <v>-3.0505937079323797E-3</v>
      </c>
      <c r="U16" s="16">
        <f>_xll.acq_interpolator_scattered_eval_x5($K$6,U$3,$M16)</f>
        <v>3.7420908622182704E-2</v>
      </c>
      <c r="V16" s="16">
        <f>_xll.acq_interpolator_scattered_eval_x5($K$6,V$3,$M16)</f>
        <v>9.3210404510857811E-2</v>
      </c>
      <c r="W16" s="16">
        <f>_xll.acq_interpolator_scattered_eval_x5($K$6,W$3,$M16)</f>
        <v>0.16754035686000493</v>
      </c>
      <c r="X16" s="16">
        <f>_xll.acq_interpolator_scattered_eval_x5($K$6,X$3,$M16)</f>
        <v>0.26219237450145816</v>
      </c>
      <c r="Y16" s="16">
        <f>_xll.acq_interpolator_scattered_eval_x5($K$6,Y$3,$M16)</f>
        <v>0.37536458467203548</v>
      </c>
      <c r="Z16" s="16">
        <f>_xll.acq_interpolator_scattered_eval_x5($K$6,Z$3,$M16)</f>
        <v>0.49922307212301997</v>
      </c>
      <c r="AA16" s="16">
        <f>_xll.acq_interpolator_scattered_eval_x5($K$6,AA$3,$M16)</f>
        <v>0.61882969602948223</v>
      </c>
      <c r="AB16" s="16">
        <f>_xll.acq_interpolator_scattered_eval_x5($K$6,AB$3,$M16)</f>
        <v>0.71439220136191794</v>
      </c>
      <c r="AC16" s="16">
        <f>_xll.acq_interpolator_scattered_eval_x5($K$6,AC$3,$M16)</f>
        <v>0.7671327854503065</v>
      </c>
      <c r="AD16" s="16">
        <f>_xll.acq_interpolator_scattered_eval_x5($K$6,AD$3,$M16)</f>
        <v>0.76643640305393845</v>
      </c>
      <c r="AE16" s="16">
        <f>_xll.acq_interpolator_scattered_eval_x5($K$6,AE$3,$M16)</f>
        <v>0.71427417910129143</v>
      </c>
      <c r="AF16" s="16">
        <f>_xll.acq_interpolator_scattered_eval_x5($K$6,AF$3,$M16)</f>
        <v>0.62396004570073438</v>
      </c>
      <c r="AG16" s="16">
        <f>_xll.acq_interpolator_scattered_eval_x5($K$6,AG$3,$M16)</f>
        <v>0.51414686555285594</v>
      </c>
      <c r="AH16" s="16">
        <f>_xll.acq_interpolator_scattered_eval_x5($K$6,AH$3,$M16)</f>
        <v>0.40209374420016997</v>
      </c>
      <c r="AI16" s="16">
        <f>_xll.acq_interpolator_scattered_eval_x5($K$6,AI$3,$M16)</f>
        <v>0.29965987089784257</v>
      </c>
      <c r="AJ16" s="16">
        <f>_xll.acq_interpolator_scattered_eval_x5($K$6,AJ$3,$M16)</f>
        <v>0.2127015485149191</v>
      </c>
      <c r="AK16" s="16">
        <f>_xll.acq_interpolator_scattered_eval_x5($K$6,AK$3,$M16)</f>
        <v>0.14253000780629069</v>
      </c>
      <c r="AL16" s="16">
        <f>_xll.acq_interpolator_scattered_eval_x5($K$6,AL$3,$M16)</f>
        <v>8.7834830256705146E-2</v>
      </c>
      <c r="AM16" s="16">
        <f>_xll.acq_interpolator_scattered_eval_x5($K$6,AM$3,$M16)</f>
        <v>4.6195193667725648E-2</v>
      </c>
      <c r="AN16" s="16">
        <f>_xll.acq_interpolator_scattered_eval_x5($K$6,AN$3,$M16)</f>
        <v>1.4990139003885921E-2</v>
      </c>
      <c r="AO16" s="16">
        <f>_xll.acq_interpolator_scattered_eval_x5($K$6,AO$3,$M16)</f>
        <v>-8.1623588540983959E-3</v>
      </c>
      <c r="AP16" s="16">
        <f>_xll.acq_interpolator_scattered_eval_x5($K$6,AP$3,$M16)</f>
        <v>-2.525040517241095E-2</v>
      </c>
      <c r="AQ16" s="16">
        <f>_xll.acq_interpolator_scattered_eval_x5($K$6,AQ$3,$M16)</f>
        <v>-3.7854404976334063E-2</v>
      </c>
      <c r="AR16" s="16">
        <f>_xll.acq_interpolator_scattered_eval_x5($K$6,AR$3,$M16)</f>
        <v>-4.7191415044272648E-2</v>
      </c>
    </row>
    <row r="17" spans="3:44" x14ac:dyDescent="0.35">
      <c r="C17">
        <v>13</v>
      </c>
      <c r="D17" s="15">
        <f>-3+6*_xll.acq_vector_element($K$7,$C17)</f>
        <v>1.8258851445280015</v>
      </c>
      <c r="E17" s="15">
        <f>-3+6*_xll.acq_vector_element($K$7,$C17+20)</f>
        <v>1.7914786753244698</v>
      </c>
      <c r="F17" s="15">
        <f t="shared" si="0"/>
        <v>1.4397980689108863E-3</v>
      </c>
      <c r="G17" s="16">
        <f>_xll.acq_interpolator_scattered_eval($K$6,D17:E17)</f>
        <v>1.4397980689112144E-3</v>
      </c>
      <c r="H17" s="16">
        <f t="shared" si="1"/>
        <v>-3.2807957739411364E-16</v>
      </c>
      <c r="K17" t="s">
        <v>95</v>
      </c>
      <c r="M17">
        <v>-0.4</v>
      </c>
      <c r="N17" s="16">
        <f>_xll.acq_interpolator_scattered_eval_x5($K$6,N$3,$M17)</f>
        <v>-8.8462573861711219E-2</v>
      </c>
      <c r="O17" s="16">
        <f>_xll.acq_interpolator_scattered_eval_x5($K$6,O$3,$M17)</f>
        <v>-8.6622657566551839E-2</v>
      </c>
      <c r="P17" s="16">
        <f>_xll.acq_interpolator_scattered_eval_x5($K$6,P$3,$M17)</f>
        <v>-8.1769419631182644E-2</v>
      </c>
      <c r="Q17" s="16">
        <f>_xll.acq_interpolator_scattered_eval_x5($K$6,Q$3,$M17)</f>
        <v>-7.2658857182824513E-2</v>
      </c>
      <c r="R17" s="16">
        <f>_xll.acq_interpolator_scattered_eval_x5($K$6,R$3,$M17)</f>
        <v>-5.7625159919578339E-2</v>
      </c>
      <c r="S17" s="16">
        <f>_xll.acq_interpolator_scattered_eval_x5($K$6,S$3,$M17)</f>
        <v>-3.448861694074102E-2</v>
      </c>
      <c r="T17" s="16">
        <f>_xll.acq_interpolator_scattered_eval_x5($K$6,T$3,$M17)</f>
        <v>-4.8601802826440878E-4</v>
      </c>
      <c r="U17" s="16">
        <f>_xll.acq_interpolator_scattered_eval_x5($K$6,U$3,$M17)</f>
        <v>4.7730237771293135E-2</v>
      </c>
      <c r="V17" s="16">
        <f>_xll.acq_interpolator_scattered_eval_x5($K$6,V$3,$M17)</f>
        <v>0.1139126471872207</v>
      </c>
      <c r="W17" s="16">
        <f>_xll.acq_interpolator_scattered_eval_x5($K$6,W$3,$M17)</f>
        <v>0.20160783571547522</v>
      </c>
      <c r="X17" s="16">
        <f>_xll.acq_interpolator_scattered_eval_x5($K$6,X$3,$M17)</f>
        <v>0.31270688015627413</v>
      </c>
      <c r="Y17" s="16">
        <f>_xll.acq_interpolator_scattered_eval_x5($K$6,Y$3,$M17)</f>
        <v>0.44489423783760162</v>
      </c>
      <c r="Z17" s="16">
        <f>_xll.acq_interpolator_scattered_eval_x5($K$6,Z$3,$M17)</f>
        <v>0.58865628448248386</v>
      </c>
      <c r="AA17" s="16">
        <f>_xll.acq_interpolator_scattered_eval_x5($K$6,AA$3,$M17)</f>
        <v>0.72592371630223762</v>
      </c>
      <c r="AB17" s="16">
        <f>_xll.acq_interpolator_scattered_eval_x5($K$6,AB$3,$M17)</f>
        <v>0.83272676869236217</v>
      </c>
      <c r="AC17" s="16">
        <f>_xll.acq_interpolator_scattered_eval_x5($K$6,AC$3,$M17)</f>
        <v>0.88640593876728002</v>
      </c>
      <c r="AD17" s="16">
        <f>_xll.acq_interpolator_scattered_eval_x5($K$6,AD$3,$M17)</f>
        <v>0.87481030954173611</v>
      </c>
      <c r="AE17" s="16">
        <f>_xll.acq_interpolator_scattered_eval_x5($K$6,AE$3,$M17)</f>
        <v>0.80216526373814201</v>
      </c>
      <c r="AF17" s="16">
        <f>_xll.acq_interpolator_scattered_eval_x5($K$6,AF$3,$M17)</f>
        <v>0.68706431649978994</v>
      </c>
      <c r="AG17" s="16">
        <f>_xll.acq_interpolator_scattered_eval_x5($K$6,AG$3,$M17)</f>
        <v>0.5538202201711393</v>
      </c>
      <c r="AH17" s="16">
        <f>_xll.acq_interpolator_scattered_eval_x5($K$6,AH$3,$M17)</f>
        <v>0.42333715487231338</v>
      </c>
      <c r="AI17" s="16">
        <f>_xll.acq_interpolator_scattered_eval_x5($K$6,AI$3,$M17)</f>
        <v>0.30844992216157929</v>
      </c>
      <c r="AJ17" s="16">
        <f>_xll.acq_interpolator_scattered_eval_x5($K$6,AJ$3,$M17)</f>
        <v>0.21415486198108474</v>
      </c>
      <c r="AK17" s="16">
        <f>_xll.acq_interpolator_scattered_eval_x5($K$6,AK$3,$M17)</f>
        <v>0.14026561632779311</v>
      </c>
      <c r="AL17" s="16">
        <f>_xll.acq_interpolator_scattered_eval_x5($K$6,AL$3,$M17)</f>
        <v>8.4111492074960811E-2</v>
      </c>
      <c r="AM17" s="16">
        <f>_xll.acq_interpolator_scattered_eval_x5($K$6,AM$3,$M17)</f>
        <v>4.2302292540523055E-2</v>
      </c>
      <c r="AN17" s="16">
        <f>_xll.acq_interpolator_scattered_eval_x5($K$6,AN$3,$M17)</f>
        <v>1.1603476959666478E-2</v>
      </c>
      <c r="AO17" s="16">
        <f>_xll.acq_interpolator_scattered_eval_x5($K$6,AO$3,$M17)</f>
        <v>-1.0736903396167655E-2</v>
      </c>
      <c r="AP17" s="16">
        <f>_xll.acq_interpolator_scattered_eval_x5($K$6,AP$3,$M17)</f>
        <v>-2.6926634268293916E-2</v>
      </c>
      <c r="AQ17" s="16">
        <f>_xll.acq_interpolator_scattered_eval_x5($K$6,AQ$3,$M17)</f>
        <v>-3.867297240177673E-2</v>
      </c>
      <c r="AR17" s="16">
        <f>_xll.acq_interpolator_scattered_eval_x5($K$6,AR$3,$M17)</f>
        <v>-4.7259776713582086E-2</v>
      </c>
    </row>
    <row r="18" spans="3:44" x14ac:dyDescent="0.35">
      <c r="C18">
        <v>14</v>
      </c>
      <c r="D18" s="15">
        <f>-3+6*_xll.acq_vector_element($K$7,$C18)</f>
        <v>-2.4852012349292636</v>
      </c>
      <c r="E18" s="15">
        <f>-3+6*_xll.acq_vector_element($K$7,$C18+20)</f>
        <v>-2.5055947154760361</v>
      </c>
      <c r="F18" s="15">
        <f t="shared" si="0"/>
        <v>3.9011855793702816E-6</v>
      </c>
      <c r="G18" s="16">
        <f>_xll.acq_interpolator_scattered_eval($K$6,D18:E18)</f>
        <v>3.9011855793545658E-6</v>
      </c>
      <c r="H18" s="16">
        <f t="shared" si="1"/>
        <v>1.5715849303356288E-17</v>
      </c>
      <c r="M18">
        <v>-0.2</v>
      </c>
      <c r="N18" s="16">
        <f>_xll.acq_interpolator_scattered_eval_x5($K$6,N$3,$M18)</f>
        <v>-9.5982306551082933E-2</v>
      </c>
      <c r="O18" s="16">
        <f>_xll.acq_interpolator_scattered_eval_x5($K$6,O$3,$M18)</f>
        <v>-9.4789342750735583E-2</v>
      </c>
      <c r="P18" s="16">
        <f>_xll.acq_interpolator_scattered_eval_x5($K$6,P$3,$M18)</f>
        <v>-9.0127974265518399E-2</v>
      </c>
      <c r="Q18" s="16">
        <f>_xll.acq_interpolator_scattered_eval_x5($K$6,Q$3,$M18)</f>
        <v>-8.0498586684997292E-2</v>
      </c>
      <c r="R18" s="16">
        <f>_xll.acq_interpolator_scattered_eval_x5($K$6,R$3,$M18)</f>
        <v>-6.3934614613449653E-2</v>
      </c>
      <c r="S18" s="16">
        <f>_xll.acq_interpolator_scattered_eval_x5($K$6,S$3,$M18)</f>
        <v>-3.7930043698719655E-2</v>
      </c>
      <c r="T18" s="16">
        <f>_xll.acq_interpolator_scattered_eval_x5($K$6,T$3,$M18)</f>
        <v>6.0009207706879697E-4</v>
      </c>
      <c r="U18" s="16">
        <f>_xll.acq_interpolator_scattered_eval_x5($K$6,U$3,$M18)</f>
        <v>5.5283449550729793E-2</v>
      </c>
      <c r="V18" s="16">
        <f>_xll.acq_interpolator_scattered_eval_x5($K$6,V$3,$M18)</f>
        <v>0.13006962821394272</v>
      </c>
      <c r="W18" s="16">
        <f>_xll.acq_interpolator_scattered_eval_x5($K$6,W$3,$M18)</f>
        <v>0.2285611337966782</v>
      </c>
      <c r="X18" s="16">
        <f>_xll.acq_interpolator_scattered_eval_x5($K$6,X$3,$M18)</f>
        <v>0.35243939905775612</v>
      </c>
      <c r="Y18" s="16">
        <f>_xll.acq_interpolator_scattered_eval_x5($K$6,Y$3,$M18)</f>
        <v>0.49867438825931332</v>
      </c>
      <c r="Z18" s="16">
        <f>_xll.acq_interpolator_scattered_eval_x5($K$6,Z$3,$M18)</f>
        <v>0.65625846483912298</v>
      </c>
      <c r="AA18" s="16">
        <f>_xll.acq_interpolator_scattered_eval_x5($K$6,AA$3,$M18)</f>
        <v>0.80475181319371281</v>
      </c>
      <c r="AB18" s="16">
        <f>_xll.acq_interpolator_scattered_eval_x5($K$6,AB$3,$M18)</f>
        <v>0.91718957546905333</v>
      </c>
      <c r="AC18" s="16">
        <f>_xll.acq_interpolator_scattered_eval_x5($K$6,AC$3,$M18)</f>
        <v>0.96814772152701734</v>
      </c>
      <c r="AD18" s="16">
        <f>_xll.acq_interpolator_scattered_eval_x5($K$6,AD$3,$M18)</f>
        <v>0.94455796191755437</v>
      </c>
      <c r="AE18" s="16">
        <f>_xll.acq_interpolator_scattered_eval_x5($K$6,AE$3,$M18)</f>
        <v>0.85292905244695361</v>
      </c>
      <c r="AF18" s="16">
        <f>_xll.acq_interpolator_scattered_eval_x5($K$6,AF$3,$M18)</f>
        <v>0.7167089344544697</v>
      </c>
      <c r="AG18" s="16">
        <f>_xll.acq_interpolator_scattered_eval_x5($K$6,AG$3,$M18)</f>
        <v>0.56514907862652353</v>
      </c>
      <c r="AH18" s="16">
        <f>_xll.acq_interpolator_scattered_eval_x5($K$6,AH$3,$M18)</f>
        <v>0.42193100847342074</v>
      </c>
      <c r="AI18" s="16">
        <f>_xll.acq_interpolator_scattered_eval_x5($K$6,AI$3,$M18)</f>
        <v>0.30005565856926825</v>
      </c>
      <c r="AJ18" s="16">
        <f>_xll.acq_interpolator_scattered_eval_x5($K$6,AJ$3,$M18)</f>
        <v>0.20312583132756531</v>
      </c>
      <c r="AK18" s="16">
        <f>_xll.acq_interpolator_scattered_eval_x5($K$6,AK$3,$M18)</f>
        <v>0.12926725352250271</v>
      </c>
      <c r="AL18" s="16">
        <f>_xll.acq_interpolator_scattered_eval_x5($K$6,AL$3,$M18)</f>
        <v>7.4499524664344813E-2</v>
      </c>
      <c r="AM18" s="16">
        <f>_xll.acq_interpolator_scattered_eval_x5($K$6,AM$3,$M18)</f>
        <v>3.4614167675553927E-2</v>
      </c>
      <c r="AN18" s="16">
        <f>_xll.acq_interpolator_scattered_eval_x5($K$6,AN$3,$M18)</f>
        <v>5.926065904604076E-3</v>
      </c>
      <c r="AO18" s="16">
        <f>_xll.acq_interpolator_scattered_eval_x5($K$6,AO$3,$M18)</f>
        <v>-1.4545774914944718E-2</v>
      </c>
      <c r="AP18" s="16">
        <f>_xll.acq_interpolator_scattered_eval_x5($K$6,AP$3,$M18)</f>
        <v>-2.9115913289999802E-2</v>
      </c>
      <c r="AQ18" s="16">
        <f>_xll.acq_interpolator_scattered_eval_x5($K$6,AQ$3,$M18)</f>
        <v>-3.9530177465481119E-2</v>
      </c>
      <c r="AR18" s="16">
        <f>_xll.acq_interpolator_scattered_eval_x5($K$6,AR$3,$M18)</f>
        <v>-4.7070841889320661E-2</v>
      </c>
    </row>
    <row r="19" spans="3:44" x14ac:dyDescent="0.35">
      <c r="C19">
        <v>15</v>
      </c>
      <c r="D19" s="15">
        <f>-3+6*_xll.acq_vector_element($K$7,$C19)</f>
        <v>1.3798719146288931</v>
      </c>
      <c r="E19" s="15">
        <f>-3+6*_xll.acq_vector_element($K$7,$C19+20)</f>
        <v>-2.052882662974298</v>
      </c>
      <c r="F19" s="15">
        <f t="shared" si="0"/>
        <v>2.2020341575999559E-3</v>
      </c>
      <c r="G19" s="16">
        <f>_xll.acq_interpolator_scattered_eval($K$6,D19:E19)</f>
        <v>2.2020341576018581E-3</v>
      </c>
      <c r="H19" s="16">
        <f t="shared" si="1"/>
        <v>-1.902124291408569E-15</v>
      </c>
      <c r="M19">
        <v>0</v>
      </c>
      <c r="N19" s="16">
        <f>_xll.acq_interpolator_scattered_eval_x5($K$6,N$3,$M19)</f>
        <v>-0.10202494753551951</v>
      </c>
      <c r="O19" s="16">
        <f>_xll.acq_interpolator_scattered_eval_x5($K$6,O$3,$M19)</f>
        <v>-0.10163753980466461</v>
      </c>
      <c r="P19" s="16">
        <f>_xll.acq_interpolator_scattered_eval_x5($K$6,P$3,$M19)</f>
        <v>-9.7469384292582631E-2</v>
      </c>
      <c r="Q19" s="16">
        <f>_xll.acq_interpolator_scattered_eval_x5($K$6,Q$3,$M19)</f>
        <v>-8.7807732478408923E-2</v>
      </c>
      <c r="R19" s="16">
        <f>_xll.acq_interpolator_scattered_eval_x5($K$6,R$3,$M19)</f>
        <v>-7.0427507507247022E-2</v>
      </c>
      <c r="S19" s="16">
        <f>_xll.acq_interpolator_scattered_eval_x5($K$6,S$3,$M19)</f>
        <v>-4.253911113748092E-2</v>
      </c>
      <c r="T19" s="16">
        <f>_xll.acq_interpolator_scattered_eval_x5($K$6,T$3,$M19)</f>
        <v>-7.9426892741905723E-4</v>
      </c>
      <c r="U19" s="16">
        <f>_xll.acq_interpolator_scattered_eval_x5($K$6,U$3,$M19)</f>
        <v>5.8600146520856648E-2</v>
      </c>
      <c r="V19" s="16">
        <f>_xll.acq_interpolator_scattered_eval_x5($K$6,V$3,$M19)</f>
        <v>0.13955685604068238</v>
      </c>
      <c r="W19" s="16">
        <f>_xll.acq_interpolator_scattered_eval_x5($K$6,W$3,$M19)</f>
        <v>0.24533312608012595</v>
      </c>
      <c r="X19" s="16">
        <f>_xll.acq_interpolator_scattered_eval_x5($K$6,X$3,$M19)</f>
        <v>0.3768926652027364</v>
      </c>
      <c r="Y19" s="16">
        <f>_xll.acq_interpolator_scattered_eval_x5($K$6,Y$3,$M19)</f>
        <v>0.53014686188936821</v>
      </c>
      <c r="Z19" s="16">
        <f>_xll.acq_interpolator_scattered_eval_x5($K$6,Z$3,$M19)</f>
        <v>0.69285155386883646</v>
      </c>
      <c r="AA19" s="16">
        <f>_xll.acq_interpolator_scattered_eval_x5($K$6,AA$3,$M19)</f>
        <v>0.84337692970678002</v>
      </c>
      <c r="AB19" s="16">
        <f>_xll.acq_interpolator_scattered_eval_x5($K$6,AB$3,$M19)</f>
        <v>0.95376482985661792</v>
      </c>
      <c r="AC19" s="16">
        <f>_xll.acq_interpolator_scattered_eval_x5($K$6,AC$3,$M19)</f>
        <v>0.99799693821797897</v>
      </c>
      <c r="AD19" s="16">
        <f>_xll.acq_interpolator_scattered_eval_x5($K$6,AD$3,$M19)</f>
        <v>0.9633632538995085</v>
      </c>
      <c r="AE19" s="16">
        <f>_xll.acq_interpolator_scattered_eval_x5($K$6,AE$3,$M19)</f>
        <v>0.85825056002502864</v>
      </c>
      <c r="AF19" s="16">
        <f>_xll.acq_interpolator_scattered_eval_x5($K$6,AF$3,$M19)</f>
        <v>0.70916149324253452</v>
      </c>
      <c r="AG19" s="16">
        <f>_xll.acq_interpolator_scattered_eval_x5($K$6,AG$3,$M19)</f>
        <v>0.54817991000832378</v>
      </c>
      <c r="AH19" s="16">
        <f>_xll.acq_interpolator_scattered_eval_x5($K$6,AH$3,$M19)</f>
        <v>0.40022458304221242</v>
      </c>
      <c r="AI19" s="16">
        <f>_xll.acq_interpolator_scattered_eval_x5($K$6,AI$3,$M19)</f>
        <v>0.27773766564430952</v>
      </c>
      <c r="AJ19" s="16">
        <f>_xll.acq_interpolator_scattered_eval_x5($K$6,AJ$3,$M19)</f>
        <v>0.18286467349664765</v>
      </c>
      <c r="AK19" s="16">
        <f>_xll.acq_interpolator_scattered_eval_x5($K$6,AK$3,$M19)</f>
        <v>0.11233570969907296</v>
      </c>
      <c r="AL19" s="16">
        <f>_xll.acq_interpolator_scattered_eval_x5($K$6,AL$3,$M19)</f>
        <v>6.1235107222229967E-2</v>
      </c>
      <c r="AM19" s="16">
        <f>_xll.acq_interpolator_scattered_eval_x5($K$6,AM$3,$M19)</f>
        <v>2.4847353377112722E-2</v>
      </c>
      <c r="AN19" s="16">
        <f>_xll.acq_interpolator_scattered_eval_x5($K$6,AN$3,$M19)</f>
        <v>-7.4764819029973784E-4</v>
      </c>
      <c r="AO19" s="16">
        <f>_xll.acq_interpolator_scattered_eval_x5($K$6,AO$3,$M19)</f>
        <v>-1.8619585266763897E-2</v>
      </c>
      <c r="AP19" s="16">
        <f>_xll.acq_interpolator_scattered_eval_x5($K$6,AP$3,$M19)</f>
        <v>-3.109549394444534E-2</v>
      </c>
      <c r="AQ19" s="16">
        <f>_xll.acq_interpolator_scattered_eval_x5($K$6,AQ$3,$M19)</f>
        <v>-3.9891156455042251E-2</v>
      </c>
      <c r="AR19" s="16">
        <f>_xll.acq_interpolator_scattered_eval_x5($K$6,AR$3,$M19)</f>
        <v>-4.6233986186386369E-2</v>
      </c>
    </row>
    <row r="20" spans="3:44" x14ac:dyDescent="0.35">
      <c r="C20">
        <v>16</v>
      </c>
      <c r="D20" s="15">
        <f>-3+6*_xll.acq_vector_element($K$7,$C20)</f>
        <v>-1.4424063116312027</v>
      </c>
      <c r="E20" s="15">
        <f>-3+6*_xll.acq_vector_element($K$7,$C20+20)</f>
        <v>1.1544638019986451</v>
      </c>
      <c r="F20" s="15">
        <f t="shared" si="0"/>
        <v>3.2931598613637814E-2</v>
      </c>
      <c r="G20" s="16">
        <f>_xll.acq_interpolator_scattered_eval($K$6,D20:E20)</f>
        <v>3.2931598613637994E-2</v>
      </c>
      <c r="H20" s="16">
        <f t="shared" si="1"/>
        <v>-1.8041124150158794E-16</v>
      </c>
      <c r="M20">
        <v>0.2</v>
      </c>
      <c r="N20" s="16">
        <f>_xll.acq_interpolator_scattered_eval_x5($K$6,N$3,$M20)</f>
        <v>-0.10630888174776169</v>
      </c>
      <c r="O20" s="16">
        <f>_xll.acq_interpolator_scattered_eval_x5($K$6,O$3,$M20)</f>
        <v>-0.10692480184000067</v>
      </c>
      <c r="P20" s="16">
        <f>_xll.acq_interpolator_scattered_eval_x5($K$6,P$3,$M20)</f>
        <v>-0.10363069068118951</v>
      </c>
      <c r="Q20" s="16">
        <f>_xll.acq_interpolator_scattered_eval_x5($K$6,Q$3,$M20)</f>
        <v>-9.4556245408168815E-2</v>
      </c>
      <c r="R20" s="16">
        <f>_xll.acq_interpolator_scattered_eval_x5($K$6,R$3,$M20)</f>
        <v>-7.7274753957886438E-2</v>
      </c>
      <c r="S20" s="16">
        <f>_xll.acq_interpolator_scattered_eval_x5($K$6,S$3,$M20)</f>
        <v>-4.8769812538521036E-2</v>
      </c>
      <c r="T20" s="16">
        <f>_xll.acq_interpolator_scattered_eval_x5($K$6,T$3,$M20)</f>
        <v>-5.4986977654555439E-3</v>
      </c>
      <c r="U20" s="16">
        <f>_xll.acq_interpolator_scattered_eval_x5($K$6,U$3,$M20)</f>
        <v>5.6376877386670271E-2</v>
      </c>
      <c r="V20" s="16">
        <f>_xll.acq_interpolator_scattered_eval_x5($K$6,V$3,$M20)</f>
        <v>0.1404949058236715</v>
      </c>
      <c r="W20" s="16">
        <f>_xll.acq_interpolator_scattered_eval_x5($K$6,W$3,$M20)</f>
        <v>0.24936428142966988</v>
      </c>
      <c r="X20" s="16">
        <f>_xll.acq_interpolator_scattered_eval_x5($K$6,X$3,$M20)</f>
        <v>0.38273821540227737</v>
      </c>
      <c r="Y20" s="16">
        <f>_xll.acq_interpolator_scattered_eval_x5($K$6,Y$3,$M20)</f>
        <v>0.53518644079962086</v>
      </c>
      <c r="Z20" s="16">
        <f>_xll.acq_interpolator_scattered_eval_x5($K$6,Z$3,$M20)</f>
        <v>0.69360710918313406</v>
      </c>
      <c r="AA20" s="16">
        <f>_xll.acq_interpolator_scattered_eval_x5($K$6,AA$3,$M20)</f>
        <v>0.83654746053090978</v>
      </c>
      <c r="AB20" s="16">
        <f>_xll.acq_interpolator_scattered_eval_x5($K$6,AB$3,$M20)</f>
        <v>0.93735720654685151</v>
      </c>
      <c r="AC20" s="16">
        <f>_xll.acq_interpolator_scattered_eval_x5($K$6,AC$3,$M20)</f>
        <v>0.9720027043431938</v>
      </c>
      <c r="AD20" s="16">
        <f>_xll.acq_interpolator_scattered_eval_x5($K$6,AD$3,$M20)</f>
        <v>0.92962617867802266</v>
      </c>
      <c r="AE20" s="16">
        <f>_xll.acq_interpolator_scattered_eval_x5($K$6,AE$3,$M20)</f>
        <v>0.81968012790332534</v>
      </c>
      <c r="AF20" s="16">
        <f>_xll.acq_interpolator_scattered_eval_x5($K$6,AF$3,$M20)</f>
        <v>0.66893298927270917</v>
      </c>
      <c r="AG20" s="16">
        <f>_xll.acq_interpolator_scattered_eval_x5($K$6,AG$3,$M20)</f>
        <v>0.5092500552848046</v>
      </c>
      <c r="AH20" s="16">
        <f>_xll.acq_interpolator_scattered_eval_x5($K$6,AH$3,$M20)</f>
        <v>0.36494519667652869</v>
      </c>
      <c r="AI20" s="16">
        <f>_xll.acq_interpolator_scattered_eval_x5($K$6,AI$3,$M20)</f>
        <v>0.24754387770371938</v>
      </c>
      <c r="AJ20" s="16">
        <f>_xll.acq_interpolator_scattered_eval_x5($K$6,AJ$3,$M20)</f>
        <v>0.15826859625020256</v>
      </c>
      <c r="AK20" s="16">
        <f>_xll.acq_interpolator_scattered_eval_x5($K$6,AK$3,$M20)</f>
        <v>9.3194286355066644E-2</v>
      </c>
      <c r="AL20" s="16">
        <f>_xll.acq_interpolator_scattered_eval_x5($K$6,AL$3,$M20)</f>
        <v>4.7054455068101617E-2</v>
      </c>
      <c r="AM20" s="16">
        <f>_xll.acq_interpolator_scattered_eval_x5($K$6,AM$3,$M20)</f>
        <v>1.4984312662459871E-2</v>
      </c>
      <c r="AN20" s="16">
        <f>_xll.acq_interpolator_scattered_eval_x5($K$6,AN$3,$M20)</f>
        <v>-6.9847663992948046E-3</v>
      </c>
      <c r="AO20" s="16">
        <f>_xll.acq_interpolator_scattered_eval_x5($K$6,AO$3,$M20)</f>
        <v>-2.1921238128255593E-2</v>
      </c>
      <c r="AP20" s="16">
        <f>_xll.acq_interpolator_scattered_eval_x5($K$6,AP$3,$M20)</f>
        <v>-3.2116420653844881E-2</v>
      </c>
      <c r="AQ20" s="16">
        <f>_xll.acq_interpolator_scattered_eval_x5($K$6,AQ$3,$M20)</f>
        <v>-3.9220827257470704E-2</v>
      </c>
      <c r="AR20" s="16">
        <f>_xll.acq_interpolator_scattered_eval_x5($K$6,AR$3,$M20)</f>
        <v>-4.4375018134405524E-2</v>
      </c>
    </row>
    <row r="21" spans="3:44" x14ac:dyDescent="0.35">
      <c r="C21">
        <v>17</v>
      </c>
      <c r="D21" s="15">
        <f>-3+6*_xll.acq_vector_element($K$7,$C21)</f>
        <v>-0.84392033563926816</v>
      </c>
      <c r="E21" s="15">
        <f>-3+6*_xll.acq_vector_element($K$7,$C21+20)</f>
        <v>-5.6396184023469687E-2</v>
      </c>
      <c r="F21" s="15">
        <f t="shared" si="0"/>
        <v>0.48900524554549196</v>
      </c>
      <c r="G21" s="16">
        <f>_xll.acq_interpolator_scattered_eval($K$6,D21:E21)</f>
        <v>0.48900524554549313</v>
      </c>
      <c r="H21" s="16">
        <f t="shared" si="1"/>
        <v>-1.1657341758564144E-15</v>
      </c>
      <c r="M21">
        <v>0.4</v>
      </c>
      <c r="N21" s="16">
        <f>_xll.acq_interpolator_scattered_eval_x5($K$6,N$3,$M21)</f>
        <v>-0.10851802707543542</v>
      </c>
      <c r="O21" s="16">
        <f>_xll.acq_interpolator_scattered_eval_x5($K$6,O$3,$M21)</f>
        <v>-0.1103253625983759</v>
      </c>
      <c r="P21" s="16">
        <f>_xll.acq_interpolator_scattered_eval_x5($K$6,P$3,$M21)</f>
        <v>-0.10829948746474993</v>
      </c>
      <c r="Q21" s="16">
        <f>_xll.acq_interpolator_scattered_eval_x5($K$6,Q$3,$M21)</f>
        <v>-0.10048212025024512</v>
      </c>
      <c r="R21" s="16">
        <f>_xll.acq_interpolator_scattered_eval_x5($K$6,R$3,$M21)</f>
        <v>-8.4321162719288953E-2</v>
      </c>
      <c r="S21" s="16">
        <f>_xll.acq_interpolator_scattered_eval_x5($K$6,S$3,$M21)</f>
        <v>-5.6650995568801495E-2</v>
      </c>
      <c r="T21" s="16">
        <f>_xll.acq_interpolator_scattered_eval_x5($K$6,T$3,$M21)</f>
        <v>-1.3814258362724232E-2</v>
      </c>
      <c r="U21" s="16">
        <f>_xll.acq_interpolator_scattered_eval_x5($K$6,U$3,$M21)</f>
        <v>4.7969668278791414E-2</v>
      </c>
      <c r="V21" s="16">
        <f>_xll.acq_interpolator_scattered_eval_x5($K$6,V$3,$M21)</f>
        <v>0.13189607125807845</v>
      </c>
      <c r="W21" s="16">
        <f>_xll.acq_interpolator_scattered_eval_x5($K$6,W$3,$M21)</f>
        <v>0.23947328715274493</v>
      </c>
      <c r="X21" s="16">
        <f>_xll.acq_interpolator_scattered_eval_x5($K$6,X$3,$M21)</f>
        <v>0.36899780927160281</v>
      </c>
      <c r="Y21" s="16">
        <f>_xll.acq_interpolator_scattered_eval_x5($K$6,Y$3,$M21)</f>
        <v>0.51369608088899177</v>
      </c>
      <c r="Z21" s="16">
        <f>_xll.acq_interpolator_scattered_eval_x5($K$6,Z$3,$M21)</f>
        <v>0.66014391635405789</v>
      </c>
      <c r="AA21" s="16">
        <f>_xll.acq_interpolator_scattered_eval_x5($K$6,AA$3,$M21)</f>
        <v>0.78831442228110626</v>
      </c>
      <c r="AB21" s="16">
        <f>_xll.acq_interpolator_scattered_eval_x5($K$6,AB$3,$M21)</f>
        <v>0.87473942961990703</v>
      </c>
      <c r="AC21" s="16">
        <f>_xll.acq_interpolator_scattered_eval_x5($K$6,AC$3,$M21)</f>
        <v>0.8993234961422113</v>
      </c>
      <c r="AD21" s="16">
        <f>_xll.acq_interpolator_scattered_eval_x5($K$6,AD$3,$M21)</f>
        <v>0.85402515381044519</v>
      </c>
      <c r="AE21" s="16">
        <f>_xll.acq_interpolator_scattered_eval_x5($K$6,AE$3,$M21)</f>
        <v>0.74839523812643938</v>
      </c>
      <c r="AF21" s="16">
        <f>_xll.acq_interpolator_scattered_eval_x5($K$6,AF$3,$M21)</f>
        <v>0.60680743051908237</v>
      </c>
      <c r="AG21" s="16">
        <f>_xll.acq_interpolator_scattered_eval_x5($K$6,AG$3,$M21)</f>
        <v>0.45802691511823923</v>
      </c>
      <c r="AH21" s="16">
        <f>_xll.acq_interpolator_scattered_eval_x5($K$6,AH$3,$M21)</f>
        <v>0.32414688214332038</v>
      </c>
      <c r="AI21" s="16">
        <f>_xll.acq_interpolator_scattered_eval_x5($K$6,AI$3,$M21)</f>
        <v>0.21575653155185961</v>
      </c>
      <c r="AJ21" s="16">
        <f>_xll.acq_interpolator_scattered_eval_x5($K$6,AJ$3,$M21)</f>
        <v>0.13400233618716939</v>
      </c>
      <c r="AK21" s="16">
        <f>_xll.acq_interpolator_scattered_eval_x5($K$6,AK$3,$M21)</f>
        <v>7.5204381970852718E-2</v>
      </c>
      <c r="AL21" s="16">
        <f>_xll.acq_interpolator_scattered_eval_x5($K$6,AL$3,$M21)</f>
        <v>3.4348661406589431E-2</v>
      </c>
      <c r="AM21" s="16">
        <f>_xll.acq_interpolator_scattered_eval_x5($K$6,AM$3,$M21)</f>
        <v>6.725319475950853E-3</v>
      </c>
      <c r="AN21" s="16">
        <f>_xll.acq_interpolator_scattered_eval_x5($K$6,AN$3,$M21)</f>
        <v>-1.1569814010123863E-2</v>
      </c>
      <c r="AO21" s="16">
        <f>_xll.acq_interpolator_scattered_eval_x5($K$6,AO$3,$M21)</f>
        <v>-2.3580337469867027E-2</v>
      </c>
      <c r="AP21" s="16">
        <f>_xll.acq_interpolator_scattered_eval_x5($K$6,AP$3,$M21)</f>
        <v>-3.1561954905213428E-2</v>
      </c>
      <c r="AQ21" s="16">
        <f>_xll.acq_interpolator_scattered_eval_x5($K$6,AQ$3,$M21)</f>
        <v>-3.7094245006213035E-2</v>
      </c>
      <c r="AR21" s="16">
        <f>_xll.acq_interpolator_scattered_eval_x5($K$6,AR$3,$M21)</f>
        <v>-4.1214934426706783E-2</v>
      </c>
    </row>
    <row r="22" spans="3:44" x14ac:dyDescent="0.35">
      <c r="C22">
        <v>18</v>
      </c>
      <c r="D22" s="15">
        <f>-3+6*_xll.acq_vector_element($K$7,$C22)</f>
        <v>-0.41023798333480954</v>
      </c>
      <c r="E22" s="15">
        <f>-3+6*_xll.acq_vector_element($K$7,$C22+20)</f>
        <v>-2.4845597092062235</v>
      </c>
      <c r="F22" s="15">
        <f t="shared" si="0"/>
        <v>1.7619534836142527E-3</v>
      </c>
      <c r="G22" s="16">
        <f>_xll.acq_interpolator_scattered_eval($K$6,D22:E22)</f>
        <v>1.7619534836106378E-3</v>
      </c>
      <c r="H22" s="16">
        <f t="shared" si="1"/>
        <v>3.6149468835011689E-15</v>
      </c>
      <c r="M22">
        <v>0.6</v>
      </c>
      <c r="N22" s="16">
        <f>_xll.acq_interpolator_scattered_eval_x5($K$6,N$3,$M22)</f>
        <v>-0.10830459165286013</v>
      </c>
      <c r="O22" s="16">
        <f>_xll.acq_interpolator_scattered_eval_x5($K$6,O$3,$M22)</f>
        <v>-0.11142132523163763</v>
      </c>
      <c r="P22" s="16">
        <f>_xll.acq_interpolator_scattered_eval_x5($K$6,P$3,$M22)</f>
        <v>-0.1109822693982771</v>
      </c>
      <c r="Q22" s="16">
        <f>_xll.acq_interpolator_scattered_eval_x5($K$6,Q$3,$M22)</f>
        <v>-0.10501752097598867</v>
      </c>
      <c r="R22" s="16">
        <f>_xll.acq_interpolator_scattered_eval_x5($K$6,R$3,$M22)</f>
        <v>-9.0940021898641019E-2</v>
      </c>
      <c r="S22" s="16">
        <f>_xll.acq_interpolator_scattered_eval_x5($K$6,S$3,$M22)</f>
        <v>-6.5531410926441824E-2</v>
      </c>
      <c r="T22" s="16">
        <f>_xll.acq_interpolator_scattered_eval_x5($K$6,T$3,$M22)</f>
        <v>-2.5108074761820493E-2</v>
      </c>
      <c r="U22" s="16">
        <f>_xll.acq_interpolator_scattered_eval_x5($K$6,U$3,$M22)</f>
        <v>3.3983128167267056E-2</v>
      </c>
      <c r="V22" s="16">
        <f>_xll.acq_interpolator_scattered_eval_x5($K$6,V$3,$M22)</f>
        <v>0.11444249506863287</v>
      </c>
      <c r="W22" s="16">
        <f>_xll.acq_interpolator_scattered_eval_x5($K$6,W$3,$M22)</f>
        <v>0.21675747039817372</v>
      </c>
      <c r="X22" s="16">
        <f>_xll.acq_interpolator_scattered_eval_x5($K$6,X$3,$M22)</f>
        <v>0.337858816053418</v>
      </c>
      <c r="Y22" s="16">
        <f>_xll.acq_interpolator_scattered_eval_x5($K$6,Y$3,$M22)</f>
        <v>0.46995386151416291</v>
      </c>
      <c r="Z22" s="16">
        <f>_xll.acq_interpolator_scattered_eval_x5($K$6,Z$3,$M22)</f>
        <v>0.59991864161775921</v>
      </c>
      <c r="AA22" s="16">
        <f>_xll.acq_interpolator_scattered_eval_x5($K$6,AA$3,$M22)</f>
        <v>0.71003021932774246</v>
      </c>
      <c r="AB22" s="16">
        <f>_xll.acq_interpolator_scattered_eval_x5($K$6,AB$3,$M22)</f>
        <v>0.78096619163882475</v>
      </c>
      <c r="AC22" s="16">
        <f>_xll.acq_interpolator_scattered_eval_x5($K$6,AC$3,$M22)</f>
        <v>0.79728526432210822</v>
      </c>
      <c r="AD22" s="16">
        <f>_xll.acq_interpolator_scattered_eval_x5($K$6,AD$3,$M22)</f>
        <v>0.75382852790540644</v>
      </c>
      <c r="AE22" s="16">
        <f>_xll.acq_interpolator_scattered_eval_x5($K$6,AE$3,$M22)</f>
        <v>0.65941922746629889</v>
      </c>
      <c r="AF22" s="16">
        <f>_xll.acq_interpolator_scattered_eval_x5($K$6,AF$3,$M22)</f>
        <v>0.53444898323085199</v>
      </c>
      <c r="AG22" s="16">
        <f>_xll.acq_interpolator_scattered_eval_x5($K$6,AG$3,$M22)</f>
        <v>0.40287887330678185</v>
      </c>
      <c r="AH22" s="16">
        <f>_xll.acq_interpolator_scattered_eval_x5($K$6,AH$3,$M22)</f>
        <v>0.28360617402178362</v>
      </c>
      <c r="AI22" s="16">
        <f>_xll.acq_interpolator_scattered_eval_x5($K$6,AI$3,$M22)</f>
        <v>0.18633879560490763</v>
      </c>
      <c r="AJ22" s="16">
        <f>_xll.acq_interpolator_scattered_eval_x5($K$6,AJ$3,$M22)</f>
        <v>0.11281046691489825</v>
      </c>
      <c r="AK22" s="16">
        <f>_xll.acq_interpolator_scattered_eval_x5($K$6,AK$3,$M22)</f>
        <v>6.0291121104882689E-2</v>
      </c>
      <c r="AL22" s="16">
        <f>_xll.acq_interpolator_scattered_eval_x5($K$6,AL$3,$M22)</f>
        <v>2.4487492011844043E-2</v>
      </c>
      <c r="AM22" s="16">
        <f>_xll.acq_interpolator_scattered_eval_x5($K$6,AM$3,$M22)</f>
        <v>1.0599990125251548E-3</v>
      </c>
      <c r="AN22" s="16">
        <f>_xll.acq_interpolator_scattered_eval_x5($K$6,AN$3,$M22)</f>
        <v>-1.3782182717018478E-2</v>
      </c>
      <c r="AO22" s="16">
        <f>_xll.acq_interpolator_scattered_eval_x5($K$6,AO$3,$M22)</f>
        <v>-2.3079657887602325E-2</v>
      </c>
      <c r="AP22" s="16">
        <f>_xll.acq_interpolator_scattered_eval_x5($K$6,AP$3,$M22)</f>
        <v>-2.9078706029718421E-2</v>
      </c>
      <c r="AQ22" s="16">
        <f>_xll.acq_interpolator_scattered_eval_x5($K$6,AQ$3,$M22)</f>
        <v>-3.3292108563978559E-2</v>
      </c>
      <c r="AR22" s="16">
        <f>_xll.acq_interpolator_scattered_eval_x5($K$6,AR$3,$M22)</f>
        <v>-3.6640252834322609E-2</v>
      </c>
    </row>
    <row r="23" spans="3:44" x14ac:dyDescent="0.35">
      <c r="C23">
        <v>19</v>
      </c>
      <c r="D23" s="15">
        <f>-3+6*_xll.acq_vector_element($K$7,$C23)</f>
        <v>2.1466325456276536</v>
      </c>
      <c r="E23" s="15">
        <f>-3+6*_xll.acq_vector_element($K$7,$C23+20)</f>
        <v>-0.12205745279788971</v>
      </c>
      <c r="F23" s="15">
        <f t="shared" si="0"/>
        <v>9.823976420915214E-3</v>
      </c>
      <c r="G23" s="16">
        <f>_xll.acq_interpolator_scattered_eval($K$6,D23:E23)</f>
        <v>9.8239764209186783E-3</v>
      </c>
      <c r="H23" s="16">
        <f t="shared" si="1"/>
        <v>-3.4642427815256838E-15</v>
      </c>
      <c r="M23">
        <v>0.8</v>
      </c>
      <c r="N23" s="16">
        <f>_xll.acq_interpolator_scattered_eval_x5($K$6,N$3,$M23)</f>
        <v>-0.10532627261602967</v>
      </c>
      <c r="O23" s="16">
        <f>_xll.acq_interpolator_scattered_eval_x5($K$6,O$3,$M23)</f>
        <v>-0.10974528911140542</v>
      </c>
      <c r="P23" s="16">
        <f>_xll.acq_interpolator_scattered_eval_x5($K$6,P$3,$M23)</f>
        <v>-0.11104740464134424</v>
      </c>
      <c r="Q23" s="16">
        <f>_xll.acq_interpolator_scattered_eval_x5($K$6,Q$3,$M23)</f>
        <v>-0.10731905914606395</v>
      </c>
      <c r="R23" s="16">
        <f>_xll.acq_interpolator_scattered_eval_x5($K$6,R$3,$M23)</f>
        <v>-9.602623316280666E-2</v>
      </c>
      <c r="S23" s="16">
        <f>_xll.acq_interpolator_scattered_eval_x5($K$6,S$3,$M23)</f>
        <v>-7.400085352317623E-2</v>
      </c>
      <c r="T23" s="16">
        <f>_xll.acq_interpolator_scattered_eval_x5($K$6,T$3,$M23)</f>
        <v>-3.7629087633306163E-2</v>
      </c>
      <c r="U23" s="16">
        <f>_xll.acq_interpolator_scattered_eval_x5($K$6,U$3,$M23)</f>
        <v>1.6565534924861913E-2</v>
      </c>
      <c r="V23" s="16">
        <f>_xll.acq_interpolator_scattered_eval_x5($K$6,V$3,$M23)</f>
        <v>9.0831015493229625E-2</v>
      </c>
      <c r="W23" s="16">
        <f>_xll.acq_interpolator_scattered_eval_x5($K$6,W$3,$M23)</f>
        <v>0.18481170187183341</v>
      </c>
      <c r="X23" s="16">
        <f>_xll.acq_interpolator_scattered_eval_x5($K$6,X$3,$M23)</f>
        <v>0.29442738399812379</v>
      </c>
      <c r="Y23" s="16">
        <f>_xll.acq_interpolator_scattered_eval_x5($K$6,Y$3,$M23)</f>
        <v>0.41138890337282857</v>
      </c>
      <c r="Z23" s="16">
        <f>_xll.acq_interpolator_scattered_eval_x5($K$6,Z$3,$M23)</f>
        <v>0.52343704132401536</v>
      </c>
      <c r="AA23" s="16">
        <f>_xll.acq_interpolator_scattered_eval_x5($K$6,AA$3,$M23)</f>
        <v>0.61555342747086927</v>
      </c>
      <c r="AB23" s="16">
        <f>_xll.acq_interpolator_scattered_eval_x5($K$6,AB$3,$M23)</f>
        <v>0.67260921192626422</v>
      </c>
      <c r="AC23" s="16">
        <f>_xll.acq_interpolator_scattered_eval_x5($K$6,AC$3,$M23)</f>
        <v>0.68345192813408373</v>
      </c>
      <c r="AD23" s="16">
        <f>_xll.acq_interpolator_scattered_eval_x5($K$6,AD$3,$M23)</f>
        <v>0.64521715101903954</v>
      </c>
      <c r="AE23" s="16">
        <f>_xll.acq_interpolator_scattered_eval_x5($K$6,AE$3,$M23)</f>
        <v>0.56549067711355683</v>
      </c>
      <c r="AF23" s="16">
        <f>_xll.acq_interpolator_scattered_eval_x5($K$6,AF$3,$M23)</f>
        <v>0.46031813580650949</v>
      </c>
      <c r="AG23" s="16">
        <f>_xll.acq_interpolator_scattered_eval_x5($K$6,AG$3,$M23)</f>
        <v>0.34853347472462853</v>
      </c>
      <c r="AH23" s="16">
        <f>_xll.acq_interpolator_scattered_eval_x5($K$6,AH$3,$M23)</f>
        <v>0.24558919590626638</v>
      </c>
      <c r="AI23" s="16">
        <f>_xll.acq_interpolator_scattered_eval_x5($K$6,AI$3,$M23)</f>
        <v>0.160279904095503</v>
      </c>
      <c r="AJ23" s="16">
        <f>_xll.acq_interpolator_scattered_eval_x5($K$6,AJ$3,$M23)</f>
        <v>9.5137011917171485E-2</v>
      </c>
      <c r="AK23" s="16">
        <f>_xll.acq_interpolator_scattered_eval_x5($K$6,AK$3,$M23)</f>
        <v>4.8695881385886521E-2</v>
      </c>
      <c r="AL23" s="16">
        <f>_xll.acq_interpolator_scattered_eval_x5($K$6,AL$3,$M23)</f>
        <v>1.7642543607725401E-2</v>
      </c>
      <c r="AM23" s="16">
        <f>_xll.acq_interpolator_scattered_eval_x5($K$6,AM$3,$M23)</f>
        <v>-1.8681023154958703E-3</v>
      </c>
      <c r="AN23" s="16">
        <f>_xll.acq_interpolator_scattered_eval_x5($K$6,AN$3,$M23)</f>
        <v>-1.3505923827602266E-2</v>
      </c>
      <c r="AO23" s="16">
        <f>_xll.acq_interpolator_scattered_eval_x5($K$6,AO$3,$M23)</f>
        <v>-2.0348129913700875E-2</v>
      </c>
      <c r="AP23" s="16">
        <f>_xll.acq_interpolator_scattered_eval_x5($K$6,AP$3,$M23)</f>
        <v>-2.465622103091436E-2</v>
      </c>
      <c r="AQ23" s="16">
        <f>_xll.acq_interpolator_scattered_eval_x5($K$6,AQ$3,$M23)</f>
        <v>-2.7866721734459511E-2</v>
      </c>
      <c r="AR23" s="16">
        <f>_xll.acq_interpolator_scattered_eval_x5($K$6,AR$3,$M23)</f>
        <v>-3.0754346892084439E-2</v>
      </c>
    </row>
    <row r="24" spans="3:44" x14ac:dyDescent="0.35">
      <c r="M24">
        <v>1</v>
      </c>
      <c r="N24" s="16">
        <f>_xll.acq_interpolator_scattered_eval_x5($K$6,N$3,$M24)</f>
        <v>-9.9317854135748174E-2</v>
      </c>
      <c r="O24" s="16">
        <f>_xll.acq_interpolator_scattered_eval_x5($K$6,O$3,$M24)</f>
        <v>-0.10487915656147943</v>
      </c>
      <c r="P24" s="16">
        <f>_xll.acq_interpolator_scattered_eval_x5($K$6,P$3,$M24)</f>
        <v>-0.10785991488765415</v>
      </c>
      <c r="Q24" s="16">
        <f>_xll.acq_interpolator_scattered_eval_x5($K$6,Q$3,$M24)</f>
        <v>-0.10644629958126119</v>
      </c>
      <c r="R24" s="16">
        <f>_xll.acq_interpolator_scattered_eval_x5($K$6,R$3,$M24)</f>
        <v>-9.8221943961804184E-2</v>
      </c>
      <c r="S24" s="16">
        <f>_xll.acq_interpolator_scattered_eval_x5($K$6,S$3,$M24)</f>
        <v>-8.016008952211523E-2</v>
      </c>
      <c r="T24" s="16">
        <f>_xll.acq_interpolator_scattered_eval_x5($K$6,T$3,$M24)</f>
        <v>-4.8820541261246332E-2</v>
      </c>
      <c r="U24" s="16">
        <f>_xll.acq_interpolator_scattered_eval_x5($K$6,U$3,$M24)</f>
        <v>-9.7005582502331881E-4</v>
      </c>
      <c r="V24" s="16">
        <f>_xll.acq_interpolator_scattered_eval_x5($K$6,V$3,$M24)</f>
        <v>6.5244919903910001E-2</v>
      </c>
      <c r="W24" s="16">
        <f>_xll.acq_interpolator_scattered_eval_x5($K$6,W$3,$M24)</f>
        <v>0.14889187724742398</v>
      </c>
      <c r="X24" s="16">
        <f>_xll.acq_interpolator_scattered_eval_x5($K$6,X$3,$M24)</f>
        <v>0.24536245769884266</v>
      </c>
      <c r="Y24" s="16">
        <f>_xll.acq_interpolator_scattered_eval_x5($K$6,Y$3,$M24)</f>
        <v>0.34644101297106827</v>
      </c>
      <c r="Z24" s="16">
        <f>_xll.acq_interpolator_scattered_eval_x5($K$6,Z$3,$M24)</f>
        <v>0.44113955984189629</v>
      </c>
      <c r="AA24" s="16">
        <f>_xll.acq_interpolator_scattered_eval_x5($K$6,AA$3,$M24)</f>
        <v>0.51713210502436768</v>
      </c>
      <c r="AB24" s="16">
        <f>_xll.acq_interpolator_scattered_eval_x5($K$6,AB$3,$M24)</f>
        <v>0.56294070069478475</v>
      </c>
      <c r="AC24" s="16">
        <f>_xll.acq_interpolator_scattered_eval_x5($K$6,AC$3,$M24)</f>
        <v>0.570797212451294</v>
      </c>
      <c r="AD24" s="16">
        <f>_xll.acq_interpolator_scattered_eval_x5($K$6,AD$3,$M24)</f>
        <v>0.53934669054514806</v>
      </c>
      <c r="AE24" s="16">
        <f>_xll.acq_interpolator_scattered_eval_x5($K$6,AE$3,$M24)</f>
        <v>0.47475794305601393</v>
      </c>
      <c r="AF24" s="16">
        <f>_xll.acq_interpolator_scattered_eval_x5($K$6,AF$3,$M24)</f>
        <v>0.38916995889527817</v>
      </c>
      <c r="AG24" s="16">
        <f>_xll.acq_interpolator_scattered_eval_x5($K$6,AG$3,$M24)</f>
        <v>0.29687328234463217</v>
      </c>
      <c r="AH24" s="16">
        <f>_xll.acq_interpolator_scattered_eval_x5($K$6,AH$3,$M24)</f>
        <v>0.21014695408770953</v>
      </c>
      <c r="AI24" s="16">
        <f>_xll.acq_interpolator_scattered_eval_x5($K$6,AI$3,$M24)</f>
        <v>0.13679882060558904</v>
      </c>
      <c r="AJ24" s="16">
        <f>_xll.acq_interpolator_scattered_eval_x5($K$6,AJ$3,$M24)</f>
        <v>8.0009285135851274E-2</v>
      </c>
      <c r="AK24" s="16">
        <f>_xll.acq_interpolator_scattered_eval_x5($K$6,AK$3,$M24)</f>
        <v>3.9542503384399949E-2</v>
      </c>
      <c r="AL24" s="16">
        <f>_xll.acq_interpolator_scattered_eval_x5($K$6,AL$3,$M24)</f>
        <v>1.3113254144888172E-2</v>
      </c>
      <c r="AM24" s="16">
        <f>_xll.acq_interpolator_scattered_eval_x5($K$6,AM$3,$M24)</f>
        <v>-2.5979193037225417E-3</v>
      </c>
      <c r="AN24" s="16">
        <f>_xll.acq_interpolator_scattered_eval_x5($K$6,AN$3,$M24)</f>
        <v>-1.1168894508585957E-2</v>
      </c>
      <c r="AO24" s="16">
        <f>_xll.acq_interpolator_scattered_eval_x5($K$6,AO$3,$M24)</f>
        <v>-1.5759104740688624E-2</v>
      </c>
      <c r="AP24" s="16">
        <f>_xll.acq_interpolator_scattered_eval_x5($K$6,AP$3,$M24)</f>
        <v>-1.8652328913858384E-2</v>
      </c>
      <c r="AQ24" s="16">
        <f>_xll.acq_interpolator_scattered_eval_x5($K$6,AQ$3,$M24)</f>
        <v>-2.1172696042378845E-2</v>
      </c>
      <c r="AR24" s="16">
        <f>_xll.acq_interpolator_scattered_eval_x5($K$6,AR$3,$M24)</f>
        <v>-2.3901911501146421E-2</v>
      </c>
    </row>
    <row r="25" spans="3:44" x14ac:dyDescent="0.35">
      <c r="M25">
        <v>1.2</v>
      </c>
      <c r="N25" s="16">
        <f>_xll.acq_interpolator_scattered_eval_x5($K$6,N$3,$M25)</f>
        <v>-9.0183833221210111E-2</v>
      </c>
      <c r="O25" s="16">
        <f>_xll.acq_interpolator_scattered_eval_x5($K$6,O$3,$M25)</f>
        <v>-9.6589735268181404E-2</v>
      </c>
      <c r="P25" s="16">
        <f>_xll.acq_interpolator_scattered_eval_x5($K$6,P$3,$M25)</f>
        <v>-0.10098256930504401</v>
      </c>
      <c r="Q25" s="16">
        <f>_xll.acq_interpolator_scattered_eval_x5($K$6,Q$3,$M25)</f>
        <v>-0.10166055863645762</v>
      </c>
      <c r="R25" s="16">
        <f>_xll.acq_interpolator_scattered_eval_x5($K$6,R$3,$M25)</f>
        <v>-9.6354903626613059E-2</v>
      </c>
      <c r="S25" s="16">
        <f>_xll.acq_interpolator_scattered_eval_x5($K$6,S$3,$M25)</f>
        <v>-8.2244897527773794E-2</v>
      </c>
      <c r="T25" s="16">
        <f>_xll.acq_interpolator_scattered_eval_x5($K$6,T$3,$M25)</f>
        <v>-5.6168486353478646E-2</v>
      </c>
      <c r="U25" s="16">
        <f>_xll.acq_interpolator_scattered_eval_x5($K$6,U$3,$M25)</f>
        <v>-1.5240083684581178E-2</v>
      </c>
      <c r="V25" s="16">
        <f>_xll.acq_interpolator_scattered_eval_x5($K$6,V$3,$M25)</f>
        <v>4.2007092819264125E-2</v>
      </c>
      <c r="W25" s="16">
        <f>_xll.acq_interpolator_scattered_eval_x5($K$6,W$3,$M25)</f>
        <v>0.11431346159986015</v>
      </c>
      <c r="X25" s="16">
        <f>_xll.acq_interpolator_scattered_eval_x5($K$6,X$3,$M25)</f>
        <v>0.19703055262971758</v>
      </c>
      <c r="Y25" s="16">
        <f>_xll.acq_interpolator_scattered_eval_x5($K$6,Y$3,$M25)</f>
        <v>0.28252907716505404</v>
      </c>
      <c r="Z25" s="16">
        <f>_xll.acq_interpolator_scattered_eval_x5($K$6,Z$3,$M25)</f>
        <v>0.36132510290041597</v>
      </c>
      <c r="AA25" s="16">
        <f>_xll.acq_interpolator_scattered_eval_x5($K$6,AA$3,$M25)</f>
        <v>0.42352157946624547</v>
      </c>
      <c r="AB25" s="16">
        <f>_xll.acq_interpolator_scattered_eval_x5($K$6,AB$3,$M25)</f>
        <v>0.46053008216470259</v>
      </c>
      <c r="AC25" s="16">
        <f>_xll.acq_interpolator_scattered_eval_x5($K$6,AC$3,$M25)</f>
        <v>0.46699230592956059</v>
      </c>
      <c r="AD25" s="16">
        <f>_xll.acq_interpolator_scattered_eval_x5($K$6,AD$3,$M25)</f>
        <v>0.44238870597767133</v>
      </c>
      <c r="AE25" s="16">
        <f>_xll.acq_interpolator_scattered_eval_x5($K$6,AE$3,$M25)</f>
        <v>0.39152821222815781</v>
      </c>
      <c r="AF25" s="16">
        <f>_xll.acq_interpolator_scattered_eval_x5($K$6,AF$3,$M25)</f>
        <v>0.3233913846513719</v>
      </c>
      <c r="AG25" s="16">
        <f>_xll.acq_interpolator_scattered_eval_x5($K$6,AG$3,$M25)</f>
        <v>0.24863488455147778</v>
      </c>
      <c r="AH25" s="16">
        <f>_xll.acq_interpolator_scattered_eval_x5($K$6,AH$3,$M25)</f>
        <v>0.17687069022264559</v>
      </c>
      <c r="AI25" s="16">
        <f>_xll.acq_interpolator_scattered_eval_x5($K$6,AI$3,$M25)</f>
        <v>0.11489162952659408</v>
      </c>
      <c r="AJ25" s="16">
        <f>_xll.acq_interpolator_scattered_eval_x5($K$6,AJ$3,$M25)</f>
        <v>6.6245573740174507E-2</v>
      </c>
      <c r="AK25" s="16">
        <f>_xll.acq_interpolator_scattered_eval_x5($K$6,AK$3,$M25)</f>
        <v>3.1695000701865886E-2</v>
      </c>
      <c r="AL25" s="16">
        <f>_xll.acq_interpolator_scattered_eval_x5($K$6,AL$3,$M25)</f>
        <v>9.8849454187120295E-3</v>
      </c>
      <c r="AM25" s="16">
        <f>_xll.acq_interpolator_scattered_eval_x5($K$6,AM$3,$M25)</f>
        <v>-2.0247364611522553E-3</v>
      </c>
      <c r="AN25" s="16">
        <f>_xll.acq_interpolator_scattered_eval_x5($K$6,AN$3,$M25)</f>
        <v>-7.5788422694044429E-3</v>
      </c>
      <c r="AO25" s="16">
        <f>_xll.acq_interpolator_scattered_eval_x5($K$6,AO$3,$M25)</f>
        <v>-1.0063457367576498E-2</v>
      </c>
      <c r="AP25" s="16">
        <f>_xll.acq_interpolator_scattered_eval_x5($K$6,AP$3,$M25)</f>
        <v>-1.1770796643541401E-2</v>
      </c>
      <c r="AQ25" s="16">
        <f>_xll.acq_interpolator_scattered_eval_x5($K$6,AQ$3,$M25)</f>
        <v>-1.3856278174319156E-2</v>
      </c>
      <c r="AR25" s="16">
        <f>_xll.acq_interpolator_scattered_eval_x5($K$6,AR$3,$M25)</f>
        <v>-1.6655902568563998E-2</v>
      </c>
    </row>
    <row r="26" spans="3:44" x14ac:dyDescent="0.35">
      <c r="M26">
        <v>1.4</v>
      </c>
      <c r="N26" s="16">
        <f>_xll.acq_interpolator_scattered_eval_x5($K$6,N$3,$M26)</f>
        <v>-7.8087862588550952E-2</v>
      </c>
      <c r="O26" s="16">
        <f>_xll.acq_interpolator_scattered_eval_x5($K$6,O$3,$M26)</f>
        <v>-8.4959311157829537E-2</v>
      </c>
      <c r="P26" s="16">
        <f>_xll.acq_interpolator_scattered_eval_x5($K$6,P$3,$M26)</f>
        <v>-9.037166203814416E-2</v>
      </c>
      <c r="Q26" s="16">
        <f>_xll.acq_interpolator_scattered_eval_x5($K$6,Q$3,$M26)</f>
        <v>-9.2724558848420513E-2</v>
      </c>
      <c r="R26" s="16">
        <f>_xll.acq_interpolator_scattered_eval_x5($K$6,R$3,$M26)</f>
        <v>-8.9898870690074684E-2</v>
      </c>
      <c r="S26" s="16">
        <f>_xll.acq_interpolator_scattered_eval_x5($K$6,S$3,$M26)</f>
        <v>-7.9317584137431382E-2</v>
      </c>
      <c r="T26" s="16">
        <f>_xll.acq_interpolator_scattered_eval_x5($K$6,T$3,$M26)</f>
        <v>-5.8184112645438199E-2</v>
      </c>
      <c r="U26" s="16">
        <f>_xll.acq_interpolator_scattered_eval_x5($K$6,U$3,$M26)</f>
        <v>-2.4069275150426096E-2</v>
      </c>
      <c r="V26" s="16">
        <f>_xll.acq_interpolator_scattered_eval_x5($K$6,V$3,$M26)</f>
        <v>2.4082073365637245E-2</v>
      </c>
      <c r="W26" s="16">
        <f>_xll.acq_interpolator_scattered_eval_x5($K$6,W$3,$M26)</f>
        <v>8.4871649046679279E-2</v>
      </c>
      <c r="X26" s="16">
        <f>_xll.acq_interpolator_scattered_eval_x5($K$6,X$3,$M26)</f>
        <v>0.15400079163744351</v>
      </c>
      <c r="Y26" s="16">
        <f>_xll.acq_interpolator_scattered_eval_x5($K$6,Y$3,$M26)</f>
        <v>0.22479801010255496</v>
      </c>
      <c r="Z26" s="16">
        <f>_xll.acq_interpolator_scattered_eval_x5($K$6,Z$3,$M26)</f>
        <v>0.28936211530351275</v>
      </c>
      <c r="AA26" s="16">
        <f>_xll.acq_interpolator_scattered_eval_x5($K$6,AA$3,$M26)</f>
        <v>0.33986660334565122</v>
      </c>
      <c r="AB26" s="16">
        <f>_xll.acq_interpolator_scattered_eval_x5($K$6,AB$3,$M26)</f>
        <v>0.36988669588583828</v>
      </c>
      <c r="AC26" s="16">
        <f>_xll.acq_interpolator_scattered_eval_x5($K$6,AC$3,$M26)</f>
        <v>0.37567225041085539</v>
      </c>
      <c r="AD26" s="16">
        <f>_xll.acq_interpolator_scattered_eval_x5($K$6,AD$3,$M26)</f>
        <v>0.35707839738316705</v>
      </c>
      <c r="AE26" s="16">
        <f>_xll.acq_interpolator_scattered_eval_x5($K$6,AE$3,$M26)</f>
        <v>0.31773284012665559</v>
      </c>
      <c r="AF26" s="16">
        <f>_xll.acq_interpolator_scattered_eval_x5($K$6,AF$3,$M26)</f>
        <v>0.2642041775307063</v>
      </c>
      <c r="AG26" s="16">
        <f>_xll.acq_interpolator_scattered_eval_x5($K$6,AG$3,$M26)</f>
        <v>0.20439305870359342</v>
      </c>
      <c r="AH26" s="16">
        <f>_xll.acq_interpolator_scattered_eval_x5($K$6,AH$3,$M26)</f>
        <v>0.14577950833366024</v>
      </c>
      <c r="AI26" s="16">
        <f>_xll.acq_interpolator_scattered_eval_x5($K$6,AI$3,$M26)</f>
        <v>9.4177256519614075E-2</v>
      </c>
      <c r="AJ26" s="16">
        <f>_xll.acq_interpolator_scattered_eval_x5($K$6,AJ$3,$M26)</f>
        <v>5.3232555333672472E-2</v>
      </c>
      <c r="AK26" s="16">
        <f>_xll.acq_interpolator_scattered_eval_x5($K$6,AK$3,$M26)</f>
        <v>2.4415427314957876E-2</v>
      </c>
      <c r="AL26" s="16">
        <f>_xll.acq_interpolator_scattered_eval_x5($K$6,AL$3,$M26)</f>
        <v>7.1289330598610142E-3</v>
      </c>
      <c r="AM26" s="16">
        <f>_xll.acq_interpolator_scattered_eval_x5($K$6,AM$3,$M26)</f>
        <v>-1.0657468191856111E-3</v>
      </c>
      <c r="AN26" s="16">
        <f>_xll.acq_interpolator_scattered_eval_x5($K$6,AN$3,$M26)</f>
        <v>-3.7248058191956535E-3</v>
      </c>
      <c r="AO26" s="16">
        <f>_xll.acq_interpolator_scattered_eval_x5($K$6,AO$3,$M26)</f>
        <v>-4.2731695714072621E-3</v>
      </c>
      <c r="AP26" s="16">
        <f>_xll.acq_interpolator_scattered_eval_x5($K$6,AP$3,$M26)</f>
        <v>-4.9790168478179471E-3</v>
      </c>
      <c r="AQ26" s="16">
        <f>_xll.acq_interpolator_scattered_eval_x5($K$6,AQ$3,$M26)</f>
        <v>-6.7824046525320029E-3</v>
      </c>
      <c r="AR26" s="16">
        <f>_xll.acq_interpolator_scattered_eval_x5($K$6,AR$3,$M26)</f>
        <v>-9.7488516275537479E-3</v>
      </c>
    </row>
    <row r="27" spans="3:44" x14ac:dyDescent="0.35">
      <c r="M27">
        <v>1.6</v>
      </c>
      <c r="N27" s="16">
        <f>_xll.acq_interpolator_scattered_eval_x5($K$6,N$3,$M27)</f>
        <v>-6.3513609963125661E-2</v>
      </c>
      <c r="O27" s="16">
        <f>_xll.acq_interpolator_scattered_eval_x5($K$6,O$3,$M27)</f>
        <v>-7.0466100092791972E-2</v>
      </c>
      <c r="P27" s="16">
        <f>_xll.acq_interpolator_scattered_eval_x5($K$6,P$3,$M27)</f>
        <v>-7.6485624426259738E-2</v>
      </c>
      <c r="Q27" s="16">
        <f>_xll.acq_interpolator_scattered_eval_x5($K$6,Q$3,$M27)</f>
        <v>-8.0055141457397033E-2</v>
      </c>
      <c r="R27" s="16">
        <f>_xll.acq_interpolator_scattered_eval_x5($K$6,R$3,$M27)</f>
        <v>-7.9195991826430223E-2</v>
      </c>
      <c r="S27" s="16">
        <f>_xll.acq_interpolator_scattered_eval_x5($K$6,S$3,$M27)</f>
        <v>-7.1592591592246638E-2</v>
      </c>
      <c r="T27" s="16">
        <f>_xll.acq_interpolator_scattered_eval_x5($K$6,T$3,$M27)</f>
        <v>-5.4863197997054143E-2</v>
      </c>
      <c r="U27" s="16">
        <f>_xll.acq_interpolator_scattered_eval_x5($K$6,U$3,$M27)</f>
        <v>-2.7088957573961358E-2</v>
      </c>
      <c r="V27" s="16">
        <f>_xll.acq_interpolator_scattered_eval_x5($K$6,V$3,$M27)</f>
        <v>1.2381811792840213E-2</v>
      </c>
      <c r="W27" s="16">
        <f>_xll.acq_interpolator_scattered_eval_x5($K$6,W$3,$M27)</f>
        <v>6.2144524867747152E-2</v>
      </c>
      <c r="X27" s="16">
        <f>_xll.acq_interpolator_scattered_eval_x5($K$6,X$3,$M27)</f>
        <v>0.11847650062245307</v>
      </c>
      <c r="Y27" s="16">
        <f>_xll.acq_interpolator_scattered_eval_x5($K$6,Y$3,$M27)</f>
        <v>0.17583596880240673</v>
      </c>
      <c r="Z27" s="16">
        <f>_xll.acq_interpolator_scattered_eval_x5($K$6,Z$3,$M27)</f>
        <v>0.22784976548123068</v>
      </c>
      <c r="AA27" s="16">
        <f>_xll.acq_interpolator_scattered_eval_x5($K$6,AA$3,$M27)</f>
        <v>0.26840462217149885</v>
      </c>
      <c r="AB27" s="16">
        <f>_xll.acq_interpolator_scattered_eval_x5($K$6,AB$3,$M27)</f>
        <v>0.29266251501312762</v>
      </c>
      <c r="AC27" s="16">
        <f>_xll.acq_interpolator_scattered_eval_x5($K$6,AC$3,$M27)</f>
        <v>0.29791728285138841</v>
      </c>
      <c r="AD27" s="16">
        <f>_xll.acq_interpolator_scattered_eval_x5($K$6,AD$3,$M27)</f>
        <v>0.28413640265167728</v>
      </c>
      <c r="AE27" s="16">
        <f>_xll.acq_interpolator_scattered_eval_x5($K$6,AE$3,$M27)</f>
        <v>0.25398473281653078</v>
      </c>
      <c r="AF27" s="16">
        <f>_xll.acq_interpolator_scattered_eval_x5($K$6,AF$3,$M27)</f>
        <v>0.21224181794518662</v>
      </c>
      <c r="AG27" s="16">
        <f>_xll.acq_interpolator_scattered_eval_x5($K$6,AG$3,$M27)</f>
        <v>0.1647676669216469</v>
      </c>
      <c r="AH27" s="16">
        <f>_xll.acq_interpolator_scattered_eval_x5($K$6,AH$3,$M27)</f>
        <v>0.11737698642461336</v>
      </c>
      <c r="AI27" s="16">
        <f>_xll.acq_interpolator_scattered_eval_x5($K$6,AI$3,$M27)</f>
        <v>7.4978086646821221E-2</v>
      </c>
      <c r="AJ27" s="16">
        <f>_xll.acq_interpolator_scattered_eval_x5($K$6,AJ$3,$M27)</f>
        <v>4.1096869543324352E-2</v>
      </c>
      <c r="AK27" s="16">
        <f>_xll.acq_interpolator_scattered_eval_x5($K$6,AK$3,$M27)</f>
        <v>1.7612623176245606E-2</v>
      </c>
      <c r="AL27" s="16">
        <f>_xll.acq_interpolator_scattered_eval_x5($K$6,AL$3,$M27)</f>
        <v>4.4789872989766484E-3</v>
      </c>
      <c r="AM27" s="16">
        <f>_xll.acq_interpolator_scattered_eval_x5($K$6,AM$3,$M27)</f>
        <v>-4.0192304655740137E-4</v>
      </c>
      <c r="AN27" s="16">
        <f>_xll.acq_interpolator_scattered_eval_x5($K$6,AN$3,$M27)</f>
        <v>-5.5203485833000675E-4</v>
      </c>
      <c r="AO27" s="16">
        <f>_xll.acq_interpolator_scattered_eval_x5($K$6,AO$3,$M27)</f>
        <v>5.4118498275395211E-4</v>
      </c>
      <c r="AP27" s="16">
        <f>_xll.acq_interpolator_scattered_eval_x5($K$6,AP$3,$M27)</f>
        <v>6.7977154584844632E-4</v>
      </c>
      <c r="AQ27" s="16">
        <f>_xll.acq_interpolator_scattered_eval_x5($K$6,AQ$3,$M27)</f>
        <v>-8.6659111444470967E-4</v>
      </c>
      <c r="AR27" s="16">
        <f>_xll.acq_interpolator_scattered_eval_x5($K$6,AR$3,$M27)</f>
        <v>-3.9325100052363489E-3</v>
      </c>
    </row>
    <row r="28" spans="3:44" x14ac:dyDescent="0.35">
      <c r="M28">
        <v>1.8</v>
      </c>
      <c r="N28" s="16">
        <f>_xll.acq_interpolator_scattered_eval_x5($K$6,N$3,$M28)</f>
        <v>-4.7278899263834974E-2</v>
      </c>
      <c r="O28" s="16">
        <f>_xll.acq_interpolator_scattered_eval_x5($K$6,O$3,$M28)</f>
        <v>-5.3988494581792494E-2</v>
      </c>
      <c r="P28" s="16">
        <f>_xll.acq_interpolator_scattered_eval_x5($K$6,P$3,$M28)</f>
        <v>-6.0265775229191902E-2</v>
      </c>
      <c r="Q28" s="16">
        <f>_xll.acq_interpolator_scattered_eval_x5($K$6,Q$3,$M28)</f>
        <v>-6.4663250957838272E-2</v>
      </c>
      <c r="R28" s="16">
        <f>_xll.acq_interpolator_scattered_eval_x5($K$6,R$3,$M28)</f>
        <v>-6.5333818615544895E-2</v>
      </c>
      <c r="S28" s="16">
        <f>_xll.acq_interpolator_scattered_eval_x5($K$6,S$3,$M28)</f>
        <v>-6.0225240013398386E-2</v>
      </c>
      <c r="T28" s="16">
        <f>_xll.acq_interpolator_scattered_eval_x5($K$6,T$3,$M28)</f>
        <v>-4.7371385851159929E-2</v>
      </c>
      <c r="U28" s="16">
        <f>_xll.acq_interpolator_scattered_eval_x5($K$6,U$3,$M28)</f>
        <v>-2.5338137069975779E-2</v>
      </c>
      <c r="V28" s="16">
        <f>_xll.acq_interpolator_scattered_eval_x5($K$6,V$3,$M28)</f>
        <v>6.1901334137527408E-3</v>
      </c>
      <c r="W28" s="16">
        <f>_xll.acq_interpolator_scattered_eval_x5($K$6,W$3,$M28)</f>
        <v>4.5893538879122904E-2</v>
      </c>
      <c r="X28" s="16">
        <f>_xll.acq_interpolator_scattered_eval_x5($K$6,X$3,$M28)</f>
        <v>9.06929479851908E-2</v>
      </c>
      <c r="Y28" s="16">
        <f>_xll.acq_interpolator_scattered_eval_x5($K$6,Y$3,$M28)</f>
        <v>0.13616088805933527</v>
      </c>
      <c r="Z28" s="16">
        <f>_xll.acq_interpolator_scattered_eval_x5($K$6,Z$3,$M28)</f>
        <v>0.17729426326171291</v>
      </c>
      <c r="AA28" s="16">
        <f>_xll.acq_interpolator_scattered_eval_x5($K$6,AA$3,$M28)</f>
        <v>0.20937247528884309</v>
      </c>
      <c r="AB28" s="16">
        <f>_xll.acq_interpolator_scattered_eval_x5($K$6,AB$3,$M28)</f>
        <v>0.22872809472971703</v>
      </c>
      <c r="AC28" s="16">
        <f>_xll.acq_interpolator_scattered_eval_x5($K$6,AC$3,$M28)</f>
        <v>0.23334238326227913</v>
      </c>
      <c r="AD28" s="16">
        <f>_xll.acq_interpolator_scattered_eval_x5($K$6,AD$3,$M28)</f>
        <v>0.22317639799605807</v>
      </c>
      <c r="AE28" s="16">
        <f>_xll.acq_interpolator_scattered_eval_x5($K$6,AE$3,$M28)</f>
        <v>0.20014686159939646</v>
      </c>
      <c r="AF28" s="16">
        <f>_xll.acq_interpolator_scattered_eval_x5($K$6,AF$3,$M28)</f>
        <v>0.16772688467266125</v>
      </c>
      <c r="AG28" s="16">
        <f>_xll.acq_interpolator_scattered_eval_x5($K$6,AG$3,$M28)</f>
        <v>0.13027888430873288</v>
      </c>
      <c r="AH28" s="16">
        <f>_xll.acq_interpolator_scattered_eval_x5($K$6,AH$3,$M28)</f>
        <v>9.232639055248458E-2</v>
      </c>
      <c r="AI28" s="16">
        <f>_xll.acq_interpolator_scattered_eval_x5($K$6,AI$3,$M28)</f>
        <v>5.7957095941768726E-2</v>
      </c>
      <c r="AJ28" s="16">
        <f>_xll.acq_interpolator_scattered_eval_x5($K$6,AJ$3,$M28)</f>
        <v>3.0403770314259559E-2</v>
      </c>
      <c r="AK28" s="16">
        <f>_xll.acq_interpolator_scattered_eval_x5($K$6,AK$3,$M28)</f>
        <v>1.1663487897672868E-2</v>
      </c>
      <c r="AL28" s="16">
        <f>_xll.acq_interpolator_scattered_eval_x5($K$6,AL$3,$M28)</f>
        <v>2.0106025639701486E-3</v>
      </c>
      <c r="AM28" s="16">
        <f>_xll.acq_interpolator_scattered_eval_x5($K$6,AM$3,$M28)</f>
        <v>-3.3714284154153125E-4</v>
      </c>
      <c r="AN28" s="16">
        <f>_xll.acq_interpolator_scattered_eval_x5($K$6,AN$3,$M28)</f>
        <v>1.3032375026773377E-3</v>
      </c>
      <c r="AO28" s="16">
        <f>_xll.acq_interpolator_scattered_eval_x5($K$6,AO$3,$M28)</f>
        <v>3.5724174856697436E-3</v>
      </c>
      <c r="AP28" s="16">
        <f>_xll.acq_interpolator_scattered_eval_x5($K$6,AP$3,$M28)</f>
        <v>4.3970729844447134E-3</v>
      </c>
      <c r="AQ28" s="16">
        <f>_xll.acq_interpolator_scattered_eval_x5($K$6,AQ$3,$M28)</f>
        <v>3.1824517804178287E-3</v>
      </c>
      <c r="AR28" s="16">
        <f>_xll.acq_interpolator_scattered_eval_x5($K$6,AR$3,$M28)</f>
        <v>2.1526683035389717E-4</v>
      </c>
    </row>
    <row r="29" spans="3:44" x14ac:dyDescent="0.35">
      <c r="M29">
        <v>2</v>
      </c>
      <c r="N29" s="16">
        <f>_xll.acq_interpolator_scattered_eval_x5($K$6,N$3,$M29)</f>
        <v>-3.0488145713089124E-2</v>
      </c>
      <c r="O29" s="16">
        <f>_xll.acq_interpolator_scattered_eval_x5($K$6,O$3,$M29)</f>
        <v>-3.6727087950148216E-2</v>
      </c>
      <c r="P29" s="16">
        <f>_xll.acq_interpolator_scattered_eval_x5($K$6,P$3,$M29)</f>
        <v>-4.3002766477894416E-2</v>
      </c>
      <c r="Q29" s="16">
        <f>_xll.acq_interpolator_scattered_eval_x5($K$6,Q$3,$M29)</f>
        <v>-4.7934103762741147E-2</v>
      </c>
      <c r="R29" s="16">
        <f>_xll.acq_interpolator_scattered_eval_x5($K$6,R$3,$M29)</f>
        <v>-4.9802345036348485E-2</v>
      </c>
      <c r="S29" s="16">
        <f>_xll.acq_interpolator_scattered_eval_x5($K$6,S$3,$M29)</f>
        <v>-4.6807591750834848E-2</v>
      </c>
      <c r="T29" s="16">
        <f>_xll.acq_interpolator_scattered_eval_x5($K$6,T$3,$M29)</f>
        <v>-3.7359524112889259E-2</v>
      </c>
      <c r="U29" s="16">
        <f>_xll.acq_interpolator_scattered_eval_x5($K$6,U$3,$M29)</f>
        <v>-2.0426716855747373E-2</v>
      </c>
      <c r="V29" s="16">
        <f>_xll.acq_interpolator_scattered_eval_x5($K$6,V$3,$M29)</f>
        <v>4.0705099285966266E-3</v>
      </c>
      <c r="W29" s="16">
        <f>_xll.acq_interpolator_scattered_eval_x5($K$6,W$3,$M29)</f>
        <v>3.4953892819018215E-2</v>
      </c>
      <c r="X29" s="16">
        <f>_xll.acq_interpolator_scattered_eval_x5($K$6,X$3,$M29)</f>
        <v>6.9753057019070433E-2</v>
      </c>
      <c r="Y29" s="16">
        <f>_xll.acq_interpolator_scattered_eval_x5($K$6,Y$3,$M29)</f>
        <v>0.10502334801596695</v>
      </c>
      <c r="Z29" s="16">
        <f>_xll.acq_interpolator_scattered_eval_x5($K$6,Z$3,$M29)</f>
        <v>0.13691683345400682</v>
      </c>
      <c r="AA29" s="16">
        <f>_xll.acq_interpolator_scattered_eval_x5($K$6,AA$3,$M29)</f>
        <v>0.16182676856702799</v>
      </c>
      <c r="AB29" s="16">
        <f>_xll.acq_interpolator_scattered_eval_x5($K$6,AB$3,$M29)</f>
        <v>0.17696479520173056</v>
      </c>
      <c r="AC29" s="16">
        <f>_xll.acq_interpolator_scattered_eval_x5($K$6,AC$3,$M29)</f>
        <v>0.18078808169841024</v>
      </c>
      <c r="AD29" s="16">
        <f>_xll.acq_interpolator_scattered_eval_x5($K$6,AD$3,$M29)</f>
        <v>0.17321852839886562</v>
      </c>
      <c r="AE29" s="16">
        <f>_xll.acq_interpolator_scattered_eval_x5($K$6,AE$3,$M29)</f>
        <v>0.1556150719108404</v>
      </c>
      <c r="AF29" s="16">
        <f>_xll.acq_interpolator_scattered_eval_x5($K$6,AF$3,$M29)</f>
        <v>0.13050620754914349</v>
      </c>
      <c r="AG29" s="16">
        <f>_xll.acq_interpolator_scattered_eval_x5($K$6,AG$3,$M29)</f>
        <v>0.10115642503060661</v>
      </c>
      <c r="AH29" s="16">
        <f>_xll.acq_interpolator_scattered_eval_x5($K$6,AH$3,$M29)</f>
        <v>7.1086063957821619E-2</v>
      </c>
      <c r="AI29" s="16">
        <f>_xll.acq_interpolator_scattered_eval_x5($K$6,AI$3,$M29)</f>
        <v>4.3645277558404583E-2</v>
      </c>
      <c r="AJ29" s="16">
        <f>_xll.acq_interpolator_scattered_eval_x5($K$6,AJ$3,$M29)</f>
        <v>2.1648074121105816E-2</v>
      </c>
      <c r="AK29" s="16">
        <f>_xll.acq_interpolator_scattered_eval_x5($K$6,AK$3,$M29)</f>
        <v>6.958732008223811E-3</v>
      </c>
      <c r="AL29" s="16">
        <f>_xll.acq_interpolator_scattered_eval_x5($K$6,AL$3,$M29)</f>
        <v>-4.2279794638607621E-5</v>
      </c>
      <c r="AM29" s="16">
        <f>_xll.acq_interpolator_scattered_eval_x5($K$6,AM$3,$M29)</f>
        <v>-8.2661192887095551E-4</v>
      </c>
      <c r="AN29" s="16">
        <f>_xll.acq_interpolator_scattered_eval_x5($K$6,AN$3,$M29)</f>
        <v>1.7137324159531824E-3</v>
      </c>
      <c r="AO29" s="16">
        <f>_xll.acq_interpolator_scattered_eval_x5($K$6,AO$3,$M29)</f>
        <v>4.5847165283964802E-3</v>
      </c>
      <c r="AP29" s="16">
        <f>_xll.acq_interpolator_scattered_eval_x5($K$6,AP$3,$M29)</f>
        <v>5.898268666204973E-3</v>
      </c>
      <c r="AQ29" s="16">
        <f>_xll.acq_interpolator_scattered_eval_x5($K$6,AQ$3,$M29)</f>
        <v>5.0974264082735022E-3</v>
      </c>
      <c r="AR29" s="16">
        <f>_xll.acq_interpolator_scattered_eval_x5($K$6,AR$3,$M29)</f>
        <v>2.4552773899467455E-3</v>
      </c>
    </row>
    <row r="30" spans="3:44" x14ac:dyDescent="0.35">
      <c r="M30">
        <v>2.2000000000000002</v>
      </c>
      <c r="N30" s="16">
        <f>_xll.acq_interpolator_scattered_eval_x5($K$6,N$3,$M30)</f>
        <v>-1.4397777629935809E-2</v>
      </c>
      <c r="O30" s="16">
        <f>_xll.acq_interpolator_scattered_eval_x5($K$6,O$3,$M30)</f>
        <v>-2.0037188017329885E-2</v>
      </c>
      <c r="P30" s="16">
        <f>_xll.acq_interpolator_scattered_eval_x5($K$6,P$3,$M30)</f>
        <v>-2.6119601233184502E-2</v>
      </c>
      <c r="Q30" s="16">
        <f>_xll.acq_interpolator_scattered_eval_x5($K$6,Q$3,$M30)</f>
        <v>-3.1343648891118348E-2</v>
      </c>
      <c r="R30" s="16">
        <f>_xll.acq_interpolator_scattered_eval_x5($K$6,R$3,$M30)</f>
        <v>-3.4127579289472368E-2</v>
      </c>
      <c r="S30" s="16">
        <f>_xll.acq_interpolator_scattered_eval_x5($K$6,S$3,$M30)</f>
        <v>-3.2907484496059902E-2</v>
      </c>
      <c r="T30" s="16">
        <f>_xll.acq_interpolator_scattered_eval_x5($K$6,T$3,$M30)</f>
        <v>-2.6408684806656483E-2</v>
      </c>
      <c r="U30" s="16">
        <f>_xll.acq_interpolator_scattered_eval_x5($K$6,U$3,$M30)</f>
        <v>-1.3901961290320158E-2</v>
      </c>
      <c r="V30" s="16">
        <f>_xll.acq_interpolator_scattered_eval_x5($K$6,V$3,$M30)</f>
        <v>4.5542784787453803E-3</v>
      </c>
      <c r="W30" s="16">
        <f>_xll.acq_interpolator_scattered_eval_x5($K$6,W$3,$M30)</f>
        <v>2.7952211183666954E-2</v>
      </c>
      <c r="X30" s="16">
        <f>_xll.acq_interpolator_scattered_eval_x5($K$6,X$3,$M30)</f>
        <v>5.4351039723691361E-2</v>
      </c>
      <c r="Y30" s="16">
        <f>_xll.acq_interpolator_scattered_eval_x5($K$6,Y$3,$M30)</f>
        <v>8.1116557969236155E-2</v>
      </c>
      <c r="Z30" s="16">
        <f>_xll.acq_interpolator_scattered_eval_x5($K$6,Z$3,$M30)</f>
        <v>0.10533132030985667</v>
      </c>
      <c r="AA30" s="16">
        <f>_xll.acq_interpolator_scattered_eval_x5($K$6,AA$3,$M30)</f>
        <v>0.12426463644625223</v>
      </c>
      <c r="AB30" s="16">
        <f>_xll.acq_interpolator_scattered_eval_x5($K$6,AB$3,$M30)</f>
        <v>0.1357987550425859</v>
      </c>
      <c r="AC30" s="16">
        <f>_xll.acq_interpolator_scattered_eval_x5($K$6,AC$3,$M30)</f>
        <v>0.13874147202102846</v>
      </c>
      <c r="AD30" s="16">
        <f>_xll.acq_interpolator_scattered_eval_x5($K$6,AD$3,$M30)</f>
        <v>0.13298335925586116</v>
      </c>
      <c r="AE30" s="16">
        <f>_xll.acq_interpolator_scattered_eval_x5($K$6,AE$3,$M30)</f>
        <v>0.11948182513159246</v>
      </c>
      <c r="AF30" s="16">
        <f>_xll.acq_interpolator_scattered_eval_x5($K$6,AF$3,$M30)</f>
        <v>0.10008574673555889</v>
      </c>
      <c r="AG30" s="16">
        <f>_xll.acq_interpolator_scattered_eval_x5($K$6,AG$3,$M30)</f>
        <v>7.7249816573969635E-2</v>
      </c>
      <c r="AH30" s="16">
        <f>_xll.acq_interpolator_scattered_eval_x5($K$6,AH$3,$M30)</f>
        <v>5.3707010195982674E-2</v>
      </c>
      <c r="AI30" s="16">
        <f>_xll.acq_interpolator_scattered_eval_x5($K$6,AI$3,$M30)</f>
        <v>3.2148851465364031E-2</v>
      </c>
      <c r="AJ30" s="16">
        <f>_xll.acq_interpolator_scattered_eval_x5($K$6,AJ$3,$M30)</f>
        <v>1.4903165373495201E-2</v>
      </c>
      <c r="AK30" s="16">
        <f>_xll.acq_interpolator_scattered_eval_x5($K$6,AK$3,$M30)</f>
        <v>3.5413647644156852E-3</v>
      </c>
      <c r="AL30" s="16">
        <f>_xll.acq_interpolator_scattered_eval_x5($K$6,AL$3,$M30)</f>
        <v>-1.591665739351494E-3</v>
      </c>
      <c r="AM30" s="16">
        <f>_xll.acq_interpolator_scattered_eval_x5($K$6,AM$3,$M30)</f>
        <v>-1.6638836723273306E-3</v>
      </c>
      <c r="AN30" s="16">
        <f>_xll.acq_interpolator_scattered_eval_x5($K$6,AN$3,$M30)</f>
        <v>9.9856045426572129E-4</v>
      </c>
      <c r="AO30" s="16">
        <f>_xll.acq_interpolator_scattered_eval_x5($K$6,AO$3,$M30)</f>
        <v>3.9304207079383403E-3</v>
      </c>
      <c r="AP30" s="16">
        <f>_xll.acq_interpolator_scattered_eval_x5($K$6,AP$3,$M30)</f>
        <v>5.4874406063451509E-3</v>
      </c>
      <c r="AQ30" s="16">
        <f>_xll.acq_interpolator_scattered_eval_x5($K$6,AQ$3,$M30)</f>
        <v>5.0967737287372986E-3</v>
      </c>
      <c r="AR30" s="16">
        <f>_xll.acq_interpolator_scattered_eval_x5($K$6,AR$3,$M30)</f>
        <v>2.9221529685025845E-3</v>
      </c>
    </row>
    <row r="31" spans="3:44" x14ac:dyDescent="0.35">
      <c r="M31">
        <v>2.4</v>
      </c>
      <c r="N31" s="16">
        <f>_xll.acq_interpolator_scattered_eval_x5($K$6,N$3,$M31)</f>
        <v>-1.7197529480151609E-4</v>
      </c>
      <c r="O31" s="16">
        <f>_xll.acq_interpolator_scattered_eval_x5($K$6,O$3,$M31)</f>
        <v>-5.1641146587175207E-3</v>
      </c>
      <c r="P31" s="16">
        <f>_xll.acq_interpolator_scattered_eval_x5($K$6,P$3,$M31)</f>
        <v>-1.089548753168147E-2</v>
      </c>
      <c r="Q31" s="16">
        <f>_xll.acq_interpolator_scattered_eval_x5($K$6,Q$3,$M31)</f>
        <v>-1.6177118980912938E-2</v>
      </c>
      <c r="R31" s="16">
        <f>_xll.acq_interpolator_scattered_eval_x5($K$6,R$3,$M31)</f>
        <v>-1.9588913927549349E-2</v>
      </c>
      <c r="S31" s="16">
        <f>_xll.acq_interpolator_scattered_eval_x5($K$6,S$3,$M31)</f>
        <v>-1.9789473746145224E-2</v>
      </c>
      <c r="T31" s="16">
        <f>_xll.acq_interpolator_scattered_eval_x5($K$6,T$3,$M31)</f>
        <v>-1.5757770655201307E-2</v>
      </c>
      <c r="U31" s="16">
        <f>_xll.acq_interpolator_scattered_eval_x5($K$6,U$3,$M31)</f>
        <v>-6.9739695071041902E-3</v>
      </c>
      <c r="V31" s="16">
        <f>_xll.acq_interpolator_scattered_eval_x5($K$6,V$3,$M31)</f>
        <v>6.4430720582051952E-3</v>
      </c>
      <c r="W31" s="16">
        <f>_xll.acq_interpolator_scattered_eval_x5($K$6,W$3,$M31)</f>
        <v>2.3664051716608354E-2</v>
      </c>
      <c r="X31" s="16">
        <f>_xll.acq_interpolator_scattered_eval_x5($K$6,X$3,$M31)</f>
        <v>4.3189626170188171E-2</v>
      </c>
      <c r="Y31" s="16">
        <f>_xll.acq_interpolator_scattered_eval_x5($K$6,Y$3,$M31)</f>
        <v>6.3029281195950984E-2</v>
      </c>
      <c r="Z31" s="16">
        <f>_xll.acq_interpolator_scattered_eval_x5($K$6,Z$3,$M31)</f>
        <v>8.0993050168688713E-2</v>
      </c>
      <c r="AA31" s="16">
        <f>_xll.acq_interpolator_scattered_eval_x5($K$6,AA$3,$M31)</f>
        <v>9.5029262373993853E-2</v>
      </c>
      <c r="AB31" s="16">
        <f>_xll.acq_interpolator_scattered_eval_x5($K$6,AB$3,$M31)</f>
        <v>0.10353601114286962</v>
      </c>
      <c r="AC31" s="16">
        <f>_xll.acq_interpolator_scattered_eval_x5($K$6,AC$3,$M31)</f>
        <v>0.10559218237212194</v>
      </c>
      <c r="AD31" s="16">
        <f>_xll.acq_interpolator_scattered_eval_x5($K$6,AD$3,$M31)</f>
        <v>0.10107647266797554</v>
      </c>
      <c r="AE31" s="16">
        <f>_xll.acq_interpolator_scattered_eval_x5($K$6,AE$3,$M31)</f>
        <v>9.0664297067380398E-2</v>
      </c>
      <c r="AF31" s="16">
        <f>_xll.acq_interpolator_scattered_eval_x5($K$6,AF$3,$M31)</f>
        <v>7.5714382049851175E-2</v>
      </c>
      <c r="AG31" s="16">
        <f>_xll.acq_interpolator_scattered_eval_x5($K$6,AG$3,$M31)</f>
        <v>5.8076165442886386E-2</v>
      </c>
      <c r="AH31" s="16">
        <f>_xll.acq_interpolator_scattered_eval_x5($K$6,AH$3,$M31)</f>
        <v>3.9856127393727396E-2</v>
      </c>
      <c r="AI31" s="16">
        <f>_xll.acq_interpolator_scattered_eval_x5($K$6,AI$3,$M31)</f>
        <v>2.3166237767322725E-2</v>
      </c>
      <c r="AJ31" s="16">
        <f>_xll.acq_interpolator_scattered_eval_x5($K$6,AJ$3,$M31)</f>
        <v>9.8441255164140457E-3</v>
      </c>
      <c r="AK31" s="16">
        <f>_xll.acq_interpolator_scattered_eval_x5($K$6,AK$3,$M31)</f>
        <v>1.1162422271682303E-3</v>
      </c>
      <c r="AL31" s="16">
        <f>_xll.acq_interpolator_scattered_eval_x5($K$6,AL$3,$M31)</f>
        <v>-2.7599043660093796E-3</v>
      </c>
      <c r="AM31" s="16">
        <f>_xll.acq_interpolator_scattered_eval_x5($K$6,AM$3,$M31)</f>
        <v>-2.6717885718586434E-3</v>
      </c>
      <c r="AN31" s="16">
        <f>_xll.acq_interpolator_scattered_eval_x5($K$6,AN$3,$M31)</f>
        <v>-3.7178861712452473E-4</v>
      </c>
      <c r="AO31" s="16">
        <f>_xll.acq_interpolator_scattered_eval_x5($K$6,AO$3,$M31)</f>
        <v>2.2363036316556169E-3</v>
      </c>
      <c r="AP31" s="16">
        <f>_xll.acq_interpolator_scattered_eval_x5($K$6,AP$3,$M31)</f>
        <v>3.7878896718184802E-3</v>
      </c>
      <c r="AQ31" s="16">
        <f>_xll.acq_interpolator_scattered_eval_x5($K$6,AQ$3,$M31)</f>
        <v>3.7025563534127063E-3</v>
      </c>
      <c r="AR31" s="16">
        <f>_xll.acq_interpolator_scattered_eval_x5($K$6,AR$3,$M31)</f>
        <v>2.0088218651237357E-3</v>
      </c>
    </row>
    <row r="32" spans="3:44" x14ac:dyDescent="0.35">
      <c r="M32">
        <v>2.6</v>
      </c>
      <c r="N32" s="16">
        <f>_xll.acq_interpolator_scattered_eval_x5($K$6,N$3,$M32)</f>
        <v>1.1415790225043649E-2</v>
      </c>
      <c r="O32" s="16">
        <f>_xll.acq_interpolator_scattered_eval_x5($K$6,O$3,$M32)</f>
        <v>7.059381301916523E-3</v>
      </c>
      <c r="P32" s="16">
        <f>_xll.acq_interpolator_scattered_eval_x5($K$6,P$3,$M32)</f>
        <v>1.8082934694184163E-3</v>
      </c>
      <c r="Q32" s="16">
        <f>_xll.acq_interpolator_scattered_eval_x5($K$6,Q$3,$M32)</f>
        <v>-3.3020945552279836E-3</v>
      </c>
      <c r="R32" s="16">
        <f>_xll.acq_interpolator_scattered_eval_x5($K$6,R$3,$M32)</f>
        <v>-7.0457563684790045E-3</v>
      </c>
      <c r="S32" s="16">
        <f>_xll.acq_interpolator_scattered_eval_x5($K$6,S$3,$M32)</f>
        <v>-8.2949538888755989E-3</v>
      </c>
      <c r="T32" s="16">
        <f>_xll.acq_interpolator_scattered_eval_x5($K$6,T$3,$M32)</f>
        <v>-6.2292649445647545E-3</v>
      </c>
      <c r="U32" s="16">
        <f>_xll.acq_interpolator_scattered_eval_x5($K$6,U$3,$M32)</f>
        <v>-4.6467957082174313E-4</v>
      </c>
      <c r="V32" s="16">
        <f>_xll.acq_interpolator_scattered_eval_x5($K$6,V$3,$M32)</f>
        <v>8.8728835759358821E-3</v>
      </c>
      <c r="W32" s="16">
        <f>_xll.acq_interpolator_scattered_eval_x5($K$6,W$3,$M32)</f>
        <v>2.1126341039929941E-2</v>
      </c>
      <c r="X32" s="16">
        <f>_xll.acq_interpolator_scattered_eval_x5($K$6,X$3,$M32)</f>
        <v>3.5155690317100211E-2</v>
      </c>
      <c r="Y32" s="16">
        <f>_xll.acq_interpolator_scattered_eval_x5($K$6,Y$3,$M32)</f>
        <v>4.9471567573878703E-2</v>
      </c>
      <c r="Z32" s="16">
        <f>_xll.acq_interpolator_scattered_eval_x5($K$6,Z$3,$M32)</f>
        <v>6.2443002155988386E-2</v>
      </c>
      <c r="AA32" s="16">
        <f>_xll.acq_interpolator_scattered_eval_x5($K$6,AA$3,$M32)</f>
        <v>7.2539129594380317E-2</v>
      </c>
      <c r="AB32" s="16">
        <f>_xll.acq_interpolator_scattered_eval_x5($K$6,AB$3,$M32)</f>
        <v>7.8555669636039618E-2</v>
      </c>
      <c r="AC32" s="16">
        <f>_xll.acq_interpolator_scattered_eval_x5($K$6,AC$3,$M32)</f>
        <v>7.97862378479747E-2</v>
      </c>
      <c r="AD32" s="16">
        <f>_xll.acq_interpolator_scattered_eval_x5($K$6,AD$3,$M32)</f>
        <v>7.6114555229192291E-2</v>
      </c>
      <c r="AE32" s="16">
        <f>_xll.acq_interpolator_scattered_eval_x5($K$6,AE$3,$M32)</f>
        <v>6.8020059577999503E-2</v>
      </c>
      <c r="AF32" s="16">
        <f>_xll.acq_interpolator_scattered_eval_x5($K$6,AF$3,$M32)</f>
        <v>5.6504430846873357E-2</v>
      </c>
      <c r="AG32" s="16">
        <f>_xll.acq_interpolator_scattered_eval_x5($K$6,AG$3,$M32)</f>
        <v>4.295752365128952E-2</v>
      </c>
      <c r="AH32" s="16">
        <f>_xll.acq_interpolator_scattered_eval_x5($K$6,AH$3,$M32)</f>
        <v>2.8983528213255682E-2</v>
      </c>
      <c r="AI32" s="16">
        <f>_xll.acq_interpolator_scattered_eval_x5($K$6,AI$3,$M32)</f>
        <v>1.619889577314932E-2</v>
      </c>
      <c r="AJ32" s="16">
        <f>_xll.acq_interpolator_scattered_eval_x5($K$6,AJ$3,$M32)</f>
        <v>5.9988346397864597E-3</v>
      </c>
      <c r="AK32" s="16">
        <f>_xll.acq_interpolator_scattered_eval_x5($K$6,AK$3,$M32)</f>
        <v>-7.0809948764278749E-4</v>
      </c>
      <c r="AL32" s="16">
        <f>_xll.acq_interpolator_scattered_eval_x5($K$6,AL$3,$M32)</f>
        <v>-3.7465282192355922E-3</v>
      </c>
      <c r="AM32" s="16">
        <f>_xll.acq_interpolator_scattered_eval_x5($K$6,AM$3,$M32)</f>
        <v>-3.7646976341886434E-3</v>
      </c>
      <c r="AN32" s="16">
        <f>_xll.acq_interpolator_scattered_eval_x5($K$6,AN$3,$M32)</f>
        <v>-2.0255308949800356E-3</v>
      </c>
      <c r="AO32" s="16">
        <f>_xll.acq_interpolator_scattered_eval_x5($K$6,AO$3,$M32)</f>
        <v>6.3413524911789393E-5</v>
      </c>
      <c r="AP32" s="16">
        <f>_xll.acq_interpolator_scattered_eval_x5($K$6,AP$3,$M32)</f>
        <v>1.4171373070023183E-3</v>
      </c>
      <c r="AQ32" s="16">
        <f>_xll.acq_interpolator_scattered_eval_x5($K$6,AQ$3,$M32)</f>
        <v>1.485385451004767E-3</v>
      </c>
      <c r="AR32" s="16">
        <f>_xll.acq_interpolator_scattered_eval_x5($K$6,AR$3,$M32)</f>
        <v>1.8823331746980684E-4</v>
      </c>
    </row>
    <row r="33" spans="13:44" x14ac:dyDescent="0.35">
      <c r="M33">
        <v>2.80000000000001</v>
      </c>
      <c r="N33" s="16">
        <f>_xll.acq_interpolator_scattered_eval_x5($K$6,N$3,$M33)</f>
        <v>2.0158098797845529E-2</v>
      </c>
      <c r="O33" s="16">
        <f>_xll.acq_interpolator_scattered_eval_x5($K$6,O$3,$M33)</f>
        <v>1.6384517932295041E-2</v>
      </c>
      <c r="P33" s="16">
        <f>_xll.acq_interpolator_scattered_eval_x5($K$6,P$3,$M33)</f>
        <v>1.1690446704337248E-2</v>
      </c>
      <c r="Q33" s="16">
        <f>_xll.acq_interpolator_scattered_eval_x5($K$6,Q$3,$M33)</f>
        <v>6.9303236026061164E-3</v>
      </c>
      <c r="R33" s="16">
        <f>_xll.acq_interpolator_scattered_eval_x5($K$6,R$3,$M33)</f>
        <v>3.1148300728373012E-3</v>
      </c>
      <c r="S33" s="16">
        <f>_xll.acq_interpolator_scattered_eval_x5($K$6,S$3,$M33)</f>
        <v>1.167204942403674E-3</v>
      </c>
      <c r="T33" s="16">
        <f>_xll.acq_interpolator_scattered_eval_x5($K$6,T$3,$M33)</f>
        <v>1.7474179941960096E-3</v>
      </c>
      <c r="U33" s="16">
        <f>_xll.acq_interpolator_scattered_eval_x5($K$6,U$3,$M33)</f>
        <v>5.1545089128043446E-3</v>
      </c>
      <c r="V33" s="16">
        <f>_xll.acq_interpolator_scattered_eval_x5($K$6,V$3,$M33)</f>
        <v>1.1286152472241311E-2</v>
      </c>
      <c r="W33" s="16">
        <f>_xll.acq_interpolator_scattered_eval_x5($K$6,W$3,$M33)</f>
        <v>1.964121278063008E-2</v>
      </c>
      <c r="X33" s="16">
        <f>_xll.acq_interpolator_scattered_eval_x5($K$6,X$3,$M33)</f>
        <v>2.9367050496090268E-2</v>
      </c>
      <c r="Y33" s="16">
        <f>_xll.acq_interpolator_scattered_eval_x5($K$6,Y$3,$M33)</f>
        <v>3.9360041777196181E-2</v>
      </c>
      <c r="Z33" s="16">
        <f>_xll.acq_interpolator_scattered_eval_x5($K$6,Z$3,$M33)</f>
        <v>4.8414691915271063E-2</v>
      </c>
      <c r="AA33" s="16">
        <f>_xll.acq_interpolator_scattered_eval_x5($K$6,AA$3,$M33)</f>
        <v>5.5396894682555153E-2</v>
      </c>
      <c r="AB33" s="16">
        <f>_xll.acq_interpolator_scattered_eval_x5($K$6,AB$3,$M33)</f>
        <v>5.9408338101488101E-2</v>
      </c>
      <c r="AC33" s="16">
        <f>_xll.acq_interpolator_scattered_eval_x5($K$6,AC$3,$M33)</f>
        <v>5.9913492660545811E-2</v>
      </c>
      <c r="AD33" s="16">
        <f>_xll.acq_interpolator_scattered_eval_x5($K$6,AD$3,$M33)</f>
        <v>5.6811159907850572E-2</v>
      </c>
      <c r="AE33" s="16">
        <f>_xll.acq_interpolator_scattered_eval_x5($K$6,AE$3,$M33)</f>
        <v>5.0444123103986285E-2</v>
      </c>
      <c r="AF33" s="16">
        <f>_xll.acq_interpolator_scattered_eval_x5($K$6,AF$3,$M33)</f>
        <v>4.1550569084011862E-2</v>
      </c>
      <c r="AG33" s="16">
        <f>_xll.acq_interpolator_scattered_eval_x5($K$6,AG$3,$M33)</f>
        <v>3.1167652902173226E-2</v>
      </c>
      <c r="AH33" s="16">
        <f>_xll.acq_interpolator_scattered_eval_x5($K$6,AH$3,$M33)</f>
        <v>2.0498879082562003E-2</v>
      </c>
      <c r="AI33" s="16">
        <f>_xll.acq_interpolator_scattered_eval_x5($K$6,AI$3,$M33)</f>
        <v>1.0752980740742442E-2</v>
      </c>
      <c r="AJ33" s="16">
        <f>_xll.acq_interpolator_scattered_eval_x5($K$6,AJ$3,$M33)</f>
        <v>2.9584491202126802E-3</v>
      </c>
      <c r="AK33" s="16">
        <f>_xll.acq_interpolator_scattered_eval_x5($K$6,AK$3,$M33)</f>
        <v>-2.2324478538532887E-3</v>
      </c>
      <c r="AL33" s="16">
        <f>_xll.acq_interpolator_scattered_eval_x5($K$6,AL$3,$M33)</f>
        <v>-4.703465048755592E-3</v>
      </c>
      <c r="AM33" s="16">
        <f>_xll.acq_interpolator_scattered_eval_x5($K$6,AM$3,$M33)</f>
        <v>-4.9140529009631048E-3</v>
      </c>
      <c r="AN33" s="16">
        <f>_xll.acq_interpolator_scattered_eval_x5($K$6,AN$3,$M33)</f>
        <v>-3.7512784681957741E-3</v>
      </c>
      <c r="AO33" s="16">
        <f>_xll.acq_interpolator_scattered_eval_x5($K$6,AO$3,$M33)</f>
        <v>-2.2292898084111702E-3</v>
      </c>
      <c r="AP33" s="16">
        <f>_xll.acq_interpolator_scattered_eval_x5($K$6,AP$3,$M33)</f>
        <v>-1.1828043575310906E-3</v>
      </c>
      <c r="AQ33" s="16">
        <f>_xll.acq_interpolator_scattered_eval_x5($K$6,AQ$3,$M33)</f>
        <v>-1.0990288856700808E-3</v>
      </c>
      <c r="AR33" s="16">
        <f>_xll.acq_interpolator_scattered_eval_x5($K$6,AR$3,$M33)</f>
        <v>-2.1215793951019253E-3</v>
      </c>
    </row>
    <row r="34" spans="13:44" x14ac:dyDescent="0.35">
      <c r="M34">
        <v>3.0000000000000102</v>
      </c>
      <c r="N34" s="16">
        <f>_xll.acq_interpolator_scattered_eval_x5($K$6,N$3,$M34)</f>
        <v>2.6330718703149028E-2</v>
      </c>
      <c r="O34" s="16">
        <f>_xll.acq_interpolator_scattered_eval_x5($K$6,O$3,$M34)</f>
        <v>2.3061482195337137E-2</v>
      </c>
      <c r="P34" s="16">
        <f>_xll.acq_interpolator_scattered_eval_x5($K$6,P$3,$M34)</f>
        <v>1.893186108270959E-2</v>
      </c>
      <c r="Q34" s="16">
        <f>_xll.acq_interpolator_scattered_eval_x5($K$6,Q$3,$M34)</f>
        <v>1.461512177361129E-2</v>
      </c>
      <c r="R34" s="16">
        <f>_xll.acq_interpolator_scattered_eval_x5($K$6,R$3,$M34)</f>
        <v>1.0909454295759334E-2</v>
      </c>
      <c r="S34" s="16">
        <f>_xll.acq_interpolator_scattered_eval_x5($K$6,S$3,$M34)</f>
        <v>8.5492076440247863E-3</v>
      </c>
      <c r="T34" s="16">
        <f>_xll.acq_interpolator_scattered_eval_x5($K$6,T$3,$M34)</f>
        <v>8.0626476451521427E-3</v>
      </c>
      <c r="U34" s="16">
        <f>_xll.acq_interpolator_scattered_eval_x5($K$6,U$3,$M34)</f>
        <v>9.6937648487990333E-3</v>
      </c>
      <c r="V34" s="16">
        <f>_xll.acq_interpolator_scattered_eval_x5($K$6,V$3,$M34)</f>
        <v>1.3375677757151455E-2</v>
      </c>
      <c r="W34" s="16">
        <f>_xll.acq_interpolator_scattered_eval_x5($K$6,W$3,$M34)</f>
        <v>1.8740692448316366E-2</v>
      </c>
      <c r="X34" s="16">
        <f>_xll.acq_interpolator_scattered_eval_x5($K$6,X$3,$M34)</f>
        <v>2.5162168584694628E-2</v>
      </c>
      <c r="Y34" s="16">
        <f>_xll.acq_interpolator_scattered_eval_x5($K$6,Y$3,$M34)</f>
        <v>3.1830925753948108E-2</v>
      </c>
      <c r="Z34" s="16">
        <f>_xll.acq_interpolator_scattered_eval_x5($K$6,Z$3,$M34)</f>
        <v>3.7863355823753525E-2</v>
      </c>
      <c r="AA34" s="16">
        <f>_xll.acq_interpolator_scattered_eval_x5($K$6,AA$3,$M34)</f>
        <v>4.2426057743925577E-2</v>
      </c>
      <c r="AB34" s="16">
        <f>_xll.acq_interpolator_scattered_eval_x5($K$6,AB$3,$M34)</f>
        <v>4.485511567389739E-2</v>
      </c>
      <c r="AC34" s="16">
        <f>_xll.acq_interpolator_scattered_eval_x5($K$6,AC$3,$M34)</f>
        <v>4.4749955720197319E-2</v>
      </c>
      <c r="AD34" s="16">
        <f>_xll.acq_interpolator_scattered_eval_x5($K$6,AD$3,$M34)</f>
        <v>4.2028302581921924E-2</v>
      </c>
      <c r="AE34" s="16">
        <f>_xll.acq_interpolator_scattered_eval_x5($K$6,AE$3,$M34)</f>
        <v>3.6936514774674863E-2</v>
      </c>
      <c r="AF34" s="16">
        <f>_xll.acq_interpolator_scattered_eval_x5($K$6,AF$3,$M34)</f>
        <v>3.0016404488224652E-2</v>
      </c>
      <c r="AG34" s="16">
        <f>_xll.acq_interpolator_scattered_eval_x5($K$6,AG$3,$M34)</f>
        <v>2.2034189408419488E-2</v>
      </c>
      <c r="AH34" s="16">
        <f>_xll.acq_interpolator_scattered_eval_x5($K$6,AH$3,$M34)</f>
        <v>1.3878797508847227E-2</v>
      </c>
      <c r="AI34" s="16">
        <f>_xll.acq_interpolator_scattered_eval_x5($K$6,AI$3,$M34)</f>
        <v>6.4363703530833979E-3</v>
      </c>
      <c r="AJ34" s="16">
        <f>_xll.acq_interpolator_scattered_eval_x5($K$6,AJ$3,$M34)</f>
        <v>4.4940128046646113E-4</v>
      </c>
      <c r="AK34" s="16">
        <f>_xll.acq_interpolator_scattered_eval_x5($K$6,AK$3,$M34)</f>
        <v>-3.6217667134791683E-3</v>
      </c>
      <c r="AL34" s="16">
        <f>_xll.acq_interpolator_scattered_eval_x5($K$6,AL$3,$M34)</f>
        <v>-5.6994750629446918E-3</v>
      </c>
      <c r="AM34" s="16">
        <f>_xll.acq_interpolator_scattered_eval_x5($K$6,AM$3,$M34)</f>
        <v>-6.103189066412636E-3</v>
      </c>
      <c r="AN34" s="16">
        <f>_xll.acq_interpolator_scattered_eval_x5($K$6,AN$3,$M34)</f>
        <v>-5.4482776098337526E-3</v>
      </c>
      <c r="AO34" s="16">
        <f>_xll.acq_interpolator_scattered_eval_x5($K$6,AO$3,$M34)</f>
        <v>-4.4556429620921639E-3</v>
      </c>
      <c r="AP34" s="16">
        <f>_xll.acq_interpolator_scattered_eval_x5($K$6,AP$3,$M34)</f>
        <v>-3.752855817968458E-3</v>
      </c>
      <c r="AQ34" s="16">
        <f>_xll.acq_interpolator_scattered_eval_x5($K$6,AQ$3,$M34)</f>
        <v>-3.7487413300707709E-3</v>
      </c>
      <c r="AR34" s="16">
        <f>_xll.acq_interpolator_scattered_eval_x5($K$6,AR$3,$M34)</f>
        <v>-4.6114612857481637E-3</v>
      </c>
    </row>
  </sheetData>
  <dataValidations count="1">
    <dataValidation type="list" allowBlank="1" showInputMessage="1" showErrorMessage="1" sqref="K5">
      <formula1>$K$11:$K$17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3"/>
  <sheetViews>
    <sheetView workbookViewId="0">
      <selection activeCell="C11" sqref="C11"/>
    </sheetView>
  </sheetViews>
  <sheetFormatPr defaultRowHeight="14.5" x14ac:dyDescent="0.35"/>
  <cols>
    <col min="2" max="2" width="10.54296875" bestFit="1" customWidth="1"/>
    <col min="3" max="3" width="16.36328125" bestFit="1" customWidth="1"/>
    <col min="9" max="9" width="9" bestFit="1" customWidth="1"/>
    <col min="10" max="10" width="13" customWidth="1"/>
    <col min="14" max="14" width="10.81640625" bestFit="1" customWidth="1"/>
  </cols>
  <sheetData>
    <row r="2" spans="2:11" ht="15" thickBot="1" x14ac:dyDescent="0.4">
      <c r="B2" s="24" t="s">
        <v>140</v>
      </c>
      <c r="C2" s="24"/>
      <c r="F2" s="11" t="s">
        <v>89</v>
      </c>
      <c r="G2" s="11" t="s">
        <v>0</v>
      </c>
      <c r="H2" s="11" t="s">
        <v>141</v>
      </c>
      <c r="I2" s="11" t="s">
        <v>143</v>
      </c>
      <c r="J2" s="11" t="s">
        <v>145</v>
      </c>
      <c r="K2" s="11" t="s">
        <v>144</v>
      </c>
    </row>
    <row r="3" spans="2:11" x14ac:dyDescent="0.35">
      <c r="B3" s="55" t="s">
        <v>33</v>
      </c>
      <c r="C3" s="60">
        <v>1234567</v>
      </c>
      <c r="F3">
        <v>0</v>
      </c>
      <c r="G3">
        <v>-3</v>
      </c>
      <c r="H3">
        <f>G3+$C$6*_xlfn.NORM.S.INV(_xll.acq_vector_element($C$7,F3+61))</f>
        <v>-3.0305021078872945</v>
      </c>
      <c r="I3" s="59">
        <f>TANH(H3)*1+EXP(-H3*H3)*0+$C$5*_xlfn.NORM.S.INV(_xll.acq_vector_element($C$7,F3))</f>
        <v>-1.1385250387796417</v>
      </c>
      <c r="J3">
        <f>_xll.acq_regression_lowess($H$3:$H$63,$I$3:$I$63,G3,$C$10,$C$11,$C$12)</f>
        <v>-1.1148595022139987</v>
      </c>
      <c r="K3">
        <f>_xll.acq_regression_lowess_eval($C$13,G3)</f>
        <v>-1.1148595022139987</v>
      </c>
    </row>
    <row r="4" spans="2:11" x14ac:dyDescent="0.35">
      <c r="B4" s="56" t="s">
        <v>32</v>
      </c>
      <c r="C4" s="61">
        <v>122</v>
      </c>
      <c r="F4">
        <v>1</v>
      </c>
      <c r="G4">
        <v>-2.9</v>
      </c>
      <c r="H4">
        <f>G4+$C$6*_xlfn.NORM.S.INV(_xll.acq_vector_element($C$7,F4+61))</f>
        <v>-2.9528945613955404</v>
      </c>
      <c r="I4" s="59">
        <f>TANH(H4)*1+EXP(-H4*H4)*0+$C$5*_xlfn.NORM.S.INV(_xll.acq_vector_element($C$7,F4))</f>
        <v>-1.0120483995749461</v>
      </c>
      <c r="J4">
        <f>_xll.acq_regression_lowess($H$3:$H$63,$I$3:$I$63,G4,$C$10,$C$11,$C$12)</f>
        <v>-1.1117711472827685</v>
      </c>
      <c r="K4">
        <f>_xll.acq_regression_lowess_eval($C$13,G4)</f>
        <v>-1.1117711472827685</v>
      </c>
    </row>
    <row r="5" spans="2:11" x14ac:dyDescent="0.35">
      <c r="B5" s="56" t="s">
        <v>137</v>
      </c>
      <c r="C5" s="58">
        <v>0.2</v>
      </c>
      <c r="F5">
        <v>2</v>
      </c>
      <c r="G5">
        <v>-2.8</v>
      </c>
      <c r="H5">
        <f>G5+$C$6*_xlfn.NORM.S.INV(_xll.acq_vector_element($C$7,F5+61))</f>
        <v>-2.5180055864938171</v>
      </c>
      <c r="I5" s="59">
        <f>TANH(H5)*1+EXP(-H5*H5)*0+$C$5*_xlfn.NORM.S.INV(_xll.acq_vector_element($C$7,F5))</f>
        <v>-1.4721399031155717</v>
      </c>
      <c r="J5">
        <f>_xll.acq_regression_lowess($H$3:$H$63,$I$3:$I$63,G5,$C$10,$C$11,$C$12)</f>
        <v>-1.1077788631872474</v>
      </c>
      <c r="K5">
        <f>_xll.acq_regression_lowess_eval($C$13,G5)</f>
        <v>-1.1077788631872474</v>
      </c>
    </row>
    <row r="6" spans="2:11" x14ac:dyDescent="0.35">
      <c r="B6" s="56" t="s">
        <v>138</v>
      </c>
      <c r="C6" s="58">
        <v>0.2</v>
      </c>
      <c r="F6">
        <v>3</v>
      </c>
      <c r="G6">
        <v>-2.7</v>
      </c>
      <c r="H6">
        <f>G6+$C$6*_xlfn.NORM.S.INV(_xll.acq_vector_element($C$7,F6+61))</f>
        <v>-2.8617843782704147</v>
      </c>
      <c r="I6" s="59">
        <f>TANH(H6)*1+EXP(-H6*H6)*0+$C$5*_xlfn.NORM.S.INV(_xll.acq_vector_element($C$7,F6))</f>
        <v>-1.0637801688429227</v>
      </c>
      <c r="J6">
        <f>_xll.acq_regression_lowess($H$3:$H$63,$I$3:$I$63,G6,$C$10,$C$11,$C$12)</f>
        <v>-1.1033498756749256</v>
      </c>
      <c r="K6">
        <f>_xll.acq_regression_lowess_eval($C$13,G6)</f>
        <v>-1.1033498756749256</v>
      </c>
    </row>
    <row r="7" spans="2:11" x14ac:dyDescent="0.35">
      <c r="B7" s="57" t="s">
        <v>133</v>
      </c>
      <c r="C7" s="16" t="str">
        <f>_xll.acq_random_vector(C3,C4)</f>
        <v>#acqVector:16</v>
      </c>
      <c r="F7">
        <v>4</v>
      </c>
      <c r="G7">
        <v>-2.6</v>
      </c>
      <c r="H7">
        <f>G7+$C$6*_xlfn.NORM.S.INV(_xll.acq_vector_element($C$7,F7+61))</f>
        <v>-2.3996746936003279</v>
      </c>
      <c r="I7" s="59">
        <f>TANH(H7)*1+EXP(-H7*H7)*0+$C$5*_xlfn.NORM.S.INV(_xll.acq_vector_element($C$7,F7))</f>
        <v>-1.3951176046175755</v>
      </c>
      <c r="J7">
        <f>_xll.acq_regression_lowess($H$3:$H$63,$I$3:$I$63,G7,$C$10,$C$11,$C$12)</f>
        <v>-1.0989208881626038</v>
      </c>
      <c r="K7">
        <f>_xll.acq_regression_lowess_eval($C$13,G7)</f>
        <v>-1.0989208881626038</v>
      </c>
    </row>
    <row r="8" spans="2:11" x14ac:dyDescent="0.35">
      <c r="F8">
        <v>5</v>
      </c>
      <c r="G8">
        <v>-2.5</v>
      </c>
      <c r="H8">
        <f>G8+$C$6*_xlfn.NORM.S.INV(_xll.acq_vector_element($C$7,F8+61))</f>
        <v>-2.516016807244696</v>
      </c>
      <c r="I8" s="59">
        <f>TANH(H8)*1+EXP(-H8*H8)*0+$C$5*_xlfn.NORM.S.INV(_xll.acq_vector_element($C$7,F8))</f>
        <v>-0.68999601336186767</v>
      </c>
      <c r="J8">
        <f>_xll.acq_regression_lowess($H$3:$H$63,$I$3:$I$63,G8,$C$10,$C$11,$C$12)</f>
        <v>-1.0942944800701311</v>
      </c>
      <c r="K8">
        <f>_xll.acq_regression_lowess_eval($C$13,G8)</f>
        <v>-1.0942944800701311</v>
      </c>
    </row>
    <row r="9" spans="2:11" x14ac:dyDescent="0.35">
      <c r="B9" s="24" t="s">
        <v>139</v>
      </c>
      <c r="C9" s="24"/>
      <c r="F9">
        <v>6</v>
      </c>
      <c r="G9">
        <v>-2.4</v>
      </c>
      <c r="H9">
        <f>G9+$C$6*_xlfn.NORM.S.INV(_xll.acq_vector_element($C$7,F9+61))</f>
        <v>-2.1010036853934921</v>
      </c>
      <c r="I9" s="59">
        <f>TANH(H9)*1+EXP(-H9*H9)*0+$C$5*_xlfn.NORM.S.INV(_xll.acq_vector_element($C$7,F9))</f>
        <v>-1.0679309503864587</v>
      </c>
      <c r="J9">
        <f>_xll.acq_regression_lowess($H$3:$H$63,$I$3:$I$63,G9,$C$10,$C$11,$C$12)</f>
        <v>-1.0887405058334454</v>
      </c>
      <c r="K9">
        <f>_xll.acq_regression_lowess_eval($C$13,G9)</f>
        <v>-1.0887405058334454</v>
      </c>
    </row>
    <row r="10" spans="2:11" x14ac:dyDescent="0.35">
      <c r="B10" s="25" t="s">
        <v>135</v>
      </c>
      <c r="C10" s="62">
        <v>0.4</v>
      </c>
      <c r="F10">
        <v>7</v>
      </c>
      <c r="G10">
        <v>-2.2999999999999998</v>
      </c>
      <c r="H10">
        <f>G10+$C$6*_xlfn.NORM.S.INV(_xll.acq_vector_element($C$7,F10+61))</f>
        <v>-2.3692377683295458</v>
      </c>
      <c r="I10" s="59">
        <f>TANH(H10)*1+EXP(-H10*H10)*0+$C$5*_xlfn.NORM.S.INV(_xll.acq_vector_element($C$7,F10))</f>
        <v>-0.68940055076005313</v>
      </c>
      <c r="J10">
        <f>_xll.acq_regression_lowess($H$3:$H$63,$I$3:$I$63,G10,$C$10,$C$11,$C$12)</f>
        <v>-1.0826593394186268</v>
      </c>
      <c r="K10">
        <f>_xll.acq_regression_lowess_eval($C$13,G10)</f>
        <v>-1.0826593394186268</v>
      </c>
    </row>
    <row r="11" spans="2:11" x14ac:dyDescent="0.35">
      <c r="B11" s="28" t="s">
        <v>136</v>
      </c>
      <c r="C11" s="63">
        <v>1</v>
      </c>
      <c r="F11">
        <v>8</v>
      </c>
      <c r="G11">
        <v>-2.2000000000000002</v>
      </c>
      <c r="H11">
        <f>G11+$C$6*_xlfn.NORM.S.INV(_xll.acq_vector_element($C$7,F11+61))</f>
        <v>-1.8722488317098014</v>
      </c>
      <c r="I11" s="59">
        <f>TANH(H11)*1+EXP(-H11*H11)*0+$C$5*_xlfn.NORM.S.INV(_xll.acq_vector_element($C$7,F11))</f>
        <v>-1.2107305888574351</v>
      </c>
      <c r="J11">
        <f>_xll.acq_regression_lowess($H$3:$H$63,$I$3:$I$63,G11,$C$10,$C$11,$C$12)</f>
        <v>-1.076473012754334</v>
      </c>
      <c r="K11">
        <f>_xll.acq_regression_lowess_eval($C$13,G11)</f>
        <v>-1.076473012754334</v>
      </c>
    </row>
    <row r="12" spans="2:11" x14ac:dyDescent="0.35">
      <c r="B12" s="28" t="s">
        <v>142</v>
      </c>
      <c r="C12" s="63">
        <v>0.1</v>
      </c>
      <c r="F12">
        <v>9</v>
      </c>
      <c r="G12">
        <v>-2.1</v>
      </c>
      <c r="H12">
        <f>G12+$C$6*_xlfn.NORM.S.INV(_xll.acq_vector_element($C$7,F12+61))</f>
        <v>-2.051888265430863</v>
      </c>
      <c r="I12" s="59">
        <f>TANH(H12)*1+EXP(-H12*H12)*0+$C$5*_xlfn.NORM.S.INV(_xll.acq_vector_element($C$7,F12))</f>
        <v>-1.2766925913452623</v>
      </c>
      <c r="J12">
        <f>_xll.acq_regression_lowess($H$3:$H$63,$I$3:$I$63,G12,$C$10,$C$11,$C$12)</f>
        <v>-1.0701505126499493</v>
      </c>
      <c r="K12">
        <f>_xll.acq_regression_lowess_eval($C$13,G12)</f>
        <v>-1.0701505126499493</v>
      </c>
    </row>
    <row r="13" spans="2:11" x14ac:dyDescent="0.35">
      <c r="B13" s="35" t="s">
        <v>134</v>
      </c>
      <c r="C13" s="64" t="str">
        <f>_xll.acq_regression_lowess_create($H$3:$H$63,$I$3:$I$63,$C$10,$C$11,$C$12)</f>
        <v>#acqRegression:33</v>
      </c>
      <c r="F13">
        <v>10</v>
      </c>
      <c r="G13">
        <v>-2</v>
      </c>
      <c r="H13">
        <f>G13+$C$6*_xlfn.NORM.S.INV(_xll.acq_vector_element($C$7,F13+61))</f>
        <v>-2.1780533966809354</v>
      </c>
      <c r="I13" s="59">
        <f>TANH(H13)*1+EXP(-H13*H13)*0+$C$5*_xlfn.NORM.S.INV(_xll.acq_vector_element($C$7,F13))</f>
        <v>-1.1464655645968143</v>
      </c>
      <c r="J13">
        <f>_xll.acq_regression_lowess($H$3:$H$63,$I$3:$I$63,G13,$C$10,$C$11,$C$12)</f>
        <v>-1.0634404562539124</v>
      </c>
      <c r="K13">
        <f>_xll.acq_regression_lowess_eval($C$13,G13)</f>
        <v>-1.0634404562539124</v>
      </c>
    </row>
    <row r="14" spans="2:11" x14ac:dyDescent="0.35">
      <c r="F14">
        <v>11</v>
      </c>
      <c r="G14">
        <v>-1.9</v>
      </c>
      <c r="H14">
        <f>G14+$C$6*_xlfn.NORM.S.INV(_xll.acq_vector_element($C$7,F14+61))</f>
        <v>-1.6271773336716906</v>
      </c>
      <c r="I14" s="59">
        <f>TANH(H14)*1+EXP(-H14*H14)*0+$C$5*_xlfn.NORM.S.INV(_xll.acq_vector_element($C$7,F14))</f>
        <v>-1.2524786026890424</v>
      </c>
      <c r="J14">
        <f>_xll.acq_regression_lowess($H$3:$H$63,$I$3:$I$63,G14,$C$10,$C$11,$C$12)</f>
        <v>-1.0551093473393278</v>
      </c>
      <c r="K14">
        <f>_xll.acq_regression_lowess_eval($C$13,G14)</f>
        <v>-1.0551093473393278</v>
      </c>
    </row>
    <row r="15" spans="2:11" x14ac:dyDescent="0.35">
      <c r="F15">
        <v>12</v>
      </c>
      <c r="G15">
        <v>-1.8</v>
      </c>
      <c r="H15">
        <f>G15+$C$6*_xlfn.NORM.S.INV(_xll.acq_vector_element($C$7,F15+61))</f>
        <v>-2.0172995220305916</v>
      </c>
      <c r="I15" s="59">
        <f>TANH(H15)*1+EXP(-H15*H15)*0+$C$5*_xlfn.NORM.S.INV(_xll.acq_vector_element($C$7,F15))</f>
        <v>-1.1283961054267655</v>
      </c>
      <c r="J15">
        <f>_xll.acq_regression_lowess($H$3:$H$63,$I$3:$I$63,G15,$C$10,$C$11,$C$12)</f>
        <v>-1.0387863036286658</v>
      </c>
      <c r="K15">
        <f>_xll.acq_regression_lowess_eval($C$13,G15)</f>
        <v>-1.0387863036286658</v>
      </c>
    </row>
    <row r="16" spans="2:11" x14ac:dyDescent="0.35">
      <c r="F16">
        <v>13</v>
      </c>
      <c r="G16">
        <v>-1.7</v>
      </c>
      <c r="H16">
        <f>G16+$C$6*_xlfn.NORM.S.INV(_xll.acq_vector_element($C$7,F16+61))</f>
        <v>-1.7014053412593668</v>
      </c>
      <c r="I16" s="59">
        <f>TANH(H16)*1+EXP(-H16*H16)*0+$C$5*_xlfn.NORM.S.INV(_xll.acq_vector_element($C$7,F16))</f>
        <v>-0.9206892053804151</v>
      </c>
      <c r="J16">
        <f>_xll.acq_regression_lowess($H$3:$H$63,$I$3:$I$63,G16,$C$10,$C$11,$C$12)</f>
        <v>-1.0193619978295054</v>
      </c>
      <c r="K16">
        <f>_xll.acq_regression_lowess_eval($C$13,G16)</f>
        <v>-1.0193619978295054</v>
      </c>
    </row>
    <row r="17" spans="6:11" x14ac:dyDescent="0.35">
      <c r="F17">
        <v>14</v>
      </c>
      <c r="G17">
        <v>-1.6</v>
      </c>
      <c r="H17">
        <f>G17+$C$6*_xlfn.NORM.S.INV(_xll.acq_vector_element($C$7,F17+61))</f>
        <v>-1.6665110289798093</v>
      </c>
      <c r="I17" s="59">
        <f>TANH(H17)*1+EXP(-H17*H17)*0+$C$5*_xlfn.NORM.S.INV(_xll.acq_vector_element($C$7,F17))</f>
        <v>-1.1259671243230986</v>
      </c>
      <c r="J17">
        <f>_xll.acq_regression_lowess($H$3:$H$63,$I$3:$I$63,G17,$C$10,$C$11,$C$12)</f>
        <v>-0.99764782855585543</v>
      </c>
      <c r="K17">
        <f>_xll.acq_regression_lowess_eval($C$13,G17)</f>
        <v>-0.99764782855585543</v>
      </c>
    </row>
    <row r="18" spans="6:11" x14ac:dyDescent="0.35">
      <c r="F18">
        <v>15</v>
      </c>
      <c r="G18">
        <v>-1.5</v>
      </c>
      <c r="H18">
        <f>G18+$C$6*_xlfn.NORM.S.INV(_xll.acq_vector_element($C$7,F18+61))</f>
        <v>-1.5781329363597627</v>
      </c>
      <c r="I18" s="59">
        <f>TANH(H18)*1+EXP(-H18*H18)*0+$C$5*_xlfn.NORM.S.INV(_xll.acq_vector_element($C$7,F18))</f>
        <v>-0.7765933062249476</v>
      </c>
      <c r="J18">
        <f>_xll.acq_regression_lowess($H$3:$H$63,$I$3:$I$63,G18,$C$10,$C$11,$C$12)</f>
        <v>-0.96349897134724616</v>
      </c>
      <c r="K18">
        <f>_xll.acq_regression_lowess_eval($C$13,G18)</f>
        <v>-0.96349897134724616</v>
      </c>
    </row>
    <row r="19" spans="6:11" x14ac:dyDescent="0.35">
      <c r="F19">
        <v>16</v>
      </c>
      <c r="G19">
        <v>-1.4</v>
      </c>
      <c r="H19">
        <f>G19+$C$6*_xlfn.NORM.S.INV(_xll.acq_vector_element($C$7,F19+61))</f>
        <v>-1.5786760388913939</v>
      </c>
      <c r="I19" s="59">
        <f>TANH(H19)*1+EXP(-H19*H19)*0+$C$5*_xlfn.NORM.S.INV(_xll.acq_vector_element($C$7,F19))</f>
        <v>-0.80661842871048584</v>
      </c>
      <c r="J19">
        <f>_xll.acq_regression_lowess($H$3:$H$63,$I$3:$I$63,G19,$C$10,$C$11,$C$12)</f>
        <v>-0.92592907655900214</v>
      </c>
      <c r="K19">
        <f>_xll.acq_regression_lowess_eval($C$13,G19)</f>
        <v>-0.92592907655900214</v>
      </c>
    </row>
    <row r="20" spans="6:11" x14ac:dyDescent="0.35">
      <c r="F20">
        <v>17</v>
      </c>
      <c r="G20">
        <v>-1.3</v>
      </c>
      <c r="H20">
        <f>G20+$C$6*_xlfn.NORM.S.INV(_xll.acq_vector_element($C$7,F20+61))</f>
        <v>-1.3700420364991304</v>
      </c>
      <c r="I20" s="59">
        <f>TANH(H20)*1+EXP(-H20*H20)*0+$C$5*_xlfn.NORM.S.INV(_xll.acq_vector_element($C$7,F20))</f>
        <v>-0.91169563682047983</v>
      </c>
      <c r="J20">
        <f>_xll.acq_regression_lowess($H$3:$H$63,$I$3:$I$63,G20,$C$10,$C$11,$C$12)</f>
        <v>-0.88463666185339784</v>
      </c>
      <c r="K20">
        <f>_xll.acq_regression_lowess_eval($C$13,G20)</f>
        <v>-0.88463666185339784</v>
      </c>
    </row>
    <row r="21" spans="6:11" x14ac:dyDescent="0.35">
      <c r="F21">
        <v>18</v>
      </c>
      <c r="G21">
        <v>-1.2</v>
      </c>
      <c r="H21">
        <f>G21+$C$6*_xlfn.NORM.S.INV(_xll.acq_vector_element($C$7,F21+61))</f>
        <v>-1.0355372406378744</v>
      </c>
      <c r="I21" s="59">
        <f>TANH(H21)*1+EXP(-H21*H21)*0+$C$5*_xlfn.NORM.S.INV(_xll.acq_vector_element($C$7,F21))</f>
        <v>-1.1463699689979634</v>
      </c>
      <c r="J21">
        <f>_xll.acq_regression_lowess($H$3:$H$63,$I$3:$I$63,G21,$C$10,$C$11,$C$12)</f>
        <v>-0.84175207305649713</v>
      </c>
      <c r="K21">
        <f>_xll.acq_regression_lowess_eval($C$13,G21)</f>
        <v>-0.84175207305649713</v>
      </c>
    </row>
    <row r="22" spans="6:11" x14ac:dyDescent="0.35">
      <c r="F22">
        <v>19</v>
      </c>
      <c r="G22">
        <v>-1.1000000000000001</v>
      </c>
      <c r="H22">
        <f>G22+$C$6*_xlfn.NORM.S.INV(_xll.acq_vector_element($C$7,F22+61))</f>
        <v>-0.87444853035502601</v>
      </c>
      <c r="I22" s="59">
        <f>TANH(H22)*1+EXP(-H22*H22)*0+$C$5*_xlfn.NORM.S.INV(_xll.acq_vector_element($C$7,F22))</f>
        <v>-1.1195922808865397</v>
      </c>
      <c r="J22">
        <f>_xll.acq_regression_lowess($H$3:$H$63,$I$3:$I$63,G22,$C$10,$C$11,$C$12)</f>
        <v>-0.79886748425959664</v>
      </c>
      <c r="K22">
        <f>_xll.acq_regression_lowess_eval($C$13,G22)</f>
        <v>-0.79886748425959664</v>
      </c>
    </row>
    <row r="23" spans="6:11" x14ac:dyDescent="0.35">
      <c r="F23">
        <v>20</v>
      </c>
      <c r="G23">
        <v>-1</v>
      </c>
      <c r="H23">
        <f>G23+$C$6*_xlfn.NORM.S.INV(_xll.acq_vector_element($C$7,F23+61))</f>
        <v>-0.83050908121256373</v>
      </c>
      <c r="I23" s="59">
        <f>TANH(H23)*1+EXP(-H23*H23)*0+$C$5*_xlfn.NORM.S.INV(_xll.acq_vector_element($C$7,F23))</f>
        <v>-0.8509601085060553</v>
      </c>
      <c r="J23">
        <f>_xll.acq_regression_lowess($H$3:$H$63,$I$3:$I$63,G23,$C$10,$C$11,$C$12)</f>
        <v>-0.75473393493659746</v>
      </c>
      <c r="K23">
        <f>_xll.acq_regression_lowess_eval($C$13,G23)</f>
        <v>-0.75473393493659746</v>
      </c>
    </row>
    <row r="24" spans="6:11" x14ac:dyDescent="0.35">
      <c r="F24">
        <v>21</v>
      </c>
      <c r="G24">
        <v>-0.9</v>
      </c>
      <c r="H24">
        <f>G24+$C$6*_xlfn.NORM.S.INV(_xll.acq_vector_element($C$7,F24+61))</f>
        <v>-0.95858681673837953</v>
      </c>
      <c r="I24" s="59">
        <f>TANH(H24)*1+EXP(-H24*H24)*0+$C$5*_xlfn.NORM.S.INV(_xll.acq_vector_element($C$7,F24))</f>
        <v>-0.59082725713187068</v>
      </c>
      <c r="J24">
        <f>_xll.acq_regression_lowess($H$3:$H$63,$I$3:$I$63,G24,$C$10,$C$11,$C$12)</f>
        <v>-0.70411486691650993</v>
      </c>
      <c r="K24">
        <f>_xll.acq_regression_lowess_eval($C$13,G24)</f>
        <v>-0.70411486691650993</v>
      </c>
    </row>
    <row r="25" spans="6:11" x14ac:dyDescent="0.35">
      <c r="F25">
        <v>22</v>
      </c>
      <c r="G25">
        <v>-0.8</v>
      </c>
      <c r="H25">
        <f>G25+$C$6*_xlfn.NORM.S.INV(_xll.acq_vector_element($C$7,F25+61))</f>
        <v>-0.64897807595011536</v>
      </c>
      <c r="I25" s="59">
        <f>TANH(H25)*1+EXP(-H25*H25)*0+$C$5*_xlfn.NORM.S.INV(_xll.acq_vector_element($C$7,F25))</f>
        <v>-0.20974029422372359</v>
      </c>
      <c r="J25">
        <f>_xll.acq_regression_lowess($H$3:$H$63,$I$3:$I$63,G25,$C$10,$C$11,$C$12)</f>
        <v>-0.6517641081820329</v>
      </c>
      <c r="K25">
        <f>_xll.acq_regression_lowess_eval($C$13,G25)</f>
        <v>-0.6517641081820329</v>
      </c>
    </row>
    <row r="26" spans="6:11" x14ac:dyDescent="0.35">
      <c r="F26">
        <v>23</v>
      </c>
      <c r="G26">
        <v>-0.7</v>
      </c>
      <c r="H26">
        <f>G26+$C$6*_xlfn.NORM.S.INV(_xll.acq_vector_element($C$7,F26+61))</f>
        <v>-0.52914037388569335</v>
      </c>
      <c r="I26" s="59">
        <f>TANH(H26)*1+EXP(-H26*H26)*0+$C$5*_xlfn.NORM.S.INV(_xll.acq_vector_element($C$7,F26))</f>
        <v>-0.76670265587780406</v>
      </c>
      <c r="J26">
        <f>_xll.acq_regression_lowess($H$3:$H$63,$I$3:$I$63,G26,$C$10,$C$11,$C$12)</f>
        <v>-0.58356730362556686</v>
      </c>
      <c r="K26">
        <f>_xll.acq_regression_lowess_eval($C$13,G26)</f>
        <v>-0.58356730362556686</v>
      </c>
    </row>
    <row r="27" spans="6:11" x14ac:dyDescent="0.35">
      <c r="F27">
        <v>24</v>
      </c>
      <c r="G27">
        <v>-0.6</v>
      </c>
      <c r="H27">
        <f>G27+$C$6*_xlfn.NORM.S.INV(_xll.acq_vector_element($C$7,F27+61))</f>
        <v>-0.87121997266414475</v>
      </c>
      <c r="I27" s="59">
        <f>TANH(H27)*1+EXP(-H27*H27)*0+$C$5*_xlfn.NORM.S.INV(_xll.acq_vector_element($C$7,F27))</f>
        <v>-0.6647337789709229</v>
      </c>
      <c r="J27">
        <f>_xll.acq_regression_lowess($H$3:$H$63,$I$3:$I$63,G27,$C$10,$C$11,$C$12)</f>
        <v>-0.51407629133713217</v>
      </c>
      <c r="K27">
        <f>_xll.acq_regression_lowess_eval($C$13,G27)</f>
        <v>-0.51407629133713217</v>
      </c>
    </row>
    <row r="28" spans="6:11" x14ac:dyDescent="0.35">
      <c r="F28">
        <v>25</v>
      </c>
      <c r="G28">
        <v>-0.5</v>
      </c>
      <c r="H28">
        <f>G28+$C$6*_xlfn.NORM.S.INV(_xll.acq_vector_element($C$7,F28+61))</f>
        <v>-0.4867229932997072</v>
      </c>
      <c r="I28" s="59">
        <f>TANH(H28)*1+EXP(-H28*H28)*0+$C$5*_xlfn.NORM.S.INV(_xll.acq_vector_element($C$7,F28))</f>
        <v>-0.48600884281791606</v>
      </c>
      <c r="J28">
        <f>_xll.acq_regression_lowess($H$3:$H$63,$I$3:$I$63,G28,$C$10,$C$11,$C$12)</f>
        <v>-0.43469760134505681</v>
      </c>
      <c r="K28">
        <f>_xll.acq_regression_lowess_eval($C$13,G28)</f>
        <v>-0.43469760134505681</v>
      </c>
    </row>
    <row r="29" spans="6:11" x14ac:dyDescent="0.35">
      <c r="F29">
        <v>26</v>
      </c>
      <c r="G29">
        <v>-0.4</v>
      </c>
      <c r="H29">
        <f>G29+$C$6*_xlfn.NORM.S.INV(_xll.acq_vector_element($C$7,F29+61))</f>
        <v>-0.50708761023162841</v>
      </c>
      <c r="I29" s="59">
        <f>TANH(H29)*1+EXP(-H29*H29)*0+$C$5*_xlfn.NORM.S.INV(_xll.acq_vector_element($C$7,F29))</f>
        <v>-0.36323681054139434</v>
      </c>
      <c r="J29">
        <f>_xll.acq_regression_lowess($H$3:$H$63,$I$3:$I$63,G29,$C$10,$C$11,$C$12)</f>
        <v>-0.34468599817760104</v>
      </c>
      <c r="K29">
        <f>_xll.acq_regression_lowess_eval($C$13,G29)</f>
        <v>-0.34468599817760104</v>
      </c>
    </row>
    <row r="30" spans="6:11" x14ac:dyDescent="0.35">
      <c r="F30">
        <v>27</v>
      </c>
      <c r="G30">
        <v>-0.3</v>
      </c>
      <c r="H30">
        <f>G30+$C$6*_xlfn.NORM.S.INV(_xll.acq_vector_element($C$7,F30+61))</f>
        <v>-0.65880890585262608</v>
      </c>
      <c r="I30" s="59">
        <f>TANH(H30)*1+EXP(-H30*H30)*0+$C$5*_xlfn.NORM.S.INV(_xll.acq_vector_element($C$7,F30))</f>
        <v>-0.56375665825511256</v>
      </c>
      <c r="J30">
        <f>_xll.acq_regression_lowess($H$3:$H$63,$I$3:$I$63,G30,$C$10,$C$11,$C$12)</f>
        <v>-0.25485200327670299</v>
      </c>
      <c r="K30">
        <f>_xll.acq_regression_lowess_eval($C$13,G30)</f>
        <v>-0.25485200327670299</v>
      </c>
    </row>
    <row r="31" spans="6:11" x14ac:dyDescent="0.35">
      <c r="F31">
        <v>28</v>
      </c>
      <c r="G31">
        <v>-0.2</v>
      </c>
      <c r="H31">
        <f>G31+$C$6*_xlfn.NORM.S.INV(_xll.acq_vector_element($C$7,F31+61))</f>
        <v>9.0386523060615898E-2</v>
      </c>
      <c r="I31" s="59">
        <f>TANH(H31)*1+EXP(-H31*H31)*0+$C$5*_xlfn.NORM.S.INV(_xll.acq_vector_element($C$7,F31))</f>
        <v>0.48091422445587068</v>
      </c>
      <c r="J31">
        <f>_xll.acq_regression_lowess($H$3:$H$63,$I$3:$I$63,G31,$C$10,$C$11,$C$12)</f>
        <v>-0.16531292676863474</v>
      </c>
      <c r="K31">
        <f>_xll.acq_regression_lowess_eval($C$13,G31)</f>
        <v>-0.16531292676863474</v>
      </c>
    </row>
    <row r="32" spans="6:11" x14ac:dyDescent="0.35">
      <c r="F32">
        <v>29</v>
      </c>
      <c r="G32">
        <v>-0.1</v>
      </c>
      <c r="H32">
        <f>G32+$C$6*_xlfn.NORM.S.INV(_xll.acq_vector_element($C$7,F32+61))</f>
        <v>-0.22598017811976123</v>
      </c>
      <c r="I32" s="59">
        <f>TANH(H32)*1+EXP(-H32*H32)*0+$C$5*_xlfn.NORM.S.INV(_xll.acq_vector_element($C$7,F32))</f>
        <v>-0.39396641631706769</v>
      </c>
      <c r="J32">
        <f>_xll.acq_regression_lowess($H$3:$H$63,$I$3:$I$63,G32,$C$10,$C$11,$C$12)</f>
        <v>-7.6614098807202199E-2</v>
      </c>
      <c r="K32">
        <f>_xll.acq_regression_lowess_eval($C$13,G32)</f>
        <v>-7.6614098807202199E-2</v>
      </c>
    </row>
    <row r="33" spans="6:13" x14ac:dyDescent="0.35">
      <c r="F33">
        <v>30</v>
      </c>
      <c r="G33">
        <v>0</v>
      </c>
      <c r="H33">
        <f>G33+$C$6*_xlfn.NORM.S.INV(_xll.acq_vector_element($C$7,F33+61))</f>
        <v>0.23117717354715467</v>
      </c>
      <c r="I33" s="59">
        <f>TANH(H33)*1+EXP(-H33*H33)*0+$C$5*_xlfn.NORM.S.INV(_xll.acq_vector_element($C$7,F33))</f>
        <v>0.30656363779642803</v>
      </c>
      <c r="J33">
        <f>_xll.acq_regression_lowess($H$3:$H$63,$I$3:$I$63,G33,$C$10,$C$11,$C$12)</f>
        <v>1.1116744733869227E-2</v>
      </c>
      <c r="K33">
        <f>_xll.acq_regression_lowess_eval($C$13,G33)</f>
        <v>1.1116744733869227E-2</v>
      </c>
      <c r="M33" s="59"/>
    </row>
    <row r="34" spans="6:13" x14ac:dyDescent="0.35">
      <c r="F34">
        <v>31</v>
      </c>
      <c r="G34">
        <v>0.1</v>
      </c>
      <c r="H34">
        <f>G34+$C$6*_xlfn.NORM.S.INV(_xll.acq_vector_element($C$7,F34+61))</f>
        <v>-9.469388139181778E-2</v>
      </c>
      <c r="I34" s="59">
        <f>TANH(H34)*1+EXP(-H34*H34)*0+$C$5*_xlfn.NORM.S.INV(_xll.acq_vector_element($C$7,F34))</f>
        <v>2.2268558983351727E-2</v>
      </c>
      <c r="J34">
        <f>_xll.acq_regression_lowess($H$3:$H$63,$I$3:$I$63,G34,$C$10,$C$11,$C$12)</f>
        <v>9.80097589855871E-2</v>
      </c>
      <c r="K34">
        <f>_xll.acq_regression_lowess_eval($C$13,G34)</f>
        <v>9.80097589855871E-2</v>
      </c>
    </row>
    <row r="35" spans="6:13" x14ac:dyDescent="0.35">
      <c r="F35">
        <v>32</v>
      </c>
      <c r="G35">
        <v>0.2</v>
      </c>
      <c r="H35">
        <f>G35+$C$6*_xlfn.NORM.S.INV(_xll.acq_vector_element($C$7,F35+61))</f>
        <v>5.8795753519498811E-2</v>
      </c>
      <c r="I35" s="59">
        <f>TANH(H35)*1+EXP(-H35*H35)*0+$C$5*_xlfn.NORM.S.INV(_xll.acq_vector_element($C$7,F35))</f>
        <v>-6.940608420261743E-2</v>
      </c>
      <c r="J35">
        <f>_xll.acq_regression_lowess($H$3:$H$63,$I$3:$I$63,G35,$C$10,$C$11,$C$12)</f>
        <v>0.18024000048018446</v>
      </c>
      <c r="K35">
        <f>_xll.acq_regression_lowess_eval($C$13,G35)</f>
        <v>0.18024000048018446</v>
      </c>
    </row>
    <row r="36" spans="6:13" x14ac:dyDescent="0.35">
      <c r="F36">
        <v>33</v>
      </c>
      <c r="G36">
        <v>0.3</v>
      </c>
      <c r="H36">
        <f>G36+$C$6*_xlfn.NORM.S.INV(_xll.acq_vector_element($C$7,F36+61))</f>
        <v>0.15732486032303733</v>
      </c>
      <c r="I36" s="59">
        <f>TANH(H36)*1+EXP(-H36*H36)*0+$C$5*_xlfn.NORM.S.INV(_xll.acq_vector_element($C$7,F36))</f>
        <v>0.31223754888706556</v>
      </c>
      <c r="J36">
        <f>_xll.acq_regression_lowess($H$3:$H$63,$I$3:$I$63,G36,$C$10,$C$11,$C$12)</f>
        <v>0.25953750803130332</v>
      </c>
      <c r="K36">
        <f>_xll.acq_regression_lowess_eval($C$13,G36)</f>
        <v>0.25953750803130332</v>
      </c>
    </row>
    <row r="37" spans="6:13" x14ac:dyDescent="0.35">
      <c r="F37">
        <v>34</v>
      </c>
      <c r="G37">
        <v>0.4</v>
      </c>
      <c r="H37">
        <f>G37+$C$6*_xlfn.NORM.S.INV(_xll.acq_vector_element($C$7,F37+61))</f>
        <v>0.50954255581250174</v>
      </c>
      <c r="I37" s="59">
        <f>TANH(H37)*1+EXP(-H37*H37)*0+$C$5*_xlfn.NORM.S.INV(_xll.acq_vector_element($C$7,F37))</f>
        <v>0.29868552468170878</v>
      </c>
      <c r="J37">
        <f>_xll.acq_regression_lowess($H$3:$H$63,$I$3:$I$63,G37,$C$10,$C$11,$C$12)</f>
        <v>0.34144799161265604</v>
      </c>
      <c r="K37">
        <f>_xll.acq_regression_lowess_eval($C$13,G37)</f>
        <v>0.34144799161265604</v>
      </c>
    </row>
    <row r="38" spans="6:13" x14ac:dyDescent="0.35">
      <c r="F38">
        <v>35</v>
      </c>
      <c r="G38">
        <v>0.5</v>
      </c>
      <c r="H38">
        <f>G38+$C$6*_xlfn.NORM.S.INV(_xll.acq_vector_element($C$7,F38+61))</f>
        <v>0.26764779734008076</v>
      </c>
      <c r="I38" s="59">
        <f>TANH(H38)*1+EXP(-H38*H38)*0+$C$5*_xlfn.NORM.S.INV(_xll.acq_vector_element($C$7,F38))</f>
        <v>2.5244107288585699E-2</v>
      </c>
      <c r="J38">
        <f>_xll.acq_regression_lowess($H$3:$H$63,$I$3:$I$63,G38,$C$10,$C$11,$C$12)</f>
        <v>0.42335847519400871</v>
      </c>
      <c r="K38">
        <f>_xll.acq_regression_lowess_eval($C$13,G38)</f>
        <v>0.42335847519400871</v>
      </c>
    </row>
    <row r="39" spans="6:13" x14ac:dyDescent="0.35">
      <c r="F39">
        <v>36</v>
      </c>
      <c r="G39">
        <v>0.6</v>
      </c>
      <c r="H39">
        <f>G39+$C$6*_xlfn.NORM.S.INV(_xll.acq_vector_element($C$7,F39+61))</f>
        <v>0.57589347743572361</v>
      </c>
      <c r="I39" s="59">
        <f>TANH(H39)*1+EXP(-H39*H39)*0+$C$5*_xlfn.NORM.S.INV(_xll.acq_vector_element($C$7,F39))</f>
        <v>0.7370577786328224</v>
      </c>
      <c r="J39">
        <f>_xll.acq_regression_lowess($H$3:$H$63,$I$3:$I$63,G39,$C$10,$C$11,$C$12)</f>
        <v>0.49291792194778766</v>
      </c>
      <c r="K39">
        <f>_xll.acq_regression_lowess_eval($C$13,G39)</f>
        <v>0.49291792194778766</v>
      </c>
    </row>
    <row r="40" spans="6:13" x14ac:dyDescent="0.35">
      <c r="F40">
        <v>37</v>
      </c>
      <c r="G40">
        <v>0.7</v>
      </c>
      <c r="H40">
        <f>G40+$C$6*_xlfn.NORM.S.INV(_xll.acq_vector_element($C$7,F40+61))</f>
        <v>0.79501220414875928</v>
      </c>
      <c r="I40" s="59">
        <f>TANH(H40)*1+EXP(-H40*H40)*0+$C$5*_xlfn.NORM.S.INV(_xll.acq_vector_element($C$7,F40))</f>
        <v>0.8611276219084647</v>
      </c>
      <c r="J40">
        <f>_xll.acq_regression_lowess($H$3:$H$63,$I$3:$I$63,G40,$C$10,$C$11,$C$12)</f>
        <v>0.54624853262646322</v>
      </c>
      <c r="K40">
        <f>_xll.acq_regression_lowess_eval($C$13,G40)</f>
        <v>0.54624853262646322</v>
      </c>
    </row>
    <row r="41" spans="6:13" x14ac:dyDescent="0.35">
      <c r="F41">
        <v>38</v>
      </c>
      <c r="G41">
        <v>0.8</v>
      </c>
      <c r="H41">
        <f>G41+$C$6*_xlfn.NORM.S.INV(_xll.acq_vector_element($C$7,F41+61))</f>
        <v>0.78233927000238745</v>
      </c>
      <c r="I41" s="59">
        <f>TANH(H41)*1+EXP(-H41*H41)*0+$C$5*_xlfn.NORM.S.INV(_xll.acq_vector_element($C$7,F41))</f>
        <v>0.58806093833055961</v>
      </c>
      <c r="J41">
        <f>_xll.acq_regression_lowess($H$3:$H$63,$I$3:$I$63,G41,$C$10,$C$11,$C$12)</f>
        <v>0.60084486947434124</v>
      </c>
      <c r="K41">
        <f>_xll.acq_regression_lowess_eval($C$13,G41)</f>
        <v>0.60084486947434124</v>
      </c>
    </row>
    <row r="42" spans="6:13" x14ac:dyDescent="0.35">
      <c r="F42">
        <v>39</v>
      </c>
      <c r="G42">
        <v>0.9</v>
      </c>
      <c r="H42">
        <f>G42+$C$6*_xlfn.NORM.S.INV(_xll.acq_vector_element($C$7,F42+61))</f>
        <v>1.1203281735437005</v>
      </c>
      <c r="I42" s="59">
        <f>TANH(H42)*1+EXP(-H42*H42)*0+$C$5*_xlfn.NORM.S.INV(_xll.acq_vector_element($C$7,F42))</f>
        <v>1.211473567473174</v>
      </c>
      <c r="J42">
        <f>_xll.acq_regression_lowess($H$3:$H$63,$I$3:$I$63,G42,$C$10,$C$11,$C$12)</f>
        <v>0.648917119986547</v>
      </c>
      <c r="K42">
        <f>_xll.acq_regression_lowess_eval($C$13,G42)</f>
        <v>0.648917119986547</v>
      </c>
    </row>
    <row r="43" spans="6:13" x14ac:dyDescent="0.35">
      <c r="F43">
        <v>40</v>
      </c>
      <c r="G43">
        <v>1</v>
      </c>
      <c r="H43">
        <f>G43+$C$6*_xlfn.NORM.S.INV(_xll.acq_vector_element($C$7,F43+61))</f>
        <v>0.9209993842266645</v>
      </c>
      <c r="I43" s="59">
        <f>TANH(H43)*1+EXP(-H43*H43)*0+$C$5*_xlfn.NORM.S.INV(_xll.acq_vector_element($C$7,F43))</f>
        <v>0.65938201696431786</v>
      </c>
      <c r="J43">
        <f>_xll.acq_regression_lowess($H$3:$H$63,$I$3:$I$63,G43,$C$10,$C$11,$C$12)</f>
        <v>0.6893189397948386</v>
      </c>
      <c r="K43">
        <f>_xll.acq_regression_lowess_eval($C$13,G43)</f>
        <v>0.6893189397948386</v>
      </c>
    </row>
    <row r="44" spans="6:13" x14ac:dyDescent="0.35">
      <c r="F44">
        <v>41</v>
      </c>
      <c r="G44">
        <v>1.1000000000000001</v>
      </c>
      <c r="H44">
        <f>G44+$C$6*_xlfn.NORM.S.INV(_xll.acq_vector_element($C$7,F44+61))</f>
        <v>0.83064129984598356</v>
      </c>
      <c r="I44" s="59">
        <f>TANH(H44)*1+EXP(-H44*H44)*0+$C$5*_xlfn.NORM.S.INV(_xll.acq_vector_element($C$7,F44))</f>
        <v>0.55428600340484802</v>
      </c>
      <c r="J44">
        <f>_xll.acq_regression_lowess($H$3:$H$63,$I$3:$I$63,G44,$C$10,$C$11,$C$12)</f>
        <v>0.72228794954963838</v>
      </c>
      <c r="K44">
        <f>_xll.acq_regression_lowess_eval($C$13,G44)</f>
        <v>0.72228794954963838</v>
      </c>
    </row>
    <row r="45" spans="6:13" x14ac:dyDescent="0.35">
      <c r="F45">
        <v>42</v>
      </c>
      <c r="G45">
        <v>1.2</v>
      </c>
      <c r="H45">
        <f>G45+$C$6*_xlfn.NORM.S.INV(_xll.acq_vector_element($C$7,F45+61))</f>
        <v>1.6299722172732207</v>
      </c>
      <c r="I45" s="59">
        <f>TANH(H45)*1+EXP(-H45*H45)*0+$C$5*_xlfn.NORM.S.INV(_xll.acq_vector_element($C$7,F45))</f>
        <v>0.94761305154193765</v>
      </c>
      <c r="J45">
        <f>_xll.acq_regression_lowess($H$3:$H$63,$I$3:$I$63,G45,$C$10,$C$11,$C$12)</f>
        <v>0.75589320999253062</v>
      </c>
      <c r="K45">
        <f>_xll.acq_regression_lowess_eval($C$13,G45)</f>
        <v>0.75589320999253062</v>
      </c>
    </row>
    <row r="46" spans="6:13" x14ac:dyDescent="0.35">
      <c r="F46">
        <v>43</v>
      </c>
      <c r="G46">
        <v>1.3</v>
      </c>
      <c r="H46">
        <f>G46+$C$6*_xlfn.NORM.S.INV(_xll.acq_vector_element($C$7,F46+61))</f>
        <v>1.0489559630650755</v>
      </c>
      <c r="I46" s="59">
        <f>TANH(H46)*1+EXP(-H46*H46)*0+$C$5*_xlfn.NORM.S.INV(_xll.acq_vector_element($C$7,F46))</f>
        <v>0.50630100691975444</v>
      </c>
      <c r="J46">
        <f>_xll.acq_regression_lowess($H$3:$H$63,$I$3:$I$63,G46,$C$10,$C$11,$C$12)</f>
        <v>0.78555196402825345</v>
      </c>
      <c r="K46">
        <f>_xll.acq_regression_lowess_eval($C$13,G46)</f>
        <v>0.78555196402825345</v>
      </c>
    </row>
    <row r="47" spans="6:13" x14ac:dyDescent="0.35">
      <c r="F47">
        <v>44</v>
      </c>
      <c r="G47">
        <v>1.4</v>
      </c>
      <c r="H47">
        <f>G47+$C$6*_xlfn.NORM.S.INV(_xll.acq_vector_element($C$7,F47+61))</f>
        <v>1.4052883002307961</v>
      </c>
      <c r="I47" s="59">
        <f>TANH(H47)*1+EXP(-H47*H47)*0+$C$5*_xlfn.NORM.S.INV(_xll.acq_vector_element($C$7,F47))</f>
        <v>0.98159716691500098</v>
      </c>
      <c r="J47">
        <f>_xll.acq_regression_lowess($H$3:$H$63,$I$3:$I$63,G47,$C$10,$C$11,$C$12)</f>
        <v>0.81521071806397627</v>
      </c>
      <c r="K47">
        <f>_xll.acq_regression_lowess_eval($C$13,G47)</f>
        <v>0.81521071806397627</v>
      </c>
    </row>
    <row r="48" spans="6:13" x14ac:dyDescent="0.35">
      <c r="F48">
        <v>45</v>
      </c>
      <c r="G48">
        <v>1.5</v>
      </c>
      <c r="H48">
        <f>G48+$C$6*_xlfn.NORM.S.INV(_xll.acq_vector_element($C$7,F48+61))</f>
        <v>1.9202994847475314</v>
      </c>
      <c r="I48" s="59">
        <f>TANH(H48)*1+EXP(-H48*H48)*0+$C$5*_xlfn.NORM.S.INV(_xll.acq_vector_element($C$7,F48))</f>
        <v>0.98627816326912521</v>
      </c>
      <c r="J48">
        <f>_xll.acq_regression_lowess($H$3:$H$63,$I$3:$I$63,G48,$C$10,$C$11,$C$12)</f>
        <v>0.83793842777410799</v>
      </c>
      <c r="K48">
        <f>_xll.acq_regression_lowess_eval($C$13,G48)</f>
        <v>0.83793842777410799</v>
      </c>
    </row>
    <row r="49" spans="6:11" x14ac:dyDescent="0.35">
      <c r="F49">
        <v>46</v>
      </c>
      <c r="G49">
        <v>1.6</v>
      </c>
      <c r="H49">
        <f>G49+$C$6*_xlfn.NORM.S.INV(_xll.acq_vector_element($C$7,F49+61))</f>
        <v>1.1520040287491606</v>
      </c>
      <c r="I49" s="59">
        <f>TANH(H49)*1+EXP(-H49*H49)*0+$C$5*_xlfn.NORM.S.INV(_xll.acq_vector_element($C$7,F49))</f>
        <v>1.0036931343372408</v>
      </c>
      <c r="J49">
        <f>_xll.acq_regression_lowess($H$3:$H$63,$I$3:$I$63,G49,$C$10,$C$11,$C$12)</f>
        <v>0.85999960816850252</v>
      </c>
      <c r="K49">
        <f>_xll.acq_regression_lowess_eval($C$13,G49)</f>
        <v>0.85999960816850252</v>
      </c>
    </row>
    <row r="50" spans="6:11" x14ac:dyDescent="0.35">
      <c r="F50">
        <v>47</v>
      </c>
      <c r="G50">
        <v>1.7</v>
      </c>
      <c r="H50">
        <f>G50+$C$6*_xlfn.NORM.S.INV(_xll.acq_vector_element($C$7,F50+61))</f>
        <v>1.5441189061280032</v>
      </c>
      <c r="I50" s="59">
        <f>TANH(H50)*1+EXP(-H50*H50)*0+$C$5*_xlfn.NORM.S.INV(_xll.acq_vector_element($C$7,F50))</f>
        <v>0.92503626569760522</v>
      </c>
      <c r="J50">
        <f>_xll.acq_regression_lowess($H$3:$H$63,$I$3:$I$63,G50,$C$10,$C$11,$C$12)</f>
        <v>0.87747255588067508</v>
      </c>
      <c r="K50">
        <f>_xll.acq_regression_lowess_eval($C$13,G50)</f>
        <v>0.87747255588067508</v>
      </c>
    </row>
    <row r="51" spans="6:11" x14ac:dyDescent="0.35">
      <c r="F51">
        <v>48</v>
      </c>
      <c r="G51">
        <v>1.8</v>
      </c>
      <c r="H51">
        <f>G51+$C$6*_xlfn.NORM.S.INV(_xll.acq_vector_element($C$7,F51+61))</f>
        <v>1.612051306379936</v>
      </c>
      <c r="I51" s="59">
        <f>TANH(H51)*1+EXP(-H51*H51)*0+$C$5*_xlfn.NORM.S.INV(_xll.acq_vector_element($C$7,F51))</f>
        <v>0.6994959766943627</v>
      </c>
      <c r="J51">
        <f>_xll.acq_regression_lowess($H$3:$H$63,$I$3:$I$63,G51,$C$10,$C$11,$C$12)</f>
        <v>0.89307617590906996</v>
      </c>
      <c r="K51">
        <f>_xll.acq_regression_lowess_eval($C$13,G51)</f>
        <v>0.89307617590906996</v>
      </c>
    </row>
    <row r="52" spans="6:11" x14ac:dyDescent="0.35">
      <c r="F52">
        <v>49</v>
      </c>
      <c r="G52">
        <v>1.9</v>
      </c>
      <c r="H52">
        <f>G52+$C$6*_xlfn.NORM.S.INV(_xll.acq_vector_element($C$7,F52+61))</f>
        <v>1.6026251875266397</v>
      </c>
      <c r="I52" s="59">
        <f>TANH(H52)*1+EXP(-H52*H52)*0+$C$5*_xlfn.NORM.S.INV(_xll.acq_vector_element($C$7,F52))</f>
        <v>0.41532128877402341</v>
      </c>
      <c r="J52">
        <f>_xll.acq_regression_lowess($H$3:$H$63,$I$3:$I$63,G52,$C$10,$C$11,$C$12)</f>
        <v>0.90867979593746484</v>
      </c>
      <c r="K52">
        <f>_xll.acq_regression_lowess_eval($C$13,G52)</f>
        <v>0.90867979593746484</v>
      </c>
    </row>
    <row r="53" spans="6:11" x14ac:dyDescent="0.35">
      <c r="F53">
        <v>50</v>
      </c>
      <c r="G53">
        <v>2</v>
      </c>
      <c r="H53">
        <f>G53+$C$6*_xlfn.NORM.S.INV(_xll.acq_vector_element($C$7,F53+61))</f>
        <v>1.9142966469421299</v>
      </c>
      <c r="I53" s="59">
        <f>TANH(H53)*1+EXP(-H53*H53)*0+$C$5*_xlfn.NORM.S.INV(_xll.acq_vector_element($C$7,F53))</f>
        <v>0.67316889867843044</v>
      </c>
      <c r="J53">
        <f>_xll.acq_regression_lowess($H$3:$H$63,$I$3:$I$63,G53,$C$10,$C$11,$C$12)</f>
        <v>0.92183412397410436</v>
      </c>
      <c r="K53">
        <f>_xll.acq_regression_lowess_eval($C$13,G53)</f>
        <v>0.92183412397410436</v>
      </c>
    </row>
    <row r="54" spans="6:11" x14ac:dyDescent="0.35">
      <c r="F54">
        <v>51</v>
      </c>
      <c r="G54">
        <v>2.1</v>
      </c>
      <c r="H54">
        <f>G54+$C$6*_xlfn.NORM.S.INV(_xll.acq_vector_element($C$7,F54+61))</f>
        <v>1.9665824797271771</v>
      </c>
      <c r="I54" s="59">
        <f>TANH(H54)*1+EXP(-H54*H54)*0+$C$5*_xlfn.NORM.S.INV(_xll.acq_vector_element($C$7,F54))</f>
        <v>1.0464228911256104</v>
      </c>
      <c r="J54">
        <f>_xll.acq_regression_lowess($H$3:$H$63,$I$3:$I$63,G54,$C$10,$C$11,$C$12)</f>
        <v>0.93395228364464833</v>
      </c>
      <c r="K54">
        <f>_xll.acq_regression_lowess_eval($C$13,G54)</f>
        <v>0.93395228364464833</v>
      </c>
    </row>
    <row r="55" spans="6:11" x14ac:dyDescent="0.35">
      <c r="F55">
        <v>52</v>
      </c>
      <c r="G55">
        <v>2.2000000000000002</v>
      </c>
      <c r="H55">
        <f>G55+$C$6*_xlfn.NORM.S.INV(_xll.acq_vector_element($C$7,F55+61))</f>
        <v>2.1270936116643373</v>
      </c>
      <c r="I55" s="59">
        <f>TANH(H55)*1+EXP(-H55*H55)*0+$C$5*_xlfn.NORM.S.INV(_xll.acq_vector_element($C$7,F55))</f>
        <v>1.1716277905748764</v>
      </c>
      <c r="J55">
        <f>_xll.acq_regression_lowess($H$3:$H$63,$I$3:$I$63,G55,$C$10,$C$11,$C$12)</f>
        <v>0.9435509435191044</v>
      </c>
      <c r="K55">
        <f>_xll.acq_regression_lowess_eval($C$13,G55)</f>
        <v>0.9435509435191044</v>
      </c>
    </row>
    <row r="56" spans="6:11" x14ac:dyDescent="0.35">
      <c r="F56">
        <v>53</v>
      </c>
      <c r="G56">
        <v>2.2999999999999998</v>
      </c>
      <c r="H56">
        <f>G56+$C$6*_xlfn.NORM.S.INV(_xll.acq_vector_element($C$7,F56+61))</f>
        <v>2.7889714799828074</v>
      </c>
      <c r="I56" s="59">
        <f>TANH(H56)*1+EXP(-H56*H56)*0+$C$5*_xlfn.NORM.S.INV(_xll.acq_vector_element($C$7,F56))</f>
        <v>1.0397360226514549</v>
      </c>
      <c r="J56">
        <f>_xll.acq_regression_lowess($H$3:$H$63,$I$3:$I$63,G56,$C$10,$C$11,$C$12)</f>
        <v>0.95221330205396726</v>
      </c>
      <c r="K56">
        <f>_xll.acq_regression_lowess_eval($C$13,G56)</f>
        <v>0.95221330205396726</v>
      </c>
    </row>
    <row r="57" spans="6:11" x14ac:dyDescent="0.35">
      <c r="F57">
        <v>54</v>
      </c>
      <c r="G57">
        <v>2.4</v>
      </c>
      <c r="H57">
        <f>G57+$C$6*_xlfn.NORM.S.INV(_xll.acq_vector_element($C$7,F57+61))</f>
        <v>2.594787700660667</v>
      </c>
      <c r="I57" s="59">
        <f>TANH(H57)*1+EXP(-H57*H57)*0+$C$5*_xlfn.NORM.S.INV(_xll.acq_vector_element($C$7,F57))</f>
        <v>0.83515307031985486</v>
      </c>
      <c r="J57">
        <f>_xll.acq_regression_lowess($H$3:$H$63,$I$3:$I$63,G57,$C$10,$C$11,$C$12)</f>
        <v>0.96026286678309036</v>
      </c>
      <c r="K57">
        <f>_xll.acq_regression_lowess_eval($C$13,G57)</f>
        <v>0.96026286678309036</v>
      </c>
    </row>
    <row r="58" spans="6:11" x14ac:dyDescent="0.35">
      <c r="F58">
        <v>55</v>
      </c>
      <c r="G58">
        <v>2.5000000000000102</v>
      </c>
      <c r="H58">
        <f>G58+$C$6*_xlfn.NORM.S.INV(_xll.acq_vector_element($C$7,F58+61))</f>
        <v>2.3410220117729823</v>
      </c>
      <c r="I58" s="59">
        <f>TANH(H58)*1+EXP(-H58*H58)*0+$C$5*_xlfn.NORM.S.INV(_xll.acq_vector_element($C$7,F58))</f>
        <v>0.90151252621238964</v>
      </c>
      <c r="J58">
        <f>_xll.acq_regression_lowess($H$3:$H$63,$I$3:$I$63,G58,$C$10,$C$11,$C$12)</f>
        <v>0.9678862041099382</v>
      </c>
      <c r="K58">
        <f>_xll.acq_regression_lowess_eval($C$13,G58)</f>
        <v>0.9678862041099382</v>
      </c>
    </row>
    <row r="59" spans="6:11" x14ac:dyDescent="0.35">
      <c r="F59">
        <v>56</v>
      </c>
      <c r="G59">
        <v>2.6</v>
      </c>
      <c r="H59">
        <f>G59+$C$6*_xlfn.NORM.S.INV(_xll.acq_vector_element($C$7,F59+61))</f>
        <v>2.7837663720556725</v>
      </c>
      <c r="I59" s="59">
        <f>TANH(H59)*1+EXP(-H59*H59)*0+$C$5*_xlfn.NORM.S.INV(_xll.acq_vector_element($C$7,F59))</f>
        <v>1.129125231378082</v>
      </c>
      <c r="J59">
        <f>_xll.acq_regression_lowess($H$3:$H$63,$I$3:$I$63,G59,$C$10,$C$11,$C$12)</f>
        <v>0.97550147695510425</v>
      </c>
      <c r="K59">
        <f>_xll.acq_regression_lowess_eval($C$13,G59)</f>
        <v>0.97550147695510425</v>
      </c>
    </row>
    <row r="60" spans="6:11" x14ac:dyDescent="0.35">
      <c r="F60">
        <v>57</v>
      </c>
      <c r="G60">
        <v>2.7</v>
      </c>
      <c r="H60">
        <f>G60+$C$6*_xlfn.NORM.S.INV(_xll.acq_vector_element($C$7,F60+61))</f>
        <v>2.655440692899421</v>
      </c>
      <c r="I60" s="59">
        <f>TANH(H60)*1+EXP(-H60*H60)*0+$C$5*_xlfn.NORM.S.INV(_xll.acq_vector_element($C$7,F60))</f>
        <v>1.0545332838391337</v>
      </c>
      <c r="J60">
        <f>_xll.acq_regression_lowess($H$3:$H$63,$I$3:$I$63,G60,$C$10,$C$11,$C$12)</f>
        <v>0.98297812356131287</v>
      </c>
      <c r="K60">
        <f>_xll.acq_regression_lowess_eval($C$13,G60)</f>
        <v>0.98297812356131287</v>
      </c>
    </row>
    <row r="61" spans="6:11" x14ac:dyDescent="0.35">
      <c r="F61">
        <v>58</v>
      </c>
      <c r="G61">
        <v>2.80000000000001</v>
      </c>
      <c r="H61">
        <f>G61+$C$6*_xlfn.NORM.S.INV(_xll.acq_vector_element($C$7,F61+61))</f>
        <v>2.8980434678558491</v>
      </c>
      <c r="I61" s="59">
        <f>TANH(H61)*1+EXP(-H61*H61)*0+$C$5*_xlfn.NORM.S.INV(_xll.acq_vector_element($C$7,F61))</f>
        <v>0.91309423056445305</v>
      </c>
      <c r="J61">
        <f>_xll.acq_regression_lowess($H$3:$H$63,$I$3:$I$63,G61,$C$10,$C$11,$C$12)</f>
        <v>0.99046806810733834</v>
      </c>
      <c r="K61">
        <f>_xll.acq_regression_lowess_eval($C$13,G61)</f>
        <v>0.99046806810733834</v>
      </c>
    </row>
    <row r="62" spans="6:11" x14ac:dyDescent="0.35">
      <c r="F62">
        <v>59</v>
      </c>
      <c r="G62">
        <v>2.9000000000000101</v>
      </c>
      <c r="H62">
        <f>G62+$C$6*_xlfn.NORM.S.INV(_xll.acq_vector_element($C$7,F62+61))</f>
        <v>2.8397804226551155</v>
      </c>
      <c r="I62" s="59">
        <f>TANH(H62)*1+EXP(-H62*H62)*0+$C$5*_xlfn.NORM.S.INV(_xll.acq_vector_element($C$7,F62))</f>
        <v>1.3600852150896201</v>
      </c>
      <c r="J62">
        <f>_xll.acq_regression_lowess($H$3:$H$63,$I$3:$I$63,G62,$C$10,$C$11,$C$12)</f>
        <v>0.99794449487991199</v>
      </c>
      <c r="K62">
        <f>_xll.acq_regression_lowess_eval($C$13,G62)</f>
        <v>0.99794449487991199</v>
      </c>
    </row>
    <row r="63" spans="6:11" x14ac:dyDescent="0.35">
      <c r="F63">
        <v>60</v>
      </c>
      <c r="G63">
        <v>3.0000000000000102</v>
      </c>
      <c r="H63">
        <f>G63+$C$6*_xlfn.NORM.S.INV(_xll.acq_vector_element($C$7,F63+61))</f>
        <v>3.1111967348369185</v>
      </c>
      <c r="I63" s="59">
        <f>TANH(H63)*1+EXP(-H63*H63)*0+$C$5*_xlfn.NORM.S.INV(_xll.acq_vector_element($C$7,F63))</f>
        <v>0.52887551924948639</v>
      </c>
      <c r="J63">
        <f>_xll.acq_regression_lowess($H$3:$H$63,$I$3:$I$63,G63,$C$10,$C$11,$C$12)</f>
        <v>1.0049709575854791</v>
      </c>
      <c r="K63">
        <f>_xll.acq_regression_lowess_eval($C$13,G63)</f>
        <v>1.0049709575854791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2"/>
  <sheetViews>
    <sheetView workbookViewId="0">
      <selection activeCell="D10" sqref="D10"/>
    </sheetView>
  </sheetViews>
  <sheetFormatPr defaultRowHeight="14.5" x14ac:dyDescent="0.35"/>
  <cols>
    <col min="2" max="2" width="19.81640625" customWidth="1"/>
    <col min="3" max="3" width="12.6328125" bestFit="1" customWidth="1"/>
    <col min="6" max="7" width="10.81640625" bestFit="1" customWidth="1"/>
    <col min="8" max="10" width="10.81640625" customWidth="1"/>
  </cols>
  <sheetData>
    <row r="1" spans="2:10" x14ac:dyDescent="0.35">
      <c r="E1" t="s">
        <v>36</v>
      </c>
    </row>
    <row r="2" spans="2:10" ht="15" thickBot="1" x14ac:dyDescent="0.4">
      <c r="F2">
        <v>0</v>
      </c>
      <c r="G2">
        <v>1</v>
      </c>
      <c r="H2">
        <v>2</v>
      </c>
      <c r="I2">
        <v>3</v>
      </c>
      <c r="J2">
        <v>4</v>
      </c>
    </row>
    <row r="3" spans="2:10" x14ac:dyDescent="0.35">
      <c r="B3" s="20" t="s">
        <v>33</v>
      </c>
      <c r="C3" s="4">
        <v>123</v>
      </c>
      <c r="E3">
        <v>0</v>
      </c>
      <c r="F3">
        <f>_xll.acq_vector_element($C$5,5*$E3+F$2)</f>
        <v>0.69646918727084994</v>
      </c>
      <c r="G3">
        <f>_xll.acq_vector_element($C$5,5*$E3+G$2)</f>
        <v>0.71295532141812146</v>
      </c>
      <c r="H3">
        <f>_xll.acq_vector_element($C$5,5*$E3+H$2)</f>
        <v>0.28613933874294162</v>
      </c>
      <c r="I3">
        <f>_xll.acq_vector_element($C$5,5*$E3+I$2)</f>
        <v>0.42847092496231198</v>
      </c>
      <c r="J3">
        <f>_xll.acq_vector_element($C$5,5*$E3+J$2)</f>
        <v>0.22685145493596792</v>
      </c>
    </row>
    <row r="4" spans="2:10" x14ac:dyDescent="0.35">
      <c r="B4" s="21" t="s">
        <v>32</v>
      </c>
      <c r="C4" s="5">
        <v>1000</v>
      </c>
      <c r="E4">
        <v>1</v>
      </c>
      <c r="F4">
        <f>_xll.acq_vector_element($C$5,5*$E4+F$2)</f>
        <v>0.69088485138490796</v>
      </c>
      <c r="G4">
        <f>_xll.acq_vector_element($C$5,5*$E4+G$2)</f>
        <v>0.55131476512178779</v>
      </c>
      <c r="H4">
        <f>_xll.acq_vector_element($C$5,5*$E4+H$2)</f>
        <v>0.71915030875243247</v>
      </c>
      <c r="I4">
        <f>_xll.acq_vector_element($C$5,5*$E4+I$2)</f>
        <v>0.71946897055022418</v>
      </c>
      <c r="J4">
        <f>_xll.acq_vector_element($C$5,5*$E4+J$2)</f>
        <v>0.49111893260851502</v>
      </c>
    </row>
    <row r="5" spans="2:10" x14ac:dyDescent="0.35">
      <c r="B5" s="21" t="s">
        <v>34</v>
      </c>
      <c r="C5" s="22" t="str">
        <f>_xll.acq_random_vector(C3,C4)</f>
        <v>#acqVector:21</v>
      </c>
      <c r="E5">
        <v>2</v>
      </c>
      <c r="F5">
        <f>_xll.acq_vector_element($C$5,5*$E5+F$2)</f>
        <v>0.42310646059922874</v>
      </c>
      <c r="G5">
        <f>_xll.acq_vector_element($C$5,5*$E5+G$2)</f>
        <v>0.78002776042558253</v>
      </c>
      <c r="H5">
        <f>_xll.acq_vector_element($C$5,5*$E5+H$2)</f>
        <v>0.98076420044526458</v>
      </c>
      <c r="I5">
        <f>_xll.acq_vector_element($C$5,5*$E5+I$2)</f>
        <v>0.41092436783947051</v>
      </c>
      <c r="J5">
        <f>_xll.acq_vector_element($C$5,5*$E5+J$2)</f>
        <v>0.68482973426580429</v>
      </c>
    </row>
    <row r="6" spans="2:10" ht="15" thickBot="1" x14ac:dyDescent="0.4">
      <c r="B6" s="23" t="s">
        <v>35</v>
      </c>
      <c r="C6" s="6">
        <v>4294967296</v>
      </c>
      <c r="E6">
        <v>3</v>
      </c>
      <c r="F6">
        <f>_xll.acq_vector_element($C$5,5*$E6+F$2)</f>
        <v>0.57969429739750922</v>
      </c>
      <c r="G6">
        <f>_xll.acq_vector_element($C$5,5*$E6+G$2)</f>
        <v>0.48093190742656589</v>
      </c>
      <c r="H6">
        <f>_xll.acq_vector_element($C$5,5*$E6+H$2)</f>
        <v>0.13995076320134103</v>
      </c>
      <c r="I6">
        <f>_xll.acq_vector_element($C$5,5*$E6+I$2)</f>
        <v>0.39211751730181277</v>
      </c>
      <c r="J6">
        <f>_xll.acq_vector_element($C$5,5*$E6+J$2)</f>
        <v>0.40101755410432816</v>
      </c>
    </row>
    <row r="7" spans="2:10" x14ac:dyDescent="0.35">
      <c r="E7">
        <v>4</v>
      </c>
      <c r="F7">
        <f>_xll.acq_vector_element($C$5,5*$E7+F$2)</f>
        <v>0.34317801473662257</v>
      </c>
      <c r="G7">
        <f>_xll.acq_vector_element($C$5,5*$E7+G$2)</f>
        <v>0.62731700390577316</v>
      </c>
      <c r="H7">
        <f>_xll.acq_vector_element($C$5,5*$E7+H$2)</f>
        <v>0.72904970846138895</v>
      </c>
      <c r="I7">
        <f>_xll.acq_vector_element($C$5,5*$E7+I$2)</f>
        <v>0.32415089593268931</v>
      </c>
      <c r="J7">
        <f>_xll.acq_vector_element($C$5,5*$E7+J$2)</f>
        <v>0.43857224727980793</v>
      </c>
    </row>
    <row r="8" spans="2:10" x14ac:dyDescent="0.35">
      <c r="E8">
        <v>5</v>
      </c>
      <c r="F8">
        <f>_xll.acq_vector_element($C$5,5*$E8+F$2)</f>
        <v>0.24475927976891398</v>
      </c>
      <c r="G8">
        <f>_xll.acq_vector_element($C$5,5*$E8+G$2)</f>
        <v>5.9677898185327649E-2</v>
      </c>
      <c r="H8">
        <f>_xll.acq_vector_element($C$5,5*$E8+H$2)</f>
        <v>0.69475517515093088</v>
      </c>
      <c r="I8">
        <f>_xll.acq_vector_element($C$5,5*$E8+I$2)</f>
        <v>0.39804425090551376</v>
      </c>
      <c r="J8">
        <f>_xll.acq_vector_element($C$5,5*$E8+J$2)</f>
        <v>0.59390239790081978</v>
      </c>
    </row>
    <row r="9" spans="2:10" x14ac:dyDescent="0.35">
      <c r="E9">
        <v>6</v>
      </c>
      <c r="F9">
        <f>_xll.acq_vector_element($C$5,5*$E9+F$2)</f>
        <v>0.737995401956141</v>
      </c>
      <c r="G9">
        <f>_xll.acq_vector_element($C$5,5*$E9+G$2)</f>
        <v>0.63179202028550208</v>
      </c>
      <c r="H9">
        <f>_xll.acq_vector_element($C$5,5*$E9+H$2)</f>
        <v>0.1824917325284332</v>
      </c>
      <c r="I9">
        <f>_xll.acq_vector_element($C$5,5*$E9+I$2)</f>
        <v>0.44025717745535076</v>
      </c>
      <c r="J9">
        <f>_xll.acq_vector_element($C$5,5*$E9+J$2)</f>
        <v>0.17545175598934293</v>
      </c>
    </row>
    <row r="10" spans="2:10" x14ac:dyDescent="0.35">
      <c r="E10">
        <v>7</v>
      </c>
      <c r="F10">
        <f>_xll.acq_vector_element($C$5,5*$E10+F$2)</f>
        <v>8.3726485259830952E-2</v>
      </c>
      <c r="G10">
        <f>_xll.acq_vector_element($C$5,5*$E10+G$2)</f>
        <v>0.53155137016437948</v>
      </c>
      <c r="H10">
        <f>_xll.acq_vector_element($C$5,5*$E10+H$2)</f>
        <v>0.71233017789199948</v>
      </c>
      <c r="I10">
        <f>_xll.acq_vector_element($C$5,5*$E10+I$2)</f>
        <v>0.5318275885656476</v>
      </c>
      <c r="J10">
        <f>_xll.acq_vector_element($C$5,5*$E10+J$2)</f>
        <v>0.42786348960362375</v>
      </c>
    </row>
    <row r="11" spans="2:10" x14ac:dyDescent="0.35">
      <c r="E11">
        <v>8</v>
      </c>
      <c r="F11">
        <f>_xll.acq_vector_element($C$5,5*$E11+F$2)</f>
        <v>0.63440096192061901</v>
      </c>
      <c r="G11">
        <f>_xll.acq_vector_element($C$5,5*$E11+G$2)</f>
        <v>0.29778049816377461</v>
      </c>
      <c r="H11">
        <f>_xll.acq_vector_element($C$5,5*$E11+H$2)</f>
        <v>0.84943179413676262</v>
      </c>
      <c r="I11">
        <f>_xll.acq_vector_element($C$5,5*$E11+I$2)</f>
        <v>0.49208477302454412</v>
      </c>
      <c r="J11">
        <f>_xll.acq_vector_element($C$5,5*$E11+J$2)</f>
        <v>0.7244553214404732</v>
      </c>
    </row>
    <row r="12" spans="2:10" x14ac:dyDescent="0.35">
      <c r="E12">
        <v>9</v>
      </c>
      <c r="F12">
        <f>_xll.acq_vector_element($C$5,5*$E12+F$2)</f>
        <v>0.74029638688080013</v>
      </c>
      <c r="G12">
        <f>_xll.acq_vector_element($C$5,5*$E12+G$2)</f>
        <v>0.61102351453155279</v>
      </c>
      <c r="H12">
        <f>_xll.acq_vector_element($C$5,5*$E12+H$2)</f>
        <v>0.35772891994565725</v>
      </c>
      <c r="I12">
        <f>_xll.acq_vector_element($C$5,5*$E12+I$2)</f>
        <v>0.72244338411837816</v>
      </c>
      <c r="J12">
        <f>_xll.acq_vector_element($C$5,5*$E12+J$2)</f>
        <v>0.41720994701609015</v>
      </c>
    </row>
    <row r="13" spans="2:10" x14ac:dyDescent="0.35">
      <c r="E13">
        <v>10</v>
      </c>
      <c r="F13">
        <f>_xll.acq_vector_element($C$5,5*$E13+F$2)</f>
        <v>0.322958909207955</v>
      </c>
      <c r="G13">
        <f>_xll.acq_vector_element($C$5,5*$E13+G$2)</f>
        <v>0.65472130966372788</v>
      </c>
      <c r="H13">
        <f>_xll.acq_vector_element($C$5,5*$E13+H$2)</f>
        <v>0.36178865795955062</v>
      </c>
      <c r="I13">
        <f>_xll.acq_vector_element($C$5,5*$E13+I$2)</f>
        <v>0.37380143208429217</v>
      </c>
      <c r="J13">
        <f>_xll.acq_vector_element($C$5,5*$E13+J$2)</f>
        <v>0.22826323541812599</v>
      </c>
    </row>
    <row r="14" spans="2:10" x14ac:dyDescent="0.35">
      <c r="E14">
        <v>11</v>
      </c>
      <c r="F14">
        <f>_xll.acq_vector_element($C$5,5*$E14+F$2)</f>
        <v>0.23451287345960736</v>
      </c>
      <c r="G14">
        <f>_xll.acq_vector_element($C$5,5*$E14+G$2)</f>
        <v>0.29371403926052153</v>
      </c>
      <c r="H14">
        <f>_xll.acq_vector_element($C$5,5*$E14+H$2)</f>
        <v>0.98799528460949659</v>
      </c>
      <c r="I14">
        <f>_xll.acq_vector_element($C$5,5*$E14+I$2)</f>
        <v>0.63097612001001835</v>
      </c>
      <c r="J14">
        <f>_xll.acq_vector_element($C$5,5*$E14+J$2)</f>
        <v>0.76599595020525157</v>
      </c>
    </row>
    <row r="15" spans="2:10" x14ac:dyDescent="0.35">
      <c r="E15">
        <v>12</v>
      </c>
      <c r="F15">
        <f>_xll.acq_vector_element($C$5,5*$E15+F$2)</f>
        <v>9.2104936484247446E-2</v>
      </c>
      <c r="G15">
        <f>_xll.acq_vector_element($C$5,5*$E15+G$2)</f>
        <v>0.77700443682260811</v>
      </c>
      <c r="H15">
        <f>_xll.acq_vector_element($C$5,5*$E15+H$2)</f>
        <v>0.43370117247104645</v>
      </c>
      <c r="I15">
        <f>_xll.acq_vector_element($C$5,5*$E15+I$2)</f>
        <v>2.7981954393908381E-2</v>
      </c>
      <c r="J15">
        <f>_xll.acq_vector_element($C$5,5*$E15+J$2)</f>
        <v>0.43086276249960065</v>
      </c>
    </row>
    <row r="16" spans="2:10" x14ac:dyDescent="0.35">
      <c r="E16">
        <v>13</v>
      </c>
      <c r="F16">
        <f>_xll.acq_vector_element($C$5,5*$E16+F$2)</f>
        <v>0.17390651861205697</v>
      </c>
      <c r="G16">
        <f>_xll.acq_vector_element($C$5,5*$E16+G$2)</f>
        <v>0.49368509883061051</v>
      </c>
      <c r="H16">
        <f>_xll.acq_vector_element($C$5,5*$E16+H$2)</f>
        <v>0.15408224379643798</v>
      </c>
      <c r="I16">
        <f>_xll.acq_vector_element($C$5,5*$E16+I$2)</f>
        <v>0.42583029274828732</v>
      </c>
      <c r="J16">
        <f>_xll.acq_vector_element($C$5,5*$E16+J$2)</f>
        <v>7.7086482662707567E-2</v>
      </c>
    </row>
    <row r="17" spans="5:10" x14ac:dyDescent="0.35">
      <c r="E17">
        <v>14</v>
      </c>
      <c r="F17">
        <f>_xll.acq_vector_element($C$5,5*$E17+F$2)</f>
        <v>0.31226121727377176</v>
      </c>
      <c r="G17">
        <f>_xll.acq_vector_element($C$5,5*$E17+G$2)</f>
        <v>0.88986569992266595</v>
      </c>
      <c r="H17">
        <f>_xll.acq_vector_element($C$5,5*$E17+H$2)</f>
        <v>0.42635130393318832</v>
      </c>
      <c r="I17">
        <f>_xll.acq_vector_element($C$5,5*$E17+I$2)</f>
        <v>0.75037870439700782</v>
      </c>
      <c r="J17">
        <f>_xll.acq_vector_element($C$5,5*$E17+J$2)</f>
        <v>0.89338916470296681</v>
      </c>
    </row>
    <row r="18" spans="5:10" x14ac:dyDescent="0.35">
      <c r="E18">
        <v>15</v>
      </c>
      <c r="F18">
        <f>_xll.acq_vector_element($C$5,5*$E18+F$2)</f>
        <v>0.69340323936194181</v>
      </c>
      <c r="G18">
        <f>_xll.acq_vector_element($C$5,5*$E18+G$2)</f>
        <v>0.94416002137586474</v>
      </c>
      <c r="H18">
        <f>_xll.acq_vector_element($C$5,5*$E18+H$2)</f>
        <v>0.51176337618380785</v>
      </c>
      <c r="I18">
        <f>_xll.acq_vector_element($C$5,5*$E18+I$2)</f>
        <v>0.50183667382225394</v>
      </c>
      <c r="J18">
        <f>_xll.acq_vector_element($C$5,5*$E18+J$2)</f>
        <v>0.46426805411465466</v>
      </c>
    </row>
    <row r="19" spans="5:10" x14ac:dyDescent="0.35">
      <c r="E19">
        <v>16</v>
      </c>
      <c r="F19">
        <f>_xll.acq_vector_element($C$5,5*$E19+F$2)</f>
        <v>0.62395295198075473</v>
      </c>
      <c r="G19">
        <f>_xll.acq_vector_element($C$5,5*$E19+G$2)</f>
        <v>0.56843069801107049</v>
      </c>
      <c r="H19">
        <f>_xll.acq_vector_element($C$5,5*$E19+H$2)</f>
        <v>0.11561839655041695</v>
      </c>
      <c r="I19">
        <f>_xll.acq_vector_element($C$5,5*$E19+I$2)</f>
        <v>0.30254945298656821</v>
      </c>
      <c r="J19">
        <f>_xll.acq_vector_element($C$5,5*$E19+J$2)</f>
        <v>0.3172854813747108</v>
      </c>
    </row>
    <row r="20" spans="5:10" x14ac:dyDescent="0.35">
      <c r="E20">
        <v>17</v>
      </c>
      <c r="F20">
        <f>_xll.acq_vector_element($C$5,5*$E20+F$2)</f>
        <v>0.49730879045091569</v>
      </c>
      <c r="G20">
        <f>_xll.acq_vector_element($C$5,5*$E20+G$2)</f>
        <v>0.41482621151953936</v>
      </c>
      <c r="H20">
        <f>_xll.acq_vector_element($C$5,5*$E20+H$2)</f>
        <v>0.6832629085984081</v>
      </c>
      <c r="I20">
        <f>_xll.acq_vector_element($C$5,5*$E20+I$2)</f>
        <v>0.86630915361456573</v>
      </c>
      <c r="J20">
        <f>_xll.acq_vector_element($C$5,5*$E20+J$2)</f>
        <v>0.91669867699965835</v>
      </c>
    </row>
    <row r="21" spans="5:10" x14ac:dyDescent="0.35">
      <c r="E21">
        <v>18</v>
      </c>
      <c r="F21">
        <f>_xll.acq_vector_element($C$5,5*$E21+F$2)</f>
        <v>0.2504553662147373</v>
      </c>
      <c r="G21">
        <f>_xll.acq_vector_element($C$5,5*$E21+G$2)</f>
        <v>0.10892894887365401</v>
      </c>
      <c r="H21">
        <f>_xll.acq_vector_element($C$5,5*$E21+H$2)</f>
        <v>0.48303426313214004</v>
      </c>
      <c r="I21">
        <f>_xll.acq_vector_element($C$5,5*$E21+I$2)</f>
        <v>0.49549178639426827</v>
      </c>
      <c r="J21">
        <f>_xll.acq_vector_element($C$5,5*$E21+J$2)</f>
        <v>0.98555978504009545</v>
      </c>
    </row>
    <row r="22" spans="5:10" x14ac:dyDescent="0.35">
      <c r="E22">
        <v>19</v>
      </c>
      <c r="F22">
        <f>_xll.acq_vector_element($C$5,5*$E22+F$2)</f>
        <v>0.23283593147061765</v>
      </c>
      <c r="G22">
        <f>_xll.acq_vector_element($C$5,5*$E22+G$2)</f>
        <v>0.51948512182570994</v>
      </c>
      <c r="H22">
        <f>_xll.acq_vector_element($C$5,5*$E22+H$2)</f>
        <v>0.43686066241934896</v>
      </c>
      <c r="I22">
        <f>_xll.acq_vector_element($C$5,5*$E22+I$2)</f>
        <v>0.61289452482014894</v>
      </c>
      <c r="J22">
        <f>_xll.acq_vector_element($C$5,5*$E22+J$2)</f>
        <v>0.75154299847781658</v>
      </c>
    </row>
    <row r="23" spans="5:10" x14ac:dyDescent="0.35">
      <c r="E23">
        <v>20</v>
      </c>
      <c r="F23">
        <f>_xll.acq_vector_element($C$5,5*$E23+F$2)</f>
        <v>0.12062866636551917</v>
      </c>
      <c r="G23">
        <f>_xll.acq_vector_element($C$5,5*$E23+G$2)</f>
        <v>0.48089212458580732</v>
      </c>
      <c r="H23">
        <f>_xll.acq_vector_element($C$5,5*$E23+H$2)</f>
        <v>0.82634079875424504</v>
      </c>
      <c r="I23">
        <f>_xll.acq_vector_element($C$5,5*$E23+I$2)</f>
        <v>0.79772840836085379</v>
      </c>
      <c r="J23">
        <f>_xll.acq_vector_element($C$5,5*$E23+J$2)</f>
        <v>0.60306012653745711</v>
      </c>
    </row>
    <row r="24" spans="5:10" x14ac:dyDescent="0.35">
      <c r="E24">
        <v>21</v>
      </c>
      <c r="F24">
        <f>_xll.acq_vector_element($C$5,5*$E24+F$2)</f>
        <v>0.28270293469540775</v>
      </c>
      <c r="G24">
        <f>_xll.acq_vector_element($C$5,5*$E24+G$2)</f>
        <v>0.54506800603121519</v>
      </c>
      <c r="H24">
        <f>_xll.acq_vector_element($C$5,5*$E24+H$2)</f>
        <v>0.43341824156232178</v>
      </c>
      <c r="I24">
        <f>_xll.acq_vector_element($C$5,5*$E24+I$2)</f>
        <v>0.34276383579708636</v>
      </c>
      <c r="J24">
        <f>_xll.acq_vector_element($C$5,5*$E24+J$2)</f>
        <v>9.7573511302471161E-3</v>
      </c>
    </row>
    <row r="25" spans="5:10" x14ac:dyDescent="0.35">
      <c r="E25">
        <v>22</v>
      </c>
      <c r="F25">
        <f>_xll.acq_vector_element($C$5,5*$E25+F$2)</f>
        <v>0.30412079207599163</v>
      </c>
      <c r="G25">
        <f>_xll.acq_vector_element($C$5,5*$E25+G$2)</f>
        <v>0.34079598519019783</v>
      </c>
      <c r="H25">
        <f>_xll.acq_vector_element($C$5,5*$E25+H$2)</f>
        <v>0.41702220984734595</v>
      </c>
      <c r="I25">
        <f>_xll.acq_vector_element($C$5,5*$E25+I$2)</f>
        <v>0.68927200650796294</v>
      </c>
      <c r="J25">
        <f>_xll.acq_vector_element($C$5,5*$E25+J$2)</f>
        <v>0.68130076001398265</v>
      </c>
    </row>
    <row r="26" spans="5:10" x14ac:dyDescent="0.35">
      <c r="E26">
        <v>23</v>
      </c>
      <c r="F26">
        <f>_xll.acq_vector_element($C$5,5*$E26+F$2)</f>
        <v>0.86936928401701152</v>
      </c>
      <c r="G26">
        <f>_xll.acq_vector_element($C$5,5*$E26+G$2)</f>
        <v>0.87545684236101806</v>
      </c>
      <c r="H26">
        <f>_xll.acq_vector_element($C$5,5*$E26+H$2)</f>
        <v>0.26780382287688553</v>
      </c>
      <c r="I26">
        <f>_xll.acq_vector_element($C$5,5*$E26+I$2)</f>
        <v>0.51042233989574015</v>
      </c>
      <c r="J26">
        <f>_xll.acq_vector_element($C$5,5*$E26+J$2)</f>
        <v>0.45674791350029409</v>
      </c>
    </row>
    <row r="27" spans="5:10" x14ac:dyDescent="0.35">
      <c r="E27">
        <v>24</v>
      </c>
      <c r="F27">
        <f>_xll.acq_vector_element($C$5,5*$E27+F$2)</f>
        <v>0.66931378305889666</v>
      </c>
      <c r="G27">
        <f>_xll.acq_vector_element($C$5,5*$E27+G$2)</f>
        <v>0.26828130381181836</v>
      </c>
      <c r="H27">
        <f>_xll.acq_vector_element($C$5,5*$E27+H$2)</f>
        <v>0.58593654702417552</v>
      </c>
      <c r="I27">
        <f>_xll.acq_vector_element($C$5,5*$E27+I$2)</f>
        <v>0.8370527948718518</v>
      </c>
      <c r="J27">
        <f>_xll.acq_vector_element($C$5,5*$E27+J$2)</f>
        <v>0.62490350077860057</v>
      </c>
    </row>
    <row r="28" spans="5:10" x14ac:dyDescent="0.35">
      <c r="E28">
        <v>25</v>
      </c>
      <c r="F28">
        <f>_xll.acq_vector_element($C$5,5*$E28+F$2)</f>
        <v>0.2705146640073508</v>
      </c>
      <c r="G28">
        <f>_xll.acq_vector_element($C$5,5*$E28+G$2)</f>
        <v>0.67468905262649059</v>
      </c>
      <c r="H28">
        <f>_xll.acq_vector_element($C$5,5*$E28+H$2)</f>
        <v>0.53006201190873981</v>
      </c>
      <c r="I28">
        <f>_xll.acq_vector_element($C$5,5*$E28+I$2)</f>
        <v>0.84234243771061301</v>
      </c>
      <c r="J28">
        <f>_xll.acq_vector_element($C$5,5*$E28+J$2)</f>
        <v>0.17537266225554049</v>
      </c>
    </row>
    <row r="29" spans="5:10" x14ac:dyDescent="0.35">
      <c r="E29">
        <v>26</v>
      </c>
      <c r="F29">
        <f>_xll.acq_vector_element($C$5,5*$E29+F$2)</f>
        <v>8.3194991340860724E-2</v>
      </c>
      <c r="G29">
        <f>_xll.acq_vector_element($C$5,5*$E29+G$2)</f>
        <v>0.31496644346043468</v>
      </c>
      <c r="H29">
        <f>_xll.acq_vector_element($C$5,5*$E29+H$2)</f>
        <v>0.76368283620104194</v>
      </c>
      <c r="I29">
        <f>_xll.acq_vector_element($C$5,5*$E29+I$2)</f>
        <v>0.89110909844748676</v>
      </c>
      <c r="J29">
        <f>_xll.acq_vector_element($C$5,5*$E29+J$2)</f>
        <v>0.2436663790140301</v>
      </c>
    </row>
    <row r="30" spans="5:10" x14ac:dyDescent="0.35">
      <c r="E30">
        <v>27</v>
      </c>
      <c r="F30">
        <f>_xll.acq_vector_element($C$5,5*$E30+F$2)</f>
        <v>0.1803362830542028</v>
      </c>
      <c r="G30">
        <f>_xll.acq_vector_element($C$5,5*$E30+G$2)</f>
        <v>0.19422295968979597</v>
      </c>
      <c r="H30">
        <f>_xll.acq_vector_element($C$5,5*$E30+H$2)</f>
        <v>0.49431620305404067</v>
      </c>
      <c r="I30">
        <f>_xll.acq_vector_element($C$5,5*$E30+I$2)</f>
        <v>0.57245696219615638</v>
      </c>
      <c r="J30">
        <f>_xll.acq_vector_element($C$5,5*$E30+J$2)</f>
        <v>0.2122981040738523</v>
      </c>
    </row>
    <row r="31" spans="5:10" x14ac:dyDescent="0.35">
      <c r="E31">
        <v>28</v>
      </c>
      <c r="F31">
        <f>_xll.acq_vector_element($C$5,5*$E31+F$2)</f>
        <v>9.5712516689673066E-2</v>
      </c>
      <c r="G31">
        <f>_xll.acq_vector_element($C$5,5*$E31+G$2)</f>
        <v>0.52087686886079609</v>
      </c>
      <c r="H31">
        <f>_xll.acq_vector_element($C$5,5*$E31+H$2)</f>
        <v>0.8853268283419311</v>
      </c>
      <c r="I31">
        <f>_xll.acq_vector_element($C$5,5*$E31+I$2)</f>
        <v>0.16009994084015489</v>
      </c>
      <c r="J31">
        <f>_xll.acq_vector_element($C$5,5*$E31+J$2)</f>
        <v>0.62724896590225399</v>
      </c>
    </row>
    <row r="32" spans="5:10" x14ac:dyDescent="0.35">
      <c r="E32">
        <v>29</v>
      </c>
      <c r="F32">
        <f>_xll.acq_vector_element($C$5,5*$E32+F$2)</f>
        <v>0.91905680019408464</v>
      </c>
      <c r="G32">
        <f>_xll.acq_vector_element($C$5,5*$E32+G$2)</f>
        <v>0.7234163514804095</v>
      </c>
      <c r="H32">
        <f>_xll.acq_vector_element($C$5,5*$E32+H$2)</f>
        <v>0.9942899199668318</v>
      </c>
      <c r="I32">
        <f>_xll.acq_vector_element($C$5,5*$E32+I$2)</f>
        <v>1.6129206633195281E-2</v>
      </c>
      <c r="J32">
        <f>_xll.acq_vector_element($C$5,5*$E32+J$2)</f>
        <v>0.4770475581753999</v>
      </c>
    </row>
    <row r="33" spans="5:10" x14ac:dyDescent="0.35">
      <c r="E33">
        <v>30</v>
      </c>
      <c r="F33">
        <f>_xll.acq_vector_element($C$5,5*$E33+F$2)</f>
        <v>0.59443188086152077</v>
      </c>
      <c r="G33">
        <f>_xll.acq_vector_element($C$5,5*$E33+G$2)</f>
        <v>0.30988350627012551</v>
      </c>
      <c r="H33">
        <f>_xll.acq_vector_element($C$5,5*$E33+H$2)</f>
        <v>0.55678519047796726</v>
      </c>
      <c r="I33">
        <f>_xll.acq_vector_element($C$5,5*$E33+I$2)</f>
        <v>0.50720431958325207</v>
      </c>
      <c r="J33">
        <f>_xll.acq_vector_element($C$5,5*$E33+J$2)</f>
        <v>0.15895964717492461</v>
      </c>
    </row>
    <row r="34" spans="5:10" x14ac:dyDescent="0.35">
      <c r="E34">
        <v>31</v>
      </c>
      <c r="F34">
        <f>_xll.acq_vector_element($C$5,5*$E34+F$2)</f>
        <v>0.28079320071265101</v>
      </c>
      <c r="G34">
        <f>_xll.acq_vector_element($C$5,5*$E34+G$2)</f>
        <v>0.15307051292620599</v>
      </c>
      <c r="H34">
        <f>_xll.acq_vector_element($C$5,5*$E34+H$2)</f>
        <v>0.76383669557981193</v>
      </c>
      <c r="I34">
        <f>_xll.acq_vector_element($C$5,5*$E34+I$2)</f>
        <v>0.69552952982485294</v>
      </c>
      <c r="J34">
        <f>_xll.acq_vector_element($C$5,5*$E34+J$2)</f>
        <v>0.1085422991309315</v>
      </c>
    </row>
    <row r="35" spans="5:10" x14ac:dyDescent="0.35">
      <c r="E35">
        <v>32</v>
      </c>
      <c r="F35">
        <f>_xll.acq_vector_element($C$5,5*$E35+F$2)</f>
        <v>0.31876642559655011</v>
      </c>
      <c r="G35">
        <f>_xll.acq_vector_element($C$5,5*$E35+G$2)</f>
        <v>0.51165471621789038</v>
      </c>
      <c r="H35">
        <f>_xll.acq_vector_element($C$5,5*$E35+H$2)</f>
        <v>0.69197028875350952</v>
      </c>
      <c r="I35">
        <f>_xll.acq_vector_element($C$5,5*$E35+I$2)</f>
        <v>0.90976939420215786</v>
      </c>
      <c r="J35">
        <f>_xll.acq_vector_element($C$5,5*$E35+J$2)</f>
        <v>0.55438325484283268</v>
      </c>
    </row>
    <row r="36" spans="5:10" x14ac:dyDescent="0.35">
      <c r="E36">
        <v>33</v>
      </c>
      <c r="F36">
        <f>_xll.acq_vector_element($C$5,5*$E36+F$2)</f>
        <v>0.21837601088918746</v>
      </c>
      <c r="G36">
        <f>_xll.acq_vector_element($C$5,5*$E36+G$2)</f>
        <v>0.38895057584159076</v>
      </c>
      <c r="H36">
        <f>_xll.acq_vector_element($C$5,5*$E36+H$2)</f>
        <v>0.36310406122356653</v>
      </c>
      <c r="I36">
        <f>_xll.acq_vector_element($C$5,5*$E36+I$2)</f>
        <v>0.92513249022886157</v>
      </c>
      <c r="J36">
        <f>_xll.acq_vector_element($C$5,5*$E36+J$2)</f>
        <v>0.85497281118296087</v>
      </c>
    </row>
    <row r="37" spans="5:10" x14ac:dyDescent="0.35">
      <c r="E37">
        <v>34</v>
      </c>
      <c r="F37">
        <f>_xll.acq_vector_element($C$5,5*$E37+F$2)</f>
        <v>0.84166999836452305</v>
      </c>
      <c r="G37">
        <f>_xll.acq_vector_element($C$5,5*$E37+G$2)</f>
        <v>0.71139180054888129</v>
      </c>
      <c r="H37">
        <f>_xll.acq_vector_element($C$5,5*$E37+H$2)</f>
        <v>0.35739757027477026</v>
      </c>
      <c r="I37">
        <f>_xll.acq_vector_element($C$5,5*$E37+I$2)</f>
        <v>0.39294441067613661</v>
      </c>
      <c r="J37">
        <f>_xll.acq_vector_element($C$5,5*$E37+J$2)</f>
        <v>4.359146673232317E-2</v>
      </c>
    </row>
    <row r="38" spans="5:10" x14ac:dyDescent="0.35">
      <c r="E38">
        <v>35</v>
      </c>
      <c r="F38">
        <f>_xll.acq_vector_element($C$5,5*$E38+F$2)</f>
        <v>0.2313014860264957</v>
      </c>
      <c r="G38">
        <f>_xll.acq_vector_element($C$5,5*$E38+G$2)</f>
        <v>0.30476807337254286</v>
      </c>
      <c r="H38">
        <f>_xll.acq_vector_element($C$5,5*$E38+H$2)</f>
        <v>0.38017471204511821</v>
      </c>
      <c r="I38">
        <f>_xll.acq_vector_element($C$5,5*$E38+I$2)</f>
        <v>0.3981856806203723</v>
      </c>
      <c r="J38">
        <f>_xll.acq_vector_element($C$5,5*$E38+J$2)</f>
        <v>0.54916210169903934</v>
      </c>
    </row>
    <row r="39" spans="5:10" x14ac:dyDescent="0.35">
      <c r="E39">
        <v>36</v>
      </c>
      <c r="F39">
        <f>_xll.acq_vector_element($C$5,5*$E39+F$2)</f>
        <v>0.70495882793329656</v>
      </c>
      <c r="G39">
        <f>_xll.acq_vector_element($C$5,5*$E39+G$2)</f>
        <v>0.55671905865892768</v>
      </c>
      <c r="H39">
        <f>_xll.acq_vector_element($C$5,5*$E39+H$2)</f>
        <v>0.99535848759114742</v>
      </c>
      <c r="I39">
        <f>_xll.acq_vector_element($C$5,5*$E39+I$2)</f>
        <v>4.134641494601965E-3</v>
      </c>
      <c r="J39">
        <f>_xll.acq_vector_element($C$5,5*$E39+J$2)</f>
        <v>0.35591486399061978</v>
      </c>
    </row>
    <row r="40" spans="5:10" x14ac:dyDescent="0.35">
      <c r="E40">
        <v>37</v>
      </c>
      <c r="F40">
        <f>_xll.acq_vector_element($C$5,5*$E40+F$2)</f>
        <v>0.63802251871675253</v>
      </c>
      <c r="G40">
        <f>_xll.acq_vector_element($C$5,5*$E40+G$2)</f>
        <v>0.76254781614989042</v>
      </c>
      <c r="H40">
        <f>_xll.acq_vector_element($C$5,5*$E40+H$2)</f>
        <v>5.7648017769679427E-2</v>
      </c>
      <c r="I40">
        <f>_xll.acq_vector_element($C$5,5*$E40+I$2)</f>
        <v>0.59317692089825869</v>
      </c>
      <c r="J40">
        <f>_xll.acq_vector_element($C$5,5*$E40+J$2)</f>
        <v>4.3026902712881565E-2</v>
      </c>
    </row>
    <row r="41" spans="5:10" x14ac:dyDescent="0.35">
      <c r="E41">
        <v>38</v>
      </c>
      <c r="F41">
        <f>_xll.acq_vector_element($C$5,5*$E41+F$2)</f>
        <v>0.69170179753564298</v>
      </c>
      <c r="G41">
        <f>_xll.acq_vector_element($C$5,5*$E41+G$2)</f>
        <v>0.87505113705992699</v>
      </c>
      <c r="H41">
        <f>_xll.acq_vector_element($C$5,5*$E41+H$2)</f>
        <v>0.15112745016813278</v>
      </c>
      <c r="I41">
        <f>_xll.acq_vector_element($C$5,5*$E41+I$2)</f>
        <v>0.29258760646916926</v>
      </c>
      <c r="J41">
        <f>_xll.acq_vector_element($C$5,5*$E41+J$2)</f>
        <v>0.39887628890573978</v>
      </c>
    </row>
    <row r="42" spans="5:10" x14ac:dyDescent="0.35">
      <c r="E42">
        <v>39</v>
      </c>
      <c r="F42">
        <f>_xll.acq_vector_element($C$5,5*$E42+F$2)</f>
        <v>0.76276766322553158</v>
      </c>
      <c r="G42">
        <f>_xll.acq_vector_element($C$5,5*$E42+G$2)</f>
        <v>0.24085589963942766</v>
      </c>
      <c r="H42">
        <f>_xll.acq_vector_element($C$5,5*$E42+H$2)</f>
        <v>0.3678652630187571</v>
      </c>
      <c r="I42">
        <f>_xll.acq_vector_element($C$5,5*$E42+I$2)</f>
        <v>0.34345601475797594</v>
      </c>
      <c r="J42">
        <f>_xll.acq_vector_element($C$5,5*$E42+J$2)</f>
        <v>0.87350226799026132</v>
      </c>
    </row>
    <row r="43" spans="5:10" x14ac:dyDescent="0.35">
      <c r="E43">
        <v>40</v>
      </c>
      <c r="F43">
        <f>_xll.acq_vector_element($C$5,5*$E43+F$2)</f>
        <v>0.51312815700657666</v>
      </c>
      <c r="G43">
        <f>_xll.acq_vector_element($C$5,5*$E43+G$2)</f>
        <v>2.9423731612041593E-2</v>
      </c>
      <c r="H43">
        <f>_xll.acq_vector_element($C$5,5*$E43+H$2)</f>
        <v>0.66662454791367054</v>
      </c>
      <c r="I43">
        <f>_xll.acq_vector_element($C$5,5*$E43+I$2)</f>
        <v>0.55204372433945537</v>
      </c>
      <c r="J43">
        <f>_xll.acq_vector_element($C$5,5*$E43+J$2)</f>
        <v>0.10590848466381431</v>
      </c>
    </row>
    <row r="44" spans="5:10" x14ac:dyDescent="0.35">
      <c r="E44">
        <v>41</v>
      </c>
      <c r="F44">
        <f>_xll.acq_vector_element($C$5,5*$E44+F$2)</f>
        <v>0.24024750315584242</v>
      </c>
      <c r="G44">
        <f>_xll.acq_vector_element($C$5,5*$E44+G$2)</f>
        <v>0.13089495105668902</v>
      </c>
      <c r="H44">
        <f>_xll.acq_vector_element($C$5,5*$E44+H$2)</f>
        <v>0.8848050101660192</v>
      </c>
      <c r="I44">
        <f>_xll.acq_vector_element($C$5,5*$E44+I$2)</f>
        <v>0.32198060490190983</v>
      </c>
      <c r="J44">
        <f>_xll.acq_vector_element($C$5,5*$E44+J$2)</f>
        <v>0.46023842482827604</v>
      </c>
    </row>
    <row r="45" spans="5:10" x14ac:dyDescent="0.35">
      <c r="E45">
        <v>42</v>
      </c>
      <c r="F45">
        <f>_xll.acq_vector_element($C$5,5*$E45+F$2)</f>
        <v>0.66156433755531907</v>
      </c>
      <c r="G45">
        <f>_xll.acq_vector_element($C$5,5*$E45+G$2)</f>
        <v>0.19317032676190138</v>
      </c>
      <c r="H45">
        <f>_xll.acq_vector_element($C$5,5*$E45+H$2)</f>
        <v>0.84650622587651014</v>
      </c>
      <c r="I45">
        <f>_xll.acq_vector_element($C$5,5*$E45+I$2)</f>
        <v>0.29369250521995127</v>
      </c>
      <c r="J45">
        <f>_xll.acq_vector_element($C$5,5*$E45+J$2)</f>
        <v>0.55325734103098512</v>
      </c>
    </row>
    <row r="46" spans="5:10" x14ac:dyDescent="0.35">
      <c r="E46">
        <v>43</v>
      </c>
      <c r="F46">
        <f>_xll.acq_vector_element($C$5,5*$E46+F$2)</f>
        <v>0.81792750838212669</v>
      </c>
      <c r="G46">
        <f>_xll.acq_vector_element($C$5,5*$E46+G$2)</f>
        <v>0.85445248731411994</v>
      </c>
      <c r="H46">
        <f>_xll.acq_vector_element($C$5,5*$E46+H$2)</f>
        <v>0.55948737426660955</v>
      </c>
      <c r="I46">
        <f>_xll.acq_vector_element($C$5,5*$E46+I$2)</f>
        <v>0.38483780925162137</v>
      </c>
      <c r="J46">
        <f>_xll.acq_vector_element($C$5,5*$E46+J$2)</f>
        <v>0.67792544793337584</v>
      </c>
    </row>
    <row r="47" spans="5:10" x14ac:dyDescent="0.35">
      <c r="E47">
        <v>44</v>
      </c>
      <c r="F47">
        <f>_xll.acq_vector_element($C$5,5*$E47+F$2)</f>
        <v>0.31678789737634361</v>
      </c>
      <c r="G47">
        <f>_xll.acq_vector_element($C$5,5*$E47+G$2)</f>
        <v>0.80912667536176741</v>
      </c>
      <c r="H47">
        <f>_xll.acq_vector_element($C$5,5*$E47+H$2)</f>
        <v>0.35426467447541654</v>
      </c>
      <c r="I47">
        <f>_xll.acq_vector_element($C$5,5*$E47+I$2)</f>
        <v>0.8685721552465111</v>
      </c>
      <c r="J47">
        <f>_xll.acq_vector_element($C$5,5*$E47+J$2)</f>
        <v>0.17108182935044169</v>
      </c>
    </row>
    <row r="48" spans="5:10" x14ac:dyDescent="0.35">
      <c r="E48">
        <v>45</v>
      </c>
      <c r="F48">
        <f>_xll.acq_vector_element($C$5,5*$E48+F$2)</f>
        <v>0.41799245588481426</v>
      </c>
      <c r="G48">
        <f>_xll.acq_vector_element($C$5,5*$E48+G$2)</f>
        <v>0.82911263941787183</v>
      </c>
      <c r="H48">
        <f>_xll.acq_vector_element($C$5,5*$E48+H$2)</f>
        <v>5.8938160305842757E-2</v>
      </c>
      <c r="I48">
        <f>_xll.acq_vector_element($C$5,5*$E48+I$2)</f>
        <v>0.33867084258235991</v>
      </c>
      <c r="J48">
        <f>_xll.acq_vector_element($C$5,5*$E48+J$2)</f>
        <v>0.47845900128595531</v>
      </c>
    </row>
    <row r="49" spans="5:10" x14ac:dyDescent="0.35">
      <c r="E49">
        <v>46</v>
      </c>
      <c r="F49">
        <f>_xll.acq_vector_element($C$5,5*$E49+F$2)</f>
        <v>0.55237007536925375</v>
      </c>
      <c r="G49">
        <f>_xll.acq_vector_element($C$5,5*$E49+G$2)</f>
        <v>0.52115943096578121</v>
      </c>
      <c r="H49">
        <f>_xll.acq_vector_element($C$5,5*$E49+H$2)</f>
        <v>0.57855146704241633</v>
      </c>
      <c r="I49">
        <f>_xll.acq_vector_element($C$5,5*$E49+I$2)</f>
        <v>0.58063202141784132</v>
      </c>
      <c r="J49">
        <f>_xll.acq_vector_element($C$5,5*$E49+J$2)</f>
        <v>0.52153305825777352</v>
      </c>
    </row>
    <row r="50" spans="5:10" x14ac:dyDescent="0.35">
      <c r="E50">
        <v>47</v>
      </c>
      <c r="F50">
        <f>_xll.acq_vector_element($C$5,5*$E50+F$2)</f>
        <v>0.30919899814762175</v>
      </c>
      <c r="G50">
        <f>_xll.acq_vector_element($C$5,5*$E50+G$2)</f>
        <v>2.6880619116127491E-3</v>
      </c>
      <c r="H50">
        <f>_xll.acq_vector_element($C$5,5*$E50+H$2)</f>
        <v>0.91988261905498803</v>
      </c>
      <c r="I50">
        <f>_xll.acq_vector_element($C$5,5*$E50+I$2)</f>
        <v>0.988345414865762</v>
      </c>
      <c r="J50">
        <f>_xll.acq_vector_element($C$5,5*$E50+J$2)</f>
        <v>0.65534750046208501</v>
      </c>
    </row>
    <row r="51" spans="5:10" x14ac:dyDescent="0.35">
      <c r="E51">
        <v>48</v>
      </c>
      <c r="F51">
        <f>_xll.acq_vector_element($C$5,5*$E51+F$2)</f>
        <v>0.90534157631918788</v>
      </c>
      <c r="G51">
        <f>_xll.acq_vector_element($C$5,5*$E51+G$2)</f>
        <v>0.3492413864005357</v>
      </c>
      <c r="H51">
        <f>_xll.acq_vector_element($C$5,5*$E51+H$2)</f>
        <v>0.20763586298562586</v>
      </c>
      <c r="I51">
        <f>_xll.acq_vector_element($C$5,5*$E51+I$2)</f>
        <v>0.54109404305927455</v>
      </c>
      <c r="J51">
        <f>_xll.acq_vector_element($C$5,5*$E51+J$2)</f>
        <v>0.29248941363766789</v>
      </c>
    </row>
    <row r="52" spans="5:10" x14ac:dyDescent="0.35">
      <c r="E52">
        <v>49</v>
      </c>
      <c r="F52">
        <f>_xll.acq_vector_element($C$5,5*$E52+F$2)</f>
        <v>0.44905339810065925</v>
      </c>
      <c r="G52">
        <f>_xll.acq_vector_element($C$5,5*$E52+G$2)</f>
        <v>0.52001015422865748</v>
      </c>
      <c r="H52">
        <f>_xll.acq_vector_element($C$5,5*$E52+H$2)</f>
        <v>0.28232095902785659</v>
      </c>
      <c r="I52">
        <f>_xll.acq_vector_element($C$5,5*$E52+I$2)</f>
        <v>0.90191137581132352</v>
      </c>
      <c r="J52">
        <f>_xll.acq_vector_element($C$5,5*$E52+J$2)</f>
        <v>0.29587651998735964</v>
      </c>
    </row>
    <row r="53" spans="5:10" x14ac:dyDescent="0.35">
      <c r="E53">
        <v>50</v>
      </c>
      <c r="F53">
        <f>_xll.acq_vector_element($C$5,5*$E53+F$2)</f>
        <v>0.98363088467158377</v>
      </c>
      <c r="G53">
        <f>_xll.acq_vector_element($C$5,5*$E53+G$2)</f>
        <v>0.56348098767921329</v>
      </c>
      <c r="H53">
        <f>_xll.acq_vector_element($C$5,5*$E53+H$2)</f>
        <v>0.25754205952398479</v>
      </c>
      <c r="I53">
        <f>_xll.acq_vector_element($C$5,5*$E53+I$2)</f>
        <v>0.7151912774425</v>
      </c>
      <c r="J53">
        <f>_xll.acq_vector_element($C$5,5*$E53+J$2)</f>
        <v>0.56435904512181878</v>
      </c>
    </row>
    <row r="54" spans="5:10" x14ac:dyDescent="0.35">
      <c r="E54">
        <v>51</v>
      </c>
      <c r="F54">
        <f>_xll.acq_vector_element($C$5,5*$E54+F$2)</f>
        <v>0.51761867757886648</v>
      </c>
      <c r="G54">
        <f>_xll.acq_vector_element($C$5,5*$E54+G$2)</f>
        <v>0.8069686871021986</v>
      </c>
      <c r="H54">
        <f>_xll.acq_vector_element($C$5,5*$E54+H$2)</f>
        <v>0.35204182821325958</v>
      </c>
      <c r="I54">
        <f>_xll.acq_vector_element($C$5,5*$E54+I$2)</f>
        <v>0.39437005156651139</v>
      </c>
      <c r="J54">
        <f>_xll.acq_vector_element($C$5,5*$E54+J$2)</f>
        <v>0.63277885387651622</v>
      </c>
    </row>
    <row r="55" spans="5:10" x14ac:dyDescent="0.35">
      <c r="E55">
        <v>52</v>
      </c>
      <c r="F55">
        <f>_xll.acq_vector_element($C$5,5*$E55+F$2)</f>
        <v>0.73107303236611187</v>
      </c>
      <c r="G55">
        <f>_xll.acq_vector_element($C$5,5*$E55+G$2)</f>
        <v>0.87311902502551675</v>
      </c>
      <c r="H55">
        <f>_xll.acq_vector_element($C$5,5*$E55+H$2)</f>
        <v>0.16106901923194528</v>
      </c>
      <c r="I55">
        <f>_xll.acq_vector_element($C$5,5*$E55+I$2)</f>
        <v>0.16788844647817314</v>
      </c>
      <c r="J55">
        <f>_xll.acq_vector_element($C$5,5*$E55+J$2)</f>
        <v>0.6006985658314079</v>
      </c>
    </row>
    <row r="56" spans="5:10" x14ac:dyDescent="0.35">
      <c r="E56">
        <v>53</v>
      </c>
      <c r="F56">
        <f>_xll.acq_vector_element($C$5,5*$E56+F$2)</f>
        <v>0.9874783216509968</v>
      </c>
      <c r="G56">
        <f>_xll.acq_vector_element($C$5,5*$E56+G$2)</f>
        <v>0.86586446198634803</v>
      </c>
      <c r="H56">
        <f>_xll.acq_vector_element($C$5,5*$E56+H$2)</f>
        <v>0.34941492811776698</v>
      </c>
      <c r="I56">
        <f>_xll.acq_vector_element($C$5,5*$E56+I$2)</f>
        <v>0.98352160630747676</v>
      </c>
      <c r="J56">
        <f>_xll.acq_vector_element($C$5,5*$E56+J$2)</f>
        <v>0.82620513322763145</v>
      </c>
    </row>
    <row r="57" spans="5:10" x14ac:dyDescent="0.35">
      <c r="E57">
        <v>54</v>
      </c>
      <c r="F57">
        <f>_xll.acq_vector_element($C$5,5*$E57+F$2)</f>
        <v>7.9365790588781238E-2</v>
      </c>
      <c r="G57">
        <f>_xll.acq_vector_element($C$5,5*$E57+G$2)</f>
        <v>6.546153943054378E-2</v>
      </c>
      <c r="H57">
        <f>_xll.acq_vector_element($C$5,5*$E57+H$2)</f>
        <v>0.42834727792069316</v>
      </c>
      <c r="I57">
        <f>_xll.acq_vector_element($C$5,5*$E57+I$2)</f>
        <v>5.3532917518168688E-3</v>
      </c>
      <c r="J57">
        <f>_xll.acq_vector_element($C$5,5*$E57+J$2)</f>
        <v>0.20454285922460258</v>
      </c>
    </row>
    <row r="58" spans="5:10" x14ac:dyDescent="0.35">
      <c r="E58">
        <v>55</v>
      </c>
      <c r="F58">
        <f>_xll.acq_vector_element($C$5,5*$E58+F$2)</f>
        <v>0.88694464927539229</v>
      </c>
      <c r="G58">
        <f>_xll.acq_vector_element($C$5,5*$E58+G$2)</f>
        <v>0.45063648745417595</v>
      </c>
      <c r="H58">
        <f>_xll.acq_vector_element($C$5,5*$E58+H$2)</f>
        <v>0.91131813637912273</v>
      </c>
      <c r="I58">
        <f>_xll.acq_vector_element($C$5,5*$E58+I$2)</f>
        <v>0.54776357649825513</v>
      </c>
      <c r="J58">
        <f>_xll.acq_vector_element($C$5,5*$E58+J$2)</f>
        <v>0.19940777658484876</v>
      </c>
    </row>
    <row r="59" spans="5:10" x14ac:dyDescent="0.35">
      <c r="E59">
        <v>56</v>
      </c>
      <c r="F59">
        <f>_xll.acq_vector_element($C$5,5*$E59+F$2)</f>
        <v>9.3326711095869541E-2</v>
      </c>
      <c r="G59">
        <f>_xll.acq_vector_element($C$5,5*$E59+G$2)</f>
        <v>2.7551383711397648E-2</v>
      </c>
      <c r="H59">
        <f>_xll.acq_vector_element($C$5,5*$E59+H$2)</f>
        <v>0.29686077055521309</v>
      </c>
      <c r="I59">
        <f>_xll.acq_vector_element($C$5,5*$E59+I$2)</f>
        <v>0.81733491644263268</v>
      </c>
      <c r="J59">
        <f>_xll.acq_vector_element($C$5,5*$E59+J$2)</f>
        <v>0.92758424393832684</v>
      </c>
    </row>
    <row r="60" spans="5:10" x14ac:dyDescent="0.35">
      <c r="E60">
        <v>57</v>
      </c>
      <c r="F60">
        <f>_xll.acq_vector_element($C$5,5*$E60+F$2)</f>
        <v>0.24182762112468481</v>
      </c>
      <c r="G60">
        <f>_xll.acq_vector_element($C$5,5*$E60+G$2)</f>
        <v>0.56900373310782015</v>
      </c>
      <c r="H60">
        <f>_xll.acq_vector_element($C$5,5*$E60+H$2)</f>
        <v>5.6083009112626314E-2</v>
      </c>
      <c r="I60">
        <f>_xll.acq_vector_element($C$5,5*$E60+I$2)</f>
        <v>0.45741199818439782</v>
      </c>
      <c r="J60">
        <f>_xll.acq_vector_element($C$5,5*$E60+J$2)</f>
        <v>6.7560829455032945E-2</v>
      </c>
    </row>
    <row r="61" spans="5:10" x14ac:dyDescent="0.35">
      <c r="E61">
        <v>58</v>
      </c>
      <c r="F61">
        <f>_xll.acq_vector_element($C$5,5*$E61+F$2)</f>
        <v>0.75352598843164742</v>
      </c>
      <c r="G61">
        <f>_xll.acq_vector_element($C$5,5*$E61+G$2)</f>
        <v>0.47387185599654913</v>
      </c>
      <c r="H61">
        <f>_xll.acq_vector_element($C$5,5*$E61+H$2)</f>
        <v>0.74186215014196932</v>
      </c>
      <c r="I61">
        <f>_xll.acq_vector_element($C$5,5*$E61+I$2)</f>
        <v>0.50942926458083093</v>
      </c>
      <c r="J61">
        <f>_xll.acq_vector_element($C$5,5*$E61+J$2)</f>
        <v>4.8579036025330424E-2</v>
      </c>
    </row>
    <row r="62" spans="5:10" x14ac:dyDescent="0.35">
      <c r="E62">
        <v>59</v>
      </c>
      <c r="F62">
        <f>_xll.acq_vector_element($C$5,5*$E62+F$2)</f>
        <v>0.41679514106363058</v>
      </c>
      <c r="G62">
        <f>_xll.acq_vector_element($C$5,5*$E62+G$2)</f>
        <v>0.70869739400222898</v>
      </c>
      <c r="H62">
        <f>_xll.acq_vector_element($C$5,5*$E62+H$2)</f>
        <v>0.25584292644634843</v>
      </c>
      <c r="I62">
        <f>_xll.acq_vector_element($C$5,5*$E62+I$2)</f>
        <v>0.83924334589391947</v>
      </c>
      <c r="J62">
        <f>_xll.acq_vector_element($C$5,5*$E62+J$2)</f>
        <v>0.38151210616342723</v>
      </c>
    </row>
    <row r="63" spans="5:10" x14ac:dyDescent="0.35">
      <c r="E63">
        <v>60</v>
      </c>
      <c r="F63">
        <f>_xll.acq_vector_element($C$5,5*$E63+F$2)</f>
        <v>0.1659378819167614</v>
      </c>
      <c r="G63">
        <f>_xll.acq_vector_element($C$5,5*$E63+G$2)</f>
        <v>0.80738443206064403</v>
      </c>
      <c r="H63">
        <f>_xll.acq_vector_element($C$5,5*$E63+H$2)</f>
        <v>0.78099793731234968</v>
      </c>
      <c r="I63">
        <f>_xll.acq_vector_element($C$5,5*$E63+I$2)</f>
        <v>0.81103914114646614</v>
      </c>
      <c r="J63">
        <f>_xll.acq_vector_element($C$5,5*$E63+J$2)</f>
        <v>0.28653661697171628</v>
      </c>
    </row>
    <row r="64" spans="5:10" x14ac:dyDescent="0.35">
      <c r="E64">
        <v>61</v>
      </c>
      <c r="F64">
        <f>_xll.acq_vector_element($C$5,5*$E64+F$2)</f>
        <v>0.68618685798719525</v>
      </c>
      <c r="G64">
        <f>_xll.acq_vector_element($C$5,5*$E64+G$2)</f>
        <v>0.30646974709816277</v>
      </c>
      <c r="H64">
        <f>_xll.acq_vector_element($C$5,5*$E64+H$2)</f>
        <v>0.99261362501420081</v>
      </c>
      <c r="I64">
        <f>_xll.acq_vector_element($C$5,5*$E64+I$2)</f>
        <v>0.66526146768592298</v>
      </c>
      <c r="J64">
        <f>_xll.acq_vector_element($C$5,5*$E64+J$2)</f>
        <v>0.40518518281169236</v>
      </c>
    </row>
    <row r="65" spans="5:10" x14ac:dyDescent="0.35">
      <c r="E65">
        <v>62</v>
      </c>
      <c r="F65">
        <f>_xll.acq_vector_element($C$5,5*$E65+F$2)</f>
        <v>0.11139217601157725</v>
      </c>
      <c r="G65">
        <f>_xll.acq_vector_element($C$5,5*$E65+G$2)</f>
        <v>0.19017371931113303</v>
      </c>
      <c r="H65">
        <f>_xll.acq_vector_element($C$5,5*$E65+H$2)</f>
        <v>0.66487245121970773</v>
      </c>
      <c r="I65">
        <f>_xll.acq_vector_element($C$5,5*$E65+I$2)</f>
        <v>0.48817448364570737</v>
      </c>
      <c r="J65">
        <f>_xll.acq_vector_element($C$5,5*$E65+J$2)</f>
        <v>0.8878567919600755</v>
      </c>
    </row>
    <row r="66" spans="5:10" x14ac:dyDescent="0.35">
      <c r="E66">
        <v>63</v>
      </c>
      <c r="F66">
        <f>_xll.acq_vector_element($C$5,5*$E66+F$2)</f>
        <v>0.50236964458599687</v>
      </c>
      <c r="G66">
        <f>_xll.acq_vector_element($C$5,5*$E66+G$2)</f>
        <v>0.69631126709282398</v>
      </c>
      <c r="H66">
        <f>_xll.acq_vector_element($C$5,5*$E66+H$2)</f>
        <v>0.40335482102818787</v>
      </c>
      <c r="I66">
        <f>_xll.acq_vector_element($C$5,5*$E66+I$2)</f>
        <v>0.44032787531614304</v>
      </c>
      <c r="J66">
        <f>_xll.acq_vector_element($C$5,5*$E66+J$2)</f>
        <v>0.18109542713500559</v>
      </c>
    </row>
    <row r="67" spans="5:10" x14ac:dyDescent="0.35">
      <c r="E67">
        <v>64</v>
      </c>
      <c r="F67">
        <f>_xll.acq_vector_element($C$5,5*$E67+F$2)</f>
        <v>0.43821438471786678</v>
      </c>
      <c r="G67">
        <f>_xll.acq_vector_element($C$5,5*$E67+G$2)</f>
        <v>4.8029795987531543E-2</v>
      </c>
      <c r="H67">
        <f>_xll.acq_vector_element($C$5,5*$E67+H$2)</f>
        <v>0.7650960951577872</v>
      </c>
      <c r="I67">
        <f>_xll.acq_vector_element($C$5,5*$E67+I$2)</f>
        <v>0.60469134175218642</v>
      </c>
      <c r="J67">
        <f>_xll.acq_vector_element($C$5,5*$E67+J$2)</f>
        <v>0.56564200087450445</v>
      </c>
    </row>
    <row r="68" spans="5:10" x14ac:dyDescent="0.35">
      <c r="E68">
        <v>65</v>
      </c>
      <c r="F68">
        <f>_xll.acq_vector_element($C$5,5*$E68+F$2)</f>
        <v>0.26591120800003409</v>
      </c>
      <c r="G68">
        <f>_xll.acq_vector_element($C$5,5*$E68+G$2)</f>
        <v>8.4904157323762774E-2</v>
      </c>
      <c r="H68">
        <f>_xll.acq_vector_element($C$5,5*$E68+H$2)</f>
        <v>0.88134699338115752</v>
      </c>
      <c r="I68">
        <f>_xll.acq_vector_element($C$5,5*$E68+I$2)</f>
        <v>0.58267108513973653</v>
      </c>
      <c r="J68">
        <f>_xll.acq_vector_element($C$5,5*$E68+J$2)</f>
        <v>0.5840461147017777</v>
      </c>
    </row>
    <row r="69" spans="5:10" x14ac:dyDescent="0.35">
      <c r="E69">
        <v>66</v>
      </c>
      <c r="F69">
        <f>_xll.acq_vector_element($C$5,5*$E69+F$2)</f>
        <v>0.81484370585530996</v>
      </c>
      <c r="G69">
        <f>_xll.acq_vector_element($C$5,5*$E69+G$2)</f>
        <v>0.47746048262342811</v>
      </c>
      <c r="H69">
        <f>_xll.acq_vector_element($C$5,5*$E69+H$2)</f>
        <v>0.33706638333387673</v>
      </c>
      <c r="I69">
        <f>_xll.acq_vector_element($C$5,5*$E69+I$2)</f>
        <v>0.17151501984335482</v>
      </c>
      <c r="J69">
        <f>_xll.acq_vector_element($C$5,5*$E69+J$2)</f>
        <v>0.9275765810161829</v>
      </c>
    </row>
    <row r="70" spans="5:10" x14ac:dyDescent="0.35">
      <c r="E70">
        <v>67</v>
      </c>
      <c r="F70">
        <f>_xll.acq_vector_element($C$5,5*$E70+F$2)</f>
        <v>5.6619996437802911E-2</v>
      </c>
      <c r="G70">
        <f>_xll.acq_vector_element($C$5,5*$E70+G$2)</f>
        <v>0.75071700010448694</v>
      </c>
      <c r="H70">
        <f>_xll.acq_vector_element($C$5,5*$E70+H$2)</f>
        <v>0.15703523019328713</v>
      </c>
      <c r="I70">
        <f>_xll.acq_vector_element($C$5,5*$E70+I$2)</f>
        <v>0.57406382798217237</v>
      </c>
      <c r="J70">
        <f>_xll.acq_vector_element($C$5,5*$E70+J$2)</f>
        <v>0.33861749805510044</v>
      </c>
    </row>
    <row r="71" spans="5:10" x14ac:dyDescent="0.35">
      <c r="E71">
        <v>68</v>
      </c>
      <c r="F71">
        <f>_xll.acq_vector_element($C$5,5*$E71+F$2)</f>
        <v>0.75164399039931595</v>
      </c>
      <c r="G71">
        <f>_xll.acq_vector_element($C$5,5*$E71+G$2)</f>
        <v>0.44064297364093363</v>
      </c>
      <c r="H71">
        <f>_xll.acq_vector_element($C$5,5*$E71+H$2)</f>
        <v>7.9148959834128618E-2</v>
      </c>
      <c r="I71">
        <f>_xll.acq_vector_element($C$5,5*$E71+I$2)</f>
        <v>0.68384311441332102</v>
      </c>
      <c r="J71">
        <f>_xll.acq_vector_element($C$5,5*$E71+J$2)</f>
        <v>0.85938907694071531</v>
      </c>
    </row>
    <row r="72" spans="5:10" x14ac:dyDescent="0.35">
      <c r="E72">
        <v>69</v>
      </c>
      <c r="F72">
        <f>_xll.acq_vector_element($C$5,5*$E72+F$2)</f>
        <v>0.20587172266095877</v>
      </c>
      <c r="G72">
        <f>_xll.acq_vector_element($C$5,5*$E72+G$2)</f>
        <v>0.82150410930626094</v>
      </c>
      <c r="H72">
        <f>_xll.acq_vector_element($C$5,5*$E72+H$2)</f>
        <v>0.61643369938246906</v>
      </c>
      <c r="I72">
        <f>_xll.acq_vector_element($C$5,5*$E72+I$2)</f>
        <v>0.90987165668047965</v>
      </c>
      <c r="J72">
        <f>_xll.acq_vector_element($C$5,5*$E72+J$2)</f>
        <v>0.92447161092422903</v>
      </c>
    </row>
    <row r="73" spans="5:10" x14ac:dyDescent="0.35">
      <c r="E73">
        <v>70</v>
      </c>
      <c r="F73">
        <f>_xll.acq_vector_element($C$5,5*$E73+F$2)</f>
        <v>0.12863120413385332</v>
      </c>
      <c r="G73">
        <f>_xll.acq_vector_element($C$5,5*$E73+G$2)</f>
        <v>7.9628254286944866E-2</v>
      </c>
      <c r="H73">
        <f>_xll.acq_vector_element($C$5,5*$E73+H$2)</f>
        <v>8.1780090229585767E-2</v>
      </c>
      <c r="I73">
        <f>_xll.acq_vector_element($C$5,5*$E73+I$2)</f>
        <v>0.48539682663977146</v>
      </c>
      <c r="J73">
        <f>_xll.acq_vector_element($C$5,5*$E73+J$2)</f>
        <v>0.13841557246632874</v>
      </c>
    </row>
    <row r="74" spans="5:10" x14ac:dyDescent="0.35">
      <c r="E74">
        <v>71</v>
      </c>
      <c r="F74">
        <f>_xll.acq_vector_element($C$5,5*$E74+F$2)</f>
        <v>0.69856363325379789</v>
      </c>
      <c r="G74">
        <f>_xll.acq_vector_element($C$5,5*$E74+G$2)</f>
        <v>0.3993787148501724</v>
      </c>
      <c r="H74">
        <f>_xll.acq_vector_element($C$5,5*$E74+H$2)</f>
        <v>8.1568482797592878E-2</v>
      </c>
      <c r="I74">
        <f>_xll.acq_vector_element($C$5,5*$E74+I$2)</f>
        <v>0.42430685786530375</v>
      </c>
      <c r="J74">
        <f>_xll.acq_vector_element($C$5,5*$E74+J$2)</f>
        <v>0.869102364173159</v>
      </c>
    </row>
    <row r="75" spans="5:10" x14ac:dyDescent="0.35">
      <c r="E75">
        <v>72</v>
      </c>
      <c r="F75">
        <f>_xll.acq_vector_element($C$5,5*$E75+F$2)</f>
        <v>0.56221838248893619</v>
      </c>
      <c r="G75">
        <f>_xll.acq_vector_element($C$5,5*$E75+G$2)</f>
        <v>0.43310568388551474</v>
      </c>
      <c r="H75">
        <f>_xll.acq_vector_element($C$5,5*$E75+H$2)</f>
        <v>0.12224355083890259</v>
      </c>
      <c r="I75">
        <f>_xll.acq_vector_element($C$5,5*$E75+I$2)</f>
        <v>0.49433006718754768</v>
      </c>
      <c r="J75">
        <f>_xll.acq_vector_element($C$5,5*$E75+J$2)</f>
        <v>0.20139950141310692</v>
      </c>
    </row>
    <row r="76" spans="5:10" x14ac:dyDescent="0.35">
      <c r="E76">
        <v>73</v>
      </c>
      <c r="F76">
        <f>_xll.acq_vector_element($C$5,5*$E76+F$2)</f>
        <v>0.49574046907946467</v>
      </c>
      <c r="G76">
        <f>_xll.acq_vector_element($C$5,5*$E76+G$2)</f>
        <v>0.81164435110986233</v>
      </c>
      <c r="H76">
        <f>_xll.acq_vector_element($C$5,5*$E76+H$2)</f>
        <v>0.37072208477184176</v>
      </c>
      <c r="I76">
        <f>_xll.acq_vector_element($C$5,5*$E76+I$2)</f>
        <v>0.46798757067881525</v>
      </c>
      <c r="J76">
        <f>_xll.acq_vector_element($C$5,5*$E76+J$2)</f>
        <v>0.92212865897454321</v>
      </c>
    </row>
    <row r="77" spans="5:10" x14ac:dyDescent="0.35">
      <c r="E77">
        <v>74</v>
      </c>
      <c r="F77">
        <f>_xll.acq_vector_element($C$5,5*$E77+F$2)</f>
        <v>0.80793820694088936</v>
      </c>
      <c r="G77">
        <f>_xll.acq_vector_element($C$5,5*$E77+G$2)</f>
        <v>0.84127822495065629</v>
      </c>
      <c r="H77">
        <f>_xll.acq_vector_element($C$5,5*$E77+H$2)</f>
        <v>7.4263769201934338E-3</v>
      </c>
      <c r="I77">
        <f>_xll.acq_vector_element($C$5,5*$E77+I$2)</f>
        <v>0.65552591858431697</v>
      </c>
      <c r="J77">
        <f>_xll.acq_vector_element($C$5,5*$E77+J$2)</f>
        <v>0.55159272719174623</v>
      </c>
    </row>
    <row r="78" spans="5:10" x14ac:dyDescent="0.35">
      <c r="E78">
        <v>75</v>
      </c>
      <c r="F78">
        <f>_xll.acq_vector_element($C$5,5*$E78+F$2)</f>
        <v>0.46268504369072616</v>
      </c>
      <c r="G78">
        <f>_xll.acq_vector_element($C$5,5*$E78+G$2)</f>
        <v>0.93193214735947549</v>
      </c>
      <c r="H78">
        <f>_xll.acq_vector_element($C$5,5*$E78+H$2)</f>
        <v>0.56501131365075707</v>
      </c>
      <c r="I78">
        <f>_xll.acq_vector_element($C$5,5*$E78+I$2)</f>
        <v>0.58217546087689698</v>
      </c>
      <c r="J78">
        <f>_xll.acq_vector_element($C$5,5*$E78+J$2)</f>
        <v>0.4239155063405633</v>
      </c>
    </row>
    <row r="79" spans="5:10" x14ac:dyDescent="0.35">
      <c r="E79">
        <v>76</v>
      </c>
      <c r="F79">
        <f>_xll.acq_vector_element($C$5,5*$E79+F$2)</f>
        <v>0.20609573018737137</v>
      </c>
      <c r="G79">
        <f>_xll.acq_vector_element($C$5,5*$E79+G$2)</f>
        <v>0.28821194916963577</v>
      </c>
      <c r="H79">
        <f>_xll.acq_vector_element($C$5,5*$E79+H$2)</f>
        <v>0.71775756194256246</v>
      </c>
      <c r="I79">
        <f>_xll.acq_vector_element($C$5,5*$E79+I$2)</f>
        <v>0.26398071669973433</v>
      </c>
      <c r="J79">
        <f>_xll.acq_vector_element($C$5,5*$E79+J$2)</f>
        <v>0.37898584501817822</v>
      </c>
    </row>
    <row r="80" spans="5:10" x14ac:dyDescent="0.35">
      <c r="E80">
        <v>77</v>
      </c>
      <c r="F80">
        <f>_xll.acq_vector_element($C$5,5*$E80+F$2)</f>
        <v>0.69073822582140565</v>
      </c>
      <c r="G80">
        <f>_xll.acq_vector_element($C$5,5*$E80+G$2)</f>
        <v>0.66838394524529576</v>
      </c>
      <c r="H80">
        <f>_xll.acq_vector_element($C$5,5*$E80+H$2)</f>
        <v>0.83283653273247182</v>
      </c>
      <c r="I80">
        <f>_xll.acq_vector_element($C$5,5*$E80+I$2)</f>
        <v>2.9319724533706903E-2</v>
      </c>
      <c r="J80">
        <f>_xll.acq_vector_element($C$5,5*$E80+J$2)</f>
        <v>0.59239157452248037</v>
      </c>
    </row>
    <row r="81" spans="5:10" x14ac:dyDescent="0.35">
      <c r="E81">
        <v>78</v>
      </c>
      <c r="F81">
        <f>_xll.acq_vector_element($C$5,5*$E81+F$2)</f>
        <v>0.63590035657398403</v>
      </c>
      <c r="G81">
        <f>_xll.acq_vector_element($C$5,5*$E81+G$2)</f>
        <v>0.46652258792892098</v>
      </c>
      <c r="H81">
        <f>_xll.acq_vector_element($C$5,5*$E81+H$2)</f>
        <v>3.2197931315749884E-2</v>
      </c>
      <c r="I81">
        <f>_xll.acq_vector_element($C$5,5*$E81+I$2)</f>
        <v>0.67365998052991927</v>
      </c>
      <c r="J81">
        <f>_xll.acq_vector_element($C$5,5*$E81+J$2)</f>
        <v>0.7447806540876627</v>
      </c>
    </row>
    <row r="82" spans="5:10" x14ac:dyDescent="0.35">
      <c r="E82">
        <v>79</v>
      </c>
      <c r="F82">
        <f>_xll.acq_vector_element($C$5,5*$E82+F$2)</f>
        <v>0.39147935528308153</v>
      </c>
      <c r="G82">
        <f>_xll.acq_vector_element($C$5,5*$E82+G$2)</f>
        <v>0.47291300096549094</v>
      </c>
      <c r="H82">
        <f>_xll.acq_vector_element($C$5,5*$E82+H$2)</f>
        <v>0.70210437034256756</v>
      </c>
      <c r="I82">
        <f>_xll.acq_vector_element($C$5,5*$E82+I$2)</f>
        <v>0.12175435340031981</v>
      </c>
      <c r="J82">
        <f>_xll.acq_vector_element($C$5,5*$E82+J$2)</f>
        <v>0.96569764567539096</v>
      </c>
    </row>
    <row r="83" spans="5:10" x14ac:dyDescent="0.35">
      <c r="E83">
        <v>80</v>
      </c>
      <c r="F83">
        <f>_xll.acq_vector_element($C$5,5*$E83+F$2)</f>
        <v>0.54263593000359833</v>
      </c>
      <c r="G83">
        <f>_xll.acq_vector_element($C$5,5*$E83+G$2)</f>
        <v>9.0509882429614663E-2</v>
      </c>
      <c r="H83">
        <f>_xll.acq_vector_element($C$5,5*$E83+H$2)</f>
        <v>6.6774445120245218E-2</v>
      </c>
      <c r="I83">
        <f>_xll.acq_vector_element($C$5,5*$E83+I$2)</f>
        <v>5.8125134324654937E-2</v>
      </c>
      <c r="J83">
        <f>_xll.acq_vector_element($C$5,5*$E83+J$2)</f>
        <v>0.6533648669719696</v>
      </c>
    </row>
    <row r="84" spans="5:10" x14ac:dyDescent="0.35">
      <c r="E84">
        <v>81</v>
      </c>
      <c r="F84">
        <f>_xll.acq_vector_element($C$5,5*$E84+F$2)</f>
        <v>0.58801741222850978</v>
      </c>
      <c r="G84">
        <f>_xll.acq_vector_element($C$5,5*$E84+G$2)</f>
        <v>0.99608632572926581</v>
      </c>
      <c r="H84">
        <f>_xll.acq_vector_element($C$5,5*$E84+H$2)</f>
        <v>0.75117375398986042</v>
      </c>
      <c r="I84">
        <f>_xll.acq_vector_element($C$5,5*$E84+I$2)</f>
        <v>0.7693973402492702</v>
      </c>
      <c r="J84">
        <f>_xll.acq_vector_element($C$5,5*$E84+J$2)</f>
        <v>0.51131738885305822</v>
      </c>
    </row>
    <row r="85" spans="5:10" x14ac:dyDescent="0.35">
      <c r="E85">
        <v>82</v>
      </c>
      <c r="F85">
        <f>_xll.acq_vector_element($C$5,5*$E85+F$2)</f>
        <v>0.57377410843037069</v>
      </c>
      <c r="G85">
        <f>_xll.acq_vector_element($C$5,5*$E85+G$2)</f>
        <v>0.92050119279883802</v>
      </c>
      <c r="H85">
        <f>_xll.acq_vector_element($C$5,5*$E85+H$2)</f>
        <v>0.1026352618355304</v>
      </c>
      <c r="I85">
        <f>_xll.acq_vector_element($C$5,5*$E85+I$2)</f>
        <v>0.30396409775130451</v>
      </c>
      <c r="J85">
        <f>_xll.acq_vector_element($C$5,5*$E85+J$2)</f>
        <v>0.69983407622203231</v>
      </c>
    </row>
    <row r="86" spans="5:10" x14ac:dyDescent="0.35">
      <c r="E86">
        <v>83</v>
      </c>
      <c r="F86">
        <f>_xll.acq_vector_element($C$5,5*$E86+F$2)</f>
        <v>0.49300273088738322</v>
      </c>
      <c r="G86">
        <f>_xll.acq_vector_element($C$5,5*$E86+G$2)</f>
        <v>0.6611678667832166</v>
      </c>
      <c r="H86">
        <f>_xll.acq_vector_element($C$5,5*$E86+H$2)</f>
        <v>0.97936034644953907</v>
      </c>
      <c r="I86">
        <f>_xll.acq_vector_element($C$5,5*$E86+I$2)</f>
        <v>4.9097129376605153E-2</v>
      </c>
      <c r="J86">
        <f>_xll.acq_vector_element($C$5,5*$E86+J$2)</f>
        <v>0.32350826286710799</v>
      </c>
    </row>
    <row r="87" spans="5:10" x14ac:dyDescent="0.35">
      <c r="E87">
        <v>84</v>
      </c>
      <c r="F87">
        <f>_xll.acq_vector_element($C$5,5*$E87+F$2)</f>
        <v>0.79229930159635842</v>
      </c>
      <c r="G87">
        <f>_xll.acq_vector_element($C$5,5*$E87+G$2)</f>
        <v>0.18956717313267291</v>
      </c>
      <c r="H87">
        <f>_xll.acq_vector_element($C$5,5*$E87+H$2)</f>
        <v>0.5187165925744921</v>
      </c>
      <c r="I87">
        <f>_xll.acq_vector_element($C$5,5*$E87+I$2)</f>
        <v>0.30522910575382411</v>
      </c>
      <c r="J87">
        <f>_xll.acq_vector_element($C$5,5*$E87+J$2)</f>
        <v>0.42586769466288388</v>
      </c>
    </row>
    <row r="88" spans="5:10" x14ac:dyDescent="0.35">
      <c r="E88">
        <v>85</v>
      </c>
      <c r="F88">
        <f>_xll.acq_vector_element($C$5,5*$E88+F$2)</f>
        <v>0.34411192522384226</v>
      </c>
      <c r="G88">
        <f>_xll.acq_vector_element($C$5,5*$E88+G$2)</f>
        <v>0.78818716877140105</v>
      </c>
      <c r="H88">
        <f>_xll.acq_vector_element($C$5,5*$E88+H$2)</f>
        <v>0.67953029018826783</v>
      </c>
      <c r="I88">
        <f>_xll.acq_vector_element($C$5,5*$E88+I$2)</f>
        <v>0.41156922955997288</v>
      </c>
      <c r="J88">
        <f>_xll.acq_vector_element($C$5,5*$E88+J$2)</f>
        <v>5.38149937056005E-2</v>
      </c>
    </row>
    <row r="89" spans="5:10" x14ac:dyDescent="0.35">
      <c r="E89">
        <v>86</v>
      </c>
      <c r="F89">
        <f>_xll.acq_vector_element($C$5,5*$E89+F$2)</f>
        <v>0.48102627554908395</v>
      </c>
      <c r="G89">
        <f>_xll.acq_vector_element($C$5,5*$E89+G$2)</f>
        <v>0.80660376627929509</v>
      </c>
      <c r="H89">
        <f>_xll.acq_vector_element($C$5,5*$E89+H$2)</f>
        <v>0.18162884213961661</v>
      </c>
      <c r="I89">
        <f>_xll.acq_vector_element($C$5,5*$E89+I$2)</f>
        <v>0.60295019042678177</v>
      </c>
      <c r="J89">
        <f>_xll.acq_vector_element($C$5,5*$E89+J$2)</f>
        <v>0.32131889835000038</v>
      </c>
    </row>
    <row r="90" spans="5:10" x14ac:dyDescent="0.35">
      <c r="E90">
        <v>87</v>
      </c>
      <c r="F90">
        <f>_xll.acq_vector_element($C$5,5*$E90+F$2)</f>
        <v>0.65521318418905139</v>
      </c>
      <c r="G90">
        <f>_xll.acq_vector_element($C$5,5*$E90+G$2)</f>
        <v>0.84553299634717405</v>
      </c>
      <c r="H90">
        <f>_xll.acq_vector_element($C$5,5*$E90+H$2)</f>
        <v>0.74765979126095772</v>
      </c>
      <c r="I90">
        <f>_xll.acq_vector_element($C$5,5*$E90+I$2)</f>
        <v>0.18690375192090869</v>
      </c>
      <c r="J90">
        <f>_xll.acq_vector_element($C$5,5*$E90+J$2)</f>
        <v>0.5356261758133769</v>
      </c>
    </row>
    <row r="91" spans="5:10" x14ac:dyDescent="0.35">
      <c r="E91">
        <v>88</v>
      </c>
      <c r="F91">
        <f>_xll.acq_vector_element($C$5,5*$E91+F$2)</f>
        <v>0.41729106614366174</v>
      </c>
      <c r="G91">
        <f>_xll.acq_vector_element($C$5,5*$E91+G$2)</f>
        <v>0.10915647889487445</v>
      </c>
      <c r="H91">
        <f>_xll.acq_vector_element($C$5,5*$E91+H$2)</f>
        <v>0.9890345074236393</v>
      </c>
      <c r="I91">
        <f>_xll.acq_vector_element($C$5,5*$E91+I$2)</f>
        <v>0.49619629140943289</v>
      </c>
      <c r="J91">
        <f>_xll.acq_vector_element($C$5,5*$E91+J$2)</f>
        <v>0.23659981181845069</v>
      </c>
    </row>
    <row r="92" spans="5:10" x14ac:dyDescent="0.35">
      <c r="E92">
        <v>89</v>
      </c>
      <c r="F92">
        <f>_xll.acq_vector_element($C$5,5*$E92+F$2)</f>
        <v>0.17234262125566602</v>
      </c>
      <c r="G92">
        <f>_xll.acq_vector_element($C$5,5*$E92+G$2)</f>
        <v>0.91683232947252691</v>
      </c>
      <c r="H92">
        <f>_xll.acq_vector_element($C$5,5*$E92+H$2)</f>
        <v>0.68398919189348817</v>
      </c>
      <c r="I92">
        <f>_xll.acq_vector_element($C$5,5*$E92+I$2)</f>
        <v>0.91839746502228081</v>
      </c>
      <c r="J92">
        <f>_xll.acq_vector_element($C$5,5*$E92+J$2)</f>
        <v>0.52982521383091807</v>
      </c>
    </row>
    <row r="93" spans="5:10" x14ac:dyDescent="0.35">
      <c r="E93">
        <v>90</v>
      </c>
      <c r="F93">
        <f>_xll.acq_vector_element($C$5,5*$E93+F$2)</f>
        <v>9.1296341503039002E-2</v>
      </c>
      <c r="G93">
        <f>_xll.acq_vector_element($C$5,5*$E93+G$2)</f>
        <v>0.62522426247596741</v>
      </c>
      <c r="H93">
        <f>_xll.acq_vector_element($C$5,5*$E93+H$2)</f>
        <v>0.46365272253751755</v>
      </c>
      <c r="I93">
        <f>_xll.acq_vector_element($C$5,5*$E93+I$2)</f>
        <v>0.31514301942661405</v>
      </c>
      <c r="J93">
        <f>_xll.acq_vector_element($C$5,5*$E93+J$2)</f>
        <v>0.50221633305773139</v>
      </c>
    </row>
    <row r="94" spans="5:10" x14ac:dyDescent="0.35">
      <c r="E94">
        <v>91</v>
      </c>
      <c r="F94">
        <f>_xll.acq_vector_element($C$5,5*$E94+F$2)</f>
        <v>0.49151063826866448</v>
      </c>
      <c r="G94">
        <f>_xll.acq_vector_element($C$5,5*$E94+G$2)</f>
        <v>0.31366894743405282</v>
      </c>
      <c r="H94">
        <f>_xll.acq_vector_element($C$5,5*$E94+H$2)</f>
        <v>0.82014204515144229</v>
      </c>
      <c r="I94">
        <f>_xll.acq_vector_element($C$5,5*$E94+I$2)</f>
        <v>4.733954300172627E-2</v>
      </c>
      <c r="J94">
        <f>_xll.acq_vector_element($C$5,5*$E94+J$2)</f>
        <v>0.1326204570941627</v>
      </c>
    </row>
    <row r="95" spans="5:10" x14ac:dyDescent="0.35">
      <c r="E95">
        <v>92</v>
      </c>
      <c r="F95">
        <f>_xll.acq_vector_element($C$5,5*$E95+F$2)</f>
        <v>0.24168564309366047</v>
      </c>
      <c r="G95">
        <f>_xll.acq_vector_element($C$5,5*$E95+G$2)</f>
        <v>0.12130948808044195</v>
      </c>
      <c r="H95">
        <f>_xll.acq_vector_element($C$5,5*$E95+H$2)</f>
        <v>9.5529640326276422E-2</v>
      </c>
      <c r="I95">
        <f>_xll.acq_vector_element($C$5,5*$E95+I$2)</f>
        <v>0.44621493318118155</v>
      </c>
      <c r="J95">
        <f>_xll.acq_vector_element($C$5,5*$E95+J$2)</f>
        <v>0.23824990657158196</v>
      </c>
    </row>
    <row r="96" spans="5:10" x14ac:dyDescent="0.35">
      <c r="E96">
        <v>93</v>
      </c>
      <c r="F96">
        <f>_xll.acq_vector_element($C$5,5*$E96+F$2)</f>
        <v>4.0934137534350157E-2</v>
      </c>
      <c r="G96">
        <f>_xll.acq_vector_element($C$5,5*$E96+G$2)</f>
        <v>0.80779108847491443</v>
      </c>
      <c r="H96">
        <f>_xll.acq_vector_element($C$5,5*$E96+H$2)</f>
        <v>0.30051670828834176</v>
      </c>
      <c r="I96">
        <f>_xll.acq_vector_element($C$5,5*$E96+I$2)</f>
        <v>0.89497828623279929</v>
      </c>
      <c r="J96">
        <f>_xll.acq_vector_element($C$5,5*$E96+J$2)</f>
        <v>0.40939041320234537</v>
      </c>
    </row>
    <row r="97" spans="5:10" x14ac:dyDescent="0.35">
      <c r="E97">
        <v>94</v>
      </c>
      <c r="F97">
        <f>_xll.acq_vector_element($C$5,5*$E97+F$2)</f>
        <v>4.3222895357757807E-2</v>
      </c>
      <c r="G97">
        <f>_xll.acq_vector_element($C$5,5*$E97+G$2)</f>
        <v>0.37251939042471349</v>
      </c>
      <c r="H97">
        <f>_xll.acq_vector_element($C$5,5*$E97+H$2)</f>
        <v>0.30194683675654233</v>
      </c>
      <c r="I97">
        <f>_xll.acq_vector_element($C$5,5*$E97+I$2)</f>
        <v>0.33997016795910895</v>
      </c>
      <c r="J97">
        <f>_xll.acq_vector_element($C$5,5*$E97+J$2)</f>
        <v>0.98058219579979777</v>
      </c>
    </row>
    <row r="98" spans="5:10" x14ac:dyDescent="0.35">
      <c r="E98">
        <v>95</v>
      </c>
      <c r="F98">
        <f>_xll.acq_vector_element($C$5,5*$E98+F$2)</f>
        <v>0.81257008155807853</v>
      </c>
      <c r="G98">
        <f>_xll.acq_vector_element($C$5,5*$E98+G$2)</f>
        <v>0.53950481861829758</v>
      </c>
      <c r="H98">
        <f>_xll.acq_vector_element($C$5,5*$E98+H$2)</f>
        <v>0.52820552582852542</v>
      </c>
      <c r="I98">
        <f>_xll.acq_vector_element($C$5,5*$E98+I$2)</f>
        <v>0.62630935781635344</v>
      </c>
      <c r="J98">
        <f>_xll.acq_vector_element($C$5,5*$E98+J$2)</f>
        <v>0.55382710765115917</v>
      </c>
    </row>
    <row r="99" spans="5:10" x14ac:dyDescent="0.35">
      <c r="E99">
        <v>96</v>
      </c>
      <c r="F99">
        <f>_xll.acq_vector_element($C$5,5*$E99+F$2)</f>
        <v>5.5454075336456299E-3</v>
      </c>
      <c r="G99">
        <f>_xll.acq_vector_element($C$5,5*$E99+G$2)</f>
        <v>0.11720683611929417</v>
      </c>
      <c r="H99">
        <f>_xll.acq_vector_element($C$5,5*$E99+H$2)</f>
        <v>0.48490944458171725</v>
      </c>
      <c r="I99">
        <f>_xll.acq_vector_element($C$5,5*$E99+I$2)</f>
        <v>0.78460481716319919</v>
      </c>
      <c r="J99">
        <f>_xll.acq_vector_element($C$5,5*$E99+J$2)</f>
        <v>0.98832853441126645</v>
      </c>
    </row>
    <row r="100" spans="5:10" x14ac:dyDescent="0.35">
      <c r="E100">
        <v>97</v>
      </c>
      <c r="F100">
        <f>_xll.acq_vector_element($C$5,5*$E100+F$2)</f>
        <v>0.43458618922159076</v>
      </c>
      <c r="G100">
        <f>_xll.acq_vector_element($C$5,5*$E100+G$2)</f>
        <v>0.37518552807159722</v>
      </c>
      <c r="H100">
        <f>_xll.acq_vector_element($C$5,5*$E100+H$2)</f>
        <v>7.722273119725287E-2</v>
      </c>
      <c r="I100">
        <f>_xll.acq_vector_element($C$5,5*$E100+I$2)</f>
        <v>9.7038161940872669E-2</v>
      </c>
      <c r="J100">
        <f>_xll.acq_vector_element($C$5,5*$E100+J$2)</f>
        <v>0.18181153084151447</v>
      </c>
    </row>
    <row r="101" spans="5:10" x14ac:dyDescent="0.35">
      <c r="E101">
        <v>98</v>
      </c>
      <c r="F101">
        <f>_xll.acq_vector_element($C$5,5*$E101+F$2)</f>
        <v>0.46190875815227628</v>
      </c>
      <c r="G101">
        <f>_xll.acq_vector_element($C$5,5*$E101+G$2)</f>
        <v>0.52101086871698499</v>
      </c>
      <c r="H101">
        <f>_xll.acq_vector_element($C$5,5*$E101+H$2)</f>
        <v>0.96300446544773877</v>
      </c>
      <c r="I101">
        <f>_xll.acq_vector_element($C$5,5*$E101+I$2)</f>
        <v>0.47933416813611984</v>
      </c>
      <c r="J101">
        <f>_xll.acq_vector_element($C$5,5*$E101+J$2)</f>
        <v>0.34183061448857188</v>
      </c>
    </row>
    <row r="102" spans="5:10" x14ac:dyDescent="0.35">
      <c r="E102">
        <v>99</v>
      </c>
      <c r="F102">
        <f>_xll.acq_vector_element($C$5,5*$E102+F$2)</f>
        <v>0.31354248570278287</v>
      </c>
      <c r="G102">
        <f>_xll.acq_vector_element($C$5,5*$E102+G$2)</f>
        <v>0.79892273875884712</v>
      </c>
      <c r="H102">
        <f>_xll.acq_vector_element($C$5,5*$E102+H$2)</f>
        <v>9.9669209215790033E-2</v>
      </c>
      <c r="I102">
        <f>_xll.acq_vector_element($C$5,5*$E102+I$2)</f>
        <v>0.7988463300280273</v>
      </c>
      <c r="J102">
        <f>_xll.acq_vector_element($C$5,5*$E102+J$2)</f>
        <v>0.59655266581103206</v>
      </c>
    </row>
    <row r="103" spans="5:10" x14ac:dyDescent="0.35">
      <c r="E103">
        <v>100</v>
      </c>
      <c r="F103">
        <f>_xll.acq_vector_element($C$5,5*$E103+F$2)</f>
        <v>0.20824829488992691</v>
      </c>
      <c r="G103">
        <f>_xll.acq_vector_element($C$5,5*$E103+G$2)</f>
        <v>0.2481698882766068</v>
      </c>
      <c r="H103">
        <f>_xll.acq_vector_element($C$5,5*$E103+H$2)</f>
        <v>0.44336770265363157</v>
      </c>
      <c r="I103">
        <f>_xll.acq_vector_element($C$5,5*$E103+I$2)</f>
        <v>0.60434016422368586</v>
      </c>
      <c r="J103">
        <f>_xll.acq_vector_element($C$5,5*$E103+J$2)</f>
        <v>0.71560127288103104</v>
      </c>
    </row>
    <row r="104" spans="5:10" x14ac:dyDescent="0.35">
      <c r="E104">
        <v>101</v>
      </c>
      <c r="F104">
        <f>_xll.acq_vector_element($C$5,5*$E104+F$2)</f>
        <v>0.30511365039274096</v>
      </c>
      <c r="G104">
        <f>_xll.acq_vector_element($C$5,5*$E104+G$2)</f>
        <v>0.41051977942697704</v>
      </c>
      <c r="H104">
        <f>_xll.acq_vector_element($C$5,5*$E104+H$2)</f>
        <v>0.89730494446121156</v>
      </c>
      <c r="I104">
        <f>_xll.acq_vector_element($C$5,5*$E104+I$2)</f>
        <v>0.19100695312954485</v>
      </c>
      <c r="J104">
        <f>_xll.acq_vector_element($C$5,5*$E104+J$2)</f>
        <v>0.58201532694511116</v>
      </c>
    </row>
    <row r="105" spans="5:10" x14ac:dyDescent="0.35">
      <c r="E105">
        <v>102</v>
      </c>
      <c r="F105">
        <f>_xll.acq_vector_element($C$5,5*$E105+F$2)</f>
        <v>0.96749430685304105</v>
      </c>
      <c r="G105">
        <f>_xll.acq_vector_element($C$5,5*$E105+G$2)</f>
        <v>0.71249242476187646</v>
      </c>
      <c r="H105">
        <f>_xll.acq_vector_element($C$5,5*$E105+H$2)</f>
        <v>0.65075036510825157</v>
      </c>
      <c r="I105">
        <f>_xll.acq_vector_element($C$5,5*$E105+I$2)</f>
        <v>0.68361547077074647</v>
      </c>
      <c r="J105">
        <f>_xll.acq_vector_element($C$5,5*$E105+J$2)</f>
        <v>0.86545985075645149</v>
      </c>
    </row>
    <row r="106" spans="5:10" x14ac:dyDescent="0.35">
      <c r="E106">
        <v>103</v>
      </c>
      <c r="F106">
        <f>_xll.acq_vector_element($C$5,5*$E106+F$2)</f>
        <v>0.9466208997182548</v>
      </c>
      <c r="G106">
        <f>_xll.acq_vector_element($C$5,5*$E106+G$2)</f>
        <v>2.5242354488000274E-2</v>
      </c>
      <c r="H106">
        <f>_xll.acq_vector_element($C$5,5*$E106+H$2)</f>
        <v>0.91323125851340592</v>
      </c>
      <c r="I106">
        <f>_xll.acq_vector_element($C$5,5*$E106+I$2)</f>
        <v>0.26690582139417529</v>
      </c>
      <c r="J106">
        <f>_xll.acq_vector_element($C$5,5*$E106+J$2)</f>
        <v>5.1254912046715617E-2</v>
      </c>
    </row>
    <row r="107" spans="5:10" x14ac:dyDescent="0.35">
      <c r="E107">
        <v>104</v>
      </c>
      <c r="F107">
        <f>_xll.acq_vector_element($C$5,5*$E107+F$2)</f>
        <v>0.50207110214978456</v>
      </c>
      <c r="G107">
        <f>_xll.acq_vector_element($C$5,5*$E107+G$2)</f>
        <v>0.38031548983417451</v>
      </c>
      <c r="H107">
        <f>_xll.acq_vector_element($C$5,5*$E107+H$2)</f>
        <v>6.7448632325977087E-2</v>
      </c>
      <c r="I107">
        <f>_xll.acq_vector_element($C$5,5*$E107+I$2)</f>
        <v>0.56385653465986252</v>
      </c>
      <c r="J107">
        <f>_xll.acq_vector_element($C$5,5*$E107+J$2)</f>
        <v>0.99303326173685491</v>
      </c>
    </row>
    <row r="108" spans="5:10" x14ac:dyDescent="0.35">
      <c r="E108">
        <v>105</v>
      </c>
      <c r="F108">
        <f>_xll.acq_vector_element($C$5,5*$E108+F$2)</f>
        <v>0.13257374172098935</v>
      </c>
      <c r="G108">
        <f>_xll.acq_vector_element($C$5,5*$E108+G$2)</f>
        <v>0.23646239866502583</v>
      </c>
      <c r="H108">
        <f>_xll.acq_vector_element($C$5,5*$E108+H$2)</f>
        <v>0.57513528876006603</v>
      </c>
      <c r="I108">
        <f>_xll.acq_vector_element($C$5,5*$E108+I$2)</f>
        <v>0.37429218553006649</v>
      </c>
      <c r="J108">
        <f>_xll.acq_vector_element($C$5,5*$E108+J$2)</f>
        <v>0.32256775326095521</v>
      </c>
    </row>
    <row r="109" spans="5:10" x14ac:dyDescent="0.35">
      <c r="E109">
        <v>106</v>
      </c>
      <c r="F109">
        <f>_xll.acq_vector_element($C$5,5*$E109+F$2)</f>
        <v>0.21401191386394203</v>
      </c>
      <c r="G109">
        <f>_xll.acq_vector_element($C$5,5*$E109+G$2)</f>
        <v>0.98392756306566298</v>
      </c>
      <c r="H109">
        <f>_xll.acq_vector_element($C$5,5*$E109+H$2)</f>
        <v>0.10544586554169655</v>
      </c>
      <c r="I109">
        <f>_xll.acq_vector_element($C$5,5*$E109+I$2)</f>
        <v>0.57566582271829247</v>
      </c>
      <c r="J109">
        <f>_xll.acq_vector_element($C$5,5*$E109+J$2)</f>
        <v>0.23247978114522994</v>
      </c>
    </row>
    <row r="110" spans="5:10" x14ac:dyDescent="0.35">
      <c r="E110">
        <v>107</v>
      </c>
      <c r="F110">
        <f>_xll.acq_vector_element($C$5,5*$E110+F$2)</f>
        <v>0.62972763343714178</v>
      </c>
      <c r="G110">
        <f>_xll.acq_vector_element($C$5,5*$E110+G$2)</f>
        <v>0.30061013367958367</v>
      </c>
      <c r="H110">
        <f>_xll.acq_vector_element($C$5,5*$E110+H$2)</f>
        <v>0.40101227606646717</v>
      </c>
      <c r="I110">
        <f>_xll.acq_vector_element($C$5,5*$E110+I$2)</f>
        <v>0.63444226956926286</v>
      </c>
      <c r="J110">
        <f>_xll.acq_vector_element($C$5,5*$E110+J$2)</f>
        <v>0.74463006481528282</v>
      </c>
    </row>
    <row r="111" spans="5:10" x14ac:dyDescent="0.35">
      <c r="E111">
        <v>108</v>
      </c>
      <c r="F111">
        <f>_xll.acq_vector_element($C$5,5*$E111+F$2)</f>
        <v>0.28123478568159044</v>
      </c>
      <c r="G111">
        <f>_xll.acq_vector_element($C$5,5*$E111+G$2)</f>
        <v>0.40118592325598001</v>
      </c>
      <c r="H111">
        <f>_xll.acq_vector_element($C$5,5*$E111+H$2)</f>
        <v>0.36227676086127758</v>
      </c>
      <c r="I111">
        <f>_xll.acq_vector_element($C$5,5*$E111+I$2)</f>
        <v>0.76547512877732515</v>
      </c>
      <c r="J111">
        <f>_xll.acq_vector_element($C$5,5*$E111+J$2)</f>
        <v>5.9428422246128321E-3</v>
      </c>
    </row>
    <row r="112" spans="5:10" x14ac:dyDescent="0.35">
      <c r="E112">
        <v>109</v>
      </c>
      <c r="F112">
        <f>_xll.acq_vector_element($C$5,5*$E112+F$2)</f>
        <v>0.98243123991414905</v>
      </c>
      <c r="G112">
        <f>_xll.acq_vector_element($C$5,5*$E112+G$2)</f>
        <v>0.36571912909857929</v>
      </c>
      <c r="H112">
        <f>_xll.acq_vector_element($C$5,5*$E112+H$2)</f>
        <v>0.16811676439829171</v>
      </c>
      <c r="I112">
        <f>_xll.acq_vector_element($C$5,5*$E112+I$2)</f>
        <v>0.53388598212040961</v>
      </c>
      <c r="J112">
        <f>_xll.acq_vector_element($C$5,5*$E112+J$2)</f>
        <v>0.47459468571469188</v>
      </c>
    </row>
    <row r="113" spans="5:10" x14ac:dyDescent="0.35">
      <c r="E113">
        <v>110</v>
      </c>
      <c r="F113">
        <f>_xll.acq_vector_element($C$5,5*$E113+F$2)</f>
        <v>0.16201583854854107</v>
      </c>
      <c r="G113">
        <f>_xll.acq_vector_element($C$5,5*$E113+G$2)</f>
        <v>0.54894047975540161</v>
      </c>
      <c r="H113">
        <f>_xll.acq_vector_element($C$5,5*$E113+H$2)</f>
        <v>0.59743311093188822</v>
      </c>
      <c r="I113">
        <f>_xll.acq_vector_element($C$5,5*$E113+I$2)</f>
        <v>0.43610734399408102</v>
      </c>
      <c r="J113">
        <f>_xll.acq_vector_element($C$5,5*$E113+J$2)</f>
        <v>0.29315246664918959</v>
      </c>
    </row>
    <row r="114" spans="5:10" x14ac:dyDescent="0.35">
      <c r="E114">
        <v>111</v>
      </c>
      <c r="F114">
        <f>_xll.acq_vector_element($C$5,5*$E114+F$2)</f>
        <v>0.29673129809089005</v>
      </c>
      <c r="G114">
        <f>_xll.acq_vector_element($C$5,5*$E114+G$2)</f>
        <v>0.63205049838870764</v>
      </c>
      <c r="H114">
        <f>_xll.acq_vector_element($C$5,5*$E114+H$2)</f>
        <v>0.39356374624185264</v>
      </c>
      <c r="I114">
        <f>_xll.acq_vector_element($C$5,5*$E114+I$2)</f>
        <v>2.6196605525910854E-2</v>
      </c>
      <c r="J114">
        <f>_xll.acq_vector_element($C$5,5*$E114+J$2)</f>
        <v>0.8380811233073473</v>
      </c>
    </row>
    <row r="115" spans="5:10" x14ac:dyDescent="0.35">
      <c r="E115">
        <v>112</v>
      </c>
      <c r="F115">
        <f>_xll.acq_vector_element($C$5,5*$E115+F$2)</f>
        <v>0.8875934574753046</v>
      </c>
      <c r="G115">
        <f>_xll.acq_vector_element($C$5,5*$E115+G$2)</f>
        <v>0.65164256561547518</v>
      </c>
      <c r="H115">
        <f>_xll.acq_vector_element($C$5,5*$E115+H$2)</f>
        <v>1.6118628438562155E-2</v>
      </c>
      <c r="I115">
        <f>_xll.acq_vector_element($C$5,5*$E115+I$2)</f>
        <v>0.95389693789184093</v>
      </c>
      <c r="J115">
        <f>_xll.acq_vector_element($C$5,5*$E115+J$2)</f>
        <v>0.12695803469978273</v>
      </c>
    </row>
    <row r="116" spans="5:10" x14ac:dyDescent="0.35">
      <c r="E116">
        <v>113</v>
      </c>
      <c r="F116">
        <f>_xll.acq_vector_element($C$5,5*$E116+F$2)</f>
        <v>0.47700022882781923</v>
      </c>
      <c r="G116">
        <f>_xll.acq_vector_element($C$5,5*$E116+G$2)</f>
        <v>0.77716245828196406</v>
      </c>
      <c r="H116">
        <f>_xll.acq_vector_element($C$5,5*$E116+H$2)</f>
        <v>0.87889354932121933</v>
      </c>
      <c r="I116">
        <f>_xll.acq_vector_element($C$5,5*$E116+I$2)</f>
        <v>4.5895227929577231E-2</v>
      </c>
      <c r="J116">
        <f>_xll.acq_vector_element($C$5,5*$E116+J$2)</f>
        <v>0.79220778332091868</v>
      </c>
    </row>
    <row r="117" spans="5:10" x14ac:dyDescent="0.35">
      <c r="E117">
        <v>114</v>
      </c>
      <c r="F117">
        <f>_xll.acq_vector_element($C$5,5*$E117+F$2)</f>
        <v>0.71099869511090219</v>
      </c>
      <c r="G117">
        <f>_xll.acq_vector_element($C$5,5*$E117+G$2)</f>
        <v>0.2653575234580785</v>
      </c>
      <c r="H117">
        <f>_xll.acq_vector_element($C$5,5*$E117+H$2)</f>
        <v>0.9710461376234889</v>
      </c>
      <c r="I117">
        <f>_xll.acq_vector_element($C$5,5*$E117+I$2)</f>
        <v>0.76243826793506742</v>
      </c>
      <c r="J117">
        <f>_xll.acq_vector_element($C$5,5*$E117+J$2)</f>
        <v>0.8716829342301935</v>
      </c>
    </row>
    <row r="118" spans="5:10" x14ac:dyDescent="0.35">
      <c r="E118">
        <v>115</v>
      </c>
      <c r="F118">
        <f>_xll.acq_vector_element($C$5,5*$E118+F$2)</f>
        <v>0.82273638993501663</v>
      </c>
      <c r="G118">
        <f>_xll.acq_vector_element($C$5,5*$E118+G$2)</f>
        <v>0.71016164869070053</v>
      </c>
      <c r="H118">
        <f>_xll.acq_vector_element($C$5,5*$E118+H$2)</f>
        <v>0.35299236536957324</v>
      </c>
      <c r="I118">
        <f>_xll.acq_vector_element($C$5,5*$E118+I$2)</f>
        <v>0.95850973785854876</v>
      </c>
      <c r="J118">
        <f>_xll.acq_vector_element($C$5,5*$E118+J$2)</f>
        <v>0.97423197608441114</v>
      </c>
    </row>
    <row r="119" spans="5:10" x14ac:dyDescent="0.35">
      <c r="E119">
        <v>116</v>
      </c>
      <c r="F119">
        <f>_xll.acq_vector_element($C$5,5*$E119+F$2)</f>
        <v>0.42981333518400788</v>
      </c>
      <c r="G119">
        <f>_xll.acq_vector_element($C$5,5*$E119+G$2)</f>
        <v>0.67523335036821663</v>
      </c>
      <c r="H119">
        <f>_xll.acq_vector_element($C$5,5*$E119+H$2)</f>
        <v>0.87287890980951488</v>
      </c>
      <c r="I119">
        <f>_xll.acq_vector_element($C$5,5*$E119+I$2)</f>
        <v>0.69937964645214379</v>
      </c>
      <c r="J119">
        <f>_xll.acq_vector_element($C$5,5*$E119+J$2)</f>
        <v>0.35595767176710069</v>
      </c>
    </row>
    <row r="120" spans="5:10" x14ac:dyDescent="0.35">
      <c r="E120">
        <v>117</v>
      </c>
      <c r="F120">
        <f>_xll.acq_vector_element($C$5,5*$E120+F$2)</f>
        <v>0.45959691819734871</v>
      </c>
      <c r="G120">
        <f>_xll.acq_vector_element($C$5,5*$E120+G$2)</f>
        <v>0.92976365657523274</v>
      </c>
      <c r="H120">
        <f>_xll.acq_vector_element($C$5,5*$E120+H$2)</f>
        <v>6.9734916556626558E-2</v>
      </c>
      <c r="I120">
        <f>_xll.acq_vector_element($C$5,5*$E120+I$2)</f>
        <v>0.1487776548601687</v>
      </c>
      <c r="J120">
        <f>_xll.acq_vector_element($C$5,5*$E120+J$2)</f>
        <v>0.99798017158173025</v>
      </c>
    </row>
    <row r="121" spans="5:10" x14ac:dyDescent="0.35">
      <c r="E121">
        <v>118</v>
      </c>
      <c r="F121">
        <f>_xll.acq_vector_element($C$5,5*$E121+F$2)</f>
        <v>0.94002901460044086</v>
      </c>
      <c r="G121">
        <f>_xll.acq_vector_element($C$5,5*$E121+G$2)</f>
        <v>0.63775095739401877</v>
      </c>
      <c r="H121">
        <f>_xll.acq_vector_element($C$5,5*$E121+H$2)</f>
        <v>0.83271620119921863</v>
      </c>
      <c r="I121">
        <f>_xll.acq_vector_element($C$5,5*$E121+I$2)</f>
        <v>6.8152583437040448E-2</v>
      </c>
      <c r="J121">
        <f>_xll.acq_vector_element($C$5,5*$E121+J$2)</f>
        <v>0.84605483920313418</v>
      </c>
    </row>
    <row r="122" spans="5:10" x14ac:dyDescent="0.35">
      <c r="E122">
        <v>119</v>
      </c>
      <c r="F122">
        <f>_xll.acq_vector_element($C$5,5*$E122+F$2)</f>
        <v>0.14613704080693424</v>
      </c>
      <c r="G122">
        <f>_xll.acq_vector_element($C$5,5*$E122+G$2)</f>
        <v>0.12392300879582763</v>
      </c>
      <c r="H122">
        <f>_xll.acq_vector_element($C$5,5*$E122+H$2)</f>
        <v>0.83891327260062099</v>
      </c>
      <c r="I122">
        <f>_xll.acq_vector_element($C$5,5*$E122+I$2)</f>
        <v>0.59648689674213529</v>
      </c>
      <c r="J122">
        <f>_xll.acq_vector_element($C$5,5*$E122+J$2)</f>
        <v>0.27719491417519748</v>
      </c>
    </row>
    <row r="123" spans="5:10" x14ac:dyDescent="0.35">
      <c r="E123">
        <v>120</v>
      </c>
      <c r="F123">
        <f>_xll.acq_vector_element($C$5,5*$E123+F$2)</f>
        <v>1.6392480814829469E-2</v>
      </c>
      <c r="G123">
        <f>_xll.acq_vector_element($C$5,5*$E123+G$2)</f>
        <v>0.5394509716425091</v>
      </c>
      <c r="H123">
        <f>_xll.acq_vector_element($C$5,5*$E123+H$2)</f>
        <v>0.72118437220342457</v>
      </c>
      <c r="I123">
        <f>_xll.acq_vector_element($C$5,5*$E123+I$2)</f>
        <v>8.0432774499058723E-2</v>
      </c>
      <c r="J123">
        <f>_xll.acq_vector_element($C$5,5*$E123+J$2)</f>
        <v>7.7375136315822601E-3</v>
      </c>
    </row>
    <row r="124" spans="5:10" x14ac:dyDescent="0.35">
      <c r="E124">
        <v>121</v>
      </c>
      <c r="F124">
        <f>_xll.acq_vector_element($C$5,5*$E124+F$2)</f>
        <v>0.56634673895314336</v>
      </c>
      <c r="G124">
        <f>_xll.acq_vector_element($C$5,5*$E124+G$2)</f>
        <v>8.4822275443002582E-2</v>
      </c>
      <c r="H124">
        <f>_xll.acq_vector_element($C$5,5*$E124+H$2)</f>
        <v>0.3624849112238735</v>
      </c>
      <c r="I124">
        <f>_xll.acq_vector_element($C$5,5*$E124+I$2)</f>
        <v>0.22549841413274407</v>
      </c>
      <c r="J124">
        <f>_xll.acq_vector_element($C$5,5*$E124+J$2)</f>
        <v>0.31821363628841937</v>
      </c>
    </row>
    <row r="125" spans="5:10" x14ac:dyDescent="0.35">
      <c r="E125">
        <v>122</v>
      </c>
      <c r="F125">
        <f>_xll.acq_vector_element($C$5,5*$E125+F$2)</f>
        <v>0.87512453529052436</v>
      </c>
      <c r="G125">
        <f>_xll.acq_vector_element($C$5,5*$E125+G$2)</f>
        <v>0.65352326119318604</v>
      </c>
      <c r="H125">
        <f>_xll.acq_vector_element($C$5,5*$E125+H$2)</f>
        <v>0.36357631953433156</v>
      </c>
      <c r="I125">
        <f>_xll.acq_vector_element($C$5,5*$E125+I$2)</f>
        <v>0.35490299924276769</v>
      </c>
      <c r="J125">
        <f>_xll.acq_vector_element($C$5,5*$E125+J$2)</f>
        <v>0.53995993197895586</v>
      </c>
    </row>
    <row r="126" spans="5:10" x14ac:dyDescent="0.35">
      <c r="E126">
        <v>123</v>
      </c>
      <c r="F126">
        <f>_xll.acq_vector_element($C$5,5*$E126+F$2)</f>
        <v>0.71525680623017251</v>
      </c>
      <c r="G126">
        <f>_xll.acq_vector_element($C$5,5*$E126+G$2)</f>
        <v>0.56810321076773107</v>
      </c>
      <c r="H126">
        <f>_xll.acq_vector_element($C$5,5*$E126+H$2)</f>
        <v>0.62828149297274649</v>
      </c>
      <c r="I126">
        <f>_xll.acq_vector_element($C$5,5*$E126+I$2)</f>
        <v>0.22546335915103555</v>
      </c>
      <c r="J126">
        <f>_xll.acq_vector_element($C$5,5*$E126+J$2)</f>
        <v>0.96751133073121309</v>
      </c>
    </row>
    <row r="127" spans="5:10" x14ac:dyDescent="0.35">
      <c r="E127">
        <v>124</v>
      </c>
      <c r="F127">
        <f>_xll.acq_vector_element($C$5,5*$E127+F$2)</f>
        <v>0.57214676891453564</v>
      </c>
      <c r="G127">
        <f>_xll.acq_vector_element($C$5,5*$E127+G$2)</f>
        <v>0.28141752164810896</v>
      </c>
      <c r="H127">
        <f>_xll.acq_vector_element($C$5,5*$E127+H$2)</f>
        <v>0.66095179924741387</v>
      </c>
      <c r="I127">
        <f>_xll.acq_vector_element($C$5,5*$E127+I$2)</f>
        <v>0.24639504728838801</v>
      </c>
      <c r="J127">
        <f>_xll.acq_vector_element($C$5,5*$E127+J$2)</f>
        <v>0.29824539902620018</v>
      </c>
    </row>
    <row r="128" spans="5:10" x14ac:dyDescent="0.35">
      <c r="E128">
        <v>125</v>
      </c>
      <c r="F128">
        <f>_xll.acq_vector_element($C$5,5*$E128+F$2)</f>
        <v>7.7518358128145337E-2</v>
      </c>
      <c r="G128">
        <f>_xll.acq_vector_element($C$5,5*$E128+G$2)</f>
        <v>0.41862685396336019</v>
      </c>
      <c r="H128">
        <f>_xll.acq_vector_element($C$5,5*$E128+H$2)</f>
        <v>0.8920754911378026</v>
      </c>
      <c r="I128">
        <f>_xll.acq_vector_element($C$5,5*$E128+I$2)</f>
        <v>0.45308892778120935</v>
      </c>
      <c r="J128">
        <f>_xll.acq_vector_element($C$5,5*$E128+J$2)</f>
        <v>3.4545013448223472E-2</v>
      </c>
    </row>
    <row r="129" spans="5:10" x14ac:dyDescent="0.35">
      <c r="E129">
        <v>126</v>
      </c>
      <c r="F129">
        <f>_xll.acq_vector_element($C$5,5*$E129+F$2)</f>
        <v>0.93235066486522555</v>
      </c>
      <c r="G129">
        <f>_xll.acq_vector_element($C$5,5*$E129+G$2)</f>
        <v>0.49147516675293446</v>
      </c>
      <c r="H129">
        <f>_xll.acq_vector_element($C$5,5*$E129+H$2)</f>
        <v>0.5874937535263598</v>
      </c>
      <c r="I129">
        <f>_xll.acq_vector_element($C$5,5*$E129+I$2)</f>
        <v>9.0455962345004082E-4</v>
      </c>
      <c r="J129">
        <f>_xll.acq_vector_element($C$5,5*$E129+J$2)</f>
        <v>0.9482523687183857</v>
      </c>
    </row>
    <row r="130" spans="5:10" x14ac:dyDescent="0.35">
      <c r="E130">
        <v>127</v>
      </c>
      <c r="F130">
        <f>_xll.acq_vector_element($C$5,5*$E130+F$2)</f>
        <v>0.88919860171154141</v>
      </c>
      <c r="G130">
        <f>_xll.acq_vector_element($C$5,5*$E130+G$2)</f>
        <v>0.55603475659154356</v>
      </c>
      <c r="H130">
        <f>_xll.acq_vector_element($C$5,5*$E130+H$2)</f>
        <v>0.33939747232943773</v>
      </c>
      <c r="I130">
        <f>_xll.acq_vector_element($C$5,5*$E130+I$2)</f>
        <v>0.50056141684763134</v>
      </c>
      <c r="J130">
        <f>_xll.acq_vector_element($C$5,5*$E130+J$2)</f>
        <v>0.63081819727085531</v>
      </c>
    </row>
    <row r="131" spans="5:10" x14ac:dyDescent="0.35">
      <c r="E131">
        <v>128</v>
      </c>
      <c r="F131">
        <f>_xll.acq_vector_element($C$5,5*$E131+F$2)</f>
        <v>3.5322129260748625E-3</v>
      </c>
      <c r="G131">
        <f>_xll.acq_vector_element($C$5,5*$E131+G$2)</f>
        <v>0.33070654957555234</v>
      </c>
      <c r="H131">
        <f>_xll.acq_vector_element($C$5,5*$E131+H$2)</f>
        <v>0.48088903725147247</v>
      </c>
      <c r="I131">
        <f>_xll.acq_vector_element($C$5,5*$E131+I$2)</f>
        <v>0.88898973469622433</v>
      </c>
      <c r="J131">
        <f>_xll.acq_vector_element($C$5,5*$E131+J$2)</f>
        <v>0.92745499475859106</v>
      </c>
    </row>
    <row r="132" spans="5:10" x14ac:dyDescent="0.35">
      <c r="E132">
        <v>129</v>
      </c>
      <c r="F132">
        <f>_xll.acq_vector_element($C$5,5*$E132+F$2)</f>
        <v>0.72932239016517997</v>
      </c>
      <c r="G132">
        <f>_xll.acq_vector_element($C$5,5*$E132+G$2)</f>
        <v>0.19836569507606328</v>
      </c>
      <c r="H132">
        <f>_xll.acq_vector_element($C$5,5*$E132+H$2)</f>
        <v>9.4320779666304588E-2</v>
      </c>
      <c r="I132">
        <f>_xll.acq_vector_element($C$5,5*$E132+I$2)</f>
        <v>5.2091130521148443E-2</v>
      </c>
      <c r="J132">
        <f>_xll.acq_vector_element($C$5,5*$E132+J$2)</f>
        <v>0.70670120767317712</v>
      </c>
    </row>
    <row r="133" spans="5:10" x14ac:dyDescent="0.35">
      <c r="E133">
        <v>130</v>
      </c>
      <c r="F133">
        <f>_xll.acq_vector_element($C$5,5*$E133+F$2)</f>
        <v>0.40677888924255967</v>
      </c>
      <c r="G133">
        <f>_xll.acq_vector_element($C$5,5*$E133+G$2)</f>
        <v>0.88041666708886623</v>
      </c>
      <c r="H133">
        <f>_xll.acq_vector_element($C$5,5*$E133+H$2)</f>
        <v>0.37239647656679153</v>
      </c>
      <c r="I133">
        <f>_xll.acq_vector_element($C$5,5*$E133+I$2)</f>
        <v>0.54053781880065799</v>
      </c>
      <c r="J133">
        <f>_xll.acq_vector_element($C$5,5*$E133+J$2)</f>
        <v>0.85715305712074041</v>
      </c>
    </row>
    <row r="134" spans="5:10" x14ac:dyDescent="0.35">
      <c r="E134">
        <v>131</v>
      </c>
      <c r="F134">
        <f>_xll.acq_vector_element($C$5,5*$E134+F$2)</f>
        <v>0.97573084873147309</v>
      </c>
      <c r="G134">
        <f>_xll.acq_vector_element($C$5,5*$E134+G$2)</f>
        <v>2.6611116481944919E-2</v>
      </c>
      <c r="H134">
        <f>_xll.acq_vector_element($C$5,5*$E134+H$2)</f>
        <v>0.47000322910025716</v>
      </c>
      <c r="I134">
        <f>_xll.acq_vector_element($C$5,5*$E134+I$2)</f>
        <v>0.92014923295937479</v>
      </c>
      <c r="J134">
        <f>_xll.acq_vector_element($C$5,5*$E134+J$2)</f>
        <v>3.9203633554279804E-2</v>
      </c>
    </row>
    <row r="135" spans="5:10" x14ac:dyDescent="0.35">
      <c r="E135">
        <v>132</v>
      </c>
      <c r="F135">
        <f>_xll.acq_vector_element($C$5,5*$E135+F$2)</f>
        <v>0.68090299959294498</v>
      </c>
      <c r="G135">
        <f>_xll.acq_vector_element($C$5,5*$E135+G$2)</f>
        <v>0.51348934764973819</v>
      </c>
      <c r="H135">
        <f>_xll.acq_vector_element($C$5,5*$E135+H$2)</f>
        <v>0.90422599227167666</v>
      </c>
      <c r="I135">
        <f>_xll.acq_vector_element($C$5,5*$E135+I$2)</f>
        <v>0.52184079377911985</v>
      </c>
      <c r="J135">
        <f>_xll.acq_vector_element($C$5,5*$E135+J$2)</f>
        <v>0.60752907046116889</v>
      </c>
    </row>
    <row r="136" spans="5:10" x14ac:dyDescent="0.35">
      <c r="E136">
        <v>133</v>
      </c>
      <c r="F136">
        <f>_xll.acq_vector_element($C$5,5*$E136+F$2)</f>
        <v>0.57949723489582539</v>
      </c>
      <c r="G136">
        <f>_xll.acq_vector_element($C$5,5*$E136+G$2)</f>
        <v>0.81195330619812012</v>
      </c>
      <c r="H136">
        <f>_xll.acq_vector_element($C$5,5*$E136+H$2)</f>
        <v>0.83725076192058623</v>
      </c>
      <c r="I136">
        <f>_xll.acq_vector_element($C$5,5*$E136+I$2)</f>
        <v>0.33554387791082263</v>
      </c>
      <c r="J136">
        <f>_xll.acq_vector_element($C$5,5*$E136+J$2)</f>
        <v>0.35076231230050325</v>
      </c>
    </row>
    <row r="137" spans="5:10" x14ac:dyDescent="0.35">
      <c r="E137">
        <v>134</v>
      </c>
      <c r="F137">
        <f>_xll.acq_vector_element($C$5,5*$E137+F$2)</f>
        <v>0.34956622659228742</v>
      </c>
      <c r="G137">
        <f>_xll.acq_vector_element($C$5,5*$E137+G$2)</f>
        <v>0.91138899745419621</v>
      </c>
      <c r="H137">
        <f>_xll.acq_vector_element($C$5,5*$E137+H$2)</f>
        <v>0.3898742338642478</v>
      </c>
      <c r="I137">
        <f>_xll.acq_vector_element($C$5,5*$E137+I$2)</f>
        <v>0.40041210851632059</v>
      </c>
      <c r="J137">
        <f>_xll.acq_vector_element($C$5,5*$E137+J$2)</f>
        <v>0.75479708495549858</v>
      </c>
    </row>
    <row r="138" spans="5:10" x14ac:dyDescent="0.35">
      <c r="E138">
        <v>135</v>
      </c>
      <c r="F138">
        <f>_xll.acq_vector_element($C$5,5*$E138+F$2)</f>
        <v>0.38972964766435325</v>
      </c>
      <c r="G138">
        <f>_xll.acq_vector_element($C$5,5*$E138+G$2)</f>
        <v>0.36929117608815432</v>
      </c>
      <c r="H138">
        <f>_xll.acq_vector_element($C$5,5*$E138+H$2)</f>
        <v>0.40226480923593044</v>
      </c>
      <c r="I138">
        <f>_xll.acq_vector_element($C$5,5*$E138+I$2)</f>
        <v>0.24221981014125049</v>
      </c>
      <c r="J138">
        <f>_xll.acq_vector_element($C$5,5*$E138+J$2)</f>
        <v>0.10399177391082048</v>
      </c>
    </row>
    <row r="139" spans="5:10" x14ac:dyDescent="0.35">
      <c r="E139">
        <v>136</v>
      </c>
      <c r="F139">
        <f>_xll.acq_vector_element($C$5,5*$E139+F$2)</f>
        <v>0.93766835913993418</v>
      </c>
      <c r="G139">
        <f>_xll.acq_vector_element($C$5,5*$E139+G$2)</f>
        <v>0.4659271533600986</v>
      </c>
      <c r="H139">
        <f>_xll.acq_vector_element($C$5,5*$E139+H$2)</f>
        <v>0.90801108023151755</v>
      </c>
      <c r="I139">
        <f>_xll.acq_vector_element($C$5,5*$E139+I$2)</f>
        <v>0.64807115541771054</v>
      </c>
      <c r="J139">
        <f>_xll.acq_vector_element($C$5,5*$E139+J$2)</f>
        <v>0.34879731549881399</v>
      </c>
    </row>
    <row r="140" spans="5:10" x14ac:dyDescent="0.35">
      <c r="E140">
        <v>137</v>
      </c>
      <c r="F140">
        <f>_xll.acq_vector_element($C$5,5*$E140+F$2)</f>
        <v>0.29769380181096494</v>
      </c>
      <c r="G140">
        <f>_xll.acq_vector_element($C$5,5*$E140+G$2)</f>
        <v>0.63463806710205972</v>
      </c>
      <c r="H140">
        <f>_xll.acq_vector_element($C$5,5*$E140+H$2)</f>
        <v>0.89233948453329504</v>
      </c>
      <c r="I140">
        <f>_xll.acq_vector_element($C$5,5*$E140+I$2)</f>
        <v>0.27384221274405718</v>
      </c>
      <c r="J140">
        <f>_xll.acq_vector_element($C$5,5*$E140+J$2)</f>
        <v>0.47857095976360142</v>
      </c>
    </row>
    <row r="141" spans="5:10" x14ac:dyDescent="0.35">
      <c r="E141">
        <v>138</v>
      </c>
      <c r="F141">
        <f>_xll.acq_vector_element($C$5,5*$E141+F$2)</f>
        <v>0.20611512893810868</v>
      </c>
      <c r="G141">
        <f>_xll.acq_vector_element($C$5,5*$E141+G$2)</f>
        <v>0.28236280544660985</v>
      </c>
      <c r="H141">
        <f>_xll.acq_vector_element($C$5,5*$E141+H$2)</f>
        <v>0.33633953146636486</v>
      </c>
      <c r="I141">
        <f>_xll.acq_vector_element($C$5,5*$E141+I$2)</f>
        <v>0.41853987518697977</v>
      </c>
      <c r="J141">
        <f>_xll.acq_vector_element($C$5,5*$E141+J$2)</f>
        <v>0.32709989324212074</v>
      </c>
    </row>
    <row r="142" spans="5:10" x14ac:dyDescent="0.35">
      <c r="E142">
        <v>139</v>
      </c>
      <c r="F142">
        <f>_xll.acq_vector_element($C$5,5*$E142+F$2)</f>
        <v>0.41589655145071447</v>
      </c>
      <c r="G142">
        <f>_xll.acq_vector_element($C$5,5*$E142+G$2)</f>
        <v>0.88227609870955348</v>
      </c>
      <c r="H142">
        <f>_xll.acq_vector_element($C$5,5*$E142+H$2)</f>
        <v>0.77130792546086013</v>
      </c>
      <c r="I142">
        <f>_xll.acq_vector_element($C$5,5*$E142+I$2)</f>
        <v>0.82230381644330919</v>
      </c>
      <c r="J142">
        <f>_xll.acq_vector_element($C$5,5*$E142+J$2)</f>
        <v>0.73795137484557927</v>
      </c>
    </row>
    <row r="143" spans="5:10" x14ac:dyDescent="0.35">
      <c r="E143">
        <v>140</v>
      </c>
      <c r="F143">
        <f>_xll.acq_vector_element($C$5,5*$E143+F$2)</f>
        <v>0.70962322736158967</v>
      </c>
      <c r="G143">
        <f>_xll.acq_vector_element($C$5,5*$E143+G$2)</f>
        <v>0.47322684014216065</v>
      </c>
      <c r="H143">
        <f>_xll.acq_vector_element($C$5,5*$E143+H$2)</f>
        <v>0.95934522501192987</v>
      </c>
      <c r="I143">
        <f>_xll.acq_vector_element($C$5,5*$E143+I$2)</f>
        <v>0.50189736252650619</v>
      </c>
      <c r="J143">
        <f>_xll.acq_vector_element($C$5,5*$E143+J$2)</f>
        <v>0.42254334758035839</v>
      </c>
    </row>
    <row r="144" spans="5:10" x14ac:dyDescent="0.35">
      <c r="E144">
        <v>141</v>
      </c>
      <c r="F144">
        <f>_xll.acq_vector_element($C$5,5*$E144+F$2)</f>
        <v>0.83566530514508486</v>
      </c>
      <c r="G144">
        <f>_xll.acq_vector_element($C$5,5*$E144+G$2)</f>
        <v>0.24503303715027869</v>
      </c>
      <c r="H144">
        <f>_xll.acq_vector_element($C$5,5*$E144+H$2)</f>
        <v>0.71987927728332579</v>
      </c>
      <c r="I144">
        <f>_xll.acq_vector_element($C$5,5*$E144+I$2)</f>
        <v>0.11739844013936818</v>
      </c>
      <c r="J144">
        <f>_xll.acq_vector_element($C$5,5*$E144+J$2)</f>
        <v>0.51059239520691335</v>
      </c>
    </row>
    <row r="145" spans="5:10" x14ac:dyDescent="0.35">
      <c r="E145">
        <v>142</v>
      </c>
      <c r="F145">
        <f>_xll.acq_vector_element($C$5,5*$E145+F$2)</f>
        <v>0.30105335311964154</v>
      </c>
      <c r="G145">
        <f>_xll.acq_vector_element($C$5,5*$E145+G$2)</f>
        <v>0.74453522241674364</v>
      </c>
      <c r="H145">
        <f>_xll.acq_vector_element($C$5,5*$E145+H$2)</f>
        <v>0.1452637342736125</v>
      </c>
      <c r="I145">
        <f>_xll.acq_vector_element($C$5,5*$E145+I$2)</f>
        <v>0.33431073511019349</v>
      </c>
      <c r="J145">
        <f>_xll.acq_vector_element($C$5,5*$E145+J$2)</f>
        <v>9.2186099383980036E-2</v>
      </c>
    </row>
    <row r="146" spans="5:10" x14ac:dyDescent="0.35">
      <c r="E146">
        <v>143</v>
      </c>
      <c r="F146">
        <f>_xll.acq_vector_element($C$5,5*$E146+F$2)</f>
        <v>0.54196940525434911</v>
      </c>
      <c r="G146">
        <f>_xll.acq_vector_element($C$5,5*$E146+G$2)</f>
        <v>0.60293219424784184</v>
      </c>
      <c r="H146">
        <f>_xll.acq_vector_element($C$5,5*$E146+H$2)</f>
        <v>0.58005232573486865</v>
      </c>
      <c r="I146">
        <f>_xll.acq_vector_element($C$5,5*$E146+I$2)</f>
        <v>0.36418745573610067</v>
      </c>
      <c r="J146">
        <f>_xll.acq_vector_element($C$5,5*$E146+J$2)</f>
        <v>7.2424470679834485E-2</v>
      </c>
    </row>
    <row r="147" spans="5:10" x14ac:dyDescent="0.35">
      <c r="E147">
        <v>144</v>
      </c>
      <c r="F147">
        <f>_xll.acq_vector_element($C$5,5*$E147+F$2)</f>
        <v>0.56457034102641046</v>
      </c>
      <c r="G147">
        <f>_xll.acq_vector_element($C$5,5*$E147+G$2)</f>
        <v>0.67943602288141847</v>
      </c>
      <c r="H147">
        <f>_xll.acq_vector_element($C$5,5*$E147+H$2)</f>
        <v>0.1913357200101018</v>
      </c>
      <c r="I147">
        <f>_xll.acq_vector_element($C$5,5*$E147+I$2)</f>
        <v>0.72035564039833844</v>
      </c>
      <c r="J147">
        <f>_xll.acq_vector_element($C$5,5*$E147+J$2)</f>
        <v>0.67690585646778345</v>
      </c>
    </row>
    <row r="148" spans="5:10" x14ac:dyDescent="0.35">
      <c r="E148">
        <v>145</v>
      </c>
      <c r="F148">
        <f>_xll.acq_vector_element($C$5,5*$E148+F$2)</f>
        <v>0.55248040799051523</v>
      </c>
      <c r="G148">
        <f>_xll.acq_vector_element($C$5,5*$E148+G$2)</f>
        <v>0.21550544514320791</v>
      </c>
      <c r="H148">
        <f>_xll.acq_vector_element($C$5,5*$E148+H$2)</f>
        <v>0.50496285571716726</v>
      </c>
      <c r="I148">
        <f>_xll.acq_vector_element($C$5,5*$E148+I$2)</f>
        <v>0.2780235952232033</v>
      </c>
      <c r="J148">
        <f>_xll.acq_vector_element($C$5,5*$E148+J$2)</f>
        <v>8.2719548372551799E-2</v>
      </c>
    </row>
    <row r="149" spans="5:10" x14ac:dyDescent="0.35">
      <c r="E149">
        <v>146</v>
      </c>
      <c r="F149">
        <f>_xll.acq_vector_element($C$5,5*$E149+F$2)</f>
        <v>0.74176041991449893</v>
      </c>
      <c r="G149">
        <f>_xll.acq_vector_element($C$5,5*$E149+G$2)</f>
        <v>0.58060625521466136</v>
      </c>
      <c r="H149">
        <f>_xll.acq_vector_element($C$5,5*$E149+H$2)</f>
        <v>0.55973789561539888</v>
      </c>
      <c r="I149">
        <f>_xll.acq_vector_element($C$5,5*$E149+I$2)</f>
        <v>0.62893433147110045</v>
      </c>
      <c r="J149">
        <f>_xll.acq_vector_element($C$5,5*$E149+J$2)</f>
        <v>0.33483641338534653</v>
      </c>
    </row>
    <row r="150" spans="5:10" x14ac:dyDescent="0.35">
      <c r="E150">
        <v>147</v>
      </c>
      <c r="F150">
        <f>_xll.acq_vector_element($C$5,5*$E150+F$2)</f>
        <v>0.58668129635043442</v>
      </c>
      <c r="G150">
        <f>_xll.acq_vector_element($C$5,5*$E150+G$2)</f>
        <v>0.54298877902328968</v>
      </c>
      <c r="H150">
        <f>_xll.acq_vector_element($C$5,5*$E150+H$2)</f>
        <v>0.72270194278098643</v>
      </c>
      <c r="I150">
        <f>_xll.acq_vector_element($C$5,5*$E150+I$2)</f>
        <v>0.69398470502346754</v>
      </c>
      <c r="J150">
        <f>_xll.acq_vector_element($C$5,5*$E150+J$2)</f>
        <v>8.4388432325795293E-2</v>
      </c>
    </row>
    <row r="151" spans="5:10" x14ac:dyDescent="0.35">
      <c r="E151">
        <v>148</v>
      </c>
      <c r="F151">
        <f>_xll.acq_vector_element($C$5,5*$E151+F$2)</f>
        <v>0.91213211813010275</v>
      </c>
      <c r="G151">
        <f>_xll.acq_vector_element($C$5,5*$E151+G$2)</f>
        <v>0.98054736852645874</v>
      </c>
      <c r="H151">
        <f>_xll.acq_vector_element($C$5,5*$E151+H$2)</f>
        <v>0.58071321761235595</v>
      </c>
      <c r="I151">
        <f>_xll.acq_vector_element($C$5,5*$E151+I$2)</f>
        <v>0.12138278037309647</v>
      </c>
      <c r="J151">
        <f>_xll.acq_vector_element($C$5,5*$E151+J$2)</f>
        <v>0.2326863813214004</v>
      </c>
    </row>
    <row r="152" spans="5:10" x14ac:dyDescent="0.35">
      <c r="E152">
        <v>149</v>
      </c>
      <c r="F152">
        <f>_xll.acq_vector_element($C$5,5*$E152+F$2)</f>
        <v>0.11154963774606586</v>
      </c>
      <c r="G152">
        <f>_xll.acq_vector_element($C$5,5*$E152+G$2)</f>
        <v>0.74669763282872736</v>
      </c>
      <c r="H152">
        <f>_xll.acq_vector_element($C$5,5*$E152+H$2)</f>
        <v>0.50580424536019564</v>
      </c>
      <c r="I152">
        <f>_xll.acq_vector_element($C$5,5*$E152+I$2)</f>
        <v>0.77776901936158538</v>
      </c>
      <c r="J152">
        <f>_xll.acq_vector_element($C$5,5*$E152+J$2)</f>
        <v>0.44498496106825769</v>
      </c>
    </row>
    <row r="153" spans="5:10" x14ac:dyDescent="0.35">
      <c r="E153">
        <v>150</v>
      </c>
      <c r="F153">
        <f>_xll.acq_vector_element($C$5,5*$E153+F$2)</f>
        <v>0.20040132012218237</v>
      </c>
      <c r="G153">
        <f>_xll.acq_vector_element($C$5,5*$E153+G$2)</f>
        <v>0.18249983200803399</v>
      </c>
      <c r="H153">
        <f>_xll.acq_vector_element($C$5,5*$E153+H$2)</f>
        <v>0.82057421747595072</v>
      </c>
      <c r="I153">
        <f>_xll.acq_vector_element($C$5,5*$E153+I$2)</f>
        <v>0.42053876770660281</v>
      </c>
      <c r="J153">
        <f>_xll.acq_vector_element($C$5,5*$E153+J$2)</f>
        <v>0.46493484941311181</v>
      </c>
    </row>
    <row r="154" spans="5:10" x14ac:dyDescent="0.35">
      <c r="E154">
        <v>151</v>
      </c>
      <c r="F154">
        <f>_xll.acq_vector_element($C$5,5*$E154+F$2)</f>
        <v>0.86890785093419254</v>
      </c>
      <c r="G154">
        <f>_xll.acq_vector_element($C$5,5*$E154+G$2)</f>
        <v>0.77976666367612779</v>
      </c>
      <c r="H154">
        <f>_xll.acq_vector_element($C$5,5*$E154+H$2)</f>
        <v>0.7557219595182687</v>
      </c>
      <c r="I154">
        <f>_xll.acq_vector_element($C$5,5*$E154+I$2)</f>
        <v>0.23747821990400553</v>
      </c>
      <c r="J154">
        <f>_xll.acq_vector_element($C$5,5*$E154+J$2)</f>
        <v>0.13630924699828029</v>
      </c>
    </row>
    <row r="155" spans="5:10" x14ac:dyDescent="0.35">
      <c r="E155">
        <v>152</v>
      </c>
      <c r="F155">
        <f>_xll.acq_vector_element($C$5,5*$E155+F$2)</f>
        <v>0.33258026978000998</v>
      </c>
      <c r="G155">
        <f>_xll.acq_vector_element($C$5,5*$E155+G$2)</f>
        <v>0.17913373070769012</v>
      </c>
      <c r="H155">
        <f>_xll.acq_vector_element($C$5,5*$E155+H$2)</f>
        <v>0.95369712146930397</v>
      </c>
      <c r="I155">
        <f>_xll.acq_vector_element($C$5,5*$E155+I$2)</f>
        <v>0.55147060798481107</v>
      </c>
      <c r="J155">
        <f>_xll.acq_vector_element($C$5,5*$E155+J$2)</f>
        <v>0.65781507384963334</v>
      </c>
    </row>
    <row r="156" spans="5:10" x14ac:dyDescent="0.35">
      <c r="E156">
        <v>153</v>
      </c>
      <c r="F156">
        <f>_xll.acq_vector_element($C$5,5*$E156+F$2)</f>
        <v>0.56232064636424184</v>
      </c>
      <c r="G156">
        <f>_xll.acq_vector_element($C$5,5*$E156+G$2)</f>
        <v>0.77287783194333315</v>
      </c>
      <c r="H156">
        <f>_xll.acq_vector_element($C$5,5*$E156+H$2)</f>
        <v>0.43148605478927493</v>
      </c>
      <c r="I156">
        <f>_xll.acq_vector_element($C$5,5*$E156+I$2)</f>
        <v>0.68837434705346823</v>
      </c>
      <c r="J156">
        <f>_xll.acq_vector_element($C$5,5*$E156+J$2)</f>
        <v>0.36056504095904529</v>
      </c>
    </row>
    <row r="157" spans="5:10" x14ac:dyDescent="0.35">
      <c r="E157">
        <v>154</v>
      </c>
      <c r="F157">
        <f>_xll.acq_vector_element($C$5,5*$E157+F$2)</f>
        <v>0.20430411444976926</v>
      </c>
      <c r="G157">
        <f>_xll.acq_vector_element($C$5,5*$E157+G$2)</f>
        <v>0.51866089412942529</v>
      </c>
      <c r="H157">
        <f>_xll.acq_vector_element($C$5,5*$E157+H$2)</f>
        <v>0.47068875003606081</v>
      </c>
      <c r="I157">
        <f>_xll.acq_vector_element($C$5,5*$E157+I$2)</f>
        <v>0.41165849007666111</v>
      </c>
      <c r="J157">
        <f>_xll.acq_vector_element($C$5,5*$E157+J$2)</f>
        <v>0.80896387249231339</v>
      </c>
    </row>
    <row r="158" spans="5:10" x14ac:dyDescent="0.35">
      <c r="E158">
        <v>155</v>
      </c>
      <c r="F158">
        <f>_xll.acq_vector_element($C$5,5*$E158+F$2)</f>
        <v>2.9456994729116559E-2</v>
      </c>
      <c r="G158">
        <f>_xll.acq_vector_element($C$5,5*$E158+G$2)</f>
        <v>0.67503512999974191</v>
      </c>
      <c r="H158">
        <f>_xll.acq_vector_element($C$5,5*$E158+H$2)</f>
        <v>5.3967559244483709E-2</v>
      </c>
      <c r="I158">
        <f>_xll.acq_vector_element($C$5,5*$E158+I$2)</f>
        <v>6.0278866440057755E-3</v>
      </c>
      <c r="J158">
        <f>_xll.acq_vector_element($C$5,5*$E158+J$2)</f>
        <v>0.11702945688739419</v>
      </c>
    </row>
    <row r="159" spans="5:10" x14ac:dyDescent="0.35">
      <c r="E159">
        <v>156</v>
      </c>
      <c r="F159">
        <f>_xll.acq_vector_element($C$5,5*$E159+F$2)</f>
        <v>8.7407739832997322E-2</v>
      </c>
      <c r="G159">
        <f>_xll.acq_vector_element($C$5,5*$E159+G$2)</f>
        <v>0.62847058079205453</v>
      </c>
      <c r="H159">
        <f>_xll.acq_vector_element($C$5,5*$E159+H$2)</f>
        <v>0.34679471817798913</v>
      </c>
      <c r="I159">
        <f>_xll.acq_vector_element($C$5,5*$E159+I$2)</f>
        <v>0.42945962166413665</v>
      </c>
      <c r="J159">
        <f>_xll.acq_vector_element($C$5,5*$E159+J$2)</f>
        <v>0.9443655435461551</v>
      </c>
    </row>
    <row r="160" spans="5:10" x14ac:dyDescent="0.35">
      <c r="E160">
        <v>157</v>
      </c>
      <c r="F160">
        <f>_xll.acq_vector_element($C$5,5*$E160+F$2)</f>
        <v>0.12910116231068969</v>
      </c>
      <c r="G160">
        <f>_xll.acq_vector_element($C$5,5*$E160+G$2)</f>
        <v>0.49119047820568085</v>
      </c>
      <c r="H160">
        <f>_xll.acq_vector_element($C$5,5*$E160+H$2)</f>
        <v>0.37163582909852266</v>
      </c>
      <c r="I160">
        <f>_xll.acq_vector_element($C$5,5*$E160+I$2)</f>
        <v>0.27017626888118684</v>
      </c>
      <c r="J160">
        <f>_xll.acq_vector_element($C$5,5*$E160+J$2)</f>
        <v>0.77401980292052031</v>
      </c>
    </row>
    <row r="161" spans="5:10" x14ac:dyDescent="0.35">
      <c r="E161">
        <v>158</v>
      </c>
      <c r="F161">
        <f>_xll.acq_vector_element($C$5,5*$E161+F$2)</f>
        <v>0.3604237197432667</v>
      </c>
      <c r="G161">
        <f>_xll.acq_vector_element($C$5,5*$E161+G$2)</f>
        <v>0.7423863485455513</v>
      </c>
      <c r="H161">
        <f>_xll.acq_vector_element($C$5,5*$E161+H$2)</f>
        <v>0.210652633337304</v>
      </c>
      <c r="I161">
        <f>_xll.acq_vector_element($C$5,5*$E161+I$2)</f>
        <v>6.7536564543843269E-2</v>
      </c>
      <c r="J161">
        <f>_xll.acq_vector_element($C$5,5*$E161+J$2)</f>
        <v>0.42120005562901497</v>
      </c>
    </row>
    <row r="162" spans="5:10" x14ac:dyDescent="0.35">
      <c r="E162">
        <v>159</v>
      </c>
      <c r="F162">
        <f>_xll.acq_vector_element($C$5,5*$E162+F$2)</f>
        <v>0.70682920631952584</v>
      </c>
      <c r="G162">
        <f>_xll.acq_vector_element($C$5,5*$E162+G$2)</f>
        <v>0.21803544019348919</v>
      </c>
      <c r="H162">
        <f>_xll.acq_vector_element($C$5,5*$E162+H$2)</f>
        <v>0.31981182238087058</v>
      </c>
      <c r="I162">
        <f>_xll.acq_vector_element($C$5,5*$E162+I$2)</f>
        <v>0.84575250721536577</v>
      </c>
      <c r="J162">
        <f>_xll.acq_vector_element($C$5,5*$E162+J$2)</f>
        <v>0.98050236841663718</v>
      </c>
    </row>
    <row r="163" spans="5:10" x14ac:dyDescent="0.35">
      <c r="E163">
        <v>160</v>
      </c>
      <c r="F163">
        <f>_xll.acq_vector_element($C$5,5*$E163+F$2)</f>
        <v>0.4562706034630537</v>
      </c>
      <c r="G163">
        <f>_xll.acq_vector_element($C$5,5*$E163+G$2)</f>
        <v>0.15655755810439587</v>
      </c>
      <c r="H163">
        <f>_xll.acq_vector_element($C$5,5*$E163+H$2)</f>
        <v>0.27980201784521341</v>
      </c>
      <c r="I163">
        <f>_xll.acq_vector_element($C$5,5*$E163+I$2)</f>
        <v>0.20426319632679224</v>
      </c>
      <c r="J163">
        <f>_xll.acq_vector_element($C$5,5*$E163+J$2)</f>
        <v>0.93289164453744888</v>
      </c>
    </row>
    <row r="164" spans="5:10" x14ac:dyDescent="0.35">
      <c r="E164">
        <v>161</v>
      </c>
      <c r="F164">
        <f>_xll.acq_vector_element($C$5,5*$E164+F$2)</f>
        <v>0.48372509726323187</v>
      </c>
      <c r="G164">
        <f>_xll.acq_vector_element($C$5,5*$E164+G$2)</f>
        <v>0.31435135216452181</v>
      </c>
      <c r="H164">
        <f>_xll.acq_vector_element($C$5,5*$E164+H$2)</f>
        <v>0.47783534601330757</v>
      </c>
      <c r="I164">
        <f>_xll.acq_vector_element($C$5,5*$E164+I$2)</f>
        <v>0.90971466316841543</v>
      </c>
      <c r="J164">
        <f>_xll.acq_vector_element($C$5,5*$E164+J$2)</f>
        <v>6.7744678584858775E-2</v>
      </c>
    </row>
    <row r="165" spans="5:10" x14ac:dyDescent="0.35">
      <c r="E165">
        <v>162</v>
      </c>
      <c r="F165">
        <f>_xll.acq_vector_element($C$5,5*$E165+F$2)</f>
        <v>4.341809032484889E-2</v>
      </c>
      <c r="G165">
        <f>_xll.acq_vector_element($C$5,5*$E165+G$2)</f>
        <v>0.52412791107781231</v>
      </c>
      <c r="H165">
        <f>_xll.acq_vector_element($C$5,5*$E165+H$2)</f>
        <v>0.70711505901999772</v>
      </c>
      <c r="I165">
        <f>_xll.acq_vector_element($C$5,5*$E165+I$2)</f>
        <v>0.82371056545525789</v>
      </c>
      <c r="J165">
        <f>_xll.acq_vector_element($C$5,5*$E165+J$2)</f>
        <v>0.48388904263265431</v>
      </c>
    </row>
    <row r="166" spans="5:10" x14ac:dyDescent="0.35">
      <c r="E166">
        <v>163</v>
      </c>
      <c r="F166">
        <f>_xll.acq_vector_element($C$5,5*$E166+F$2)</f>
        <v>0.42333086906000972</v>
      </c>
      <c r="G166">
        <f>_xll.acq_vector_element($C$5,5*$E166+G$2)</f>
        <v>0.44422106235288084</v>
      </c>
      <c r="H166">
        <f>_xll.acq_vector_element($C$5,5*$E166+H$2)</f>
        <v>0.58119017607532442</v>
      </c>
      <c r="I166">
        <f>_xll.acq_vector_element($C$5,5*$E166+I$2)</f>
        <v>3.6323345964774489E-2</v>
      </c>
      <c r="J166">
        <f>_xll.acq_vector_element($C$5,5*$E166+J$2)</f>
        <v>0.75228461297228932</v>
      </c>
    </row>
    <row r="167" spans="5:10" x14ac:dyDescent="0.35">
      <c r="E167">
        <v>164</v>
      </c>
      <c r="F167">
        <f>_xll.acq_vector_element($C$5,5*$E167+F$2)</f>
        <v>4.0683188242837787E-2</v>
      </c>
      <c r="G167">
        <f>_xll.acq_vector_element($C$5,5*$E167+G$2)</f>
        <v>0.39554438693448901</v>
      </c>
      <c r="H167">
        <f>_xll.acq_vector_element($C$5,5*$E167+H$2)</f>
        <v>0.33275361475534737</v>
      </c>
      <c r="I167">
        <f>_xll.acq_vector_element($C$5,5*$E167+I$2)</f>
        <v>0.46583576244302094</v>
      </c>
      <c r="J167">
        <f>_xll.acq_vector_element($C$5,5*$E167+J$2)</f>
        <v>0.94711953867226839</v>
      </c>
    </row>
    <row r="168" spans="5:10" x14ac:dyDescent="0.35">
      <c r="E168">
        <v>165</v>
      </c>
      <c r="F168">
        <f>_xll.acq_vector_element($C$5,5*$E168+F$2)</f>
        <v>0.79078102903440595</v>
      </c>
      <c r="G168">
        <f>_xll.acq_vector_element($C$5,5*$E168+G$2)</f>
        <v>0.6176599741447717</v>
      </c>
      <c r="H168">
        <f>_xll.acq_vector_element($C$5,5*$E168+H$2)</f>
        <v>0.80486584221944213</v>
      </c>
      <c r="I168">
        <f>_xll.acq_vector_element($C$5,5*$E168+I$2)</f>
        <v>0.3688748471904546</v>
      </c>
      <c r="J168">
        <f>_xll.acq_vector_element($C$5,5*$E168+J$2)</f>
        <v>0.1667737162206322</v>
      </c>
    </row>
    <row r="169" spans="5:10" x14ac:dyDescent="0.35">
      <c r="E169">
        <v>166</v>
      </c>
      <c r="F169">
        <f>_xll.acq_vector_element($C$5,5*$E169+F$2)</f>
        <v>0.61197704006917775</v>
      </c>
      <c r="G169">
        <f>_xll.acq_vector_element($C$5,5*$E169+G$2)</f>
        <v>0.77011669217608869</v>
      </c>
      <c r="H169">
        <f>_xll.acq_vector_element($C$5,5*$E169+H$2)</f>
        <v>0.20613153954036534</v>
      </c>
      <c r="I169">
        <f>_xll.acq_vector_element($C$5,5*$E169+I$2)</f>
        <v>0.46935279876925051</v>
      </c>
      <c r="J169">
        <f>_xll.acq_vector_element($C$5,5*$E169+J$2)</f>
        <v>0.16506643686443567</v>
      </c>
    </row>
    <row r="170" spans="5:10" x14ac:dyDescent="0.35">
      <c r="E170">
        <v>167</v>
      </c>
      <c r="F170">
        <f>_xll.acq_vector_element($C$5,5*$E170+F$2)</f>
        <v>0.92542108846828341</v>
      </c>
      <c r="G170">
        <f>_xll.acq_vector_element($C$5,5*$E170+G$2)</f>
        <v>0.36181726958602667</v>
      </c>
      <c r="H170">
        <f>_xll.acq_vector_element($C$5,5*$E170+H$2)</f>
        <v>0.33079165080562234</v>
      </c>
      <c r="I170">
        <f>_xll.acq_vector_element($C$5,5*$E170+I$2)</f>
        <v>0.86335335136391222</v>
      </c>
      <c r="J170">
        <f>_xll.acq_vector_element($C$5,5*$E170+J$2)</f>
        <v>0.30494204838760197</v>
      </c>
    </row>
    <row r="171" spans="5:10" x14ac:dyDescent="0.35">
      <c r="E171">
        <v>168</v>
      </c>
      <c r="F171">
        <f>_xll.acq_vector_element($C$5,5*$E171+F$2)</f>
        <v>0.50940172513946891</v>
      </c>
      <c r="G171">
        <f>_xll.acq_vector_element($C$5,5*$E171+G$2)</f>
        <v>0.48422250268049538</v>
      </c>
      <c r="H171">
        <f>_xll.acq_vector_element($C$5,5*$E171+H$2)</f>
        <v>0.29690151079557836</v>
      </c>
      <c r="I171">
        <f>_xll.acq_vector_element($C$5,5*$E171+I$2)</f>
        <v>0.92490668292157352</v>
      </c>
      <c r="J171">
        <f>_xll.acq_vector_element($C$5,5*$E171+J$2)</f>
        <v>0.95025162980891764</v>
      </c>
    </row>
    <row r="172" spans="5:10" x14ac:dyDescent="0.35">
      <c r="E172">
        <v>169</v>
      </c>
      <c r="F172">
        <f>_xll.acq_vector_element($C$5,5*$E172+F$2)</f>
        <v>0.14508926728740335</v>
      </c>
      <c r="G172">
        <f>_xll.acq_vector_element($C$5,5*$E172+G$2)</f>
        <v>0.81596608855761588</v>
      </c>
      <c r="H172">
        <f>_xll.acq_vector_element($C$5,5*$E172+H$2)</f>
        <v>0.68015705863945186</v>
      </c>
      <c r="I172">
        <f>_xll.acq_vector_element($C$5,5*$E172+I$2)</f>
        <v>0.32297394261695445</v>
      </c>
      <c r="J172">
        <f>_xll.acq_vector_element($C$5,5*$E172+J$2)</f>
        <v>0.80614360491745174</v>
      </c>
    </row>
    <row r="173" spans="5:10" x14ac:dyDescent="0.35">
      <c r="E173">
        <v>170</v>
      </c>
      <c r="F173">
        <f>_xll.acq_vector_element($C$5,5*$E173+F$2)</f>
        <v>0.97209824062883854</v>
      </c>
      <c r="G173">
        <f>_xll.acq_vector_element($C$5,5*$E173+G$2)</f>
        <v>0.86728797922842205</v>
      </c>
      <c r="H173">
        <f>_xll.acq_vector_element($C$5,5*$E173+H$2)</f>
        <v>0.98735110205598176</v>
      </c>
      <c r="I173">
        <f>_xll.acq_vector_element($C$5,5*$E173+I$2)</f>
        <v>8.9100791839882731E-2</v>
      </c>
      <c r="J173">
        <f>_xll.acq_vector_element($C$5,5*$E173+J$2)</f>
        <v>0.40866013150662184</v>
      </c>
    </row>
    <row r="174" spans="5:10" x14ac:dyDescent="0.35">
      <c r="E174">
        <v>171</v>
      </c>
      <c r="F174">
        <f>_xll.acq_vector_element($C$5,5*$E174+F$2)</f>
        <v>0.67553446954116225</v>
      </c>
      <c r="G174">
        <f>_xll.acq_vector_element($C$5,5*$E174+G$2)</f>
        <v>0.65592310368083417</v>
      </c>
      <c r="H174">
        <f>_xll.acq_vector_element($C$5,5*$E174+H$2)</f>
        <v>0.61240133410319686</v>
      </c>
      <c r="I174">
        <f>_xll.acq_vector_element($C$5,5*$E174+I$2)</f>
        <v>0.40565320057794452</v>
      </c>
      <c r="J174">
        <f>_xll.acq_vector_element($C$5,5*$E174+J$2)</f>
        <v>0.65205696178600192</v>
      </c>
    </row>
    <row r="175" spans="5:10" x14ac:dyDescent="0.35">
      <c r="E175">
        <v>172</v>
      </c>
      <c r="F175">
        <f>_xll.acq_vector_element($C$5,5*$E175+F$2)</f>
        <v>0.25734811020083725</v>
      </c>
      <c r="G175">
        <f>_xll.acq_vector_element($C$5,5*$E175+G$2)</f>
        <v>5.7603219291195273E-2</v>
      </c>
      <c r="H175">
        <f>_xll.acq_vector_element($C$5,5*$E175+H$2)</f>
        <v>8.2652677083387971E-2</v>
      </c>
      <c r="I175">
        <f>_xll.acq_vector_element($C$5,5*$E175+I$2)</f>
        <v>0.38582245982252061</v>
      </c>
      <c r="J175">
        <f>_xll.acq_vector_element($C$5,5*$E175+J$2)</f>
        <v>0.26361034088768065</v>
      </c>
    </row>
    <row r="176" spans="5:10" x14ac:dyDescent="0.35">
      <c r="E176">
        <v>173</v>
      </c>
      <c r="F176">
        <f>_xll.acq_vector_element($C$5,5*$E176+F$2)</f>
        <v>0.73322903132066131</v>
      </c>
      <c r="G176">
        <f>_xll.acq_vector_element($C$5,5*$E176+G$2)</f>
        <v>0.27147985389456153</v>
      </c>
      <c r="H176">
        <f>_xll.acq_vector_element($C$5,5*$E176+H$2)</f>
        <v>0.13585084257647395</v>
      </c>
      <c r="I176">
        <f>_xll.acq_vector_element($C$5,5*$E176+I$2)</f>
        <v>0.39863907638937235</v>
      </c>
      <c r="J176">
        <f>_xll.acq_vector_element($C$5,5*$E176+J$2)</f>
        <v>0.56708195642568171</v>
      </c>
    </row>
    <row r="177" spans="5:10" x14ac:dyDescent="0.35">
      <c r="E177">
        <v>174</v>
      </c>
      <c r="F177">
        <f>_xll.acq_vector_element($C$5,5*$E177+F$2)</f>
        <v>0.18488603411242366</v>
      </c>
      <c r="G177">
        <f>_xll.acq_vector_element($C$5,5*$E177+G$2)</f>
        <v>2.315443754196167E-2</v>
      </c>
      <c r="H177">
        <f>_xll.acq_vector_element($C$5,5*$E177+H$2)</f>
        <v>0.95381840923801064</v>
      </c>
      <c r="I177">
        <f>_xll.acq_vector_element($C$5,5*$E177+I$2)</f>
        <v>1.7456704983487725E-2</v>
      </c>
      <c r="J177">
        <f>_xll.acq_vector_element($C$5,5*$E177+J$2)</f>
        <v>0.10287988628260791</v>
      </c>
    </row>
    <row r="178" spans="5:10" x14ac:dyDescent="0.35">
      <c r="E178">
        <v>175</v>
      </c>
      <c r="F178">
        <f>_xll.acq_vector_element($C$5,5*$E178+F$2)</f>
        <v>0.47275939164683223</v>
      </c>
      <c r="G178">
        <f>_xll.acq_vector_element($C$5,5*$E178+G$2)</f>
        <v>0.62520853243768215</v>
      </c>
      <c r="H178">
        <f>_xll.acq_vector_element($C$5,5*$E178+H$2)</f>
        <v>0.84410265204496682</v>
      </c>
      <c r="I178">
        <f>_xll.acq_vector_element($C$5,5*$E178+I$2)</f>
        <v>0.44169738586060703</v>
      </c>
      <c r="J178">
        <f>_xll.acq_vector_element($C$5,5*$E178+J$2)</f>
        <v>0.88709809561260045</v>
      </c>
    </row>
    <row r="179" spans="5:10" x14ac:dyDescent="0.35">
      <c r="E179">
        <v>176</v>
      </c>
      <c r="F179">
        <f>_xll.acq_vector_element($C$5,5*$E179+F$2)</f>
        <v>0.42351805116049945</v>
      </c>
      <c r="G179">
        <f>_xll.acq_vector_element($C$5,5*$E179+G$2)</f>
        <v>0.30063103325664997</v>
      </c>
      <c r="H179">
        <f>_xll.acq_vector_element($C$5,5*$E179+H$2)</f>
        <v>0.37199178128503263</v>
      </c>
      <c r="I179">
        <f>_xll.acq_vector_element($C$5,5*$E179+I$2)</f>
        <v>0.93876599869690835</v>
      </c>
      <c r="J179">
        <f>_xll.acq_vector_element($C$5,5*$E179+J$2)</f>
        <v>0.8683147095143795</v>
      </c>
    </row>
    <row r="180" spans="5:10" x14ac:dyDescent="0.35">
      <c r="E180">
        <v>177</v>
      </c>
      <c r="F180">
        <f>_xll.acq_vector_element($C$5,5*$E180+F$2)</f>
        <v>0.58832417824305594</v>
      </c>
      <c r="G180">
        <f>_xll.acq_vector_element($C$5,5*$E180+G$2)</f>
        <v>0.28047698154114187</v>
      </c>
      <c r="H180">
        <f>_xll.acq_vector_element($C$5,5*$E180+H$2)</f>
        <v>9.8714769352227449E-2</v>
      </c>
      <c r="I180">
        <f>_xll.acq_vector_element($C$5,5*$E180+I$2)</f>
        <v>2.0576157374307513E-2</v>
      </c>
      <c r="J180">
        <f>_xll.acq_vector_element($C$5,5*$E180+J$2)</f>
        <v>9.6342520089820027E-2</v>
      </c>
    </row>
    <row r="181" spans="5:10" x14ac:dyDescent="0.35">
      <c r="E181">
        <v>178</v>
      </c>
      <c r="F181">
        <f>_xll.acq_vector_element($C$5,5*$E181+F$2)</f>
        <v>0.91809701430611312</v>
      </c>
      <c r="G181">
        <f>_xll.acq_vector_element($C$5,5*$E181+G$2)</f>
        <v>0.56561104324646294</v>
      </c>
      <c r="H181">
        <f>_xll.acq_vector_element($C$5,5*$E181+H$2)</f>
        <v>0.86448027193546295</v>
      </c>
      <c r="I181">
        <f>_xll.acq_vector_element($C$5,5*$E181+I$2)</f>
        <v>0.75673868181183934</v>
      </c>
      <c r="J181">
        <f>_xll.acq_vector_element($C$5,5*$E181+J$2)</f>
        <v>0.27690179017372429</v>
      </c>
    </row>
    <row r="182" spans="5:10" x14ac:dyDescent="0.35">
      <c r="E182">
        <v>179</v>
      </c>
      <c r="F182">
        <f>_xll.acq_vector_element($C$5,5*$E182+F$2)</f>
        <v>0.13910753163509071</v>
      </c>
      <c r="G182">
        <f>_xll.acq_vector_element($C$5,5*$E182+G$2)</f>
        <v>0.52348754880949855</v>
      </c>
      <c r="H182">
        <f>_xll.acq_vector_element($C$5,5*$E182+H$2)</f>
        <v>0.372474180534482</v>
      </c>
      <c r="I182">
        <f>_xll.acq_vector_element($C$5,5*$E182+I$2)</f>
        <v>0.10908819315955043</v>
      </c>
      <c r="J182">
        <f>_xll.acq_vector_element($C$5,5*$E182+J$2)</f>
        <v>0.98843246651813388</v>
      </c>
    </row>
    <row r="183" spans="5:10" x14ac:dyDescent="0.35">
      <c r="E183">
        <v>180</v>
      </c>
      <c r="F183">
        <f>_xll.acq_vector_element($C$5,5*$E183+F$2)</f>
        <v>9.3427064130082726E-2</v>
      </c>
      <c r="G183">
        <f>_xll.acq_vector_element($C$5,5*$E183+G$2)</f>
        <v>0.90281136869452894</v>
      </c>
      <c r="H183">
        <f>_xll.acq_vector_element($C$5,5*$E183+H$2)</f>
        <v>0.83746611163951457</v>
      </c>
      <c r="I183">
        <f>_xll.acq_vector_element($C$5,5*$E183+I$2)</f>
        <v>0.35097406967543066</v>
      </c>
      <c r="J183">
        <f>_xll.acq_vector_element($C$5,5*$E183+J$2)</f>
        <v>0.41026571486145258</v>
      </c>
    </row>
    <row r="184" spans="5:10" x14ac:dyDescent="0.35">
      <c r="E184">
        <v>181</v>
      </c>
      <c r="F184">
        <f>_xll.acq_vector_element($C$5,5*$E184+F$2)</f>
        <v>0.48843214195221663</v>
      </c>
      <c r="G184">
        <f>_xll.acq_vector_element($C$5,5*$E184+G$2)</f>
        <v>0.66171654057689011</v>
      </c>
      <c r="H184">
        <f>_xll.acq_vector_element($C$5,5*$E184+H$2)</f>
        <v>0.6059743242803961</v>
      </c>
      <c r="I184">
        <f>_xll.acq_vector_element($C$5,5*$E184+I$2)</f>
        <v>0.94320056401193142</v>
      </c>
      <c r="J184">
        <f>_xll.acq_vector_element($C$5,5*$E184+J$2)</f>
        <v>7.1345916949212551E-3</v>
      </c>
    </row>
    <row r="185" spans="5:10" x14ac:dyDescent="0.35">
      <c r="E185">
        <v>182</v>
      </c>
      <c r="F185">
        <f>_xll.acq_vector_element($C$5,5*$E185+F$2)</f>
        <v>0.24513059295713902</v>
      </c>
      <c r="G185">
        <f>_xll.acq_vector_element($C$5,5*$E185+G$2)</f>
        <v>6.267544231377542E-2</v>
      </c>
      <c r="H185">
        <f>_xll.acq_vector_element($C$5,5*$E185+H$2)</f>
        <v>1.3159831054508686E-2</v>
      </c>
      <c r="I185">
        <f>_xll.acq_vector_element($C$5,5*$E185+I$2)</f>
        <v>0.65672272490337491</v>
      </c>
      <c r="J185">
        <f>_xll.acq_vector_element($C$5,5*$E185+J$2)</f>
        <v>2.414840622805059E-2</v>
      </c>
    </row>
    <row r="186" spans="5:10" x14ac:dyDescent="0.35">
      <c r="E186">
        <v>183</v>
      </c>
      <c r="F186">
        <f>_xll.acq_vector_element($C$5,5*$E186+F$2)</f>
        <v>0.15912000392563641</v>
      </c>
      <c r="G186">
        <f>_xll.acq_vector_element($C$5,5*$E186+G$2)</f>
        <v>0.70938568958081305</v>
      </c>
      <c r="H186">
        <f>_xll.acq_vector_element($C$5,5*$E186+H$2)</f>
        <v>0.91006062855012715</v>
      </c>
      <c r="I186">
        <f>_xll.acq_vector_element($C$5,5*$E186+I$2)</f>
        <v>0.92455188324674964</v>
      </c>
      <c r="J186">
        <f>_xll.acq_vector_element($C$5,5*$E186+J$2)</f>
        <v>0.39509839983657002</v>
      </c>
    </row>
    <row r="187" spans="5:10" x14ac:dyDescent="0.35">
      <c r="E187">
        <v>184</v>
      </c>
      <c r="F187">
        <f>_xll.acq_vector_element($C$5,5*$E187+F$2)</f>
        <v>0.46733027091249824</v>
      </c>
      <c r="G187">
        <f>_xll.acq_vector_element($C$5,5*$E187+G$2)</f>
        <v>0.46940726530738175</v>
      </c>
      <c r="H187">
        <f>_xll.acq_vector_element($C$5,5*$E187+H$2)</f>
        <v>0.37510914634913206</v>
      </c>
      <c r="I187">
        <f>_xll.acq_vector_element($C$5,5*$E187+I$2)</f>
        <v>0.60966448718681931</v>
      </c>
      <c r="J187">
        <f>_xll.acq_vector_element($C$5,5*$E187+J$2)</f>
        <v>0.54286042368039489</v>
      </c>
    </row>
    <row r="188" spans="5:10" x14ac:dyDescent="0.35">
      <c r="E188">
        <v>185</v>
      </c>
      <c r="F188">
        <f>_xll.acq_vector_element($C$5,5*$E188+F$2)</f>
        <v>0.82131634280085564</v>
      </c>
      <c r="G188">
        <f>_xll.acq_vector_element($C$5,5*$E188+G$2)</f>
        <v>0.85891683748923242</v>
      </c>
      <c r="H188">
        <f>_xll.acq_vector_element($C$5,5*$E188+H$2)</f>
        <v>0.48112600739113986</v>
      </c>
      <c r="I188">
        <f>_xll.acq_vector_element($C$5,5*$E188+I$2)</f>
        <v>0.65215387823991477</v>
      </c>
      <c r="J188">
        <f>_xll.acq_vector_element($C$5,5*$E188+J$2)</f>
        <v>0.24688736768439412</v>
      </c>
    </row>
    <row r="189" spans="5:10" x14ac:dyDescent="0.35">
      <c r="E189">
        <v>186</v>
      </c>
      <c r="F189">
        <f>_xll.acq_vector_element($C$5,5*$E189+F$2)</f>
        <v>0.23297989997081459</v>
      </c>
      <c r="G189">
        <f>_xll.acq_vector_element($C$5,5*$E189+G$2)</f>
        <v>0.40234705107286572</v>
      </c>
      <c r="H189">
        <f>_xll.acq_vector_element($C$5,5*$E189+H$2)</f>
        <v>0.7745802050922066</v>
      </c>
      <c r="I189">
        <f>_xll.acq_vector_element($C$5,5*$E189+I$2)</f>
        <v>0.20452672895044088</v>
      </c>
      <c r="J189">
        <f>_xll.acq_vector_element($C$5,5*$E189+J$2)</f>
        <v>0.13461349764838815</v>
      </c>
    </row>
    <row r="190" spans="5:10" x14ac:dyDescent="0.35">
      <c r="E190">
        <v>187</v>
      </c>
      <c r="F190">
        <f>_xll.acq_vector_element($C$5,5*$E190+F$2)</f>
        <v>0.77063506632111967</v>
      </c>
      <c r="G190">
        <f>_xll.acq_vector_element($C$5,5*$E190+G$2)</f>
        <v>0.16555997100658715</v>
      </c>
      <c r="H190">
        <f>_xll.acq_vector_element($C$5,5*$E190+H$2)</f>
        <v>0.11895434674806893</v>
      </c>
      <c r="I190">
        <f>_xll.acq_vector_element($C$5,5*$E190+I$2)</f>
        <v>0.6126822791993618</v>
      </c>
      <c r="J190">
        <f>_xll.acq_vector_element($C$5,5*$E190+J$2)</f>
        <v>0.98447604780085385</v>
      </c>
    </row>
    <row r="191" spans="5:10" x14ac:dyDescent="0.35">
      <c r="E191">
        <v>188</v>
      </c>
      <c r="F191">
        <f>_xll.acq_vector_element($C$5,5*$E191+F$2)</f>
        <v>0.23878341075032949</v>
      </c>
      <c r="G191">
        <f>_xll.acq_vector_element($C$5,5*$E191+G$2)</f>
        <v>0.25656520947813988</v>
      </c>
      <c r="H191">
        <f>_xll.acq_vector_element($C$5,5*$E191+H$2)</f>
        <v>0.70477855135686696</v>
      </c>
      <c r="I191">
        <f>_xll.acq_vector_element($C$5,5*$E191+I$2)</f>
        <v>0.3960432771127671</v>
      </c>
      <c r="J191">
        <f>_xll.acq_vector_element($C$5,5*$E191+J$2)</f>
        <v>0.3495185247156769</v>
      </c>
    </row>
    <row r="192" spans="5:10" x14ac:dyDescent="0.35">
      <c r="E192">
        <v>189</v>
      </c>
      <c r="F192">
        <f>_xll.acq_vector_element($C$5,5*$E192+F$2)</f>
        <v>0.64045419846661389</v>
      </c>
      <c r="G192">
        <f>_xll.acq_vector_element($C$5,5*$E192+G$2)</f>
        <v>0.2774239587597549</v>
      </c>
      <c r="H192">
        <f>_xll.acq_vector_element($C$5,5*$E192+H$2)</f>
        <v>0.60495412419550121</v>
      </c>
      <c r="I192">
        <f>_xll.acq_vector_element($C$5,5*$E192+I$2)</f>
        <v>0.99891840456984937</v>
      </c>
      <c r="J192">
        <f>_xll.acq_vector_element($C$5,5*$E192+J$2)</f>
        <v>0.90705052041448653</v>
      </c>
    </row>
    <row r="193" spans="5:10" x14ac:dyDescent="0.35">
      <c r="E193">
        <v>190</v>
      </c>
      <c r="F193">
        <f>_xll.acq_vector_element($C$5,5*$E193+F$2)</f>
        <v>4.0616120444610715E-2</v>
      </c>
      <c r="G193">
        <f>_xll.acq_vector_element($C$5,5*$E193+G$2)</f>
        <v>0.95840145624242723</v>
      </c>
      <c r="H193">
        <f>_xll.acq_vector_element($C$5,5*$E193+H$2)</f>
        <v>0.6458225236274302</v>
      </c>
      <c r="I193">
        <f>_xll.acq_vector_element($C$5,5*$E193+I$2)</f>
        <v>0.55153805669397116</v>
      </c>
      <c r="J193">
        <f>_xll.acq_vector_element($C$5,5*$E193+J$2)</f>
        <v>3.8699587807059288E-2</v>
      </c>
    </row>
    <row r="194" spans="5:10" x14ac:dyDescent="0.35">
      <c r="E194">
        <v>191</v>
      </c>
      <c r="F194">
        <f>_xll.acq_vector_element($C$5,5*$E194+F$2)</f>
        <v>0.37488629622384906</v>
      </c>
      <c r="G194">
        <f>_xll.acq_vector_element($C$5,5*$E194+G$2)</f>
        <v>0.76021025655791163</v>
      </c>
      <c r="H194">
        <f>_xll.acq_vector_element($C$5,5*$E194+H$2)</f>
        <v>0.62018274934962392</v>
      </c>
      <c r="I194">
        <f>_xll.acq_vector_element($C$5,5*$E194+I$2)</f>
        <v>0.23008995805867016</v>
      </c>
      <c r="J194">
        <f>_xll.acq_vector_element($C$5,5*$E194+J$2)</f>
        <v>0.33103716699406505</v>
      </c>
    </row>
    <row r="195" spans="5:10" x14ac:dyDescent="0.35">
      <c r="E195">
        <v>192</v>
      </c>
      <c r="F195">
        <f>_xll.acq_vector_element($C$5,5*$E195+F$2)</f>
        <v>8.9831867488101125E-2</v>
      </c>
      <c r="G195">
        <f>_xll.acq_vector_element($C$5,5*$E195+G$2)</f>
        <v>0.10045071691274643</v>
      </c>
      <c r="H195">
        <f>_xll.acq_vector_element($C$5,5*$E195+H$2)</f>
        <v>0.6484497154597193</v>
      </c>
      <c r="I195">
        <f>_xll.acq_vector_element($C$5,5*$E195+I$2)</f>
        <v>5.4686944931745529E-2</v>
      </c>
      <c r="J195">
        <f>_xll.acq_vector_element($C$5,5*$E195+J$2)</f>
        <v>0.73260121210478246</v>
      </c>
    </row>
    <row r="196" spans="5:10" x14ac:dyDescent="0.35">
      <c r="E196">
        <v>193</v>
      </c>
      <c r="F196">
        <f>_xll.acq_vector_element($C$5,5*$E196+F$2)</f>
        <v>0.91509116603992879</v>
      </c>
      <c r="G196">
        <f>_xll.acq_vector_element($C$5,5*$E196+G$2)</f>
        <v>0.67809531441889703</v>
      </c>
      <c r="H196">
        <f>_xll.acq_vector_element($C$5,5*$E196+H$2)</f>
        <v>0.53585174051113427</v>
      </c>
      <c r="I196">
        <f>_xll.acq_vector_element($C$5,5*$E196+I$2)</f>
        <v>5.1900948164984584E-2</v>
      </c>
      <c r="J196">
        <f>_xll.acq_vector_element($C$5,5*$E196+J$2)</f>
        <v>0.20540141500532627</v>
      </c>
    </row>
    <row r="197" spans="5:10" x14ac:dyDescent="0.35">
      <c r="E197">
        <v>194</v>
      </c>
      <c r="F197">
        <f>_xll.acq_vector_element($C$5,5*$E197+F$2)</f>
        <v>0.29430694156326354</v>
      </c>
      <c r="G197">
        <f>_xll.acq_vector_element($C$5,5*$E197+G$2)</f>
        <v>0.56689855409786105</v>
      </c>
      <c r="H197">
        <f>_xll.acq_vector_element($C$5,5*$E197+H$2)</f>
        <v>0.45108834025450051</v>
      </c>
      <c r="I197">
        <f>_xll.acq_vector_element($C$5,5*$E197+I$2)</f>
        <v>0.95690902462229133</v>
      </c>
      <c r="J197">
        <f>_xll.acq_vector_element($C$5,5*$E197+J$2)</f>
        <v>0.28710328950546682</v>
      </c>
    </row>
    <row r="198" spans="5:10" x14ac:dyDescent="0.35">
      <c r="E198">
        <v>195</v>
      </c>
      <c r="F198">
        <f>_xll.acq_vector_element($C$5,5*$E198+F$2)</f>
        <v>0.24828189238905907</v>
      </c>
      <c r="G198">
        <f>_xll.acq_vector_element($C$5,5*$E198+G$2)</f>
        <v>0.81051345681771636</v>
      </c>
      <c r="H198">
        <f>_xll.acq_vector_element($C$5,5*$E198+H$2)</f>
        <v>0.61403654236346483</v>
      </c>
      <c r="I198">
        <f>_xll.acq_vector_element($C$5,5*$E198+I$2)</f>
        <v>0.13111510523594916</v>
      </c>
      <c r="J198">
        <f>_xll.acq_vector_element($C$5,5*$E198+J$2)</f>
        <v>0.52007607091218233</v>
      </c>
    </row>
    <row r="199" spans="5:10" x14ac:dyDescent="0.35">
      <c r="E199">
        <v>196</v>
      </c>
      <c r="F199">
        <f>_xll.acq_vector_element($C$5,5*$E199+F$2)</f>
        <v>0.61217936174944043</v>
      </c>
      <c r="G199">
        <f>_xll.acq_vector_element($C$5,5*$E199+G$2)</f>
        <v>5.4601486306637526E-2</v>
      </c>
      <c r="H199">
        <f>_xll.acq_vector_element($C$5,5*$E199+H$2)</f>
        <v>0.9882149463519454</v>
      </c>
      <c r="I199">
        <f>_xll.acq_vector_element($C$5,5*$E199+I$2)</f>
        <v>0.50932490127161145</v>
      </c>
      <c r="J199">
        <f>_xll.acq_vector_element($C$5,5*$E199+J$2)</f>
        <v>0.90255653881467879</v>
      </c>
    </row>
    <row r="200" spans="5:10" x14ac:dyDescent="0.35">
      <c r="E200">
        <v>197</v>
      </c>
      <c r="F200">
        <f>_xll.acq_vector_element($C$5,5*$E200+F$2)</f>
        <v>2.2844895720481873E-3</v>
      </c>
      <c r="G200">
        <f>_xll.acq_vector_element($C$5,5*$E200+G$2)</f>
        <v>0.22215706692077219</v>
      </c>
      <c r="H200">
        <f>_xll.acq_vector_element($C$5,5*$E200+H$2)</f>
        <v>0.18590397643856704</v>
      </c>
      <c r="I200">
        <f>_xll.acq_vector_element($C$5,5*$E200+I$2)</f>
        <v>8.1889098510146141E-5</v>
      </c>
      <c r="J200">
        <f>_xll.acq_vector_element($C$5,5*$E200+J$2)</f>
        <v>0.76945782103575766</v>
      </c>
    </row>
    <row r="201" spans="5:10" x14ac:dyDescent="0.35">
      <c r="E201">
        <v>198</v>
      </c>
      <c r="F201">
        <f>_xll.acq_vector_element($C$5,5*$E201+F$2)</f>
        <v>0.98059733980335295</v>
      </c>
      <c r="G201">
        <f>_xll.acq_vector_element($C$5,5*$E201+G$2)</f>
        <v>0.33439899166114628</v>
      </c>
      <c r="H201">
        <f>_xll.acq_vector_element($C$5,5*$E201+H$2)</f>
        <v>0.88271298515610397</v>
      </c>
      <c r="I201">
        <f>_xll.acq_vector_element($C$5,5*$E201+I$2)</f>
        <v>0.28218079125508666</v>
      </c>
      <c r="J201">
        <f>_xll.acq_vector_element($C$5,5*$E201+J$2)</f>
        <v>0.91947246692143381</v>
      </c>
    </row>
    <row r="202" spans="5:10" x14ac:dyDescent="0.35">
      <c r="E202">
        <v>199</v>
      </c>
      <c r="F202">
        <f>_xll.acq_vector_element($C$5,5*$E202+F$2)</f>
        <v>0.38904867833480239</v>
      </c>
      <c r="G202">
        <f>_xll.acq_vector_element($C$5,5*$E202+G$2)</f>
        <v>0.41550355101935565</v>
      </c>
      <c r="H202">
        <f>_xll.acq_vector_element($C$5,5*$E202+H$2)</f>
        <v>0.56935965572483838</v>
      </c>
      <c r="I202">
        <f>_xll.acq_vector_element($C$5,5*$E202+I$2)</f>
        <v>0.74461546493694186</v>
      </c>
      <c r="J202">
        <f>_xll.acq_vector_element($C$5,5*$E202+J$2)</f>
        <v>0.56434643105603755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9"/>
  <sheetViews>
    <sheetView workbookViewId="0">
      <selection activeCell="C6" sqref="C6"/>
    </sheetView>
  </sheetViews>
  <sheetFormatPr defaultRowHeight="14.5" x14ac:dyDescent="0.35"/>
  <cols>
    <col min="2" max="2" width="21.26953125" bestFit="1" customWidth="1"/>
    <col min="3" max="3" width="30" bestFit="1" customWidth="1"/>
    <col min="4" max="4" width="11.81640625" customWidth="1"/>
  </cols>
  <sheetData>
    <row r="2" spans="2:3" ht="15" thickBot="1" x14ac:dyDescent="0.4">
      <c r="B2" s="11" t="s">
        <v>19</v>
      </c>
      <c r="C2" s="11"/>
    </row>
    <row r="3" spans="2:3" x14ac:dyDescent="0.35">
      <c r="B3" t="s">
        <v>21</v>
      </c>
      <c r="C3" s="16">
        <f>_xll.acq_excel_version()</f>
        <v>16</v>
      </c>
    </row>
    <row r="4" spans="2:3" x14ac:dyDescent="0.35">
      <c r="B4" t="s">
        <v>22</v>
      </c>
      <c r="C4" s="16" t="str">
        <f>_xll.acq_version()</f>
        <v>1.2.5967.32885</v>
      </c>
    </row>
    <row r="5" spans="2:3" x14ac:dyDescent="0.35">
      <c r="B5" t="s">
        <v>20</v>
      </c>
      <c r="C5" s="16" t="str">
        <f>_xll.acq_xllpath()</f>
        <v>C:\Dev\ACQ\Distribution\ACQ64.xll</v>
      </c>
    </row>
    <row r="6" spans="2:3" x14ac:dyDescent="0.35">
      <c r="B6" t="s">
        <v>23</v>
      </c>
      <c r="C6" s="16" t="str">
        <f>_xll.acq_exceldna_version()</f>
        <v>0.33.9.1</v>
      </c>
    </row>
    <row r="7" spans="2:3" x14ac:dyDescent="0.35">
      <c r="B7" t="s">
        <v>58</v>
      </c>
      <c r="C7" s="16" t="str">
        <f>_xll.acq_dotnet_version()</f>
        <v>4.0.30319.42000</v>
      </c>
    </row>
    <row r="9" spans="2:3" ht="15" thickBot="1" x14ac:dyDescent="0.4">
      <c r="B9" s="11" t="s">
        <v>43</v>
      </c>
      <c r="C9" s="11"/>
    </row>
    <row r="10" spans="2:3" x14ac:dyDescent="0.35">
      <c r="B10" t="s">
        <v>44</v>
      </c>
      <c r="C10" s="10" t="s">
        <v>42</v>
      </c>
    </row>
    <row r="11" spans="2:3" x14ac:dyDescent="0.35">
      <c r="B11" t="s">
        <v>59</v>
      </c>
      <c r="C11" s="10" t="s">
        <v>60</v>
      </c>
    </row>
    <row r="17" spans="2:3" ht="15" thickBot="1" x14ac:dyDescent="0.4">
      <c r="B17" s="11" t="s">
        <v>18</v>
      </c>
      <c r="C17" s="11"/>
    </row>
    <row r="18" spans="2:3" x14ac:dyDescent="0.35">
      <c r="B18" s="1" t="s">
        <v>14</v>
      </c>
      <c r="C18" s="15">
        <v>20150630</v>
      </c>
    </row>
    <row r="19" spans="2:3" x14ac:dyDescent="0.35">
      <c r="B19" s="1" t="s">
        <v>15</v>
      </c>
      <c r="C19" s="14">
        <f>_xll.acq_convert_todate(C18)</f>
        <v>42185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"/>
  <sheetViews>
    <sheetView workbookViewId="0">
      <selection activeCell="H13" sqref="H13"/>
    </sheetView>
  </sheetViews>
  <sheetFormatPr defaultRowHeight="14.5" x14ac:dyDescent="0.35"/>
  <cols>
    <col min="11" max="11" width="9.26953125" customWidth="1"/>
  </cols>
  <sheetData>
    <row r="2" spans="2:16" x14ac:dyDescent="0.35">
      <c r="B2" s="24" t="s">
        <v>37</v>
      </c>
      <c r="C2" s="24"/>
      <c r="D2" s="24"/>
      <c r="F2" s="24" t="s">
        <v>45</v>
      </c>
      <c r="G2" s="24"/>
      <c r="H2" s="24"/>
      <c r="J2" s="24" t="s">
        <v>49</v>
      </c>
      <c r="K2" s="24"/>
      <c r="L2" s="24"/>
      <c r="N2" s="24" t="s">
        <v>56</v>
      </c>
      <c r="O2" s="24"/>
      <c r="P2" s="24"/>
    </row>
    <row r="3" spans="2:16" x14ac:dyDescent="0.35">
      <c r="B3" s="25" t="s">
        <v>40</v>
      </c>
      <c r="C3" s="26" t="s">
        <v>41</v>
      </c>
      <c r="D3" s="27"/>
      <c r="F3" s="25" t="s">
        <v>40</v>
      </c>
      <c r="G3" s="26" t="s">
        <v>41</v>
      </c>
      <c r="H3" s="27"/>
      <c r="J3" s="25" t="s">
        <v>50</v>
      </c>
      <c r="K3" s="26" t="s">
        <v>51</v>
      </c>
      <c r="L3" s="27"/>
      <c r="N3" s="25"/>
      <c r="O3" s="26"/>
      <c r="P3" s="27"/>
    </row>
    <row r="4" spans="2:16" x14ac:dyDescent="0.35">
      <c r="B4" s="28">
        <v>0</v>
      </c>
      <c r="C4" s="29">
        <v>2</v>
      </c>
      <c r="D4" s="30">
        <f>_xll.acq_vector_element($C$8,B4)</f>
        <v>2</v>
      </c>
      <c r="F4" s="28">
        <v>0</v>
      </c>
      <c r="G4" s="29" t="s">
        <v>46</v>
      </c>
      <c r="H4" s="30" t="str">
        <f>_xll.acq_array_element($G$8,F4)</f>
        <v>asd</v>
      </c>
      <c r="J4" s="28" t="s">
        <v>46</v>
      </c>
      <c r="K4" s="29" t="s">
        <v>46</v>
      </c>
      <c r="L4" s="30" t="str">
        <f>_xll.acq_hashtable_element($K$8,J4)</f>
        <v>asd</v>
      </c>
      <c r="N4" s="15">
        <v>1</v>
      </c>
      <c r="O4" s="15">
        <v>2</v>
      </c>
      <c r="P4" s="34"/>
    </row>
    <row r="5" spans="2:16" x14ac:dyDescent="0.35">
      <c r="B5" s="28">
        <v>1</v>
      </c>
      <c r="C5" s="29">
        <v>7</v>
      </c>
      <c r="D5" s="30">
        <f>_xll.acq_vector_element($C$8,B5)</f>
        <v>7</v>
      </c>
      <c r="F5" s="28">
        <v>1</v>
      </c>
      <c r="G5" s="29" t="s">
        <v>47</v>
      </c>
      <c r="H5" s="30" t="str">
        <f>_xll.acq_array_element($G$8,F5)</f>
        <v>dfg</v>
      </c>
      <c r="J5" s="28" t="s">
        <v>52</v>
      </c>
      <c r="K5" s="29" t="s">
        <v>47</v>
      </c>
      <c r="L5" s="30" t="str">
        <f>_xll.acq_hashtable_element($K$8,J5)</f>
        <v>dfg</v>
      </c>
      <c r="N5" s="15">
        <v>4</v>
      </c>
      <c r="O5" s="15">
        <v>3</v>
      </c>
      <c r="P5" s="34"/>
    </row>
    <row r="6" spans="2:16" x14ac:dyDescent="0.35">
      <c r="B6" s="28">
        <v>2</v>
      </c>
      <c r="C6" s="29">
        <v>4</v>
      </c>
      <c r="D6" s="30">
        <f>_xll.acq_vector_element($C$8,B6)</f>
        <v>4</v>
      </c>
      <c r="F6" s="28">
        <v>2</v>
      </c>
      <c r="G6" s="29" t="s">
        <v>48</v>
      </c>
      <c r="H6" s="30" t="str">
        <f>_xll.acq_array_element($G$8,F6)</f>
        <v>hjk</v>
      </c>
      <c r="J6" s="28" t="s">
        <v>53</v>
      </c>
      <c r="K6" s="29" t="s">
        <v>48</v>
      </c>
      <c r="L6" s="30" t="str">
        <f>_xll.acq_hashtable_element($K$8,J6)</f>
        <v>hjk</v>
      </c>
      <c r="N6" s="15">
        <v>2</v>
      </c>
      <c r="O6" s="15">
        <v>3</v>
      </c>
      <c r="P6" s="34"/>
    </row>
    <row r="7" spans="2:16" x14ac:dyDescent="0.35">
      <c r="B7" s="28">
        <v>3</v>
      </c>
      <c r="C7" s="29">
        <v>5</v>
      </c>
      <c r="D7" s="30">
        <f>_xll.acq_vector_element($C$8,B7)</f>
        <v>5</v>
      </c>
      <c r="F7" s="28">
        <v>3</v>
      </c>
      <c r="G7" s="31">
        <v>42371</v>
      </c>
      <c r="H7" s="32">
        <f>_xll.acq_array_element($G$8,F7)</f>
        <v>42371</v>
      </c>
      <c r="J7" s="28" t="s">
        <v>54</v>
      </c>
      <c r="K7" s="31" t="s">
        <v>55</v>
      </c>
      <c r="L7" s="32" t="str">
        <f>_xll.acq_hashtable_element($K$8,J7)</f>
        <v>2/6/20169</v>
      </c>
      <c r="N7" s="15">
        <v>3</v>
      </c>
      <c r="O7" s="15">
        <v>4</v>
      </c>
      <c r="P7" s="34"/>
    </row>
    <row r="8" spans="2:16" x14ac:dyDescent="0.35">
      <c r="B8" s="28" t="s">
        <v>38</v>
      </c>
      <c r="C8" s="33" t="str">
        <f>_xll.acq_vector_create(C4:C7)</f>
        <v>#acqVector:27</v>
      </c>
      <c r="D8" s="34" t="str">
        <f>_xll.acq_vector_scale(C8,-1)</f>
        <v>#acqVector:28</v>
      </c>
      <c r="F8" s="28" t="s">
        <v>38</v>
      </c>
      <c r="G8" s="33" t="str">
        <f>_xll.acq_array_create(G4:G7)</f>
        <v>#acqArray:13</v>
      </c>
      <c r="H8" s="34"/>
      <c r="J8" s="28" t="s">
        <v>38</v>
      </c>
      <c r="K8" s="33" t="str">
        <f>_xll.acq_hashtable_create(J4:J7,K4:K7)</f>
        <v>#acqHashtable:15</v>
      </c>
      <c r="L8" s="34"/>
      <c r="N8" s="28" t="s">
        <v>38</v>
      </c>
      <c r="O8" s="33" t="str">
        <f>_xll.acq_matrix_create(N4:O7)</f>
        <v>#acqMatrix:18</v>
      </c>
      <c r="P8" s="34"/>
    </row>
    <row r="9" spans="2:16" x14ac:dyDescent="0.35">
      <c r="B9" s="35" t="s">
        <v>39</v>
      </c>
      <c r="C9" s="36">
        <f>_xll.acq_vector_size(C8)</f>
        <v>4</v>
      </c>
      <c r="D9" s="37"/>
      <c r="F9" s="35" t="s">
        <v>39</v>
      </c>
      <c r="G9" s="36">
        <f>_xll.acq_array_size(G8)</f>
        <v>4</v>
      </c>
      <c r="H9" s="37"/>
      <c r="J9" s="35" t="s">
        <v>39</v>
      </c>
      <c r="K9" s="36">
        <f>_xll.acq_hashtable_size(K8)</f>
        <v>4</v>
      </c>
      <c r="L9" s="37"/>
      <c r="N9" s="35" t="s">
        <v>39</v>
      </c>
      <c r="O9" s="36">
        <f>_xll.acq_matrix_rows(O8)</f>
        <v>4</v>
      </c>
      <c r="P9" s="37">
        <f>_xll.acq_matrix_columns(O8)</f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Interpolation</vt:lpstr>
      <vt:lpstr>Functions</vt:lpstr>
      <vt:lpstr>Interpolation Tension</vt:lpstr>
      <vt:lpstr>Interpolaton2D</vt:lpstr>
      <vt:lpstr>Scattered Interpolation</vt:lpstr>
      <vt:lpstr>Lowess</vt:lpstr>
      <vt:lpstr>Random</vt:lpstr>
      <vt:lpstr>Utils</vt:lpstr>
      <vt:lpstr>Objects</vt:lpstr>
      <vt:lpstr>Description</vt:lpstr>
      <vt:lpstr>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chirokov</dc:creator>
  <cp:lastModifiedBy>chirokov</cp:lastModifiedBy>
  <dcterms:created xsi:type="dcterms:W3CDTF">2016-03-23T01:12:02Z</dcterms:created>
  <dcterms:modified xsi:type="dcterms:W3CDTF">2016-05-03T23:53:57Z</dcterms:modified>
</cp:coreProperties>
</file>