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Gerits\Downloads\"/>
    </mc:Choice>
  </mc:AlternateContent>
  <xr:revisionPtr revIDLastSave="0" documentId="13_ncr:1_{B3ABE735-7499-4F05-9CB2-2B74413613E1}" xr6:coauthVersionLast="47" xr6:coauthVersionMax="47" xr10:uidLastSave="{00000000-0000-0000-0000-000000000000}"/>
  <bookViews>
    <workbookView xWindow="-103" yWindow="-103" windowWidth="24892" windowHeight="14914" xr2:uid="{B7ABD699-4E1A-4F9D-8BC7-D7094DF5D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J13" i="1"/>
  <c r="M3" i="1"/>
  <c r="M4" i="1"/>
  <c r="M5" i="1"/>
  <c r="M6" i="1"/>
  <c r="M7" i="1"/>
  <c r="M8" i="1"/>
  <c r="M9" i="1"/>
  <c r="M10" i="1"/>
  <c r="M11" i="1"/>
  <c r="M12" i="1"/>
  <c r="M2" i="1"/>
  <c r="K3" i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2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<sst xmlns="http://schemas.openxmlformats.org/spreadsheetml/2006/main" count="15" uniqueCount="15">
  <si>
    <t>RPM</t>
  </si>
  <si>
    <t>V</t>
  </si>
  <si>
    <t>A</t>
  </si>
  <si>
    <t>Thrust (g)</t>
  </si>
  <si>
    <t>rho</t>
  </si>
  <si>
    <t>D</t>
  </si>
  <si>
    <t>T(N)</t>
  </si>
  <si>
    <t>K_f</t>
  </si>
  <si>
    <t>corrected rpm Kf</t>
  </si>
  <si>
    <t>power(W)</t>
  </si>
  <si>
    <t>6000°/s</t>
  </si>
  <si>
    <t>measured</t>
  </si>
  <si>
    <t>5000°/s</t>
  </si>
  <si>
    <t>conservative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</si>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</sst>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Force(g)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1135</c:v>
                </c:pt>
                <c:pt idx="2">
                  <c:v>2422</c:v>
                </c:pt>
                <c:pt idx="3">
                  <c:v>3762</c:v>
                </c:pt>
                <c:pt idx="4">
                  <c:v>5087</c:v>
                </c:pt>
                <c:pt idx="5">
                  <c:v>6008</c:v>
                </c:pt>
                <c:pt idx="6">
                  <c:v>7042</c:v>
                </c:pt>
                <c:pt idx="7">
                  <c:v>7830</c:v>
                </c:pt>
                <c:pt idx="8">
                  <c:v>8200</c:v>
                </c:pt>
                <c:pt idx="9">
                  <c:v>8500</c:v>
                </c:pt>
                <c:pt idx="10">
                  <c:v>8900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74</c:v>
                </c:pt>
                <c:pt idx="3">
                  <c:v>194</c:v>
                </c:pt>
                <c:pt idx="4">
                  <c:v>385</c:v>
                </c:pt>
                <c:pt idx="5">
                  <c:v>574</c:v>
                </c:pt>
                <c:pt idx="6">
                  <c:v>800</c:v>
                </c:pt>
                <c:pt idx="7">
                  <c:v>1020</c:v>
                </c:pt>
                <c:pt idx="8">
                  <c:v>1236</c:v>
                </c:pt>
                <c:pt idx="9">
                  <c:v>1250</c:v>
                </c:pt>
                <c:pt idx="10">
                  <c:v>1373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1-46B9-9EA6-883ED973D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572192"/>
        <c:axId val="1599572672"/>
      </c:scatterChart>
      <c:valAx>
        <c:axId val="159957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72672"/>
        <c:crosses val="autoZero"/>
        <c:crossBetween val="midCat"/>
      </c:valAx>
      <c:valAx>
        <c:axId val="15995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7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Thrust coefficient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1135</c:v>
                </c:pt>
                <c:pt idx="2">
                  <c:v>2422</c:v>
                </c:pt>
                <c:pt idx="3">
                  <c:v>3762</c:v>
                </c:pt>
                <c:pt idx="4">
                  <c:v>5087</c:v>
                </c:pt>
                <c:pt idx="5">
                  <c:v>6008</c:v>
                </c:pt>
                <c:pt idx="6">
                  <c:v>7042</c:v>
                </c:pt>
                <c:pt idx="7">
                  <c:v>7830</c:v>
                </c:pt>
                <c:pt idx="8">
                  <c:v>8200</c:v>
                </c:pt>
                <c:pt idx="9">
                  <c:v>8500</c:v>
                </c:pt>
                <c:pt idx="10">
                  <c:v>8900</c:v>
                </c:pt>
              </c:numCache>
            </c:numRef>
          </c:xVal>
          <c:yVal>
            <c:numRef>
              <c:f>Sheet1!$J$2:$J$12</c:f>
              <c:numCache>
                <c:formatCode>General</c:formatCode>
                <c:ptCount val="11"/>
                <c:pt idx="0">
                  <c:v>0</c:v>
                </c:pt>
                <c:pt idx="1">
                  <c:v>1.0873682028660428E-7</c:v>
                </c:pt>
                <c:pt idx="2">
                  <c:v>4.4176550673390447E-7</c:v>
                </c:pt>
                <c:pt idx="3">
                  <c:v>4.8003456316819478E-7</c:v>
                </c:pt>
                <c:pt idx="4">
                  <c:v>5.210094674153767E-7</c:v>
                </c:pt>
                <c:pt idx="5">
                  <c:v>5.5687844137292908E-7</c:v>
                </c:pt>
                <c:pt idx="6">
                  <c:v>5.6494517825779836E-7</c:v>
                </c:pt>
                <c:pt idx="7">
                  <c:v>5.8261948966620265E-7</c:v>
                </c:pt>
                <c:pt idx="8">
                  <c:v>6.437231485267198E-7</c:v>
                </c:pt>
                <c:pt idx="9">
                  <c:v>6.0587149789667293E-7</c:v>
                </c:pt>
                <c:pt idx="10">
                  <c:v>6.0701424757203913E-7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9-4FD3-99E2-CB9825293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13952"/>
        <c:axId val="1599614912"/>
      </c:scatterChart>
      <c:valAx>
        <c:axId val="159961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14912"/>
        <c:crosses val="autoZero"/>
        <c:crossBetween val="midCat"/>
      </c:valAx>
      <c:valAx>
        <c:axId val="15996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1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pwm to rmp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74278215223097E-3"/>
                  <c:y val="0.40951771653543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28575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748272090988627"/>
                  <c:y val="0.4410761154855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-60</c:v>
                </c:pt>
                <c:pt idx="3">
                  <c:v>-40</c:v>
                </c:pt>
                <c:pt idx="4">
                  <c:v>-20</c:v>
                </c:pt>
                <c:pt idx="5">
                  <c:v>0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1135</c:v>
                </c:pt>
                <c:pt idx="2">
                  <c:v>2422</c:v>
                </c:pt>
                <c:pt idx="3">
                  <c:v>3762</c:v>
                </c:pt>
                <c:pt idx="4">
                  <c:v>5087</c:v>
                </c:pt>
                <c:pt idx="5">
                  <c:v>6008</c:v>
                </c:pt>
                <c:pt idx="6">
                  <c:v>7042</c:v>
                </c:pt>
                <c:pt idx="7">
                  <c:v>7830</c:v>
                </c:pt>
                <c:pt idx="8">
                  <c:v>8200</c:v>
                </c:pt>
                <c:pt idx="9">
                  <c:v>8500</c:v>
                </c:pt>
                <c:pt idx="10">
                  <c:v>8900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A2-4D03-B0D1-F470FFF9B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387055"/>
        <c:axId val="1203382735"/>
      </c:scatterChart>
      <c:valAx>
        <c:axId val="120338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382735"/>
        <c:crosses val="autoZero"/>
        <c:crossBetween val="midCat"/>
      </c:valAx>
      <c:valAx>
        <c:axId val="12033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38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367392</xdr:colOff>
      <xdr:row>20</xdr:row>
      <xdr:rowOff>38099</xdr:rowOff>
    </xdr:from>
    <xdr:to>
      <xdr:col>5</xdr:col>
      <xdr:colOff>465363</xdr:colOff>
      <xdr:row>35</xdr:row>
      <xdr:rowOff>5442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2E1F3-6FCA-48FC-EBEF-F159A0759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318407</xdr:colOff>
      <xdr:row>19</xdr:row>
      <xdr:rowOff>125185</xdr:rowOff>
    </xdr:from>
    <xdr:to>
      <xdr:col>13</xdr:col>
      <xdr:colOff>318407</xdr:colOff>
      <xdr:row>34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32796B-76FC-3F99-2516-70626488F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585106</xdr:colOff>
      <xdr:row>19</xdr:row>
      <xdr:rowOff>130628</xdr:rowOff>
    </xdr:from>
    <xdr:to>
      <xdr:col>20</xdr:col>
      <xdr:colOff>585106</xdr:colOff>
      <xdr:row>34</xdr:row>
      <xdr:rowOff>97971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6AB26-22AE-2CCF-906F-A4ABDE625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58BE-9982-46A1-B8DA-A949D006F8AA}">
  <dimension ref="B1:M20"/>
  <sheetViews>
    <sheetView tabSelected="1" topLeftCell="D7" workbookViewId="0">
      <selection activeCell="S14" sqref="S14"/>
    </sheetView>
  </sheetViews>
  <sheetFormatPr defaultRowHeight="14.6" x14ac:dyDescent="0.4"/>
  <cols>
    <col min="2" max="2" width="12.84375" customWidth="1"/>
    <col min="3" max="3" width="12.61328125" customWidth="1"/>
    <col min="4" max="4" width="19.3046875" customWidth="1"/>
    <col min="10" max="10" width="11.84375" bestFit="1" customWidth="1"/>
  </cols>
  <sheetData>
    <row r="1" spans="2:13" x14ac:dyDescent="0.4">
      <c r="B1" t="s">
        <v>3</v>
      </c>
      <c r="C1" t="s">
        <v>0</v>
      </c>
      <c r="D1" t="s">
        <v>14</v>
      </c>
      <c r="E1" t="s">
        <v>1</v>
      </c>
      <c r="F1" t="s">
        <v>2</v>
      </c>
      <c r="I1" t="s">
        <v>6</v>
      </c>
      <c r="J1" t="s">
        <v>7</v>
      </c>
      <c r="K1" t="s">
        <v>8</v>
      </c>
      <c r="M1" t="s">
        <v>9</v>
      </c>
    </row>
    <row r="2" spans="2:13" x14ac:dyDescent="0.4">
      <c r="B2">
        <v>0</v>
      </c>
      <c r="C2">
        <v>0</v>
      </c>
      <c r="D2">
        <v>-100</v>
      </c>
      <c r="E2">
        <v>12.52</v>
      </c>
      <c r="F2">
        <v>0</v>
      </c>
      <c r="I2">
        <f>B2*9.80665/1000</f>
        <v>0</v>
      </c>
      <c r="J2" t="e">
        <f>I2/(C2^2*$B$20*$C$20)</f>
        <v>#DIV/0!</v>
      </c>
      <c r="K2" t="e">
        <f>I2*4/(C2^2*$B$20*$C$20)</f>
        <v>#DIV/0!</v>
      </c>
      <c r="M2">
        <f>E2*F2</f>
        <v>0</v>
      </c>
    </row>
    <row r="3" spans="2:13" x14ac:dyDescent="0.4">
      <c r="B3">
        <v>4</v>
      </c>
      <c r="C3">
        <v>1135</v>
      </c>
      <c r="D3">
        <f>D2+20</f>
        <v>-80</v>
      </c>
      <c r="E3">
        <v>12.52</v>
      </c>
      <c r="F3">
        <v>0.13</v>
      </c>
      <c r="G3">
        <v>-78</v>
      </c>
      <c r="I3">
        <f t="shared" ref="I3:I12" si="0">B3*9.80665/1000</f>
        <v>3.92266E-2</v>
      </c>
      <c r="J3">
        <f t="shared" ref="J3:J12" si="1">I3/(C3^2*$B$20*$C$20)</f>
        <v>1.0873682028660428E-7</v>
      </c>
      <c r="K3">
        <f t="shared" ref="K3:K12" si="2">I3*4/(C3^2*$B$20*$C$20)</f>
        <v>4.3494728114641711E-7</v>
      </c>
      <c r="M3">
        <f t="shared" ref="M3:M12" si="3">E3*F3</f>
        <v>1.6275999999999999</v>
      </c>
    </row>
    <row r="4" spans="2:13" x14ac:dyDescent="0.4">
      <c r="B4">
        <v>74</v>
      </c>
      <c r="C4">
        <v>2422</v>
      </c>
      <c r="D4">
        <f t="shared" ref="D4:D12" si="4">D3+20</f>
        <v>-60</v>
      </c>
      <c r="E4">
        <v>12.5</v>
      </c>
      <c r="F4">
        <v>0.59</v>
      </c>
      <c r="I4">
        <f t="shared" si="0"/>
        <v>0.72569209999999995</v>
      </c>
      <c r="J4">
        <f t="shared" si="1"/>
        <v>4.4176550673390447E-7</v>
      </c>
      <c r="K4">
        <f t="shared" si="2"/>
        <v>1.7670620269356179E-6</v>
      </c>
      <c r="M4">
        <f t="shared" si="3"/>
        <v>7.375</v>
      </c>
    </row>
    <row r="5" spans="2:13" x14ac:dyDescent="0.4">
      <c r="B5">
        <v>194</v>
      </c>
      <c r="C5">
        <v>3762</v>
      </c>
      <c r="D5">
        <f t="shared" si="4"/>
        <v>-40</v>
      </c>
      <c r="E5">
        <v>12.45</v>
      </c>
      <c r="F5">
        <v>1.52</v>
      </c>
      <c r="I5">
        <f t="shared" si="0"/>
        <v>1.9024901000000001</v>
      </c>
      <c r="J5">
        <f t="shared" si="1"/>
        <v>4.8003456316819478E-7</v>
      </c>
      <c r="K5">
        <f t="shared" si="2"/>
        <v>1.9201382526727791E-6</v>
      </c>
      <c r="M5">
        <f t="shared" si="3"/>
        <v>18.923999999999999</v>
      </c>
    </row>
    <row r="6" spans="2:13" x14ac:dyDescent="0.4">
      <c r="B6">
        <v>385</v>
      </c>
      <c r="C6">
        <v>5087</v>
      </c>
      <c r="D6">
        <f t="shared" si="4"/>
        <v>-20</v>
      </c>
      <c r="E6">
        <v>12.36</v>
      </c>
      <c r="F6">
        <v>4.58</v>
      </c>
      <c r="I6">
        <f t="shared" si="0"/>
        <v>3.7755602499999998</v>
      </c>
      <c r="J6">
        <f t="shared" si="1"/>
        <v>5.210094674153767E-7</v>
      </c>
      <c r="K6">
        <f t="shared" si="2"/>
        <v>2.0840378696615068E-6</v>
      </c>
      <c r="M6">
        <f t="shared" si="3"/>
        <v>56.608799999999995</v>
      </c>
    </row>
    <row r="7" spans="2:13" x14ac:dyDescent="0.4">
      <c r="B7" s="1">
        <v>574</v>
      </c>
      <c r="C7" s="1">
        <v>6008</v>
      </c>
      <c r="D7" s="1">
        <f t="shared" si="4"/>
        <v>0</v>
      </c>
      <c r="E7" s="1">
        <v>12.22</v>
      </c>
      <c r="F7" s="1">
        <v>7</v>
      </c>
      <c r="G7" s="1"/>
      <c r="H7" s="1"/>
      <c r="I7" s="1">
        <f t="shared" si="0"/>
        <v>5.6290171000000004</v>
      </c>
      <c r="J7" s="1">
        <f t="shared" si="1"/>
        <v>5.5687844137292908E-7</v>
      </c>
      <c r="K7">
        <f t="shared" si="2"/>
        <v>2.2275137654917163E-6</v>
      </c>
      <c r="M7">
        <f t="shared" si="3"/>
        <v>85.54</v>
      </c>
    </row>
    <row r="8" spans="2:13" x14ac:dyDescent="0.4">
      <c r="B8">
        <v>800</v>
      </c>
      <c r="C8">
        <v>7042</v>
      </c>
      <c r="D8">
        <f t="shared" si="4"/>
        <v>20</v>
      </c>
      <c r="E8">
        <v>11.93</v>
      </c>
      <c r="F8">
        <v>12.2</v>
      </c>
      <c r="I8">
        <f t="shared" si="0"/>
        <v>7.8453200000000001</v>
      </c>
      <c r="J8">
        <f t="shared" si="1"/>
        <v>5.6494517825779836E-7</v>
      </c>
      <c r="K8">
        <f t="shared" si="2"/>
        <v>2.2597807130311934E-6</v>
      </c>
      <c r="M8">
        <f t="shared" si="3"/>
        <v>145.54599999999999</v>
      </c>
    </row>
    <row r="9" spans="2:13" x14ac:dyDescent="0.4">
      <c r="B9">
        <v>1020</v>
      </c>
      <c r="C9">
        <v>7830</v>
      </c>
      <c r="D9">
        <f t="shared" si="4"/>
        <v>40</v>
      </c>
      <c r="E9">
        <v>11.65</v>
      </c>
      <c r="F9">
        <v>18.510000000000002</v>
      </c>
      <c r="I9">
        <f t="shared" si="0"/>
        <v>10.002782999999999</v>
      </c>
      <c r="J9">
        <f t="shared" si="1"/>
        <v>5.8261948966620265E-7</v>
      </c>
      <c r="K9">
        <f t="shared" si="2"/>
        <v>2.3304779586648106E-6</v>
      </c>
      <c r="M9">
        <f t="shared" si="3"/>
        <v>215.64150000000004</v>
      </c>
    </row>
    <row r="10" spans="2:13" x14ac:dyDescent="0.4">
      <c r="B10">
        <v>1236</v>
      </c>
      <c r="C10">
        <v>8200</v>
      </c>
      <c r="D10">
        <f t="shared" si="4"/>
        <v>60</v>
      </c>
      <c r="E10">
        <v>11.38</v>
      </c>
      <c r="F10">
        <v>25.5</v>
      </c>
      <c r="I10">
        <f t="shared" si="0"/>
        <v>12.1210194</v>
      </c>
      <c r="J10">
        <f t="shared" si="1"/>
        <v>6.437231485267198E-7</v>
      </c>
      <c r="K10">
        <f t="shared" si="2"/>
        <v>2.5748925941068792E-6</v>
      </c>
      <c r="M10">
        <f t="shared" si="3"/>
        <v>290.19</v>
      </c>
    </row>
    <row r="11" spans="2:13" x14ac:dyDescent="0.4">
      <c r="B11">
        <v>1250</v>
      </c>
      <c r="C11">
        <v>8500</v>
      </c>
      <c r="D11">
        <f t="shared" si="4"/>
        <v>80</v>
      </c>
      <c r="E11">
        <v>11.24</v>
      </c>
      <c r="F11">
        <v>28.6</v>
      </c>
      <c r="I11">
        <f t="shared" si="0"/>
        <v>12.258312500000001</v>
      </c>
      <c r="J11">
        <f t="shared" si="1"/>
        <v>6.0587149789667293E-7</v>
      </c>
      <c r="K11">
        <f t="shared" si="2"/>
        <v>2.4234859915866917E-6</v>
      </c>
      <c r="M11">
        <f t="shared" si="3"/>
        <v>321.464</v>
      </c>
    </row>
    <row r="12" spans="2:13" x14ac:dyDescent="0.4">
      <c r="B12">
        <v>1373</v>
      </c>
      <c r="C12">
        <v>8900</v>
      </c>
      <c r="D12">
        <f t="shared" si="4"/>
        <v>100</v>
      </c>
      <c r="E12">
        <v>11.1</v>
      </c>
      <c r="F12">
        <v>30</v>
      </c>
      <c r="I12">
        <f t="shared" si="0"/>
        <v>13.464530449999998</v>
      </c>
      <c r="J12">
        <f t="shared" si="1"/>
        <v>6.0701424757203913E-7</v>
      </c>
      <c r="K12">
        <f t="shared" si="2"/>
        <v>2.4280569902881565E-6</v>
      </c>
      <c r="M12">
        <f t="shared" si="3"/>
        <v>333</v>
      </c>
    </row>
    <row r="13" spans="2:13" x14ac:dyDescent="0.4">
      <c r="J13" s="2">
        <f>SUM(J4:J12)</f>
        <v>5.0038615406098386E-6</v>
      </c>
      <c r="K13" s="2">
        <f>SUM(K4:K12)</f>
        <v>2.0015446162439354E-5</v>
      </c>
    </row>
    <row r="15" spans="2:13" x14ac:dyDescent="0.4">
      <c r="B15" t="s">
        <v>10</v>
      </c>
      <c r="C15" t="s">
        <v>11</v>
      </c>
    </row>
    <row r="16" spans="2:13" x14ac:dyDescent="0.4">
      <c r="B16" t="s">
        <v>12</v>
      </c>
      <c r="C16" t="s">
        <v>13</v>
      </c>
    </row>
    <row r="19" spans="2:3" x14ac:dyDescent="0.4">
      <c r="B19" t="s">
        <v>4</v>
      </c>
      <c r="C19" t="s">
        <v>5</v>
      </c>
    </row>
    <row r="20" spans="2:3" x14ac:dyDescent="0.4">
      <c r="B20">
        <v>1.2250000000000001</v>
      </c>
      <c r="C20">
        <v>0.2286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Gerits</dc:creator>
  <cp:lastModifiedBy>Michael Gerits</cp:lastModifiedBy>
  <dcterms:created xsi:type="dcterms:W3CDTF">2025-05-27T16:18:18Z</dcterms:created>
  <dcterms:modified xsi:type="dcterms:W3CDTF">2025-05-31T16:31:17Z</dcterms:modified>
</cp:coreProperties>
</file>