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s.grplnk.net\home\michael.greatorex\Desktop\"/>
    </mc:Choice>
  </mc:AlternateContent>
  <bookViews>
    <workbookView xWindow="-28920" yWindow="-1230" windowWidth="29040" windowHeight="15840" activeTab="2"/>
  </bookViews>
  <sheets>
    <sheet name="Average Scores" sheetId="6" r:id="rId1"/>
    <sheet name="Stats" sheetId="5" state="hidden" r:id="rId2"/>
    <sheet name="Assessment" sheetId="2" r:id="rId3"/>
    <sheet name="Lists" sheetId="3" state="hidden" r:id="rId4"/>
    <sheet name="JFF Attributes" sheetId="1" state="hidden" r:id="rId5"/>
  </sheets>
  <definedNames>
    <definedName name="Accountabilities">'JFF Attributes'!$A$5:$H$19</definedName>
    <definedName name="Assessment">Lists!$B$2:$B$11</definedName>
    <definedName name="Grade">Lists!$A$2:$A$7</definedName>
    <definedName name="KPIs">'JFF Attributes'!$A$22:$H$28</definedName>
    <definedName name="KSE">'JFF Attributes'!$A$31:$H$36</definedName>
    <definedName name="Qualifications">'JFF Attributes'!$A$39:$H$40</definedName>
    <definedName name="Summary">'JFF Attributes'!$A$2:$H$2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5" l="1"/>
  <c r="M5" i="5"/>
  <c r="M6" i="5"/>
  <c r="M7" i="5"/>
  <c r="M3" i="5"/>
  <c r="L7" i="5"/>
  <c r="L6" i="5"/>
  <c r="L5" i="5"/>
  <c r="C5" i="5"/>
  <c r="D5" i="5"/>
  <c r="E5" i="5"/>
  <c r="F5" i="5"/>
  <c r="G5" i="5"/>
  <c r="H5" i="5"/>
  <c r="I5" i="5"/>
  <c r="J5" i="5"/>
  <c r="K5" i="5"/>
  <c r="C6" i="5"/>
  <c r="D6" i="5"/>
  <c r="E6" i="5"/>
  <c r="F6" i="5"/>
  <c r="G6" i="5"/>
  <c r="H6" i="5"/>
  <c r="I6" i="5"/>
  <c r="J6" i="5"/>
  <c r="K6" i="5"/>
  <c r="C7" i="5"/>
  <c r="D7" i="5"/>
  <c r="E7" i="5"/>
  <c r="F7" i="5"/>
  <c r="G7" i="5"/>
  <c r="H7" i="5"/>
  <c r="I7" i="5"/>
  <c r="J7" i="5"/>
  <c r="K7" i="5"/>
  <c r="B7" i="5"/>
  <c r="B6" i="5"/>
  <c r="B5" i="5"/>
  <c r="L3" i="5"/>
  <c r="L4" i="5"/>
  <c r="K4" i="5"/>
  <c r="C4" i="5"/>
  <c r="D4" i="5"/>
  <c r="E4" i="5"/>
  <c r="F4" i="5"/>
  <c r="G4" i="5"/>
  <c r="H4" i="5"/>
  <c r="I4" i="5"/>
  <c r="J4" i="5"/>
  <c r="B4" i="5"/>
  <c r="B3" i="5"/>
  <c r="C3" i="5"/>
  <c r="D3" i="5"/>
  <c r="E3" i="5"/>
  <c r="F3" i="5"/>
  <c r="G3" i="5"/>
  <c r="H3" i="5"/>
  <c r="J3" i="5"/>
  <c r="I3" i="5"/>
  <c r="K3" i="5"/>
  <c r="B42" i="2"/>
  <c r="C42" i="2"/>
  <c r="D42" i="2"/>
  <c r="D41" i="2"/>
  <c r="C41" i="2"/>
  <c r="B41" i="2"/>
  <c r="B34" i="2"/>
  <c r="C34" i="2"/>
  <c r="D34" i="2"/>
  <c r="B35" i="2"/>
  <c r="C35" i="2"/>
  <c r="D35" i="2"/>
  <c r="B36" i="2"/>
  <c r="C36" i="2"/>
  <c r="D36" i="2"/>
  <c r="B37" i="2"/>
  <c r="C37" i="2"/>
  <c r="D37" i="2"/>
  <c r="B38" i="2"/>
  <c r="C38" i="2"/>
  <c r="D38" i="2"/>
  <c r="D33" i="2"/>
  <c r="C33" i="2"/>
  <c r="B33" i="2"/>
  <c r="B25" i="2"/>
  <c r="B26" i="2"/>
  <c r="B27" i="2"/>
  <c r="B28" i="2"/>
  <c r="B29" i="2"/>
  <c r="B30" i="2"/>
  <c r="B24" i="2"/>
  <c r="C25" i="2"/>
  <c r="D25" i="2"/>
  <c r="C26" i="2"/>
  <c r="D26" i="2"/>
  <c r="C27" i="2"/>
  <c r="D27" i="2"/>
  <c r="C28" i="2"/>
  <c r="D28" i="2"/>
  <c r="C29" i="2"/>
  <c r="D29" i="2"/>
  <c r="C30" i="2"/>
  <c r="D30" i="2"/>
  <c r="D24" i="2"/>
  <c r="C24" i="2"/>
  <c r="B8" i="2"/>
  <c r="C8" i="2"/>
  <c r="D8" i="2"/>
  <c r="B9" i="2"/>
  <c r="C9" i="2"/>
  <c r="D9" i="2"/>
  <c r="B10" i="2"/>
  <c r="C10" i="2"/>
  <c r="D10" i="2"/>
  <c r="B11" i="2"/>
  <c r="C11" i="2"/>
  <c r="D11" i="2"/>
  <c r="B12" i="2"/>
  <c r="C12" i="2"/>
  <c r="D12" i="2"/>
  <c r="B13" i="2"/>
  <c r="C13" i="2"/>
  <c r="D13" i="2"/>
  <c r="B14" i="2"/>
  <c r="C14" i="2"/>
  <c r="D14" i="2"/>
  <c r="B15" i="2"/>
  <c r="C15" i="2"/>
  <c r="D15" i="2"/>
  <c r="B16" i="2"/>
  <c r="C16" i="2"/>
  <c r="D16" i="2"/>
  <c r="B17" i="2"/>
  <c r="C17" i="2"/>
  <c r="D17" i="2"/>
  <c r="B18" i="2"/>
  <c r="C18" i="2"/>
  <c r="D18" i="2"/>
  <c r="B19" i="2"/>
  <c r="C19" i="2"/>
  <c r="D19" i="2"/>
  <c r="B20" i="2"/>
  <c r="C20" i="2"/>
  <c r="D20" i="2"/>
  <c r="B21" i="2"/>
  <c r="C21" i="2"/>
  <c r="D21" i="2"/>
  <c r="D7" i="2"/>
  <c r="C7" i="2"/>
  <c r="B7" i="2"/>
  <c r="D4" i="2"/>
  <c r="C4" i="2"/>
  <c r="B4" i="2"/>
</calcChain>
</file>

<file path=xl/sharedStrings.xml><?xml version="1.0" encoding="utf-8"?>
<sst xmlns="http://schemas.openxmlformats.org/spreadsheetml/2006/main" count="318" uniqueCount="232">
  <si>
    <t>Typical Accountabilities</t>
  </si>
  <si>
    <t>Providing design of product and / or processes within their own discipline, to ensure successful transfer to production where appropriate.</t>
  </si>
  <si>
    <t>Participating in the activities of a single engineering discipline, with awareness and integration of requirements for other engineering disciplines within the IPT.</t>
  </si>
  <si>
    <t>Resolving routine technical and delivery issues related to defined work package assignments, in accordance with IPT engineering plans and processes.</t>
  </si>
  <si>
    <t>Communicating non-routine technical and delivery issues related to defined work package assignments, for resolution by IPT engineering team or direct line management, and implementing guidance as directed.</t>
  </si>
  <si>
    <t>Completing engineering tasks to a satisfactory standard as set out by the work package manager.</t>
  </si>
  <si>
    <t>Being innovative in creating solutions within the IPT.</t>
  </si>
  <si>
    <t>Contributing to IPT decision making at engineering task level.</t>
  </si>
  <si>
    <t>Participating in continuous improvement activities to develop skills and competencies within the individual’s own engineering discipline.</t>
  </si>
  <si>
    <t>Provide design of product and / or processes within their own  discipline, to ensure successful transfer to production.</t>
  </si>
  <si>
    <t>Ensure engineering design is best practice by following Company and Engineering life cycle processes.</t>
  </si>
  <si>
    <t>Responsibility for delivering a single work package or set of tasks within a single engineering discipline, with knowledge of  requirements for other engineering disciplines within the IPT and  the effects of those other requirements on their own discipline.</t>
  </si>
  <si>
    <t>Resolving routine and some complex technical and delivery issues for own engineering discipline, related to defined work package assignments, and in accordance with IPT engineering plans and processes.</t>
  </si>
  <si>
    <t>Being innovative in creating solutions within the IPT and wider business.</t>
  </si>
  <si>
    <t>Contributing to IPT decision making at an engineering work package level.</t>
  </si>
  <si>
    <t>Participating in self-development activities to improve Skills &amp; Competencies in the specific engineering discipline.</t>
  </si>
  <si>
    <t>May supervise an Industrial Placement or Summer Student.</t>
  </si>
  <si>
    <t>Resolving routine and complex technical and delivery issues within engineering, related to defined work package assignments, and in accordance with IPT engineering plans and processes.</t>
  </si>
  <si>
    <t>Communicating non-routine technical and delivery issues to by IPT engineering team or direct line management with resolution proposals.</t>
  </si>
  <si>
    <t>Contributing to IPT and Engineering Unit decision making at a level 2 programme level.</t>
  </si>
  <si>
    <t>Participating in continuous improvement activities to develop skills and competencies within the individual’s own engineering discipline and wider IPT.</t>
  </si>
  <si>
    <t>May supervise an Engineer or Senior Engineer.</t>
  </si>
  <si>
    <t>Supervision</t>
  </si>
  <si>
    <t>Participating in self-development activities to improve Skills &amp; Competencies in the specific engineering discipline and wider project.</t>
  </si>
  <si>
    <t>Self-Development</t>
  </si>
  <si>
    <t>Best Practice</t>
  </si>
  <si>
    <t>Continuous Improvement</t>
  </si>
  <si>
    <t>Decision Making</t>
  </si>
  <si>
    <t>Innovation</t>
  </si>
  <si>
    <t>Tasks</t>
  </si>
  <si>
    <t>Communication</t>
  </si>
  <si>
    <t>Issue Resolution</t>
  </si>
  <si>
    <t>Engineering Activities</t>
  </si>
  <si>
    <t>Design Work</t>
  </si>
  <si>
    <t>Mentor, coach and develop more junior members of the team in order to develop overall capability</t>
  </si>
  <si>
    <t>Mentoring</t>
  </si>
  <si>
    <t>Strategic Thinking</t>
  </si>
  <si>
    <t>Scope of Work</t>
  </si>
  <si>
    <t>Contributes to the engineering element of the IPT and / or Engineering Sub-Unit</t>
  </si>
  <si>
    <t>Contributes to the engineering element of the LoB, multiple IPTs and the Engineering 
Sub-Unit</t>
  </si>
  <si>
    <t>Summary</t>
  </si>
  <si>
    <r>
      <t xml:space="preserve">Engineering roles at this level require </t>
    </r>
    <r>
      <rPr>
        <b/>
        <sz val="11"/>
        <color theme="1"/>
        <rFont val="Calibri"/>
        <family val="2"/>
        <scheme val="minor"/>
      </rPr>
      <t>broad experience across a number of the lifecycle phases</t>
    </r>
    <r>
      <rPr>
        <sz val="11"/>
        <color theme="1"/>
        <rFont val="Calibri"/>
        <family val="2"/>
        <scheme val="minor"/>
      </rPr>
      <t xml:space="preserve"> and must be able to </t>
    </r>
    <r>
      <rPr>
        <b/>
        <sz val="11"/>
        <color theme="1"/>
        <rFont val="Calibri"/>
        <family val="2"/>
        <scheme val="minor"/>
      </rPr>
      <t>demonstrate a ' through life approach’ to engineering</t>
    </r>
    <r>
      <rPr>
        <sz val="11"/>
        <color theme="1"/>
        <rFont val="Calibri"/>
        <family val="2"/>
        <scheme val="minor"/>
      </rPr>
      <t xml:space="preserve">. These engineers will be </t>
    </r>
    <r>
      <rPr>
        <b/>
        <sz val="11"/>
        <color theme="1"/>
        <rFont val="Calibri"/>
        <family val="2"/>
        <scheme val="minor"/>
      </rPr>
      <t>seasoned professionals</t>
    </r>
    <r>
      <rPr>
        <sz val="11"/>
        <color theme="1"/>
        <rFont val="Calibri"/>
        <family val="2"/>
        <scheme val="minor"/>
      </rPr>
      <t xml:space="preserve"> and will have chosen to follow a either an Technical role who are </t>
    </r>
    <r>
      <rPr>
        <b/>
        <sz val="11"/>
        <color theme="1"/>
        <rFont val="Calibri"/>
        <family val="2"/>
        <scheme val="minor"/>
      </rPr>
      <t>seen as role models within the business</t>
    </r>
    <r>
      <rPr>
        <sz val="11"/>
        <color theme="1"/>
        <rFont val="Calibri"/>
        <family val="2"/>
        <scheme val="minor"/>
      </rPr>
      <t xml:space="preserve"> in terms of their approach to line management or technical leadership.</t>
    </r>
  </si>
  <si>
    <r>
      <t xml:space="preserve">Engineers at this level will be responsible for </t>
    </r>
    <r>
      <rPr>
        <b/>
        <sz val="11"/>
        <color theme="1"/>
        <rFont val="Calibri"/>
        <family val="2"/>
        <scheme val="minor"/>
      </rPr>
      <t>developing robust engineering solutions</t>
    </r>
    <r>
      <rPr>
        <sz val="11"/>
        <color theme="1"/>
        <rFont val="Calibri"/>
        <family val="2"/>
        <scheme val="minor"/>
      </rPr>
      <t xml:space="preserve"> with within their own discipline, taking into account the impact of their work on broader project issues. Engineers will be expected to </t>
    </r>
    <r>
      <rPr>
        <b/>
        <sz val="11"/>
        <color theme="1"/>
        <rFont val="Calibri"/>
        <family val="2"/>
        <scheme val="minor"/>
      </rPr>
      <t>plan and deliver their own work</t>
    </r>
    <r>
      <rPr>
        <sz val="11"/>
        <color theme="1"/>
        <rFont val="Calibri"/>
        <family val="2"/>
        <scheme val="minor"/>
      </rPr>
      <t xml:space="preserve">, across medium term planning horizons and </t>
    </r>
    <r>
      <rPr>
        <b/>
        <sz val="11"/>
        <color theme="1"/>
        <rFont val="Calibri"/>
        <family val="2"/>
        <scheme val="minor"/>
      </rPr>
      <t>provide complex technical advice</t>
    </r>
    <r>
      <rPr>
        <sz val="11"/>
        <color theme="1"/>
        <rFont val="Calibri"/>
        <family val="2"/>
        <scheme val="minor"/>
      </rPr>
      <t xml:space="preserve"> to both internal and external customers and will be </t>
    </r>
    <r>
      <rPr>
        <b/>
        <sz val="11"/>
        <color theme="1"/>
        <rFont val="Calibri"/>
        <family val="2"/>
        <scheme val="minor"/>
      </rPr>
      <t>responsible for developing others</t>
    </r>
    <r>
      <rPr>
        <sz val="11"/>
        <color theme="1"/>
        <rFont val="Calibri"/>
        <family val="2"/>
        <scheme val="minor"/>
      </rPr>
      <t>. Engineering positions at this level will be either be Delivery or Engineering Capability focused.</t>
    </r>
  </si>
  <si>
    <r>
      <t xml:space="preserve">These roles are for engineers or more experienced technicians who are </t>
    </r>
    <r>
      <rPr>
        <b/>
        <sz val="11"/>
        <color theme="1"/>
        <rFont val="Calibri"/>
        <family val="2"/>
        <scheme val="minor"/>
      </rPr>
      <t>developing competencies and expertise in several areas of the Product Life Cycle</t>
    </r>
    <r>
      <rPr>
        <sz val="11"/>
        <color theme="1"/>
        <rFont val="Calibri"/>
        <family val="2"/>
        <scheme val="minor"/>
      </rPr>
      <t xml:space="preserve"> and are working as part of a multi-discipline IPT. Individuals at this level </t>
    </r>
    <r>
      <rPr>
        <b/>
        <sz val="11"/>
        <color theme="1"/>
        <rFont val="Calibri"/>
        <family val="2"/>
        <scheme val="minor"/>
      </rPr>
      <t>contribute to the technical delivery of small engineering work packages or group of tasks</t>
    </r>
    <r>
      <rPr>
        <sz val="11"/>
        <color theme="1"/>
        <rFont val="Calibri"/>
        <family val="2"/>
        <scheme val="minor"/>
      </rPr>
      <t xml:space="preserve"> related to a single engineering discipline within an IPT under the guidance and direction of more senior engineering staff. Individuals will be expected to </t>
    </r>
    <r>
      <rPr>
        <b/>
        <sz val="11"/>
        <color theme="1"/>
        <rFont val="Calibri"/>
        <family val="2"/>
        <scheme val="minor"/>
      </rPr>
      <t>manage their own work with minimal supervision</t>
    </r>
    <r>
      <rPr>
        <sz val="11"/>
        <color theme="1"/>
        <rFont val="Calibri"/>
        <family val="2"/>
        <scheme val="minor"/>
      </rPr>
      <t xml:space="preserve">, </t>
    </r>
    <r>
      <rPr>
        <b/>
        <sz val="11"/>
        <color theme="1"/>
        <rFont val="Calibri"/>
        <family val="2"/>
        <scheme val="minor"/>
      </rPr>
      <t>solving problems that are moderately complex</t>
    </r>
    <r>
      <rPr>
        <sz val="11"/>
        <color theme="1"/>
        <rFont val="Calibri"/>
        <family val="2"/>
        <scheme val="minor"/>
      </rPr>
      <t>.</t>
    </r>
  </si>
  <si>
    <r>
      <t xml:space="preserve">These roles are for engineers or experienced technicians who are </t>
    </r>
    <r>
      <rPr>
        <b/>
        <sz val="11"/>
        <color theme="1"/>
        <rFont val="Calibri"/>
        <family val="2"/>
        <scheme val="minor"/>
      </rPr>
      <t>beginning to develop in an area of expertise</t>
    </r>
    <r>
      <rPr>
        <sz val="11"/>
        <color theme="1"/>
        <rFont val="Calibri"/>
        <family val="2"/>
        <scheme val="minor"/>
      </rPr>
      <t xml:space="preserve"> and working as part of an IPT. Individuals at this level </t>
    </r>
    <r>
      <rPr>
        <b/>
        <sz val="11"/>
        <color theme="1"/>
        <rFont val="Calibri"/>
        <family val="2"/>
        <scheme val="minor"/>
      </rPr>
      <t>contribute to the technical delivery of tasks related to a single engineering discipline</t>
    </r>
    <r>
      <rPr>
        <sz val="11"/>
        <color theme="1"/>
        <rFont val="Calibri"/>
        <family val="2"/>
        <scheme val="minor"/>
      </rPr>
      <t xml:space="preserve"> within an IPT engineering work package under guidance and direction of more senior engineering staff. Individuals at this level </t>
    </r>
    <r>
      <rPr>
        <b/>
        <sz val="11"/>
        <color theme="1"/>
        <rFont val="Calibri"/>
        <family val="2"/>
        <scheme val="minor"/>
      </rPr>
      <t>work within their own discipline</t>
    </r>
    <r>
      <rPr>
        <sz val="11"/>
        <color theme="1"/>
        <rFont val="Calibri"/>
        <family val="2"/>
        <scheme val="minor"/>
      </rPr>
      <t xml:space="preserve"> and contribute to the technical delivery of work packages related only to their own discipline. Individuals will </t>
    </r>
    <r>
      <rPr>
        <b/>
        <sz val="11"/>
        <color theme="1"/>
        <rFont val="Calibri"/>
        <family val="2"/>
        <scheme val="minor"/>
      </rPr>
      <t>manage their own clearly defined and routine work package / task assignments</t>
    </r>
    <r>
      <rPr>
        <sz val="11"/>
        <color theme="1"/>
        <rFont val="Calibri"/>
        <family val="2"/>
        <scheme val="minor"/>
      </rPr>
      <t xml:space="preserve"> with supervision and guidance from more senior engineers within the IPT.</t>
    </r>
  </si>
  <si>
    <t>Creating work package plans, advising on optimum team size/capability mix and reporting against the teams work programmes including analysis of risk.</t>
  </si>
  <si>
    <t>Undertake IPT project tasks covered by a statement of work, detailing input, processes and output together with cost/timescale constraints to ensure delivery of project objectives.</t>
  </si>
  <si>
    <t>Act as a coach and mentor to others within the same engineering discipline.</t>
  </si>
  <si>
    <t>Ensuring the completion of delegated engineering tasks within the team.</t>
  </si>
  <si>
    <t>Supporting a culture of innovation within the IPT, engineering discipline, and wider business that creates solutions to IPT and business problems.</t>
  </si>
  <si>
    <t>Undertaking original research and/or technology/process/tool development to enhance the knowledge base of the Company to enhance the efficiency and effectiveness of the relevant Engineering Unit.</t>
  </si>
  <si>
    <t>Tracking external developments and disruptive technologies to identify exploitation and knowledge sharing opportunities with the Product Family.</t>
  </si>
  <si>
    <t>Maintaining own peer network and make significant contribution to relevant community of interest within the Company to enable the delivery of integrated capabilities.</t>
  </si>
  <si>
    <t>Providing design of product and / or processes within their own discipline, to ensure successful delivery / transfer to production.
Design engineering solutions taking into account all requirements such as product quality, safety, reliability and testability.
Giving experienced guidance on through life cost of ownership requirements and issues.</t>
  </si>
  <si>
    <t>Ensure engineering design is best practice by following Company and Engineering life cycle processes.
Promoting a culture of best practice sharing and knowledge exploitation.</t>
  </si>
  <si>
    <t>Drive the implementation of technology reuse across IPTs across LoBs.</t>
  </si>
  <si>
    <t>Participating in Product design reviews representing medium IPTs or within own Engineering Unit</t>
  </si>
  <si>
    <t>Leadership</t>
  </si>
  <si>
    <t>Current Grade:</t>
  </si>
  <si>
    <t>Current Grade</t>
  </si>
  <si>
    <t>Next Grade</t>
  </si>
  <si>
    <t>Assessment</t>
  </si>
  <si>
    <t>Previous Grade</t>
  </si>
  <si>
    <t>Providing specialist input including the application of specialist skills and knowledge into multiple IPTs to help ensure the delivery of a technically sound IPT solution meeting all stakeholder requirements.</t>
  </si>
  <si>
    <t>Providing specialist input including the application of specialist skills and knowledge into an IPTs to help ensure the delivery of a technically sound IPT solution meeting all stakeholder requirements.</t>
  </si>
  <si>
    <r>
      <t xml:space="preserve">In addition to the previous level, people in these roles </t>
    </r>
    <r>
      <rPr>
        <b/>
        <sz val="11"/>
        <color theme="1"/>
        <rFont val="Calibri"/>
        <family val="2"/>
        <scheme val="minor"/>
      </rPr>
      <t xml:space="preserve">solve unique and complex problems </t>
    </r>
    <r>
      <rPr>
        <sz val="11"/>
        <color theme="1"/>
        <rFont val="Calibri"/>
        <family val="2"/>
        <scheme val="minor"/>
      </rPr>
      <t xml:space="preserve">that have a </t>
    </r>
    <r>
      <rPr>
        <b/>
        <sz val="11"/>
        <color theme="1"/>
        <rFont val="Calibri"/>
        <family val="2"/>
        <scheme val="minor"/>
      </rPr>
      <t>broad impact on the business</t>
    </r>
    <r>
      <rPr>
        <sz val="11"/>
        <color theme="1"/>
        <rFont val="Calibri"/>
        <family val="2"/>
        <scheme val="minor"/>
      </rPr>
      <t xml:space="preserve">. They </t>
    </r>
    <r>
      <rPr>
        <b/>
        <sz val="11"/>
        <color theme="1"/>
        <rFont val="Calibri"/>
        <family val="2"/>
        <scheme val="minor"/>
      </rPr>
      <t>Lead project teams</t>
    </r>
    <r>
      <rPr>
        <sz val="11"/>
        <color theme="1"/>
        <rFont val="Calibri"/>
        <family val="2"/>
        <scheme val="minor"/>
      </rPr>
      <t xml:space="preserve"> to achieve milestones and objectives and </t>
    </r>
    <r>
      <rPr>
        <b/>
        <sz val="11"/>
        <color theme="1"/>
        <rFont val="Calibri"/>
        <family val="2"/>
        <scheme val="minor"/>
      </rPr>
      <t>contribute to the development of functional strategy</t>
    </r>
    <r>
      <rPr>
        <sz val="11"/>
        <color theme="1"/>
        <rFont val="Calibri"/>
        <family val="2"/>
        <scheme val="minor"/>
      </rPr>
      <t xml:space="preserve">. Role holders will be </t>
    </r>
    <r>
      <rPr>
        <b/>
        <sz val="11"/>
        <color theme="1"/>
        <rFont val="Calibri"/>
        <family val="2"/>
        <scheme val="minor"/>
      </rPr>
      <t>recognised as an authority in a technical domain</t>
    </r>
    <r>
      <rPr>
        <sz val="11"/>
        <color theme="1"/>
        <rFont val="Calibri"/>
        <family val="2"/>
        <scheme val="minor"/>
      </rPr>
      <t>.</t>
    </r>
  </si>
  <si>
    <t>Instigate the undertaking of original research and/or technology/process/tool development to enhance the knowledge base of the Company to enhance the efficiency and effectiveness of the relevant Engineering Unit.</t>
  </si>
  <si>
    <t>Tracking external developments and disruptive technologies to identify exploitation and knowledge sharing opportunities with the LoB.</t>
  </si>
  <si>
    <t>Maintaining own peer network and make significant contribution to relevant external community of interest to enable the delivery of integrated capabilities.</t>
  </si>
  <si>
    <t>Manage specialist input to the LoB road map, Engineering Unit Strategy and IBP.</t>
  </si>
  <si>
    <t>Manage the implementation of technology reuse across IPTs across LoBs.</t>
  </si>
  <si>
    <t>Act as a coach and mentor to others within the LoB.</t>
  </si>
  <si>
    <t>Act as a Product Design Review chair for areas within the Engineering Unit and the relevant LoB.</t>
  </si>
  <si>
    <t>Providing specialist input to the LoB road map, Engineering Unit Strategy and IBP.</t>
  </si>
  <si>
    <t>Providing domain experience in support of customer and user engagement and product road maps.</t>
  </si>
  <si>
    <t>Contributes to the engineering element of the LoB/Division multiple IPTs and the Engineering Unit and Engineering Function.</t>
  </si>
  <si>
    <r>
      <t xml:space="preserve">Engineering/capability roles at this level require </t>
    </r>
    <r>
      <rPr>
        <b/>
        <sz val="11"/>
        <color theme="1"/>
        <rFont val="Calibri"/>
        <family val="2"/>
        <scheme val="minor"/>
      </rPr>
      <t>broad experience across the majority of lifecycle phases within multiple domains</t>
    </r>
    <r>
      <rPr>
        <sz val="11"/>
        <color theme="1"/>
        <rFont val="Calibri"/>
        <family val="2"/>
        <scheme val="minor"/>
      </rPr>
      <t xml:space="preserve">. Roles at this level are expected to require a </t>
    </r>
    <r>
      <rPr>
        <b/>
        <sz val="11"/>
        <color theme="1"/>
        <rFont val="Calibri"/>
        <family val="2"/>
        <scheme val="minor"/>
      </rPr>
      <t>very high level of technical expertise within a given field or fields</t>
    </r>
    <r>
      <rPr>
        <sz val="11"/>
        <color theme="1"/>
        <rFont val="Calibri"/>
        <family val="2"/>
        <scheme val="minor"/>
      </rPr>
      <t xml:space="preserve">. Role holders will be </t>
    </r>
    <r>
      <rPr>
        <b/>
        <sz val="11"/>
        <color theme="1"/>
        <rFont val="Calibri"/>
        <family val="2"/>
        <scheme val="minor"/>
      </rPr>
      <t>recognised as an authority</t>
    </r>
    <r>
      <rPr>
        <sz val="11"/>
        <color theme="1"/>
        <rFont val="Calibri"/>
        <family val="2"/>
        <scheme val="minor"/>
      </rPr>
      <t xml:space="preserve"> in their area of expertise and be able to </t>
    </r>
    <r>
      <rPr>
        <b/>
        <sz val="11"/>
        <color theme="1"/>
        <rFont val="Calibri"/>
        <family val="2"/>
        <scheme val="minor"/>
      </rPr>
      <t>provide technical guidance to other employees and to the business in general</t>
    </r>
    <r>
      <rPr>
        <sz val="11"/>
        <color theme="1"/>
        <rFont val="Calibri"/>
        <family val="2"/>
        <scheme val="minor"/>
      </rPr>
      <t xml:space="preserve">. Expertise could be associated with technical skills, process knowledge, specialist skills associated with tools/applications or a combination of all three. Role holders will typically have a </t>
    </r>
    <r>
      <rPr>
        <b/>
        <sz val="11"/>
        <color theme="1"/>
        <rFont val="Calibri"/>
        <family val="2"/>
        <scheme val="minor"/>
      </rPr>
      <t>broad and/or deep level of knowledge and experience</t>
    </r>
    <r>
      <rPr>
        <sz val="11"/>
        <color theme="1"/>
        <rFont val="Calibri"/>
        <family val="2"/>
        <scheme val="minor"/>
      </rPr>
      <t>.</t>
    </r>
  </si>
  <si>
    <t>Providing specialist input including the application of specialist skills and knowledge into multiple IPTs and across the LoB/Division to help ensure the delivery of a technically sound IPT solution meeting all stakeholder requirements.</t>
  </si>
  <si>
    <t>Lead the insertion and application of newly developed capability into the Company including the Supply Chain.</t>
  </si>
  <si>
    <t>Leads the undertaking of original research and/or technology/process/tool development to enhance the knowledge base of the Company to enhance the efficiency and effectiveness of the relevant Engineering Unit.</t>
  </si>
  <si>
    <t>Tracking external developments and disruptive technologies to identify exploitation and knowledge sharing opportunities that can be shared within the LoB/Division</t>
  </si>
  <si>
    <t>Maintaining own peer network and make significant contribution and leadership of the relevant external community of interest to enable the delivery of integrated capabilities.</t>
  </si>
  <si>
    <t>Lead the LoB road map, Engineering Unit Strategy and IBP.</t>
  </si>
  <si>
    <t>Lead for the implementation of technology reuse across IPTs across LoB/Division.</t>
  </si>
  <si>
    <t>Act as a coach and mentor to others across LoBs/Division.</t>
  </si>
  <si>
    <t>Act as a Product Design Review chair for area for the Engineering Unit across all LoBs/Division.</t>
  </si>
  <si>
    <t>Comment</t>
  </si>
  <si>
    <t>Grade</t>
  </si>
  <si>
    <t>N/A</t>
  </si>
  <si>
    <r>
      <t xml:space="preserve">These are engineering technician roles </t>
    </r>
    <r>
      <rPr>
        <b/>
        <sz val="11"/>
        <color theme="1"/>
        <rFont val="Calibri"/>
        <family val="2"/>
        <scheme val="minor"/>
      </rPr>
      <t>undertaking practical engineering tasks</t>
    </r>
    <r>
      <rPr>
        <sz val="11"/>
        <color theme="1"/>
        <rFont val="Calibri"/>
        <family val="2"/>
        <scheme val="minor"/>
      </rPr>
      <t xml:space="preserve">. Role holders will </t>
    </r>
    <r>
      <rPr>
        <b/>
        <sz val="11"/>
        <color theme="1"/>
        <rFont val="Calibri"/>
        <family val="2"/>
        <scheme val="minor"/>
      </rPr>
      <t>manage their own work under supervision</t>
    </r>
    <r>
      <rPr>
        <sz val="11"/>
        <color theme="1"/>
        <rFont val="Calibri"/>
        <family val="2"/>
        <scheme val="minor"/>
      </rPr>
      <t xml:space="preserve"> and</t>
    </r>
    <r>
      <rPr>
        <b/>
        <sz val="11"/>
        <color theme="1"/>
        <rFont val="Calibri"/>
        <family val="2"/>
        <scheme val="minor"/>
      </rPr>
      <t xml:space="preserve"> resolve routine problems and queries</t>
    </r>
    <r>
      <rPr>
        <sz val="11"/>
        <color theme="1"/>
        <rFont val="Calibri"/>
        <family val="2"/>
        <scheme val="minor"/>
      </rPr>
      <t>, escalating more complex issues and queries to others.</t>
    </r>
  </si>
  <si>
    <t>Providing support to the design process, ensuring progress is recorded and monitored.</t>
  </si>
  <si>
    <t>Manage own work on a day to day basis, under supervision.</t>
  </si>
  <si>
    <t>Generally work to well defined processes and instructions.</t>
  </si>
  <si>
    <t>Uses tools and processes as stipulated by the Company.</t>
  </si>
  <si>
    <t>KPIs</t>
  </si>
  <si>
    <t>All relevant documentation maintained accurately.</t>
  </si>
  <si>
    <t>Schedule adherence.</t>
  </si>
  <si>
    <t>Accurate input and use of company tools and processes.</t>
  </si>
  <si>
    <t>Management of own clearly defined and routine work package / task assignments</t>
  </si>
  <si>
    <t>Adherence to engineering lifecycle requirements.</t>
  </si>
  <si>
    <t>Evidence of professional development, as well as continuous improvement of design and/ or process development.</t>
  </si>
  <si>
    <t>Ability to complete moderately complex designs with little assistance.</t>
  </si>
  <si>
    <t>Knowledge of engineering developments within their discipline.</t>
  </si>
  <si>
    <t>Working with a minimal level of supervision.</t>
  </si>
  <si>
    <t>Accuracy of work output including specifications, design and reports.</t>
  </si>
  <si>
    <t>Internal customer feedback.</t>
  </si>
  <si>
    <t>Contribution to team development and evidence of knowledge transfer to others.</t>
  </si>
  <si>
    <t>Evidence of up to date knowledge of engineering developments within their discipline.</t>
  </si>
  <si>
    <t>Adherence to project timescales, costs and quality.</t>
  </si>
  <si>
    <t>Regular and accurate monitoring and reporting.</t>
  </si>
  <si>
    <t>Delivery of innovation and/ or significant improvements, measured in reduction of costs, time or rework.</t>
  </si>
  <si>
    <t>Successful delivery of business/ Integrated Project Team objectives</t>
  </si>
  <si>
    <t>Feedback from internal/ external customers and peer group.</t>
  </si>
  <si>
    <t>Development of technical capability.</t>
  </si>
  <si>
    <t>Quality of technical solutions to time and cost constraints</t>
  </si>
  <si>
    <t>Project/budget/ team performance.</t>
  </si>
  <si>
    <t>Executing the Engineering functional strategy within the project/discipline domain.</t>
  </si>
  <si>
    <t>Achievement of Engineering Performance objectives aligned with business KPIs.</t>
  </si>
  <si>
    <t>Execute the Engineering strategies for continuous improvements and lead the implementation of them</t>
  </si>
  <si>
    <t>Project/budget/ team performance within a large IPT.</t>
  </si>
  <si>
    <t>Developing and Implementation of technical functional strategy.</t>
  </si>
  <si>
    <t>Setting and contributing to the achievement of Engineering Performance objectives aligned with business KPIs.</t>
  </si>
  <si>
    <t>Define the Engineering technical strategies for continuous improvements and lead the implementation of them.</t>
  </si>
  <si>
    <t>KSE</t>
  </si>
  <si>
    <t>Typically experienced in the practical application of technical skills in one or two domains within design or test phases of the engineering lifecycle.</t>
  </si>
  <si>
    <t>Experience of using Engineering and IT tools in an engineering or test environment.</t>
  </si>
  <si>
    <t>Proven technical proficiency, either through qualification (HNC/ HND), or equivalent experience and knowledge</t>
  </si>
  <si>
    <t>Ability to manage own workload, with appropriate supervision for more complex tasks.</t>
  </si>
  <si>
    <t>Demonstrate achievement of own tasks within a single engineering discipline.</t>
  </si>
  <si>
    <t>Demonstrate awareness of a single phase of the Product Life Cycle and the associated discipline processes.</t>
  </si>
  <si>
    <t>Demonstrate experience in having own work peer reviewed and implementing resulting action.</t>
  </si>
  <si>
    <t>Some initial awareness of the engineering decision making and risk/reward trade-offs associated with IPT engineering activity is desirable.</t>
  </si>
  <si>
    <t>Demonstrated achievement and delivery of own work packages within a single engineering discipline.</t>
  </si>
  <si>
    <t>Demonstrated knowledge of more than one phase of the Product Life Cycle and the associated discipline processes.</t>
  </si>
  <si>
    <t>Demonstrated experience in having own work peer reviewed and implementing resulting actions.</t>
  </si>
  <si>
    <t>Demonstrated awareness of the engineering decision making and risk/reward trade-offs associated with engineering activity.</t>
  </si>
  <si>
    <t>Work Scope</t>
  </si>
  <si>
    <t>Product Life Cycle</t>
  </si>
  <si>
    <t>Demonstrated knowledge and experience of multiple phases of the Product Life Cycle and the associated discipline processes.
Typically, has some experience of assessing an appropriate project gate deliverable in one phase of the Product Life Cycle.</t>
  </si>
  <si>
    <t>Ability to communicate concepts in a non-technical way.
Ability to interact effectively with customers and suppliers.</t>
  </si>
  <si>
    <t>Experience of peer reviewing the work of others inside a small IPT and within a sub Engineering Unit and ensuring the resulting actions are implemented.</t>
  </si>
  <si>
    <t>Demonstrated knowledge of the risk / reward process associated with engineering activity informing the activities of a small IPT and own sub-engineering unit.
Confidence and ability to challenge/ respond to technical/process issues.</t>
  </si>
  <si>
    <t>Demonstrated achievement and delivery of work packages for oneself and others within a single engineering discipline.
Has been involved in capability and/or process development, within a sub Engineering Unit demonstrating an ability to implement a change to working practices.
Ability to take ownership of a work package; planning and scheduling own workload and the work of others.</t>
  </si>
  <si>
    <t>Qualifications</t>
  </si>
  <si>
    <t>Recognised as having potential to becoming a recognised expert across the LoB and Engineering Function in the chosen engineering discipline/field.</t>
  </si>
  <si>
    <t>Expert in peer reviewing the work of others inside a medium size IPT and across the Engineering Unit.</t>
  </si>
  <si>
    <t>Knowledgeable in the risk/reward process associated with engineering activity informing the activities of a medium sized IPT and own Engineering Unit.</t>
  </si>
  <si>
    <t>Knowledgeable in how Systems Thinking affects the IPT solution down through to the relevant Engineering Unit.</t>
  </si>
  <si>
    <t>Knowledgeable in representing the organization's interests with regulatory agencies, other governments, or public interest groups.
Knowledgeable about working with people transnationally.</t>
  </si>
  <si>
    <t>Expert in peer reviewing the work of others inside a medium size IPT, on complex technologies across the Engineering Unit ensuring the resulting actions are implemented.</t>
  </si>
  <si>
    <t>Developing towards an expert in the risk/reward process associated with engineering activity informing the activities of a medium sized IPT and own Engineering Unit.</t>
  </si>
  <si>
    <t>Developing towards an expert in how Systems Thinking affects the IPT solution down through to the relevant Engineering Unit.</t>
  </si>
  <si>
    <t>Contributes to new technology acquisition and development in the very early stages of the Product Life Cycle.</t>
  </si>
  <si>
    <t>Experienced in representing the organization's interests with regulatory agencies, other governments, or public interest groups.
Experienced in working with people transnationally.
Experienced in negotiations with customers or suppliers.
Experienced in how to contribute and share knowledge within a high-performing team for innovation.</t>
  </si>
  <si>
    <t>Developing towards being a recognised expert across the LoB and Engineering Function in the chosen engineering discipline/field.
Involved in leading the capability and/or process development within an Engineering Unit, demonstrating an ability to implement a change to working practices.</t>
  </si>
  <si>
    <t>Expert in peer reviewing the work of others across the LoB/Division on complex technologies across the Engineering Unit ensuring the resulting actions are implemented.</t>
  </si>
  <si>
    <t>Reviewing Work</t>
  </si>
  <si>
    <t>Recognised as expert in the risk/reward process associated with engineering activity informing the activities of a large sized IPT, Engineering Function or LoB/Division.</t>
  </si>
  <si>
    <t>Recognised as expert in how Systems Thinking affects the IPT solution down through to the relevant Engineering Function.</t>
  </si>
  <si>
    <t>Recognised expert across the Division and Engineering Function in the chosen engineering discipline/field.
Leads the capability and/or process development within an Engineering Unit, demonstrating an ability to implement a change to working practices.</t>
  </si>
  <si>
    <t>Leads new technology acquisition and development in the very early stages of the Product Life Cycle.</t>
  </si>
  <si>
    <t>Expert in representing the organization's interests with regulatory agencies, other governments, or public interest groups.
Expert in working with people transnationally.
Expert in negotiations with customers, suppliers and internal/external stakeholders.
Proven high performance in all aspects of contributing technical knowledge, especially sharing of knowledge to promote innovation.
Writes and presents a number of discipline related papers to national conferences.</t>
  </si>
  <si>
    <t>Engineering in IPTs</t>
  </si>
  <si>
    <t>Awareness of related engineering disciplines and the level of interaction required within an IPT is desirable.
Awareness of Systems Thinking is desirable.</t>
  </si>
  <si>
    <t>Knowledge of related engineering disciplines and the level of interaction required within an IPT is desirable. 
Knowledge of Systems Thinking is desirable.</t>
  </si>
  <si>
    <t>Experience of managing the interaction between related engineering disciplines an IPT is desirable.
Operational understanding of project work and how the work of the team impacts upon other project activities.
Knowledge of how Systems Thinking affects the IPT solution down through to the relevant sub Engineering Unit.</t>
  </si>
  <si>
    <t>Knowledge, Skills &amp; Experience</t>
  </si>
  <si>
    <t>Education</t>
  </si>
  <si>
    <t>Higher education approved STEM qualification at first degree level as a minimum or equivalent knowledge and experience as recognised by professional accreditation schemes.</t>
  </si>
  <si>
    <t>Higher education approved STEM qualification at first degree level as a minimum or equivalent as recognised by professional accreditation schemes.</t>
  </si>
  <si>
    <t>Professional Membership</t>
  </si>
  <si>
    <t>Associate / affiliated membership of a relevant engineering institution is desirable.</t>
  </si>
  <si>
    <t>Membership of a relevant engineering institution is desirable.</t>
  </si>
  <si>
    <t>Typically meets the requirements for registration as an Incorporated or Chartered Engineer with the Engineering Council and preferably is a member of a relevant Professional Body.</t>
  </si>
  <si>
    <t>Typically meets the requirements for registration as a Chartered Engineer with the Engineering Council and preferably is a member of a relevant Professional Body.</t>
  </si>
  <si>
    <t>Higher education approved STEM qualification at first degree level as a minimum or equivalent as recognised by professional accreditation schemes.
Typically post-graduate qualification (most likely MEng, MSc or PhD) in relevant specialist area desirable.</t>
  </si>
  <si>
    <t>Higher education approved STEM qualification at first degree level as a minimum or equivalent as recognised by professional accreditation schemes.
Typically post-graduate qualification (most likely MEng, MSc or PhD) in relevant specialist area desirable.
Nationally recognised Expert in own field.</t>
  </si>
  <si>
    <t>Typically meets the requirements for registration as a Chartered Engineer with the Engineering Council and preferably is a member of a relevant Professional Body.
Typically will meet the criteria to become a Fellow of a Profession Engineering Institute.</t>
  </si>
  <si>
    <t>Areas to Improve</t>
  </si>
  <si>
    <t>Area</t>
  </si>
  <si>
    <t>Count</t>
  </si>
  <si>
    <t>Average</t>
  </si>
  <si>
    <t>Target</t>
  </si>
  <si>
    <t>Manager Assessment</t>
  </si>
  <si>
    <t>Manager Comments</t>
  </si>
  <si>
    <t>I am working across multiple IPTs already within the capacity of both DevOps and Full Stack disciplines and delivering results by exporing different ideas and approaches to engineering related problem solving. I have received very good feedback from colleauges I have worked with and this reflects my effort and commitment to achieving success.</t>
  </si>
  <si>
    <t>I have learnt the importance of engaging the right stakeholders and seeking support proactively. This has been a valuable lesson in improving my confidence to make my needs known early on rather than battling a problem alone</t>
  </si>
  <si>
    <t>I have not yet had the chance to demonstrate this specifically within Leonardo as the projects I am working on are not yet at this stage. However, once there is opportunity I will welcome chance to do so at Leonardo. Prior to joining Leonardo, I worked on several different web applications that were subject to feedback and review from end users. I was able to respond to feedback relating to design choices and encorporate these suggestions into revised designs.</t>
  </si>
  <si>
    <t>It is always important to anticipate where design errors might occur and I have learnt through experience that this is achieved by making user interfaces as self explanatory as possible and keeping designs within the already established formats in terms of naming, locations and standard web application functionality. I discovered that creativity in this respect is not always well received - hence learning to adopt the most conservative approach for greater usability.</t>
  </si>
  <si>
    <t>I am actively providing strategic advice to both IPT leads and program managers with respect to recruitment needs, capacity, skills shortfalls and community restructuring that has now begun to span quite a large area of influence. From advocating for the establishment of a specific software development community within Cyber, to initiating and organising a company review of development equipment within the devops communityz, to advising different IPTs of risk associated with different handover approaches, I have added real value to the teams I have worked with and received good feedback for my contributions in this respect.</t>
  </si>
  <si>
    <t>Understanding of the bigger picture and other competing demands/priorities within either a department or IPT is always a very helpful consideration to make when suggesting new ideas and compromises. I have found that by weighing these up in advance and getting as much information possible prior, I have been able to tailor advice and ideas to make them feel more achievable as potential options.</t>
  </si>
  <si>
    <t>I have applied what are currently very specialist skills (that would normally fall well within the Full Stack discipline) within my current role as a DEVSECOPS engineer. Within FCAS and potentially Cyclamen also, I am acting as the Lead Application Developer while also carrying all the responsibilities of such. This also means making decisions about coding things to best practice based on past experience of similar challenges.</t>
  </si>
  <si>
    <t>I would like to achieve results faster, although I am aware that well tested robust applications take time to build and I have not received any complaints currently about my speed of delivery. However, I am looking to improve efficiency by building up a library of reusable code snippets that might save some time where possile.</t>
  </si>
  <si>
    <t>I am actively upskilling in very specialist skillsets which my IPTs have struggled to recruit for directly (e.g. learning VB.NET for Cyclamen). I have embraced the challenge and welcome such opportunities whilst also maintained a balance between specilisation of alternative languages/frameworks. This is of key importance to ensuring the company has the right skills and at the right levels of expertese - as opposed to a smattering of knowledge of everything that serves no real use or else having multiple specialists in too narrow an area. At times I have pushed back against requests to train in areas that are not directly relevant to my key areas or current work - for this exact reason: it is not in anyones interest to spread ourselves too thinly, and this is something I have communicated effectively to senior managers.</t>
  </si>
  <si>
    <t>As mentioned above, I am very keen to liaise with the new software/full stack developer community to really bottom out who has which specialist skills, which ones we still need to recuit for and have an agreement in place in terms of commiting to different languages/frameworks as individuals that will allow for the developement of strong expertest across the right range of different possibilities. This will provide the most robust and reliable support to IPTs as a starting point, where I would hope there would be opportunities to review where necessary.</t>
  </si>
  <si>
    <t>Achieved extensively within FCAS (technical troublehsooting as well as procurement escalation) and partially within Cyclamen also (re handover strategy of Lead Application Developer responsibiliteis)</t>
  </si>
  <si>
    <t>see G12</t>
  </si>
  <si>
    <t>I spend a lot of time outside of work reading up on latest technological developments in relation to software development and am keen to stay up to date with the latest industry standard frameworks and methodologies. As mentioned before, it is important to plan which skills to specialise in and stick to it where possibile in order to maintain the correct levels of reliable value adding expertise.</t>
  </si>
  <si>
    <t>This isn't always that easy to antipate. While preoccupying myself with the very latest and modern languages, I have recently instead been tasked with an extremely old and outdated language (VB) which I had previously ruled out as being worthwhile learning due to lack of demand. This is therefore not always easy to get right!</t>
  </si>
  <si>
    <t xml:space="preserve">As mentioned in earlier sections, driving the implementation of the right languages/frameworks for respective projects and applications is of very key importance to me - and this goes hand in hand with monitoring and maintaining our own in house skills and knoweldge base: making advancement where necessary as opposed to for its own sake. </t>
  </si>
  <si>
    <t>It is hard to anticipate what future needs will be, hence how important it is to delegate the right breadth of knowledge across the existing community and making the right decision whether to either upskill or recruit dependending on the situation.</t>
  </si>
  <si>
    <t>see G18</t>
  </si>
  <si>
    <t>see H18</t>
  </si>
  <si>
    <t>I have effectively supervised an external team of engineers (Hyland) towards delivering out shared aim. This involved maintaining good levels of technical communication, resource sharing, as well as feedback and review sessions.</t>
  </si>
  <si>
    <t>Make more efforts to understand different ways of working and be more patient in explaning complex areas</t>
  </si>
  <si>
    <t>I have significant transferrable experience of this through prior experience of being an Officer in the Royal Naval Reserve and I have been able to apply this effectively in Leonardo. I have built up a good reputation as an approachable member of the devops community and I have recieved feedback from peers that my meetings are enjoyable, productive and engaging. I have encouraged colleagues to consider solutions by looking at things differently and asked them to draw upon past experience, which has led them to solving problems they might have previously been stuck on.</t>
  </si>
  <si>
    <t>this is a great example of how important good communication skills are. People don't like to be told how to do a thing and I have found that there is a fine line between providing just the right amount of input and being overwhelming. This is a particular area that I pay a lot of attention to in terms of making sure my approach is constructive and positive for others.</t>
  </si>
  <si>
    <t>I am consistenty achieving my objectives within my own area of responsibility with little to no technical assistance from other members of the IPT. This means that I can be depended on to deliver what has been assigned to me and that I will propose solutions to any of the problems I encounter.</t>
  </si>
  <si>
    <t>I have delivered as per my sprint tasking and have reliably communicated where and why I have experienced delays and blockers. I have been engrossed in a challenging deployment task over the last quarter that has involved multiple different blockers, but with the management support of my IPT, we have successfully navigated through all of them.</t>
  </si>
  <si>
    <t>As mentioned before, I would like to achieve things faster, however I recognise that this is not always possible.</t>
  </si>
  <si>
    <t>Achieved successfully so far within FCAS</t>
  </si>
  <si>
    <t>See previous comments re upskilling and balancing of skills expertise</t>
  </si>
  <si>
    <t>I have received very positive feedback from a wide range of people I have worked with within Leonardo, which I have found very encouraging. My fellow devsecops engineers say they find me humourous and engaging, external stakeholders have described me as a good communicator and easy to work with and my IPTs have admired my resolve and willingness to take on challenging work</t>
  </si>
  <si>
    <t>Personally I have noticed I can get a bit boiled up when a project is not going the way I want it to. However, it is very rare for this frustration to spill out negatively as to me it is very important to maintain good relationships to maintain a cohesive and trusting team experience for everyone.</t>
  </si>
  <si>
    <t>I have kept my IPTS up to date at all times with my area of work, incuding progress and blockers</t>
  </si>
  <si>
    <t>I am very flattered and heartened to feel recognised and respected in my time within Leonardo so far. I am very happy to hear that I am the candidate of choice to take over as Lead Application Developer for Cyclamen from such an experienced and knoweldgeable encumbant engineer. I have also been delighted to be leading the application customisation of EDRMS (FCAS) and have been really thriving at this level of responsibility. I am determined to test my potential as far as I possibly can. I am commited to continuous improvement and will readily take on challenging work. I am grateful for opportunities to continue developing in this respect.</t>
  </si>
  <si>
    <t>I find mentoring from other colleagues to be very helpful in terms of understanding how to juggle different projects and understanding the motives and priorities of those I work with. I would welcome any mentoring that may be available within Leonardo</t>
  </si>
  <si>
    <t>I have been involved in the planning and development of the architecture and environment of my current areas of work and I have been able to provide input with regards to later stages of the software development life cyle also</t>
  </si>
  <si>
    <t>I have been carefully reviewing the work completed by the Hyland Technical Account Manger and advising him of the various mistakes within his proposed configuration. I have suggested improvements and changes, where as a result of our combined effort we have managed to fine tune our installation of Alfresco so that it runs robustly and effectively.</t>
  </si>
  <si>
    <t>As mentioned earlier, I need to be more understanding of different ways of working and different experience levels to work with other engineers on the same task most effectively.</t>
  </si>
  <si>
    <t>This has been particularly relevant in terms of my input to the Cyclamen application handover. I have advised of the enormous risk imposed by attempting to conduct the handover within a matter of weeks and I have identified the requirements that are necessary to ensure success - many of which were not initially considered by the IPT. My recommendations have been supported and I am looking forward to completing the handover successfully over the coming months</t>
  </si>
  <si>
    <t>again communicating such things to senior leaders takes some skill, and this is an area I pay particular attention to in terms of personal development</t>
  </si>
  <si>
    <t>This is one of my weaker areas that I mean to address. It is only too easy to become engrossed in ones own area and lose sight of respective disciplines</t>
  </si>
  <si>
    <t>Within Cyclamen I am already developing my understanding of how my area relates to the other engineering disciplines within Cyclamen. Similarly, I am maintaining awareness of the progress of the Platforms team working on FCAS as this will relate to how I set up and use my own testing development environment for my own area of engineering.</t>
  </si>
  <si>
    <t>So far I have only had limited exposure to this while working in Leonardo, but so far have felt confident and comforable in doing so</t>
  </si>
  <si>
    <t>Through past experience as a civil servant in the MOD, I have a deep and thorough understanding of how Defence likes to plan and complete projects as well as its key objectives and methodologies. Hence, I find it very easy to engage with civil servant clients as I have already demonstrated such while beginning work with the HO for Cyclamen.</t>
  </si>
  <si>
    <t>I have a degree in Sound engineering from the University of Surrey. The name of the course was BSc Music &amp; Sound Recording (Tonmeister) which is known within the audio industry but can be misleading to the wider engineering community. It was not a BEng course becuase the annual intake of elite students was very small each year (24 students) and still was apparently below the minimum to class as an engineering degree - despite the majority of content being centered around electronic engineering, acoustic engineering, computer audio systems, sound synthesis and audio programming.</t>
  </si>
  <si>
    <t>I enjoyed this course a great deal and learnt a lot from it. However, I regret not being able to achieve a First, despite working very hard throughout the course. I have always greatly struggled with being able to pass exams due to a different way of thinking - which ironically is very conducive to engineering as a discipline - and I am hoping this will be less of a blocker for me now as I move further away from the structure and institution of formal higher eduction</t>
  </si>
  <si>
    <t>I am not currently a member of any engineering institution however, I believe I qualify for potential membership and would be interested in pursueing it if that would be advantageous.</t>
  </si>
  <si>
    <t>I have steadily built credibility across several different IPTs as a developer at Leonardo. My approach has been consistent in terms of being determined to achieve objectives and going the extra mile to ensure success for my IPT. I have applied 'through life approach' at every stage of the projects I am working on, applying creativity - in particular providing strategic deployment related advice to avoid potential deployment related pitfalls that I am aware of through past experience of the software development lifecycle. I take on a leading role within my current DEVSECOPS community by chairing weekly standups and reviewing and maintaining the community charter and other Confluence pages. I have represented the communities ideas and fed these up to senior management, which has enabled significant progress within the software community within Cyber which I am very excited to see come into fruitition. Hence, I am ready now to take on a formal Principle role that takes into account my technical and leadership experience, which will enable me to add further value to Cyber.</t>
  </si>
  <si>
    <t>specialised experience of specific languages and/or frameworks - the nature of hopping between projects has resulted in some deterioration of specialist skills which I am keen to remedy at my earliest opportunity. My key objective for the next quarter is to organise who in the new software community has expertise in each language/framework to ensure that everyone is specialising in the right (but not necessariliy the same) areas. This will ensure that we have both the right scope and skills level within the Cyber software community going forward and are taking a strategic approach to training and upskilling.</t>
  </si>
  <si>
    <t>understanding the process of dealing with a 3rd party (e.g. Hyland) and starting an escalation process when there were shortfalls outside of my area of responsibility was a very key learning experience for me. In future, if I encounter similar problems - I will be pursuing this action much sooner now that I have a greater awareness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</si>
</sst>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3"/>
      <name val="Calibri"/>
      <family val="2"/>
      <scheme val="minor"/>
    </font>
    <font>
      <sz val="11"/>
      <color rgb="FF3F3F76"/>
      <name val="Calibri"/>
      <family val="2"/>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0" borderId="1" applyNumberFormat="0" applyFill="0" applyAlignment="0" applyProtection="0"/>
    <xf numFmtId="0" fontId="2" fillId="2" borderId="2" applyNumberFormat="0" applyAlignment="0" applyProtection="0"/>
  </cellStyleXfs>
  <cellXfs count="7">
    <xf numFmtId="0" fontId="0" fillId="0" borderId="0" xfId="0"/>
    <xf numFmtId="0" fontId="0" fillId="0" borderId="0" xfId="0" applyAlignment="1">
      <alignment wrapText="1"/>
    </xf>
    <xf numFmtId="0" fontId="0" fillId="0" borderId="0" xfId="0" applyAlignment="1">
      <alignment horizontal="left" wrapText="1"/>
    </xf>
    <xf numFmtId="0" fontId="2" fillId="2" borderId="2" xfId="2"/>
    <xf numFmtId="0" fontId="1" fillId="0" borderId="1" xfId="1"/>
    <xf numFmtId="0" fontId="1" fillId="0" borderId="1" xfId="1" applyAlignment="1">
      <alignment wrapText="1"/>
    </xf>
    <xf numFmtId="0" fontId="4" fillId="0" borderId="0" xfId="0" applyFont="1" applyAlignment="1">
      <alignment horizontal="center" vertical="center"/>
    </xf>
  </cellXfs>
  <cellStyles count="3">
    <cellStyle name="Heading 1" xfId="1" builtinId="1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Scores by Area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Stats!$L$2</c:f>
              <c:strCache>
                <c:ptCount val="1"/>
                <c:pt idx="0">
                  <c:v>Average</c:v>
                </c:pt>
              </c:strCache>
            </c:strRef>
          </c:tx>
          <c:spPr>
            <a:ln w="28575" cap="rnd">
              <a:solidFill>
                <a:schemeClr val="accent1"/>
              </a:solidFill>
              <a:round/>
            </a:ln>
            <a:effectLst/>
          </c:spPr>
          <c:marker>
            <c:symbol val="none"/>
          </c:marker>
          <c:cat>
            <c:strRef>
              <c:f>Stats!$A$3:$A$7</c:f>
              <c:strCache>
                <c:ptCount val="5"/>
                <c:pt idx="0">
                  <c:v>Summary</c:v>
                </c:pt>
                <c:pt idx="1">
                  <c:v>Typical Accountabilities</c:v>
                </c:pt>
                <c:pt idx="2">
                  <c:v>KPIs</c:v>
                </c:pt>
                <c:pt idx="3">
                  <c:v>Knowledge, Skills &amp; Experience</c:v>
                </c:pt>
                <c:pt idx="4">
                  <c:v>Qualifications</c:v>
                </c:pt>
              </c:strCache>
            </c:strRef>
          </c:cat>
          <c:val>
            <c:numRef>
              <c:f>Stats!$L$3:$L$7</c:f>
              <c:numCache>
                <c:formatCode>General</c:formatCode>
                <c:ptCount val="5"/>
                <c:pt idx="0">
                  <c:v>7</c:v>
                </c:pt>
                <c:pt idx="1">
                  <c:v>6.666666666666667</c:v>
                </c:pt>
                <c:pt idx="2">
                  <c:v>6.8</c:v>
                </c:pt>
                <c:pt idx="3">
                  <c:v>6.6</c:v>
                </c:pt>
                <c:pt idx="4">
                  <c:v>6.5</c:v>
                </c:pt>
              </c:numCache>
            </c:numRef>
          </c:val>
          <c:extLst>
            <c:ext xmlns:c16="http://schemas.microsoft.com/office/drawing/2014/chart" uri="{C3380CC4-5D6E-409C-BE32-E72D297353CC}">
              <c16:uniqueId val="{00000000-B054-4661-957A-61E0B4B95D8E}"/>
            </c:ext>
          </c:extLst>
        </c:ser>
        <c:ser>
          <c:idx val="1"/>
          <c:order val="1"/>
          <c:tx>
            <c:strRef>
              <c:f>Stats!$M$2</c:f>
              <c:strCache>
                <c:ptCount val="1"/>
                <c:pt idx="0">
                  <c:v>Target</c:v>
                </c:pt>
              </c:strCache>
            </c:strRef>
          </c:tx>
          <c:spPr>
            <a:ln w="28575" cap="rnd">
              <a:solidFill>
                <a:schemeClr val="accent2"/>
              </a:solidFill>
              <a:round/>
            </a:ln>
            <a:effectLst/>
          </c:spPr>
          <c:marker>
            <c:symbol val="none"/>
          </c:marker>
          <c:cat>
            <c:strRef>
              <c:f>Stats!$A$3:$A$7</c:f>
              <c:strCache>
                <c:ptCount val="5"/>
                <c:pt idx="0">
                  <c:v>Summary</c:v>
                </c:pt>
                <c:pt idx="1">
                  <c:v>Typical Accountabilities</c:v>
                </c:pt>
                <c:pt idx="2">
                  <c:v>KPIs</c:v>
                </c:pt>
                <c:pt idx="3">
                  <c:v>Knowledge, Skills &amp; Experience</c:v>
                </c:pt>
                <c:pt idx="4">
                  <c:v>Qualifications</c:v>
                </c:pt>
              </c:strCache>
            </c:strRef>
          </c:cat>
          <c:val>
            <c:numRef>
              <c:f>Stats!$M$3:$M$7</c:f>
              <c:numCache>
                <c:formatCode>General</c:formatCode>
                <c:ptCount val="5"/>
                <c:pt idx="0">
                  <c:v>7</c:v>
                </c:pt>
                <c:pt idx="1">
                  <c:v>7</c:v>
                </c:pt>
                <c:pt idx="2">
                  <c:v>7</c:v>
                </c:pt>
                <c:pt idx="3">
                  <c:v>7</c:v>
                </c:pt>
                <c:pt idx="4">
                  <c:v>7</c:v>
                </c:pt>
              </c:numCache>
            </c:numRef>
          </c:val>
          <c:extLst>
            <c:ext xmlns:c16="http://schemas.microsoft.com/office/drawing/2014/chart" uri="{C3380CC4-5D6E-409C-BE32-E72D297353CC}">
              <c16:uniqueId val="{00000001-B054-4661-957A-61E0B4B95D8E}"/>
            </c:ext>
          </c:extLst>
        </c:ser>
        <c:dLbls>
          <c:showLegendKey val="0"/>
          <c:showVal val="0"/>
          <c:showCatName val="0"/>
          <c:showSerName val="0"/>
          <c:showPercent val="0"/>
          <c:showBubbleSize val="0"/>
        </c:dLbls>
        <c:axId val="856504832"/>
        <c:axId val="856505488"/>
      </c:radarChart>
      <c:catAx>
        <c:axId val="856504832"/>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505488"/>
        <c:crosses val="autoZero"/>
        <c:auto val="1"/>
        <c:lblAlgn val="ctr"/>
        <c:lblOffset val="100"/>
        <c:noMultiLvlLbl val="0"/>
      </c:catAx>
      <c:valAx>
        <c:axId val="856505488"/>
        <c:scaling>
          <c:orientation val="minMax"/>
          <c:max val="9"/>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504832"/>
        <c:crosses val="autoZero"/>
        <c:crossBetween val="between"/>
        <c:majorUnit val="1"/>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sheetViews>
    <sheetView zoomScale="69" workbookViewId="0" zoomToFit="1"/>
  </sheetViews>
  <pageMargins left="0.7" right="0.7" top="0.75" bottom="0.75" header="0.3" footer="0.3"/>
  <pageSetup paperSize="9" orientation="landscape" r:id="rId1"/>
  <headerFooter>
    <oddHeader>&amp;C&amp;"Calibri"&amp;10&amp;K000000Company Internal&amp;1#</oddHeader>
    <oddFooter>&amp;C&amp;1#&amp;"Calibri"&amp;10&amp;K000000Company Internal</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5725" cy="6064710"/>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R41" sqref="R41"/>
    </sheetView>
  </sheetViews>
  <sheetFormatPr defaultRowHeight="14.5" x14ac:dyDescent="0.35"/>
  <cols>
    <col min="1" max="1" width="29.26953125" bestFit="1" customWidth="1"/>
  </cols>
  <sheetData>
    <row r="1" spans="1:13" x14ac:dyDescent="0.35">
      <c r="A1" t="s">
        <v>180</v>
      </c>
    </row>
    <row r="2" spans="1:13" x14ac:dyDescent="0.35">
      <c r="A2" t="s">
        <v>179</v>
      </c>
      <c r="B2">
        <v>1</v>
      </c>
      <c r="C2">
        <v>2</v>
      </c>
      <c r="D2">
        <v>3</v>
      </c>
      <c r="E2">
        <v>4</v>
      </c>
      <c r="F2">
        <v>5</v>
      </c>
      <c r="G2">
        <v>6</v>
      </c>
      <c r="H2">
        <v>7</v>
      </c>
      <c r="I2">
        <v>8</v>
      </c>
      <c r="J2">
        <v>9</v>
      </c>
      <c r="K2" t="s">
        <v>88</v>
      </c>
      <c r="L2" t="s">
        <v>181</v>
      </c>
      <c r="M2" t="s">
        <v>182</v>
      </c>
    </row>
    <row r="3" spans="1:13" x14ac:dyDescent="0.35">
      <c r="A3" t="s">
        <v>40</v>
      </c>
      <c r="B3">
        <f>COUNTIF(Assessment!$E$4,B2)</f>
        <v>0</v>
      </c>
      <c r="C3">
        <f>COUNTIF(Assessment!$E$4,C2)</f>
        <v>0</v>
      </c>
      <c r="D3">
        <f>COUNTIF(Assessment!$E$4,D2)</f>
        <v>0</v>
      </c>
      <c r="E3">
        <f>COUNTIF(Assessment!$E$4,E2)</f>
        <v>0</v>
      </c>
      <c r="F3">
        <f>COUNTIF(Assessment!$E$4,F2)</f>
        <v>0</v>
      </c>
      <c r="G3">
        <f>COUNTIF(Assessment!$E$4,G2)</f>
        <v>0</v>
      </c>
      <c r="H3">
        <f>COUNTIF(Assessment!$E$4,H2)</f>
        <v>1</v>
      </c>
      <c r="I3">
        <f>COUNTIF(Assessment!$E$4,I2)</f>
        <v>0</v>
      </c>
      <c r="J3">
        <f>COUNTIF(Assessment!$E$4,J2)</f>
        <v>0</v>
      </c>
      <c r="K3">
        <f>SUMIF(Assessment!$E$4,K2)</f>
        <v>0</v>
      </c>
      <c r="L3">
        <f>IFERROR(AVERAGE(Assessment!E4),0)</f>
        <v>7</v>
      </c>
      <c r="M3">
        <f>Assessment!$B$1+1</f>
        <v>7</v>
      </c>
    </row>
    <row r="4" spans="1:13" x14ac:dyDescent="0.35">
      <c r="A4" t="s">
        <v>0</v>
      </c>
      <c r="B4">
        <f>COUNTIF(Assessment!$E$7:$E$21,B2)</f>
        <v>0</v>
      </c>
      <c r="C4">
        <f>COUNTIF(Assessment!$E$7:$E$21,C2)</f>
        <v>0</v>
      </c>
      <c r="D4">
        <f>COUNTIF(Assessment!$E$7:$E$21,D2)</f>
        <v>0</v>
      </c>
      <c r="E4">
        <f>COUNTIF(Assessment!$E$7:$E$21,E2)</f>
        <v>0</v>
      </c>
      <c r="F4">
        <f>COUNTIF(Assessment!$E$7:$E$21,F2)</f>
        <v>0</v>
      </c>
      <c r="G4">
        <f>COUNTIF(Assessment!$E$7:$E$21,G2)</f>
        <v>3</v>
      </c>
      <c r="H4">
        <f>COUNTIF(Assessment!$E$7:$E$21,H2)</f>
        <v>6</v>
      </c>
      <c r="I4">
        <f>COUNTIF(Assessment!$E$7:$E$21,I2)</f>
        <v>0</v>
      </c>
      <c r="J4">
        <f>COUNTIF(Assessment!$E$7:$E$21,J2)</f>
        <v>0</v>
      </c>
      <c r="K4">
        <f>COUNTIF(Assessment!$E$7:$E$21,K2)</f>
        <v>6</v>
      </c>
      <c r="L4">
        <f>IFERROR(AVERAGE(Assessment!$E$7:$E$21),0)</f>
        <v>6.666666666666667</v>
      </c>
      <c r="M4">
        <f>Assessment!$B$1+1</f>
        <v>7</v>
      </c>
    </row>
    <row r="5" spans="1:13" x14ac:dyDescent="0.35">
      <c r="A5" t="s">
        <v>94</v>
      </c>
      <c r="B5">
        <f>COUNTIF(Assessment!$E$24:$E$30,B2)</f>
        <v>0</v>
      </c>
      <c r="C5">
        <f>COUNTIF(Assessment!$E$24:$E$30,C2)</f>
        <v>0</v>
      </c>
      <c r="D5">
        <f>COUNTIF(Assessment!$E$24:$E$30,D2)</f>
        <v>0</v>
      </c>
      <c r="E5">
        <f>COUNTIF(Assessment!$E$24:$E$30,E2)</f>
        <v>0</v>
      </c>
      <c r="F5">
        <f>COUNTIF(Assessment!$E$24:$E$30,F2)</f>
        <v>0</v>
      </c>
      <c r="G5">
        <f>COUNTIF(Assessment!$E$24:$E$30,G2)</f>
        <v>1</v>
      </c>
      <c r="H5">
        <f>COUNTIF(Assessment!$E$24:$E$30,H2)</f>
        <v>4</v>
      </c>
      <c r="I5">
        <f>COUNTIF(Assessment!$E$24:$E$30,I2)</f>
        <v>0</v>
      </c>
      <c r="J5">
        <f>COUNTIF(Assessment!$E$24:$E$30,J2)</f>
        <v>0</v>
      </c>
      <c r="K5">
        <f>COUNTIF(Assessment!$E$24:$E$30,K2)</f>
        <v>2</v>
      </c>
      <c r="L5">
        <f>IFERROR(AVERAGE(Assessment!$E$24:$E$30),0)</f>
        <v>6.8</v>
      </c>
      <c r="M5">
        <f>Assessment!$B$1+1</f>
        <v>7</v>
      </c>
    </row>
    <row r="6" spans="1:13" x14ac:dyDescent="0.35">
      <c r="A6" t="s">
        <v>166</v>
      </c>
      <c r="B6">
        <f>COUNTIF(Assessment!$E$33:$E$38,B2)</f>
        <v>0</v>
      </c>
      <c r="C6">
        <f>COUNTIF(Assessment!$E$33:$E$38,C2)</f>
        <v>0</v>
      </c>
      <c r="D6">
        <f>COUNTIF(Assessment!$E$33:$E$38,D2)</f>
        <v>0</v>
      </c>
      <c r="E6">
        <f>COUNTIF(Assessment!$E$33:$E$38,E2)</f>
        <v>0</v>
      </c>
      <c r="F6">
        <f>COUNTIF(Assessment!$E$33:$E$38,F2)</f>
        <v>0</v>
      </c>
      <c r="G6">
        <f>COUNTIF(Assessment!$E$33:$E$38,G2)</f>
        <v>2</v>
      </c>
      <c r="H6">
        <f>COUNTIF(Assessment!$E$33:$E$38,H2)</f>
        <v>3</v>
      </c>
      <c r="I6">
        <f>COUNTIF(Assessment!$E$33:$E$38,I2)</f>
        <v>0</v>
      </c>
      <c r="J6">
        <f>COUNTIF(Assessment!$E$33:$E$38,J2)</f>
        <v>0</v>
      </c>
      <c r="K6">
        <f>COUNTIF(Assessment!$E$33:$E$38,K2)</f>
        <v>1</v>
      </c>
      <c r="L6">
        <f>IFERROR(AVERAGE(Assessment!$E$33:$E$38),0)</f>
        <v>6.6</v>
      </c>
      <c r="M6">
        <f>Assessment!$B$1+1</f>
        <v>7</v>
      </c>
    </row>
    <row r="7" spans="1:13" x14ac:dyDescent="0.35">
      <c r="A7" t="s">
        <v>143</v>
      </c>
      <c r="B7">
        <f>COUNTIF(Assessment!$E$41:$E$42,B2)</f>
        <v>0</v>
      </c>
      <c r="C7">
        <f>COUNTIF(Assessment!$E$41:$E$42,C2)</f>
        <v>0</v>
      </c>
      <c r="D7">
        <f>COUNTIF(Assessment!$E$41:$E$42,D2)</f>
        <v>0</v>
      </c>
      <c r="E7">
        <f>COUNTIF(Assessment!$E$41:$E$42,E2)</f>
        <v>0</v>
      </c>
      <c r="F7">
        <f>COUNTIF(Assessment!$E$41:$E$42,F2)</f>
        <v>0</v>
      </c>
      <c r="G7">
        <f>COUNTIF(Assessment!$E$41:$E$42,G2)</f>
        <v>1</v>
      </c>
      <c r="H7">
        <f>COUNTIF(Assessment!$E$41:$E$42,H2)</f>
        <v>1</v>
      </c>
      <c r="I7">
        <f>COUNTIF(Assessment!$E$41:$E$42,I2)</f>
        <v>0</v>
      </c>
      <c r="J7">
        <f>COUNTIF(Assessment!$E$41:$E$42,J2)</f>
        <v>0</v>
      </c>
      <c r="K7">
        <f>COUNTIF(Assessment!$E$41:$E$42,K2)</f>
        <v>0</v>
      </c>
      <c r="L7">
        <f>IFERROR(AVERAGE(Assessment!$E$41:$E$42),0)</f>
        <v>6.5</v>
      </c>
      <c r="M7">
        <f>Assessment!$B$1+1</f>
        <v>7</v>
      </c>
    </row>
  </sheetData>
  <sheetProtection sheet="1" objects="1" scenarios="1"/>
  <pageMargins left="0.7" right="0.7" top="0.75" bottom="0.75" header="0.3" footer="0.3"/>
  <pageSetup paperSize="9" orientation="portrait" r:id="rId1"/>
  <headerFooter>
    <oddHeader>&amp;C&amp;"Calibri"&amp;10&amp;K000000Company Internal&amp;1#</oddHeader>
    <oddFooter>&amp;C&amp;1#&amp;"Calibri"&amp;10&amp;K000000Company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B21" zoomScale="60" zoomScaleNormal="60" workbookViewId="0">
      <selection activeCell="H24" sqref="H24"/>
    </sheetView>
  </sheetViews>
  <sheetFormatPr defaultRowHeight="14.5" x14ac:dyDescent="0.35"/>
  <cols>
    <col min="1" max="1" width="30.1796875" bestFit="1" customWidth="1"/>
    <col min="2" max="2" width="48" customWidth="1"/>
    <col min="3" max="4" width="48.54296875" customWidth="1"/>
    <col min="5" max="5" width="15.453125" bestFit="1" customWidth="1"/>
    <col min="6" max="6" width="15.453125" customWidth="1"/>
    <col min="7" max="8" width="48.54296875" style="1" customWidth="1"/>
    <col min="9" max="9" width="23.453125" customWidth="1"/>
  </cols>
  <sheetData>
    <row r="1" spans="1:9" x14ac:dyDescent="0.35">
      <c r="A1" t="s">
        <v>58</v>
      </c>
      <c r="B1" s="3">
        <v>6</v>
      </c>
    </row>
    <row r="3" spans="1:9" ht="39.5" thickBot="1" x14ac:dyDescent="0.5">
      <c r="A3" s="4" t="s">
        <v>40</v>
      </c>
      <c r="B3" s="4" t="s">
        <v>62</v>
      </c>
      <c r="C3" s="4" t="s">
        <v>59</v>
      </c>
      <c r="D3" s="4" t="s">
        <v>60</v>
      </c>
      <c r="E3" s="4" t="s">
        <v>61</v>
      </c>
      <c r="F3" s="4" t="s">
        <v>183</v>
      </c>
      <c r="G3" s="5" t="s">
        <v>86</v>
      </c>
      <c r="H3" s="5" t="s">
        <v>178</v>
      </c>
      <c r="I3" s="5" t="s">
        <v>184</v>
      </c>
    </row>
    <row r="4" spans="1:9" ht="305" thickTop="1" x14ac:dyDescent="0.35">
      <c r="A4" t="s">
        <v>40</v>
      </c>
      <c r="B4" s="1" t="str">
        <f>IF($B$1&gt;3,IF(ISBLANK(VLOOKUP($A4,Summary,$B$1-2,FALSE)),"N/A",VLOOKUP($A4,Summary,$B$1-2,FALSE)),"Grades 2 and below do not exist in Engineering")</f>
        <v>These roles are for engineers or more experienced technicians who are developing competencies and expertise in several areas of the Product Life Cycle and are working as part of a multi-discipline IPT. Individuals at this level contribute to the technical delivery of small engineering work packages or group of tasks related to a single engineering discipline within an IPT under the guidance and direction of more senior engineering staff. Individuals will be expected to manage their own work with minimal supervision, solving problems that are moderately complex.</v>
      </c>
      <c r="C4" s="1" t="str">
        <f>IF($B$1&gt;=3,IF(ISBLANK(VLOOKUP($A4,Summary,$B$1-1,FALSE)),"N/A",VLOOKUP($A4,Summary,$B$1-1,FALSE)),"Grades 2 and below do not exist in Engineering")</f>
        <v>Engineers at this level will be responsible for developing robust engineering solutions with within their own discipline, taking into account the impact of their work on broader project issues. Engineers will be expected to plan and deliver their own work, across medium term planning horizons and provide complex technical advice to both internal and external customers and will be responsible for developing others. Engineering positions at this level will be either be Delivery or Engineering Capability focused.</v>
      </c>
      <c r="D4" s="1" t="str">
        <f>IF($B$1&gt;=3,IF(ISBLANK(VLOOKUP($A4,Summary,$B$1,FALSE)),"N/A",VLOOKUP($A4,Summary,$B$1,FALSE)),"Grades 2 and below do not exist in Engineering")</f>
        <v>Engineering roles at this level require broad experience across a number of the lifecycle phases and must be able to demonstrate a ' through life approach’ to engineering. These engineers will be seasoned professionals and will have chosen to follow a either an Technical role who are seen as role models within the business in terms of their approach to line management or technical leadership.</v>
      </c>
      <c r="E4" s="6">
        <v>7</v>
      </c>
      <c r="F4" s="6"/>
      <c r="G4" s="1" t="s">
        <v>229</v>
      </c>
      <c r="H4" s="1" t="s">
        <v>230</v>
      </c>
    </row>
    <row r="6" spans="1:9" ht="20" thickBot="1" x14ac:dyDescent="0.5">
      <c r="A6" s="4" t="s">
        <v>0</v>
      </c>
      <c r="B6" s="4" t="s">
        <v>62</v>
      </c>
      <c r="C6" s="4" t="s">
        <v>59</v>
      </c>
      <c r="D6" s="4" t="s">
        <v>60</v>
      </c>
      <c r="E6" s="4" t="s">
        <v>61</v>
      </c>
      <c r="F6" s="4"/>
      <c r="G6" s="5" t="s">
        <v>86</v>
      </c>
      <c r="H6" s="5" t="s">
        <v>178</v>
      </c>
    </row>
    <row r="7" spans="1:9" ht="102" thickTop="1" x14ac:dyDescent="0.35">
      <c r="A7" t="s">
        <v>37</v>
      </c>
      <c r="B7" s="1" t="str">
        <f t="shared" ref="B7:B21" si="0">IF($B$1&gt;3,IF(ISBLANK(VLOOKUP($A7,Accountabilities,$B$1-2,FALSE)),"Not Assessed at this grade.",VLOOKUP($A7,Accountabilities,$B$1-2,FALSE)),"Grades 2 and below do not exist in Engineering")</f>
        <v>Contributes to the engineering element of the IPT and / or Engineering Sub-Unit</v>
      </c>
      <c r="C7" s="1" t="str">
        <f t="shared" ref="C7:C21" si="1">IF($B$1&gt;=3,IF(ISBLANK(VLOOKUP($A7,Accountabilities,$B$1-1,FALSE)),"Not Assessed at this grade.",VLOOKUP($A7,Accountabilities,$B$1-1,FALSE)),"Grades 2 and below do not exist in Engineering")</f>
        <v>Contributes to the engineering element of the IPT and / or Engineering Sub-Unit</v>
      </c>
      <c r="D7" s="1" t="str">
        <f t="shared" ref="D7:D21" si="2">IF($B$1&gt;=3,IF(ISBLANK(VLOOKUP($A7,Accountabilities,$B$1,FALSE)),"Not Assessed at this grade.",VLOOKUP($A7,Accountabilities,$B$1,FALSE)),"Grades 2 and below do not exist in Engineering")</f>
        <v>Contributes to the engineering element of the LoB, multiple IPTs and the Engineering 
Sub-Unit</v>
      </c>
      <c r="E7" s="6">
        <v>7</v>
      </c>
      <c r="F7" s="6"/>
      <c r="G7" s="1" t="s">
        <v>185</v>
      </c>
      <c r="H7" s="1" t="s">
        <v>186</v>
      </c>
    </row>
    <row r="8" spans="1:9" ht="130.5" x14ac:dyDescent="0.35">
      <c r="A8" t="s">
        <v>36</v>
      </c>
      <c r="B8" s="1" t="str">
        <f t="shared" si="0"/>
        <v>Not Assessed at this grade.</v>
      </c>
      <c r="C8" s="1" t="str">
        <f t="shared" si="1"/>
        <v>Providing domain experience in support of customer and user engagement and product road maps.</v>
      </c>
      <c r="D8" s="1" t="str">
        <f t="shared" si="2"/>
        <v>Providing specialist input to the LoB road map, Engineering Unit Strategy and IBP.</v>
      </c>
      <c r="E8" s="6">
        <v>6</v>
      </c>
      <c r="F8" s="6"/>
      <c r="G8" s="1" t="s">
        <v>187</v>
      </c>
      <c r="H8" s="1" t="s">
        <v>188</v>
      </c>
    </row>
    <row r="9" spans="1:9" ht="188.5" x14ac:dyDescent="0.35">
      <c r="A9" t="s">
        <v>57</v>
      </c>
      <c r="B9" s="1" t="str">
        <f t="shared" si="0"/>
        <v>Not Assessed at this grade.</v>
      </c>
      <c r="C9" s="1" t="str">
        <f t="shared" si="1"/>
        <v>Creating work package plans, advising on optimum team size/capability mix and reporting against the teams work programmes including analysis of risk.</v>
      </c>
      <c r="D9" s="1" t="str">
        <f t="shared" si="2"/>
        <v>Participating in Product design reviews representing medium IPTs or within own Engineering Unit</v>
      </c>
      <c r="E9" s="6">
        <v>6</v>
      </c>
      <c r="F9" s="6"/>
      <c r="G9" s="1" t="s">
        <v>189</v>
      </c>
      <c r="H9" s="1" t="s">
        <v>190</v>
      </c>
    </row>
    <row r="10" spans="1:9" ht="116" x14ac:dyDescent="0.35">
      <c r="A10" t="s">
        <v>33</v>
      </c>
      <c r="B10" s="1" t="str">
        <f t="shared" si="0"/>
        <v>Provide design of product and / or processes within their own  discipline, to ensure successful transfer to production.</v>
      </c>
      <c r="C10" s="1" t="str">
        <f t="shared" si="1"/>
        <v>Providing design of product and / or processes within their own discipline, to ensure successful delivery / transfer to production.
Design engineering solutions taking into account all requirements such as product quality, safety, reliability and testability.
Giving experienced guidance on through life cost of ownership requirements and issues.</v>
      </c>
      <c r="D10" s="1" t="str">
        <f t="shared" si="2"/>
        <v>Providing specialist input including the application of specialist skills and knowledge into an IPTs to help ensure the delivery of a technically sound IPT solution meeting all stakeholder requirements.</v>
      </c>
      <c r="E10" s="6">
        <v>7</v>
      </c>
      <c r="F10" s="6"/>
      <c r="G10" s="1" t="s">
        <v>191</v>
      </c>
      <c r="H10" s="1" t="s">
        <v>192</v>
      </c>
    </row>
    <row r="11" spans="1:9" ht="232" x14ac:dyDescent="0.35">
      <c r="A11" t="s">
        <v>32</v>
      </c>
      <c r="B11" s="1" t="str">
        <f t="shared" si="0"/>
        <v>Responsibility for delivering a single work package or set of tasks within a single engineering discipline, with knowledge of  requirements for other engineering disciplines within the IPT and  the effects of those other requirements on their own discipline.</v>
      </c>
      <c r="C11" s="1" t="str">
        <f t="shared" si="1"/>
        <v>Undertake IPT project tasks covered by a statement of work, detailing input, processes and output together with cost/timescale constraints to ensure delivery of project objectives.</v>
      </c>
      <c r="D11" s="1" t="str">
        <f t="shared" si="2"/>
        <v>Undertaking original research and/or technology/process/tool development to enhance the knowledge base of the Company to enhance the efficiency and effectiveness of the relevant Engineering Unit.</v>
      </c>
      <c r="E11" s="6">
        <v>7</v>
      </c>
      <c r="F11" s="6"/>
      <c r="G11" s="1" t="s">
        <v>193</v>
      </c>
      <c r="H11" s="1" t="s">
        <v>194</v>
      </c>
    </row>
    <row r="12" spans="1:9" ht="58" x14ac:dyDescent="0.35">
      <c r="A12" t="s">
        <v>31</v>
      </c>
      <c r="B12" s="1" t="str">
        <f t="shared" si="0"/>
        <v>Resolving routine and some complex technical and delivery issues for own engineering discipline, related to defined work package assignments, and in accordance with IPT engineering plans and processes.</v>
      </c>
      <c r="C12" s="1" t="str">
        <f t="shared" si="1"/>
        <v>Resolving routine and complex technical and delivery issues within engineering, related to defined work package assignments, and in accordance with IPT engineering plans and processes.</v>
      </c>
      <c r="D12" s="1" t="str">
        <f t="shared" si="2"/>
        <v>Not Assessed at this grade.</v>
      </c>
      <c r="E12" s="6" t="s">
        <v>88</v>
      </c>
      <c r="F12" s="6"/>
      <c r="G12" s="1" t="s">
        <v>195</v>
      </c>
    </row>
    <row r="13" spans="1:9" ht="58" x14ac:dyDescent="0.35">
      <c r="A13" t="s">
        <v>30</v>
      </c>
      <c r="B13" s="1" t="str">
        <f t="shared" si="0"/>
        <v>Communicating non-routine technical and delivery issues related to defined work package assignments, for resolution by IPT engineering team or direct line management, and implementing guidance as directed.</v>
      </c>
      <c r="C13" s="1" t="str">
        <f t="shared" si="1"/>
        <v>Communicating non-routine technical and delivery issues to by IPT engineering team or direct line management with resolution proposals.</v>
      </c>
      <c r="D13" s="1" t="str">
        <f t="shared" si="2"/>
        <v>Not Assessed at this grade.</v>
      </c>
      <c r="E13" s="6" t="s">
        <v>88</v>
      </c>
      <c r="F13" s="6"/>
      <c r="G13" s="1" t="s">
        <v>196</v>
      </c>
    </row>
    <row r="14" spans="1:9" ht="29" x14ac:dyDescent="0.35">
      <c r="A14" t="s">
        <v>29</v>
      </c>
      <c r="B14" s="1" t="str">
        <f t="shared" si="0"/>
        <v>Completing engineering tasks to a satisfactory standard as set out by the work package manager.</v>
      </c>
      <c r="C14" s="1" t="str">
        <f t="shared" si="1"/>
        <v>Ensuring the completion of delegated engineering tasks within the team.</v>
      </c>
      <c r="D14" s="1" t="str">
        <f t="shared" si="2"/>
        <v>Not Assessed at this grade.</v>
      </c>
      <c r="E14" s="6" t="s">
        <v>88</v>
      </c>
      <c r="F14" s="6"/>
      <c r="G14" s="1" t="s">
        <v>196</v>
      </c>
    </row>
    <row r="15" spans="1:9" ht="43.5" x14ac:dyDescent="0.35">
      <c r="A15" t="s">
        <v>28</v>
      </c>
      <c r="B15" s="1" t="str">
        <f t="shared" si="0"/>
        <v>Being innovative in creating solutions within the IPT and wider business.</v>
      </c>
      <c r="C15" s="1" t="str">
        <f t="shared" si="1"/>
        <v>Supporting a culture of innovation within the IPT, engineering discipline, and wider business that creates solutions to IPT and business problems.</v>
      </c>
      <c r="D15" s="1" t="str">
        <f t="shared" si="2"/>
        <v>Not Assessed at this grade.</v>
      </c>
      <c r="E15" s="6" t="s">
        <v>88</v>
      </c>
      <c r="F15" s="6"/>
      <c r="G15" s="1" t="s">
        <v>196</v>
      </c>
    </row>
    <row r="16" spans="1:9" ht="29" x14ac:dyDescent="0.35">
      <c r="A16" t="s">
        <v>27</v>
      </c>
      <c r="B16" s="1" t="str">
        <f t="shared" si="0"/>
        <v>Contributing to IPT decision making at an engineering work package level.</v>
      </c>
      <c r="C16" s="1" t="str">
        <f t="shared" si="1"/>
        <v>Contributing to IPT and Engineering Unit decision making at a level 2 programme level.</v>
      </c>
      <c r="D16" s="1" t="str">
        <f t="shared" si="2"/>
        <v>Not Assessed at this grade.</v>
      </c>
      <c r="E16" s="6" t="s">
        <v>88</v>
      </c>
      <c r="F16" s="6"/>
      <c r="G16" s="1" t="s">
        <v>196</v>
      </c>
    </row>
    <row r="17" spans="1:8" ht="116" x14ac:dyDescent="0.35">
      <c r="A17" t="s">
        <v>26</v>
      </c>
      <c r="B17" s="1" t="str">
        <f t="shared" si="0"/>
        <v>Participating in continuous improvement activities to develop skills and competencies within the individual’s own engineering discipline.</v>
      </c>
      <c r="C17" s="1" t="str">
        <f t="shared" si="1"/>
        <v>Participating in continuous improvement activities to develop skills and competencies within the individual’s own engineering discipline and wider IPT.</v>
      </c>
      <c r="D17" s="1" t="str">
        <f t="shared" si="2"/>
        <v>Tracking external developments and disruptive technologies to identify exploitation and knowledge sharing opportunities with the Product Family.</v>
      </c>
      <c r="E17" s="6">
        <v>6</v>
      </c>
      <c r="F17" s="6"/>
      <c r="G17" s="1" t="s">
        <v>197</v>
      </c>
      <c r="H17" s="1" t="s">
        <v>198</v>
      </c>
    </row>
    <row r="18" spans="1:8" ht="101.5" x14ac:dyDescent="0.35">
      <c r="A18" t="s">
        <v>25</v>
      </c>
      <c r="B18" s="1" t="str">
        <f t="shared" si="0"/>
        <v>Ensure engineering design is best practice by following Company and Engineering life cycle processes.</v>
      </c>
      <c r="C18" s="1" t="str">
        <f t="shared" si="1"/>
        <v>Ensure engineering design is best practice by following Company and Engineering life cycle processes.
Promoting a culture of best practice sharing and knowledge exploitation.</v>
      </c>
      <c r="D18" s="1" t="str">
        <f t="shared" si="2"/>
        <v>Drive the implementation of technology reuse across IPTs across LoBs.</v>
      </c>
      <c r="E18" s="6">
        <v>7</v>
      </c>
      <c r="F18" s="6"/>
      <c r="G18" s="1" t="s">
        <v>199</v>
      </c>
      <c r="H18" s="1" t="s">
        <v>200</v>
      </c>
    </row>
    <row r="19" spans="1:8" ht="58" x14ac:dyDescent="0.35">
      <c r="A19" t="s">
        <v>24</v>
      </c>
      <c r="B19" s="1" t="str">
        <f t="shared" si="0"/>
        <v>Participating in self-development activities to improve Skills &amp; Competencies in the specific engineering discipline.</v>
      </c>
      <c r="C19" s="1" t="str">
        <f t="shared" si="1"/>
        <v>Participating in self-development activities to improve Skills &amp; Competencies in the specific engineering discipline and wider project.</v>
      </c>
      <c r="D19" s="1" t="str">
        <f t="shared" si="2"/>
        <v>Maintaining own peer network and make significant contribution to relevant community of interest within the Company to enable the delivery of integrated capabilities.</v>
      </c>
      <c r="E19" s="6">
        <v>7</v>
      </c>
      <c r="F19" s="6"/>
      <c r="G19" s="1" t="s">
        <v>201</v>
      </c>
      <c r="H19" s="1" t="s">
        <v>202</v>
      </c>
    </row>
    <row r="20" spans="1:8" ht="72.5" x14ac:dyDescent="0.35">
      <c r="A20" t="s">
        <v>22</v>
      </c>
      <c r="B20" s="1" t="str">
        <f t="shared" si="0"/>
        <v>May supervise an Industrial Placement or Summer Student.</v>
      </c>
      <c r="C20" s="1" t="str">
        <f t="shared" si="1"/>
        <v>May supervise an Engineer or Senior Engineer.</v>
      </c>
      <c r="D20" s="1" t="str">
        <f t="shared" si="2"/>
        <v>Not Assessed at this grade.</v>
      </c>
      <c r="E20" s="6" t="s">
        <v>88</v>
      </c>
      <c r="F20" s="6"/>
      <c r="G20" s="1" t="s">
        <v>203</v>
      </c>
      <c r="H20" s="1" t="s">
        <v>204</v>
      </c>
    </row>
    <row r="21" spans="1:8" ht="174" x14ac:dyDescent="0.35">
      <c r="A21" t="s">
        <v>35</v>
      </c>
      <c r="B21" s="1" t="str">
        <f t="shared" si="0"/>
        <v>Not Assessed at this grade.</v>
      </c>
      <c r="C21" s="1" t="str">
        <f t="shared" si="1"/>
        <v>Mentor, coach and develop more junior members of the team in order to develop overall capability</v>
      </c>
      <c r="D21" s="1" t="str">
        <f t="shared" si="2"/>
        <v>Act as a coach and mentor to others within the same engineering discipline.</v>
      </c>
      <c r="E21" s="6">
        <v>7</v>
      </c>
      <c r="F21" s="6"/>
      <c r="G21" s="1" t="s">
        <v>205</v>
      </c>
      <c r="H21" s="1" t="s">
        <v>206</v>
      </c>
    </row>
    <row r="23" spans="1:8" ht="20" thickBot="1" x14ac:dyDescent="0.5">
      <c r="A23" s="4" t="s">
        <v>94</v>
      </c>
      <c r="B23" s="4" t="s">
        <v>62</v>
      </c>
      <c r="C23" s="4" t="s">
        <v>59</v>
      </c>
      <c r="D23" s="4" t="s">
        <v>60</v>
      </c>
      <c r="E23" s="4" t="s">
        <v>61</v>
      </c>
      <c r="F23" s="4"/>
      <c r="G23" s="5" t="s">
        <v>86</v>
      </c>
      <c r="H23" s="5" t="s">
        <v>178</v>
      </c>
    </row>
    <row r="24" spans="1:8" ht="102" thickTop="1" x14ac:dyDescent="0.35">
      <c r="A24">
        <v>1</v>
      </c>
      <c r="B24" s="1" t="str">
        <f t="shared" ref="B24:B30" si="3">IF($B$1&gt;3,IF(ISBLANK(VLOOKUP($A24,KPIs,$B$1-2,FALSE)),"No additional KPIs at this grade.",VLOOKUP($A24,KPIs,$B$1-2,FALSE)),"Grades 2 and below do not exist in Engineering")</f>
        <v>Ability to complete moderately complex designs with little assistance.</v>
      </c>
      <c r="C24" s="1" t="str">
        <f t="shared" ref="C24:C30" si="4">IF($B$1&gt;=3,IF(ISBLANK(VLOOKUP($A24,KPIs,$B$1-1,FALSE)),"No additional KPIs at this grade.",VLOOKUP($A24,KPIs,$B$1-1,FALSE)),"Grades 2 and below do not exist in Engineering")</f>
        <v>Accuracy of work output including specifications, design and reports.</v>
      </c>
      <c r="D24" s="1" t="str">
        <f t="shared" ref="D24:D30" si="5">IF($B$1&gt;=3,IF(ISBLANK(VLOOKUP($A24,KPIs,$B$1,FALSE)),"No additional KPIs at this grade.",VLOOKUP($A24,KPIs,$B$1,FALSE)),"Grades 2 and below do not exist in Engineering")</f>
        <v>Successful delivery of business/ Integrated Project Team objectives</v>
      </c>
      <c r="E24" s="6">
        <v>7</v>
      </c>
      <c r="F24" s="6"/>
      <c r="G24" s="1" t="s">
        <v>207</v>
      </c>
      <c r="H24" s="1" t="s">
        <v>231</v>
      </c>
    </row>
    <row r="25" spans="1:8" ht="101.5" x14ac:dyDescent="0.35">
      <c r="A25">
        <v>2</v>
      </c>
      <c r="B25" s="1" t="str">
        <f t="shared" si="3"/>
        <v>Working with a minimal level of supervision.</v>
      </c>
      <c r="C25" s="1" t="str">
        <f t="shared" si="4"/>
        <v>Adherence to project timescales, costs and quality.</v>
      </c>
      <c r="D25" s="1" t="str">
        <f t="shared" si="5"/>
        <v>Project/budget/ team performance.</v>
      </c>
      <c r="E25" s="6">
        <v>6</v>
      </c>
      <c r="F25" s="6"/>
      <c r="G25" s="1" t="s">
        <v>208</v>
      </c>
      <c r="H25" s="1" t="s">
        <v>209</v>
      </c>
    </row>
    <row r="26" spans="1:8" ht="29" x14ac:dyDescent="0.35">
      <c r="A26">
        <v>3</v>
      </c>
      <c r="B26" s="1" t="str">
        <f t="shared" si="3"/>
        <v>Knowledge of engineering developments within their discipline.</v>
      </c>
      <c r="C26" s="1" t="str">
        <f t="shared" si="4"/>
        <v>Delivery of innovation and/ or significant improvements, measured in reduction of costs, time or rework.</v>
      </c>
      <c r="D26" s="1" t="str">
        <f t="shared" si="5"/>
        <v>Quality of technical solutions to time and cost constraints</v>
      </c>
      <c r="E26" s="6">
        <v>7</v>
      </c>
      <c r="F26" s="6"/>
      <c r="G26" s="1" t="s">
        <v>210</v>
      </c>
    </row>
    <row r="27" spans="1:8" ht="29" x14ac:dyDescent="0.35">
      <c r="A27">
        <v>4</v>
      </c>
      <c r="B27" s="1" t="str">
        <f t="shared" si="3"/>
        <v>No additional KPIs at this grade.</v>
      </c>
      <c r="C27" s="1" t="str">
        <f t="shared" si="4"/>
        <v>Evidence of up to date knowledge of engineering developments within their discipline.</v>
      </c>
      <c r="D27" s="1" t="str">
        <f t="shared" si="5"/>
        <v>Development of technical capability.</v>
      </c>
      <c r="E27" s="6">
        <v>7</v>
      </c>
      <c r="F27" s="6"/>
      <c r="G27" s="1" t="s">
        <v>211</v>
      </c>
    </row>
    <row r="28" spans="1:8" ht="116" x14ac:dyDescent="0.35">
      <c r="A28">
        <v>5</v>
      </c>
      <c r="B28" s="1" t="str">
        <f t="shared" si="3"/>
        <v>No additional KPIs at this grade.</v>
      </c>
      <c r="C28" s="1" t="str">
        <f t="shared" si="4"/>
        <v>Internal customer feedback.</v>
      </c>
      <c r="D28" s="1" t="str">
        <f t="shared" si="5"/>
        <v>Feedback from internal/ external customers and peer group.</v>
      </c>
      <c r="E28" s="6">
        <v>7</v>
      </c>
      <c r="F28" s="6"/>
      <c r="G28" s="1" t="s">
        <v>212</v>
      </c>
      <c r="H28" s="1" t="s">
        <v>213</v>
      </c>
    </row>
    <row r="29" spans="1:8" ht="29" x14ac:dyDescent="0.35">
      <c r="A29">
        <v>6</v>
      </c>
      <c r="B29" s="1" t="str">
        <f t="shared" si="3"/>
        <v>No additional KPIs at this grade.</v>
      </c>
      <c r="C29" s="1" t="str">
        <f t="shared" si="4"/>
        <v>Contribution to team development and evidence of knowledge transfer to others.</v>
      </c>
      <c r="D29" s="1" t="str">
        <f t="shared" si="5"/>
        <v>No additional KPIs at this grade.</v>
      </c>
      <c r="E29" s="6" t="s">
        <v>88</v>
      </c>
      <c r="F29" s="6"/>
      <c r="G29" s="1" t="s">
        <v>211</v>
      </c>
    </row>
    <row r="30" spans="1:8" ht="29" x14ac:dyDescent="0.35">
      <c r="A30">
        <v>7</v>
      </c>
      <c r="B30" s="1" t="str">
        <f t="shared" si="3"/>
        <v>No additional KPIs at this grade.</v>
      </c>
      <c r="C30" s="1" t="str">
        <f t="shared" si="4"/>
        <v>Regular and accurate monitoring and reporting.</v>
      </c>
      <c r="D30" s="1" t="str">
        <f t="shared" si="5"/>
        <v>No additional KPIs at this grade.</v>
      </c>
      <c r="E30" s="6" t="s">
        <v>88</v>
      </c>
      <c r="F30" s="6"/>
      <c r="G30" s="1" t="s">
        <v>214</v>
      </c>
    </row>
    <row r="32" spans="1:8" ht="39.5" thickBot="1" x14ac:dyDescent="0.5">
      <c r="A32" s="5" t="s">
        <v>166</v>
      </c>
      <c r="B32" s="4" t="s">
        <v>62</v>
      </c>
      <c r="C32" s="4" t="s">
        <v>59</v>
      </c>
      <c r="D32" s="4" t="s">
        <v>60</v>
      </c>
      <c r="E32" s="4" t="s">
        <v>61</v>
      </c>
      <c r="F32" s="4"/>
      <c r="G32" s="5" t="s">
        <v>86</v>
      </c>
      <c r="H32" s="5" t="s">
        <v>178</v>
      </c>
    </row>
    <row r="33" spans="1:8" ht="174.5" thickTop="1" x14ac:dyDescent="0.35">
      <c r="A33" t="s">
        <v>136</v>
      </c>
      <c r="B33" s="1" t="str">
        <f t="shared" ref="B33:B38" si="6">IF($B$1&gt;3,IF(ISBLANK(VLOOKUP($A33,KSE,$B$1-2,FALSE)),"Not Assessed at this grade.",VLOOKUP($A33,KSE,$B$1-2,FALSE)),"Grades 2 and below do not exist in Engineering")</f>
        <v>Demonstrated achievement and delivery of own work packages within a single engineering discipline.</v>
      </c>
      <c r="C33" s="1" t="str">
        <f t="shared" ref="C33:C38" si="7">IF($B$1&gt;=3,IF(ISBLANK(VLOOKUP($A33,KSE,$B$1-1,FALSE)),"Not Assessed at this grade.",VLOOKUP($A33,KSE,$B$1-1,FALSE)),"Grades 2 and below do not exist in Engineering")</f>
        <v>Demonstrated achievement and delivery of work packages for oneself and others within a single engineering discipline.
Has been involved in capability and/or process development, within a sub Engineering Unit demonstrating an ability to implement a change to working practices.
Ability to take ownership of a work package; planning and scheduling own workload and the work of others.</v>
      </c>
      <c r="D33" s="1" t="str">
        <f t="shared" ref="D33:D38" si="8">IF($B$1&gt;=3,IF(ISBLANK(VLOOKUP($A33,KSE,$B$1,FALSE)),"Not Assessed at this grade.",VLOOKUP($A33,KSE,$B$1,FALSE)),"Grades 2 and below do not exist in Engineering")</f>
        <v>Recognised as having potential to becoming a recognised expert across the LoB and Engineering Function in the chosen engineering discipline/field.</v>
      </c>
      <c r="E33" s="6">
        <v>7</v>
      </c>
      <c r="F33" s="6"/>
      <c r="G33" s="1" t="s">
        <v>215</v>
      </c>
      <c r="H33" s="1" t="s">
        <v>216</v>
      </c>
    </row>
    <row r="34" spans="1:8" ht="87" x14ac:dyDescent="0.35">
      <c r="A34" t="s">
        <v>137</v>
      </c>
      <c r="B34" s="1" t="str">
        <f t="shared" si="6"/>
        <v>Demonstrated knowledge of more than one phase of the Product Life Cycle and the associated discipline processes.</v>
      </c>
      <c r="C34" s="1" t="str">
        <f t="shared" si="7"/>
        <v>Demonstrated knowledge and experience of multiple phases of the Product Life Cycle and the associated discipline processes.
Typically, has some experience of assessing an appropriate project gate deliverable in one phase of the Product Life Cycle.</v>
      </c>
      <c r="D34" s="1" t="str">
        <f t="shared" si="8"/>
        <v>Not Assessed at this grade.</v>
      </c>
      <c r="E34" s="6" t="s">
        <v>88</v>
      </c>
      <c r="F34" s="6"/>
      <c r="G34" s="1" t="s">
        <v>217</v>
      </c>
    </row>
    <row r="35" spans="1:8" ht="101.5" x14ac:dyDescent="0.35">
      <c r="A35" t="s">
        <v>156</v>
      </c>
      <c r="B35" s="1" t="str">
        <f t="shared" si="6"/>
        <v>Demonstrated experience in having own work peer reviewed and implementing resulting actions.</v>
      </c>
      <c r="C35" s="1" t="str">
        <f t="shared" si="7"/>
        <v>Experience of peer reviewing the work of others inside a small IPT and within a sub Engineering Unit and ensuring the resulting actions are implemented.</v>
      </c>
      <c r="D35" s="1" t="str">
        <f t="shared" si="8"/>
        <v>Expert in peer reviewing the work of others inside a medium size IPT and across the Engineering Unit.</v>
      </c>
      <c r="E35" s="6">
        <v>6</v>
      </c>
      <c r="F35" s="6"/>
      <c r="G35" s="1" t="s">
        <v>218</v>
      </c>
      <c r="H35" s="1" t="s">
        <v>219</v>
      </c>
    </row>
    <row r="36" spans="1:8" ht="130.5" x14ac:dyDescent="0.35">
      <c r="A36" t="s">
        <v>27</v>
      </c>
      <c r="B36" s="1" t="str">
        <f t="shared" si="6"/>
        <v>Demonstrated awareness of the engineering decision making and risk/reward trade-offs associated with engineering activity.</v>
      </c>
      <c r="C36" s="1" t="str">
        <f t="shared" si="7"/>
        <v>Demonstrated knowledge of the risk / reward process associated with engineering activity informing the activities of a small IPT and own sub-engineering unit.
Confidence and ability to challenge/ respond to technical/process issues.</v>
      </c>
      <c r="D36" s="1" t="str">
        <f t="shared" si="8"/>
        <v>Knowledgeable in the risk/reward process associated with engineering activity informing the activities of a medium sized IPT and own Engineering Unit.</v>
      </c>
      <c r="E36" s="6">
        <v>7</v>
      </c>
      <c r="F36" s="6"/>
      <c r="G36" s="1" t="s">
        <v>220</v>
      </c>
      <c r="H36" s="1" t="s">
        <v>221</v>
      </c>
    </row>
    <row r="37" spans="1:8" ht="101.5" x14ac:dyDescent="0.35">
      <c r="A37" t="s">
        <v>162</v>
      </c>
      <c r="B37" s="1" t="str">
        <f t="shared" si="6"/>
        <v>Knowledge of related engineering disciplines and the level of interaction required within an IPT is desirable. 
Knowledge of Systems Thinking is desirable.</v>
      </c>
      <c r="C37" s="1" t="str">
        <f t="shared" si="7"/>
        <v>Experience of managing the interaction between related engineering disciplines an IPT is desirable.
Operational understanding of project work and how the work of the team impacts upon other project activities.
Knowledge of how Systems Thinking affects the IPT solution down through to the relevant sub Engineering Unit.</v>
      </c>
      <c r="D37" s="1" t="str">
        <f t="shared" si="8"/>
        <v>Knowledgeable in how Systems Thinking affects the IPT solution down through to the relevant Engineering Unit.</v>
      </c>
      <c r="E37" s="6">
        <v>6</v>
      </c>
      <c r="F37" s="6"/>
      <c r="G37" s="1" t="s">
        <v>223</v>
      </c>
      <c r="H37" s="1" t="s">
        <v>222</v>
      </c>
    </row>
    <row r="38" spans="1:8" ht="101.5" x14ac:dyDescent="0.35">
      <c r="A38" t="s">
        <v>30</v>
      </c>
      <c r="B38" s="1" t="str">
        <f t="shared" si="6"/>
        <v>Not Assessed at this grade.</v>
      </c>
      <c r="C38" s="1" t="str">
        <f t="shared" si="7"/>
        <v>Ability to communicate concepts in a non-technical way.
Ability to interact effectively with customers and suppliers.</v>
      </c>
      <c r="D38" s="1" t="str">
        <f t="shared" si="8"/>
        <v>Knowledgeable in representing the organization's interests with regulatory agencies, other governments, or public interest groups.
Knowledgeable about working with people transnationally.</v>
      </c>
      <c r="E38" s="6">
        <v>7</v>
      </c>
      <c r="F38" s="6"/>
      <c r="G38" s="1" t="s">
        <v>225</v>
      </c>
      <c r="H38" s="1" t="s">
        <v>224</v>
      </c>
    </row>
    <row r="40" spans="1:8" ht="20" thickBot="1" x14ac:dyDescent="0.5">
      <c r="A40" s="5" t="s">
        <v>143</v>
      </c>
      <c r="B40" s="4" t="s">
        <v>62</v>
      </c>
      <c r="C40" s="4" t="s">
        <v>59</v>
      </c>
      <c r="D40" s="4" t="s">
        <v>60</v>
      </c>
      <c r="E40" s="4" t="s">
        <v>61</v>
      </c>
      <c r="F40" s="4"/>
      <c r="G40" s="5" t="s">
        <v>86</v>
      </c>
      <c r="H40" s="5" t="s">
        <v>178</v>
      </c>
    </row>
    <row r="41" spans="1:8" ht="174.5" thickTop="1" x14ac:dyDescent="0.35">
      <c r="A41" t="s">
        <v>167</v>
      </c>
      <c r="B41" s="1" t="str">
        <f>IF($B$1&gt;3,IF(ISBLANK(VLOOKUP($A41,Qualifications,$B$1-2,FALSE)),"Not Assessed at this grade.",VLOOKUP($A41,Qualifications,$B$1-2,FALSE)),"Grades 2 and below do not exist in Engineering")</f>
        <v>Higher education approved STEM qualification at first degree level as a minimum or equivalent as recognised by professional accreditation schemes.</v>
      </c>
      <c r="C41" s="1" t="str">
        <f>IF($B$1&gt;=3,IF(ISBLANK(VLOOKUP($A41,Qualifications,$B$1-1,FALSE)),"Not Assessed at this grade.",VLOOKUP($A41,Qualifications,$B$1-1,FALSE)),"Grades 2 and below do not exist in Engineering")</f>
        <v>Higher education approved STEM qualification at first degree level as a minimum or equivalent as recognised by professional accreditation schemes.</v>
      </c>
      <c r="D41" s="1" t="str">
        <f>IF($B$1&gt;=3,IF(ISBLANK(VLOOKUP($A41,Qualifications,$B$1,FALSE)),"Not Assessed at this grade.",VLOOKUP($A41,Qualifications,$B$1,FALSE)),"Grades 2 and below do not exist in Engineering")</f>
        <v>Higher education approved STEM qualification at first degree level as a minimum or equivalent as recognised by professional accreditation schemes.</v>
      </c>
      <c r="E41" s="6">
        <v>7</v>
      </c>
      <c r="F41" s="6"/>
      <c r="G41" s="1" t="s">
        <v>226</v>
      </c>
      <c r="H41" s="1" t="s">
        <v>227</v>
      </c>
    </row>
    <row r="42" spans="1:8" ht="58" x14ac:dyDescent="0.35">
      <c r="A42" t="s">
        <v>170</v>
      </c>
      <c r="B42" s="1" t="str">
        <f>IF($B$1&gt;3,IF(ISBLANK(VLOOKUP($A42,Qualifications,$B$1-2,FALSE)),"Not Assessed at this grade.",VLOOKUP($A42,Qualifications,$B$1-2,FALSE)),"Grades 2 and below do not exist in Engineering")</f>
        <v>Membership of a relevant engineering institution is desirable.</v>
      </c>
      <c r="C42" s="1" t="str">
        <f>IF($B$1&gt;=3,IF(ISBLANK(VLOOKUP($A42,Qualifications,$B$1-1,FALSE)),"Not Assessed at this grade.",VLOOKUP($A42,Qualifications,$B$1-1,FALSE)),"Grades 2 and below do not exist in Engineering")</f>
        <v>Typically meets the requirements for registration as an Incorporated or Chartered Engineer with the Engineering Council and preferably is a member of a relevant Professional Body.</v>
      </c>
      <c r="D42" s="1" t="str">
        <f>IF($B$1&gt;=3,IF(ISBLANK(VLOOKUP($A42,Qualifications,$B$1,FALSE)),"Not Assessed at this grade.",VLOOKUP($A42,Qualifications,$B$1,FALSE)),"Grades 2 and below do not exist in Engineering")</f>
        <v>Typically meets the requirements for registration as a Chartered Engineer with the Engineering Council and preferably is a member of a relevant Professional Body.</v>
      </c>
      <c r="E42" s="6">
        <v>6</v>
      </c>
      <c r="F42" s="6"/>
      <c r="G42" s="1" t="s">
        <v>228</v>
      </c>
    </row>
  </sheetData>
  <dataValidations count="2">
    <dataValidation type="list" allowBlank="1" showInputMessage="1" showErrorMessage="1" sqref="E7:F21 E4:F4 E24:F30 E33:F38 E41:F42">
      <formula1>Assessment</formula1>
    </dataValidation>
    <dataValidation type="list" allowBlank="1" showInputMessage="1" showErrorMessage="1" sqref="B1">
      <formula1>Grade</formula1>
    </dataValidation>
  </dataValidations>
  <pageMargins left="0.7" right="0.7" top="0.75" bottom="0.75" header="0.3" footer="0.3"/>
  <pageSetup paperSize="9" orientation="portrait" r:id="rId1"/>
  <headerFooter>
    <oddHeader>&amp;C&amp;"Calibri"&amp;10&amp;K000000Company Internal&amp;1#</oddHeader>
    <oddFooter>&amp;C&amp;1#&amp;"Calibri"&amp;10&amp;K000000Company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Q28" sqref="Q28"/>
    </sheetView>
  </sheetViews>
  <sheetFormatPr defaultRowHeight="14.5" x14ac:dyDescent="0.35"/>
  <cols>
    <col min="2" max="2" width="11.54296875" bestFit="1" customWidth="1"/>
  </cols>
  <sheetData>
    <row r="1" spans="1:2" x14ac:dyDescent="0.35">
      <c r="A1" t="s">
        <v>87</v>
      </c>
      <c r="B1" t="s">
        <v>61</v>
      </c>
    </row>
    <row r="2" spans="1:2" x14ac:dyDescent="0.35">
      <c r="A2">
        <v>3</v>
      </c>
      <c r="B2" t="s">
        <v>88</v>
      </c>
    </row>
    <row r="3" spans="1:2" x14ac:dyDescent="0.35">
      <c r="A3">
        <v>4</v>
      </c>
      <c r="B3">
        <v>1</v>
      </c>
    </row>
    <row r="4" spans="1:2" x14ac:dyDescent="0.35">
      <c r="A4">
        <v>5</v>
      </c>
      <c r="B4">
        <v>2</v>
      </c>
    </row>
    <row r="5" spans="1:2" x14ac:dyDescent="0.35">
      <c r="A5">
        <v>6</v>
      </c>
      <c r="B5">
        <v>3</v>
      </c>
    </row>
    <row r="6" spans="1:2" x14ac:dyDescent="0.35">
      <c r="A6">
        <v>7</v>
      </c>
      <c r="B6">
        <v>4</v>
      </c>
    </row>
    <row r="7" spans="1:2" x14ac:dyDescent="0.35">
      <c r="A7">
        <v>8</v>
      </c>
      <c r="B7">
        <v>5</v>
      </c>
    </row>
    <row r="8" spans="1:2" x14ac:dyDescent="0.35">
      <c r="B8">
        <v>6</v>
      </c>
    </row>
    <row r="9" spans="1:2" x14ac:dyDescent="0.35">
      <c r="B9">
        <v>7</v>
      </c>
    </row>
    <row r="10" spans="1:2" x14ac:dyDescent="0.35">
      <c r="B10">
        <v>8</v>
      </c>
    </row>
    <row r="11" spans="1:2" x14ac:dyDescent="0.35">
      <c r="B11">
        <v>9</v>
      </c>
    </row>
  </sheetData>
  <sheetProtection sheet="1" objects="1" scenarios="1"/>
  <pageMargins left="0.7" right="0.7" top="0.75" bottom="0.75" header="0.3" footer="0.3"/>
  <pageSetup paperSize="9" orientation="portrait" r:id="rId1"/>
  <headerFooter>
    <oddHeader>&amp;C&amp;"Calibri"&amp;10&amp;K000000Company Internal&amp;1#</oddHeader>
    <oddFooter>&amp;C&amp;1#&amp;"Calibri"&amp;10&amp;K000000Company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33" workbookViewId="0">
      <pane xSplit="1" topLeftCell="B1" activePane="topRight" state="frozen"/>
      <selection activeCell="A26" sqref="A26"/>
      <selection pane="topRight" activeCell="B41" sqref="B41"/>
    </sheetView>
  </sheetViews>
  <sheetFormatPr defaultRowHeight="14.5" x14ac:dyDescent="0.35"/>
  <cols>
    <col min="1" max="1" width="32" bestFit="1" customWidth="1"/>
    <col min="2" max="8" width="51.453125" customWidth="1"/>
  </cols>
  <sheetData>
    <row r="1" spans="1:8" ht="20" thickBot="1" x14ac:dyDescent="0.5">
      <c r="A1" s="4" t="s">
        <v>40</v>
      </c>
      <c r="B1" s="4">
        <v>3</v>
      </c>
      <c r="C1" s="4">
        <v>4</v>
      </c>
      <c r="D1" s="4">
        <v>5</v>
      </c>
      <c r="E1" s="4">
        <v>6</v>
      </c>
      <c r="F1" s="4">
        <v>7</v>
      </c>
      <c r="G1" s="4">
        <v>8</v>
      </c>
      <c r="H1" s="4">
        <v>9</v>
      </c>
    </row>
    <row r="2" spans="1:8" ht="174.5" thickTop="1" x14ac:dyDescent="0.35">
      <c r="A2" t="s">
        <v>40</v>
      </c>
      <c r="B2" s="1" t="s">
        <v>89</v>
      </c>
      <c r="C2" s="1" t="s">
        <v>44</v>
      </c>
      <c r="D2" s="1" t="s">
        <v>43</v>
      </c>
      <c r="E2" s="1" t="s">
        <v>42</v>
      </c>
      <c r="F2" s="1" t="s">
        <v>41</v>
      </c>
      <c r="G2" s="1" t="s">
        <v>65</v>
      </c>
      <c r="H2" s="1" t="s">
        <v>76</v>
      </c>
    </row>
    <row r="3" spans="1:8" x14ac:dyDescent="0.35">
      <c r="B3" s="1"/>
      <c r="C3" s="1"/>
      <c r="D3" s="1"/>
      <c r="E3" s="1"/>
      <c r="F3" s="1"/>
      <c r="G3" s="1"/>
      <c r="H3" s="1"/>
    </row>
    <row r="4" spans="1:8" ht="20" thickBot="1" x14ac:dyDescent="0.5">
      <c r="A4" s="4" t="s">
        <v>0</v>
      </c>
      <c r="B4" s="4">
        <v>3</v>
      </c>
      <c r="C4" s="4">
        <v>4</v>
      </c>
      <c r="D4" s="4">
        <v>5</v>
      </c>
      <c r="E4" s="5">
        <v>6</v>
      </c>
      <c r="F4" s="5">
        <v>7</v>
      </c>
      <c r="G4" s="5">
        <v>8</v>
      </c>
      <c r="H4" s="5">
        <v>9</v>
      </c>
    </row>
    <row r="5" spans="1:8" ht="44" thickTop="1" x14ac:dyDescent="0.35">
      <c r="A5" t="s">
        <v>37</v>
      </c>
      <c r="B5" s="1" t="s">
        <v>90</v>
      </c>
      <c r="C5" s="1" t="s">
        <v>38</v>
      </c>
      <c r="D5" s="1" t="s">
        <v>38</v>
      </c>
      <c r="E5" s="1" t="s">
        <v>38</v>
      </c>
      <c r="F5" s="1" t="s">
        <v>39</v>
      </c>
      <c r="G5" s="1" t="s">
        <v>39</v>
      </c>
      <c r="H5" s="1" t="s">
        <v>75</v>
      </c>
    </row>
    <row r="6" spans="1:8" ht="29" x14ac:dyDescent="0.35">
      <c r="A6" t="s">
        <v>36</v>
      </c>
      <c r="B6" s="1"/>
      <c r="C6" s="1"/>
      <c r="D6" s="1"/>
      <c r="E6" s="1" t="s">
        <v>74</v>
      </c>
      <c r="F6" s="1" t="s">
        <v>73</v>
      </c>
      <c r="G6" s="1" t="s">
        <v>69</v>
      </c>
      <c r="H6" s="1" t="s">
        <v>82</v>
      </c>
    </row>
    <row r="7" spans="1:8" ht="43.5" x14ac:dyDescent="0.35">
      <c r="A7" t="s">
        <v>57</v>
      </c>
      <c r="B7" s="1"/>
      <c r="C7" s="1"/>
      <c r="D7" s="1"/>
      <c r="E7" s="1" t="s">
        <v>45</v>
      </c>
      <c r="F7" s="1" t="s">
        <v>56</v>
      </c>
      <c r="G7" s="1" t="s">
        <v>72</v>
      </c>
      <c r="H7" s="1" t="s">
        <v>85</v>
      </c>
    </row>
    <row r="8" spans="1:8" ht="116" x14ac:dyDescent="0.35">
      <c r="A8" t="s">
        <v>33</v>
      </c>
      <c r="B8" s="1"/>
      <c r="C8" s="1" t="s">
        <v>1</v>
      </c>
      <c r="D8" s="1" t="s">
        <v>9</v>
      </c>
      <c r="E8" s="1" t="s">
        <v>53</v>
      </c>
      <c r="F8" s="1" t="s">
        <v>64</v>
      </c>
      <c r="G8" s="1" t="s">
        <v>63</v>
      </c>
      <c r="H8" s="1" t="s">
        <v>77</v>
      </c>
    </row>
    <row r="9" spans="1:8" ht="72.5" x14ac:dyDescent="0.35">
      <c r="A9" t="s">
        <v>32</v>
      </c>
      <c r="B9" s="1" t="s">
        <v>93</v>
      </c>
      <c r="C9" s="1" t="s">
        <v>2</v>
      </c>
      <c r="D9" s="1" t="s">
        <v>11</v>
      </c>
      <c r="E9" s="1" t="s">
        <v>46</v>
      </c>
      <c r="F9" s="1" t="s">
        <v>50</v>
      </c>
      <c r="G9" s="1" t="s">
        <v>66</v>
      </c>
      <c r="H9" s="1" t="s">
        <v>79</v>
      </c>
    </row>
    <row r="10" spans="1:8" ht="58" x14ac:dyDescent="0.35">
      <c r="A10" t="s">
        <v>31</v>
      </c>
      <c r="B10" s="1" t="s">
        <v>92</v>
      </c>
      <c r="C10" s="1" t="s">
        <v>3</v>
      </c>
      <c r="D10" s="1" t="s">
        <v>12</v>
      </c>
      <c r="E10" s="1" t="s">
        <v>17</v>
      </c>
      <c r="F10" s="1"/>
      <c r="G10" s="1"/>
      <c r="H10" s="1"/>
    </row>
    <row r="11" spans="1:8" ht="58" x14ac:dyDescent="0.35">
      <c r="A11" t="s">
        <v>30</v>
      </c>
      <c r="B11" s="1"/>
      <c r="C11" s="1" t="s">
        <v>4</v>
      </c>
      <c r="D11" s="2" t="s">
        <v>4</v>
      </c>
      <c r="E11" s="1" t="s">
        <v>18</v>
      </c>
      <c r="F11" s="1"/>
      <c r="G11" s="1"/>
      <c r="H11" s="1"/>
    </row>
    <row r="12" spans="1:8" ht="29" x14ac:dyDescent="0.35">
      <c r="A12" t="s">
        <v>29</v>
      </c>
      <c r="B12" s="1" t="s">
        <v>91</v>
      </c>
      <c r="C12" s="1" t="s">
        <v>5</v>
      </c>
      <c r="D12" s="1" t="s">
        <v>5</v>
      </c>
      <c r="E12" s="1" t="s">
        <v>48</v>
      </c>
      <c r="F12" s="1"/>
      <c r="G12" s="1"/>
      <c r="H12" s="1"/>
    </row>
    <row r="13" spans="1:8" ht="43.5" x14ac:dyDescent="0.35">
      <c r="A13" t="s">
        <v>28</v>
      </c>
      <c r="B13" s="1"/>
      <c r="C13" s="1" t="s">
        <v>6</v>
      </c>
      <c r="D13" s="1" t="s">
        <v>13</v>
      </c>
      <c r="E13" s="1" t="s">
        <v>49</v>
      </c>
      <c r="F13" s="1"/>
      <c r="G13" s="1"/>
      <c r="H13" s="1" t="s">
        <v>78</v>
      </c>
    </row>
    <row r="14" spans="1:8" ht="29" x14ac:dyDescent="0.35">
      <c r="A14" t="s">
        <v>27</v>
      </c>
      <c r="B14" s="1"/>
      <c r="C14" s="1" t="s">
        <v>7</v>
      </c>
      <c r="D14" s="1" t="s">
        <v>14</v>
      </c>
      <c r="E14" s="1" t="s">
        <v>19</v>
      </c>
      <c r="G14" s="1"/>
    </row>
    <row r="15" spans="1:8" ht="43.5" x14ac:dyDescent="0.35">
      <c r="A15" t="s">
        <v>26</v>
      </c>
      <c r="B15" s="1"/>
      <c r="C15" s="1" t="s">
        <v>8</v>
      </c>
      <c r="D15" s="1" t="s">
        <v>8</v>
      </c>
      <c r="E15" s="1" t="s">
        <v>20</v>
      </c>
      <c r="F15" s="1" t="s">
        <v>51</v>
      </c>
      <c r="G15" s="1" t="s">
        <v>67</v>
      </c>
      <c r="H15" s="1" t="s">
        <v>80</v>
      </c>
    </row>
    <row r="16" spans="1:8" ht="58" x14ac:dyDescent="0.35">
      <c r="A16" t="s">
        <v>25</v>
      </c>
      <c r="B16" s="1"/>
      <c r="C16" s="1"/>
      <c r="D16" s="1" t="s">
        <v>10</v>
      </c>
      <c r="E16" s="1" t="s">
        <v>54</v>
      </c>
      <c r="F16" s="1" t="s">
        <v>55</v>
      </c>
      <c r="G16" s="1" t="s">
        <v>70</v>
      </c>
      <c r="H16" s="1" t="s">
        <v>83</v>
      </c>
    </row>
    <row r="17" spans="1:8" ht="58" x14ac:dyDescent="0.35">
      <c r="A17" t="s">
        <v>24</v>
      </c>
      <c r="B17" s="1"/>
      <c r="C17" s="1"/>
      <c r="D17" s="1" t="s">
        <v>15</v>
      </c>
      <c r="E17" s="1" t="s">
        <v>23</v>
      </c>
      <c r="F17" s="1" t="s">
        <v>52</v>
      </c>
      <c r="G17" s="1" t="s">
        <v>68</v>
      </c>
      <c r="H17" s="1" t="s">
        <v>81</v>
      </c>
    </row>
    <row r="18" spans="1:8" x14ac:dyDescent="0.35">
      <c r="A18" t="s">
        <v>22</v>
      </c>
      <c r="B18" s="1"/>
      <c r="C18" s="1"/>
      <c r="D18" s="1" t="s">
        <v>16</v>
      </c>
      <c r="E18" t="s">
        <v>21</v>
      </c>
      <c r="F18" s="1"/>
      <c r="G18" s="1"/>
      <c r="H18" s="1"/>
    </row>
    <row r="19" spans="1:8" ht="29" x14ac:dyDescent="0.35">
      <c r="A19" t="s">
        <v>35</v>
      </c>
      <c r="B19" s="1"/>
      <c r="C19" s="1"/>
      <c r="D19" s="1"/>
      <c r="E19" s="1" t="s">
        <v>34</v>
      </c>
      <c r="F19" s="1" t="s">
        <v>47</v>
      </c>
      <c r="G19" t="s">
        <v>71</v>
      </c>
      <c r="H19" t="s">
        <v>84</v>
      </c>
    </row>
    <row r="20" spans="1:8" x14ac:dyDescent="0.35">
      <c r="C20" s="1"/>
      <c r="D20" s="1"/>
      <c r="E20" s="1"/>
      <c r="F20" s="1"/>
      <c r="G20" s="1"/>
      <c r="H20" s="1"/>
    </row>
    <row r="21" spans="1:8" ht="20" thickBot="1" x14ac:dyDescent="0.5">
      <c r="A21" s="4" t="s">
        <v>94</v>
      </c>
      <c r="B21" s="4">
        <v>3</v>
      </c>
      <c r="C21" s="4">
        <v>4</v>
      </c>
      <c r="D21" s="4">
        <v>5</v>
      </c>
      <c r="E21" s="5">
        <v>6</v>
      </c>
      <c r="F21" s="5">
        <v>7</v>
      </c>
      <c r="G21" s="5">
        <v>8</v>
      </c>
      <c r="H21" s="5">
        <v>9</v>
      </c>
    </row>
    <row r="22" spans="1:8" ht="29.5" thickTop="1" x14ac:dyDescent="0.35">
      <c r="A22">
        <v>1</v>
      </c>
      <c r="B22" s="1" t="s">
        <v>95</v>
      </c>
      <c r="C22" s="1" t="s">
        <v>95</v>
      </c>
      <c r="D22" s="1" t="s">
        <v>101</v>
      </c>
      <c r="E22" s="1" t="s">
        <v>104</v>
      </c>
      <c r="F22" s="1" t="s">
        <v>111</v>
      </c>
      <c r="G22" s="1" t="s">
        <v>117</v>
      </c>
      <c r="H22" s="1" t="s">
        <v>121</v>
      </c>
    </row>
    <row r="23" spans="1:8" x14ac:dyDescent="0.35">
      <c r="A23">
        <v>2</v>
      </c>
      <c r="B23" t="s">
        <v>96</v>
      </c>
      <c r="C23" t="s">
        <v>96</v>
      </c>
      <c r="D23" s="1" t="s">
        <v>103</v>
      </c>
      <c r="E23" t="s">
        <v>108</v>
      </c>
      <c r="F23" t="s">
        <v>115</v>
      </c>
      <c r="G23" t="s">
        <v>119</v>
      </c>
      <c r="H23" s="1"/>
    </row>
    <row r="24" spans="1:8" ht="29" x14ac:dyDescent="0.35">
      <c r="A24">
        <v>3</v>
      </c>
      <c r="B24" s="1" t="s">
        <v>97</v>
      </c>
      <c r="C24" t="s">
        <v>99</v>
      </c>
      <c r="D24" s="1" t="s">
        <v>102</v>
      </c>
      <c r="E24" s="1" t="s">
        <v>110</v>
      </c>
      <c r="F24" t="s">
        <v>114</v>
      </c>
      <c r="G24" s="1" t="s">
        <v>118</v>
      </c>
      <c r="H24" s="1" t="s">
        <v>122</v>
      </c>
    </row>
    <row r="25" spans="1:8" ht="29" x14ac:dyDescent="0.35">
      <c r="A25">
        <v>4</v>
      </c>
      <c r="C25" s="1" t="s">
        <v>98</v>
      </c>
      <c r="E25" s="1" t="s">
        <v>107</v>
      </c>
      <c r="F25" t="s">
        <v>113</v>
      </c>
      <c r="G25" s="1" t="s">
        <v>116</v>
      </c>
      <c r="H25" s="1" t="s">
        <v>120</v>
      </c>
    </row>
    <row r="26" spans="1:8" ht="43.5" x14ac:dyDescent="0.35">
      <c r="A26">
        <v>5</v>
      </c>
      <c r="C26" s="1" t="s">
        <v>100</v>
      </c>
      <c r="E26" t="s">
        <v>105</v>
      </c>
      <c r="F26" s="1" t="s">
        <v>112</v>
      </c>
      <c r="G26" s="1"/>
      <c r="H26" s="1"/>
    </row>
    <row r="27" spans="1:8" ht="29" x14ac:dyDescent="0.35">
      <c r="A27">
        <v>6</v>
      </c>
      <c r="C27" s="1"/>
      <c r="D27" s="1"/>
      <c r="E27" s="1" t="s">
        <v>106</v>
      </c>
      <c r="F27" s="1"/>
      <c r="G27" s="1"/>
      <c r="H27" s="1"/>
    </row>
    <row r="28" spans="1:8" x14ac:dyDescent="0.35">
      <c r="A28">
        <v>7</v>
      </c>
      <c r="C28" s="1"/>
      <c r="D28" s="1"/>
      <c r="E28" t="s">
        <v>109</v>
      </c>
      <c r="F28" s="1"/>
      <c r="G28" s="1"/>
      <c r="H28" s="1"/>
    </row>
    <row r="29" spans="1:8" x14ac:dyDescent="0.35">
      <c r="C29" s="1"/>
      <c r="D29" s="1"/>
      <c r="G29" s="1"/>
      <c r="H29" s="1"/>
    </row>
    <row r="30" spans="1:8" ht="20" thickBot="1" x14ac:dyDescent="0.5">
      <c r="A30" s="4" t="s">
        <v>123</v>
      </c>
      <c r="B30" s="4">
        <v>3</v>
      </c>
      <c r="C30" s="4">
        <v>4</v>
      </c>
      <c r="D30" s="4">
        <v>5</v>
      </c>
      <c r="E30" s="5">
        <v>6</v>
      </c>
      <c r="F30" s="5">
        <v>7</v>
      </c>
      <c r="G30" s="5">
        <v>8</v>
      </c>
      <c r="H30" s="5">
        <v>9</v>
      </c>
    </row>
    <row r="31" spans="1:8" ht="102" thickTop="1" x14ac:dyDescent="0.35">
      <c r="A31" t="s">
        <v>136</v>
      </c>
      <c r="B31" s="1" t="s">
        <v>124</v>
      </c>
      <c r="C31" s="1" t="s">
        <v>128</v>
      </c>
      <c r="D31" s="1" t="s">
        <v>132</v>
      </c>
      <c r="E31" s="1" t="s">
        <v>142</v>
      </c>
      <c r="F31" s="1" t="s">
        <v>144</v>
      </c>
      <c r="G31" s="1" t="s">
        <v>154</v>
      </c>
      <c r="H31" s="1" t="s">
        <v>159</v>
      </c>
    </row>
    <row r="32" spans="1:8" ht="87" x14ac:dyDescent="0.35">
      <c r="A32" t="s">
        <v>137</v>
      </c>
      <c r="B32" s="1" t="s">
        <v>125</v>
      </c>
      <c r="C32" s="1" t="s">
        <v>129</v>
      </c>
      <c r="D32" s="1" t="s">
        <v>133</v>
      </c>
      <c r="E32" s="1" t="s">
        <v>138</v>
      </c>
      <c r="F32" s="1"/>
      <c r="G32" s="1" t="s">
        <v>152</v>
      </c>
      <c r="H32" s="1" t="s">
        <v>160</v>
      </c>
    </row>
    <row r="33" spans="1:8" ht="58" x14ac:dyDescent="0.35">
      <c r="A33" t="s">
        <v>156</v>
      </c>
      <c r="B33" s="1" t="s">
        <v>127</v>
      </c>
      <c r="C33" s="1" t="s">
        <v>130</v>
      </c>
      <c r="D33" s="1" t="s">
        <v>134</v>
      </c>
      <c r="E33" s="1" t="s">
        <v>140</v>
      </c>
      <c r="F33" s="1" t="s">
        <v>145</v>
      </c>
      <c r="G33" s="1" t="s">
        <v>149</v>
      </c>
      <c r="H33" s="1" t="s">
        <v>155</v>
      </c>
    </row>
    <row r="34" spans="1:8" ht="72.5" x14ac:dyDescent="0.35">
      <c r="A34" t="s">
        <v>27</v>
      </c>
      <c r="B34" s="1"/>
      <c r="C34" s="1" t="s">
        <v>131</v>
      </c>
      <c r="D34" s="1" t="s">
        <v>135</v>
      </c>
      <c r="E34" s="1" t="s">
        <v>141</v>
      </c>
      <c r="F34" s="1" t="s">
        <v>146</v>
      </c>
      <c r="G34" s="1" t="s">
        <v>150</v>
      </c>
      <c r="H34" s="1" t="s">
        <v>157</v>
      </c>
    </row>
    <row r="35" spans="1:8" ht="87" x14ac:dyDescent="0.35">
      <c r="A35" t="s">
        <v>162</v>
      </c>
      <c r="B35" s="1"/>
      <c r="C35" s="1" t="s">
        <v>163</v>
      </c>
      <c r="D35" s="1" t="s">
        <v>164</v>
      </c>
      <c r="E35" s="1" t="s">
        <v>165</v>
      </c>
      <c r="F35" s="1" t="s">
        <v>147</v>
      </c>
      <c r="G35" s="1" t="s">
        <v>151</v>
      </c>
      <c r="H35" s="1" t="s">
        <v>158</v>
      </c>
    </row>
    <row r="36" spans="1:8" ht="159.5" x14ac:dyDescent="0.35">
      <c r="A36" t="s">
        <v>30</v>
      </c>
      <c r="B36" s="1"/>
      <c r="C36" s="1"/>
      <c r="D36" s="1"/>
      <c r="E36" s="1" t="s">
        <v>139</v>
      </c>
      <c r="F36" s="1" t="s">
        <v>148</v>
      </c>
      <c r="G36" s="1" t="s">
        <v>153</v>
      </c>
      <c r="H36" s="1" t="s">
        <v>161</v>
      </c>
    </row>
    <row r="37" spans="1:8" x14ac:dyDescent="0.35">
      <c r="E37" s="1"/>
    </row>
    <row r="38" spans="1:8" ht="20" thickBot="1" x14ac:dyDescent="0.5">
      <c r="A38" s="4" t="s">
        <v>143</v>
      </c>
      <c r="B38" s="4">
        <v>3</v>
      </c>
      <c r="C38" s="4">
        <v>4</v>
      </c>
      <c r="D38" s="4">
        <v>5</v>
      </c>
      <c r="E38" s="5">
        <v>6</v>
      </c>
      <c r="F38" s="5">
        <v>7</v>
      </c>
      <c r="G38" s="5">
        <v>8</v>
      </c>
      <c r="H38" s="5">
        <v>9</v>
      </c>
    </row>
    <row r="39" spans="1:8" ht="87.5" thickTop="1" x14ac:dyDescent="0.35">
      <c r="A39" t="s">
        <v>167</v>
      </c>
      <c r="B39" s="1" t="s">
        <v>126</v>
      </c>
      <c r="C39" s="1" t="s">
        <v>168</v>
      </c>
      <c r="D39" s="1" t="s">
        <v>169</v>
      </c>
      <c r="E39" s="1" t="s">
        <v>169</v>
      </c>
      <c r="F39" s="1" t="s">
        <v>169</v>
      </c>
      <c r="G39" s="1" t="s">
        <v>175</v>
      </c>
      <c r="H39" s="1" t="s">
        <v>176</v>
      </c>
    </row>
    <row r="40" spans="1:8" ht="72.5" x14ac:dyDescent="0.35">
      <c r="A40" t="s">
        <v>170</v>
      </c>
      <c r="C40" s="1" t="s">
        <v>171</v>
      </c>
      <c r="D40" s="1" t="s">
        <v>172</v>
      </c>
      <c r="E40" s="1" t="s">
        <v>173</v>
      </c>
      <c r="F40" s="1" t="s">
        <v>174</v>
      </c>
      <c r="G40" s="1" t="s">
        <v>174</v>
      </c>
      <c r="H40" s="1" t="s">
        <v>177</v>
      </c>
    </row>
  </sheetData>
  <sheetProtection sheet="1" objects="1" scenarios="1"/>
  <pageMargins left="0.7" right="0.7" top="0.75" bottom="0.75" header="0.3" footer="0.3"/>
  <pageSetup paperSize="9" orientation="portrait" r:id="rId1"/>
  <headerFooter>
    <oddHeader>&amp;C&amp;"Calibri"&amp;10&amp;K000000Company Internal&amp;1#</oddHeader>
    <oddFooter>&amp;C&amp;1#&amp;"Calibri"&amp;10&amp;K000000Company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Worksheets</vt:lpstr>
      </vt:variant>
      <vt:variant>
        <vt:i4>4</vt:i4>
      </vt:variant>
      <vt:variant>
        <vt:lpstr>Charts</vt:lpstr>
      </vt:variant>
      <vt:variant>
        <vt:i4>1</vt:i4>
      </vt:variant>
      <vt:variant>
        <vt:lpstr>Named Ranges</vt:lpstr>
      </vt:variant>
      <vt:variant>
        <vt:i4>7</vt:i4>
      </vt:variant>
    </vt:vector>
  </HeadingPairs>
  <TitlesOfParts>
    <vt:vector size="12" baseType="lpstr">
      <vt:lpstr>Stats</vt:lpstr>
      <vt:lpstr>Assessment</vt:lpstr>
      <vt:lpstr>Lists</vt:lpstr>
      <vt:lpstr>JFF Attributes</vt:lpstr>
      <vt:lpstr>Average Scores</vt:lpstr>
      <vt:lpstr>Accountabilities</vt:lpstr>
      <vt:lpstr>Assessment</vt:lpstr>
      <vt:lpstr>Grade</vt:lpstr>
      <vt:lpstr>KPIs</vt:lpstr>
      <vt:lpstr>KSE</vt:lpstr>
      <vt:lpstr>Qualifications</vt:lpstr>
      <vt:lpstr>Summary</vt:lpstr>
    </vt:vector>
  </TitlesOfParts>
  <Company>Any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Coffin, Daniel (Leonardo, UK)</dc:creator>
  <cp:lastModifiedBy>Greatorex, Michael (Leonardo, UK)</cp:lastModifiedBy>
  <dcterms:created xsi:type="dcterms:W3CDTF">2023-11-09T13:55:52Z</dcterms:created>
  <dcterms:modified xsi:type="dcterms:W3CDTF">2024-05-24T12:35:11Z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26fc31-377f-4408-87e3-aa9659b0fcc7_Enabled">
    <vt:lpwstr>true</vt:lpwstr>
  </property>
  <property fmtid="{D5CDD505-2E9C-101B-9397-08002B2CF9AE}" pid="3" name="MSIP_Label_2b26fc31-377f-4408-87e3-aa9659b0fcc7_SetDate">
    <vt:lpwstr>2024-05-24T12:34:42Z</vt:lpwstr>
  </property>
  <property fmtid="{D5CDD505-2E9C-101B-9397-08002B2CF9AE}" pid="4" name="MSIP_Label_2b26fc31-377f-4408-87e3-aa9659b0fcc7_Method">
    <vt:lpwstr>Privileged</vt:lpwstr>
  </property>
  <property fmtid="{D5CDD505-2E9C-101B-9397-08002B2CF9AE}" pid="5" name="MSIP_Label_2b26fc31-377f-4408-87e3-aa9659b0fcc7_Name">
    <vt:lpwstr>Marked - Company Internal</vt:lpwstr>
  </property>
  <property fmtid="{D5CDD505-2E9C-101B-9397-08002B2CF9AE}" pid="6" name="MSIP_Label_2b26fc31-377f-4408-87e3-aa9659b0fcc7_SiteId">
    <vt:lpwstr>25db6ea1-2b37-482f-a0a9-4c1ddc1408ec</vt:lpwstr>
  </property>
  <property fmtid="{D5CDD505-2E9C-101B-9397-08002B2CF9AE}" pid="7" name="MSIP_Label_2b26fc31-377f-4408-87e3-aa9659b0fcc7_ActionId">
    <vt:lpwstr>9b0afc3c-4361-4f98-9cad-5c9e6dd7e09b</vt:lpwstr>
  </property>
  <property fmtid="{D5CDD505-2E9C-101B-9397-08002B2CF9AE}" pid="8" name="MSIP_Label_2b26fc31-377f-4408-87e3-aa9659b0fcc7_ContentBits">
    <vt:lpwstr>3</vt:lpwstr>
  </property>
</Properties>
</file>