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55d9a60b3f725719/Desktop/"/>
    </mc:Choice>
  </mc:AlternateContent>
  <xr:revisionPtr revIDLastSave="455" documentId="13_ncr:1_{A3AB3F9B-22A0-471B-BA1E-E5E59473461E}" xr6:coauthVersionLast="47" xr6:coauthVersionMax="47" xr10:uidLastSave="{910F56AF-B050-4816-88A1-084E233C3143}"/>
  <bookViews>
    <workbookView xWindow="-108" yWindow="-108" windowWidth="23256" windowHeight="12456" activeTab="2" xr2:uid="{00000000-000D-0000-FFFF-FFFF00000000}"/>
  </bookViews>
  <sheets>
    <sheet name="Model" sheetId="2" r:id="rId1"/>
    <sheet name="Input Model" sheetId="9" r:id="rId2"/>
    <sheet name="TES" sheetId="7" r:id="rId3"/>
    <sheet name="AIRAA" sheetId="8" r:id="rId4"/>
    <sheet name="Wind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9" l="1"/>
  <c r="D7" i="9" s="1"/>
  <c r="E7" i="9" s="1"/>
  <c r="F7" i="9" s="1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R7" i="9" s="1"/>
  <c r="S7" i="9" s="1"/>
  <c r="T7" i="9" s="1"/>
  <c r="U7" i="9" s="1"/>
  <c r="V7" i="9" s="1"/>
  <c r="W7" i="9" s="1"/>
  <c r="X7" i="9" s="1"/>
  <c r="Y7" i="9" s="1"/>
  <c r="Z7" i="9" s="1"/>
  <c r="AA7" i="9" s="1"/>
  <c r="AB7" i="9" s="1"/>
  <c r="AC7" i="9" s="1"/>
  <c r="AD7" i="9" s="1"/>
  <c r="C6" i="9"/>
  <c r="D6" i="9" s="1"/>
  <c r="E6" i="9" s="1"/>
  <c r="F6" i="9" s="1"/>
  <c r="G6" i="9" s="1"/>
  <c r="H6" i="9" s="1"/>
  <c r="I6" i="9" s="1"/>
  <c r="J6" i="9" s="1"/>
  <c r="K6" i="9" s="1"/>
  <c r="L6" i="9" s="1"/>
  <c r="M6" i="9" s="1"/>
  <c r="N6" i="9" s="1"/>
  <c r="O6" i="9" s="1"/>
  <c r="P6" i="9" s="1"/>
  <c r="Q6" i="9" s="1"/>
  <c r="R6" i="9" s="1"/>
  <c r="S6" i="9" s="1"/>
  <c r="T6" i="9" s="1"/>
  <c r="U6" i="9" s="1"/>
  <c r="V6" i="9" s="1"/>
  <c r="W6" i="9" s="1"/>
  <c r="X6" i="9" s="1"/>
  <c r="Y6" i="9" s="1"/>
  <c r="Z6" i="9" s="1"/>
  <c r="AA6" i="9" s="1"/>
  <c r="AB6" i="9" s="1"/>
  <c r="AC6" i="9" s="1"/>
  <c r="AD6" i="9" s="1"/>
  <c r="AE6" i="9" s="1"/>
  <c r="AF6" i="9" s="1"/>
  <c r="AG6" i="9" s="1"/>
  <c r="AH6" i="9" s="1"/>
  <c r="AI6" i="9" s="1"/>
  <c r="AJ6" i="9" s="1"/>
  <c r="AK6" i="9" s="1"/>
  <c r="AL6" i="9" s="1"/>
  <c r="B12" i="9"/>
  <c r="B10" i="9"/>
  <c r="B9" i="9"/>
  <c r="B2" i="7"/>
  <c r="B3" i="7"/>
  <c r="B4" i="7"/>
  <c r="B5" i="7"/>
  <c r="C2" i="7"/>
  <c r="C3" i="7"/>
  <c r="C4" i="7"/>
  <c r="C5" i="7"/>
  <c r="D2" i="7"/>
  <c r="D3" i="7"/>
  <c r="D4" i="7"/>
  <c r="D24" i="8"/>
  <c r="F24" i="8" s="1"/>
  <c r="D23" i="8"/>
  <c r="F23" i="8" s="1"/>
  <c r="D22" i="8"/>
  <c r="F22" i="8" s="1"/>
  <c r="D21" i="8"/>
  <c r="F21" i="8" s="1"/>
  <c r="D20" i="8"/>
  <c r="F20" i="8" s="1"/>
  <c r="D19" i="8"/>
  <c r="F19" i="8" s="1"/>
  <c r="D18" i="8"/>
  <c r="F18" i="8" s="1"/>
  <c r="F26" i="8" s="1"/>
  <c r="AE7" i="9" l="1"/>
  <c r="AD12" i="9"/>
  <c r="AD10" i="9"/>
  <c r="AD9" i="9"/>
  <c r="C10" i="9"/>
  <c r="D9" i="9"/>
  <c r="C9" i="9"/>
  <c r="C12" i="9"/>
  <c r="C13" i="9" s="1"/>
  <c r="D12" i="9"/>
  <c r="E5" i="7"/>
  <c r="E4" i="7"/>
  <c r="E3" i="7"/>
  <c r="E2" i="7"/>
  <c r="D5" i="7"/>
  <c r="C48" i="3"/>
  <c r="C47" i="3"/>
  <c r="C46" i="3"/>
  <c r="D29" i="3"/>
  <c r="C29" i="3"/>
  <c r="E18" i="3"/>
  <c r="E19" i="3"/>
  <c r="E20" i="3"/>
  <c r="E21" i="3"/>
  <c r="E22" i="3"/>
  <c r="E23" i="3"/>
  <c r="E24" i="3"/>
  <c r="E25" i="3"/>
  <c r="E26" i="3"/>
  <c r="E17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3" i="3"/>
  <c r="AC19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B18" i="2"/>
  <c r="B21" i="2"/>
  <c r="B19" i="2"/>
  <c r="C16" i="2"/>
  <c r="D16" i="2" s="1"/>
  <c r="C15" i="2"/>
  <c r="C19" i="2" s="1"/>
  <c r="D10" i="2"/>
  <c r="E10" i="2"/>
  <c r="F10" i="2"/>
  <c r="G10" i="2"/>
  <c r="H10" i="2"/>
  <c r="I10" i="2"/>
  <c r="J10" i="2"/>
  <c r="K10" i="2"/>
  <c r="N10" i="2" s="1"/>
  <c r="L10" i="2"/>
  <c r="C10" i="2"/>
  <c r="L9" i="2"/>
  <c r="E9" i="2"/>
  <c r="D9" i="2"/>
  <c r="F9" i="2"/>
  <c r="G9" i="2"/>
  <c r="H9" i="2"/>
  <c r="I9" i="2"/>
  <c r="J9" i="2"/>
  <c r="K9" i="2"/>
  <c r="C9" i="2"/>
  <c r="N9" i="2" s="1"/>
  <c r="C5" i="2"/>
  <c r="D5" i="2"/>
  <c r="E5" i="2"/>
  <c r="F5" i="2"/>
  <c r="G5" i="2"/>
  <c r="H5" i="2"/>
  <c r="I5" i="2"/>
  <c r="J5" i="2"/>
  <c r="K5" i="2"/>
  <c r="L5" i="2"/>
  <c r="B5" i="2"/>
  <c r="AF7" i="9" l="1"/>
  <c r="AE12" i="9"/>
  <c r="AE13" i="9" s="1"/>
  <c r="AE10" i="9"/>
  <c r="AE9" i="9"/>
  <c r="D13" i="9"/>
  <c r="D10" i="9"/>
  <c r="E12" i="9"/>
  <c r="E13" i="9" s="1"/>
  <c r="E9" i="9"/>
  <c r="C21" i="2"/>
  <c r="C22" i="2" s="1"/>
  <c r="E16" i="2"/>
  <c r="D15" i="2"/>
  <c r="D19" i="2" s="1"/>
  <c r="AG7" i="9" l="1"/>
  <c r="AF9" i="9"/>
  <c r="AF12" i="9"/>
  <c r="AF13" i="9" s="1"/>
  <c r="AF10" i="9"/>
  <c r="F9" i="9"/>
  <c r="F12" i="9"/>
  <c r="F13" i="9" s="1"/>
  <c r="E10" i="9"/>
  <c r="D21" i="2"/>
  <c r="D22" i="2" s="1"/>
  <c r="E15" i="2"/>
  <c r="E19" i="2" s="1"/>
  <c r="F16" i="2"/>
  <c r="AH7" i="9" l="1"/>
  <c r="AG12" i="9"/>
  <c r="AG13" i="9" s="1"/>
  <c r="AG10" i="9"/>
  <c r="AG9" i="9"/>
  <c r="G9" i="9"/>
  <c r="G12" i="9"/>
  <c r="G13" i="9" s="1"/>
  <c r="F10" i="9"/>
  <c r="E21" i="2"/>
  <c r="E22" i="2" s="1"/>
  <c r="G16" i="2"/>
  <c r="F15" i="2"/>
  <c r="F19" i="2" s="1"/>
  <c r="AI7" i="9" l="1"/>
  <c r="AH12" i="9"/>
  <c r="AH13" i="9" s="1"/>
  <c r="AH9" i="9"/>
  <c r="AH10" i="9"/>
  <c r="G10" i="9"/>
  <c r="H12" i="9"/>
  <c r="H13" i="9" s="1"/>
  <c r="H9" i="9"/>
  <c r="F21" i="2"/>
  <c r="F22" i="2" s="1"/>
  <c r="G15" i="2"/>
  <c r="G19" i="2" s="1"/>
  <c r="H16" i="2"/>
  <c r="AJ7" i="9" l="1"/>
  <c r="AI10" i="9"/>
  <c r="AI9" i="9"/>
  <c r="AI12" i="9"/>
  <c r="AI13" i="9" s="1"/>
  <c r="I9" i="9"/>
  <c r="H10" i="9"/>
  <c r="H21" i="2"/>
  <c r="G21" i="2"/>
  <c r="G22" i="2" s="1"/>
  <c r="I16" i="2"/>
  <c r="H15" i="2"/>
  <c r="H19" i="2" s="1"/>
  <c r="AK7" i="9" l="1"/>
  <c r="AJ9" i="9"/>
  <c r="AJ10" i="9"/>
  <c r="AJ12" i="9"/>
  <c r="AJ13" i="9" s="1"/>
  <c r="J9" i="9"/>
  <c r="I10" i="9"/>
  <c r="I12" i="9"/>
  <c r="I13" i="9" s="1"/>
  <c r="I21" i="2"/>
  <c r="I15" i="2"/>
  <c r="I19" i="2" s="1"/>
  <c r="J16" i="2"/>
  <c r="H22" i="2"/>
  <c r="AL7" i="9" l="1"/>
  <c r="AK10" i="9"/>
  <c r="AK9" i="9"/>
  <c r="AK12" i="9"/>
  <c r="AK13" i="9" s="1"/>
  <c r="K9" i="9"/>
  <c r="J10" i="9"/>
  <c r="J12" i="9"/>
  <c r="J13" i="9" s="1"/>
  <c r="I22" i="2"/>
  <c r="K16" i="2"/>
  <c r="J15" i="2"/>
  <c r="J19" i="2" s="1"/>
  <c r="AL12" i="9" l="1"/>
  <c r="AL13" i="9" s="1"/>
  <c r="AL10" i="9"/>
  <c r="AL9" i="9"/>
  <c r="L9" i="9"/>
  <c r="K10" i="9"/>
  <c r="L12" i="9"/>
  <c r="K12" i="9"/>
  <c r="K13" i="9" s="1"/>
  <c r="J21" i="2"/>
  <c r="K15" i="2"/>
  <c r="K19" i="2" s="1"/>
  <c r="J22" i="2"/>
  <c r="L16" i="2"/>
  <c r="L13" i="9" l="1"/>
  <c r="L10" i="9"/>
  <c r="M12" i="9"/>
  <c r="M13" i="9" s="1"/>
  <c r="M9" i="9"/>
  <c r="K21" i="2"/>
  <c r="K22" i="2"/>
  <c r="M16" i="2"/>
  <c r="L15" i="2"/>
  <c r="L19" i="2" s="1"/>
  <c r="N9" i="9" l="1"/>
  <c r="M10" i="9"/>
  <c r="L21" i="2"/>
  <c r="M15" i="2"/>
  <c r="M19" i="2" s="1"/>
  <c r="L22" i="2"/>
  <c r="N16" i="2"/>
  <c r="O12" i="9" l="1"/>
  <c r="N10" i="9"/>
  <c r="O9" i="9"/>
  <c r="N12" i="9"/>
  <c r="N13" i="9" s="1"/>
  <c r="M21" i="2"/>
  <c r="M22" i="2" s="1"/>
  <c r="O16" i="2"/>
  <c r="N15" i="2"/>
  <c r="N19" i="2" s="1"/>
  <c r="O13" i="9" l="1"/>
  <c r="P9" i="9"/>
  <c r="O10" i="9"/>
  <c r="N21" i="2"/>
  <c r="O15" i="2"/>
  <c r="O19" i="2" s="1"/>
  <c r="N22" i="2"/>
  <c r="P16" i="2"/>
  <c r="P10" i="9" l="1"/>
  <c r="Q12" i="9"/>
  <c r="Q9" i="9"/>
  <c r="P12" i="9"/>
  <c r="P13" i="9" s="1"/>
  <c r="O21" i="2"/>
  <c r="O22" i="2" s="1"/>
  <c r="Q16" i="2"/>
  <c r="P15" i="2"/>
  <c r="P19" i="2" s="1"/>
  <c r="Q13" i="9" l="1"/>
  <c r="R9" i="9"/>
  <c r="Q10" i="9"/>
  <c r="P21" i="2"/>
  <c r="Q15" i="2"/>
  <c r="Q19" i="2" s="1"/>
  <c r="P22" i="2"/>
  <c r="R16" i="2"/>
  <c r="R10" i="9" l="1"/>
  <c r="R12" i="9"/>
  <c r="R13" i="9" s="1"/>
  <c r="S12" i="9"/>
  <c r="S9" i="9"/>
  <c r="Q21" i="2"/>
  <c r="Q22" i="2" s="1"/>
  <c r="S16" i="2"/>
  <c r="R15" i="2"/>
  <c r="R19" i="2" s="1"/>
  <c r="S13" i="9" l="1"/>
  <c r="T9" i="9"/>
  <c r="S10" i="9"/>
  <c r="R21" i="2"/>
  <c r="S15" i="2"/>
  <c r="S19" i="2" s="1"/>
  <c r="R22" i="2"/>
  <c r="T16" i="2"/>
  <c r="T10" i="9" l="1"/>
  <c r="U12" i="9"/>
  <c r="U9" i="9"/>
  <c r="T12" i="9"/>
  <c r="T13" i="9" s="1"/>
  <c r="S21" i="2"/>
  <c r="S22" i="2" s="1"/>
  <c r="U16" i="2"/>
  <c r="T15" i="2"/>
  <c r="T19" i="2" s="1"/>
  <c r="V9" i="9" l="1"/>
  <c r="U13" i="9"/>
  <c r="U10" i="9"/>
  <c r="T21" i="2"/>
  <c r="T22" i="2" s="1"/>
  <c r="U15" i="2"/>
  <c r="U19" i="2" s="1"/>
  <c r="V16" i="2"/>
  <c r="W12" i="9" l="1"/>
  <c r="V10" i="9"/>
  <c r="W9" i="9"/>
  <c r="V12" i="9"/>
  <c r="V13" i="9" s="1"/>
  <c r="U21" i="2"/>
  <c r="U22" i="2" s="1"/>
  <c r="W16" i="2"/>
  <c r="V15" i="2"/>
  <c r="X9" i="9" l="1"/>
  <c r="W13" i="9"/>
  <c r="W10" i="9"/>
  <c r="V19" i="2"/>
  <c r="V21" i="2"/>
  <c r="V22" i="2" s="1"/>
  <c r="W15" i="2"/>
  <c r="X16" i="2"/>
  <c r="X10" i="9" l="1"/>
  <c r="Y12" i="9"/>
  <c r="Y9" i="9"/>
  <c r="X12" i="9"/>
  <c r="X13" i="9" s="1"/>
  <c r="W19" i="2"/>
  <c r="W21" i="2"/>
  <c r="W22" i="2" s="1"/>
  <c r="Y16" i="2"/>
  <c r="X15" i="2"/>
  <c r="Y13" i="9" l="1"/>
  <c r="Z9" i="9"/>
  <c r="Y10" i="9"/>
  <c r="X19" i="2"/>
  <c r="X21" i="2"/>
  <c r="X22" i="2" s="1"/>
  <c r="Y15" i="2"/>
  <c r="Y19" i="2" s="1"/>
  <c r="Z16" i="2"/>
  <c r="Z10" i="9" l="1"/>
  <c r="AA12" i="9"/>
  <c r="Z12" i="9"/>
  <c r="Z13" i="9" s="1"/>
  <c r="AA9" i="9"/>
  <c r="Y21" i="2"/>
  <c r="Y22" i="2" s="1"/>
  <c r="AA16" i="2"/>
  <c r="Z15" i="2"/>
  <c r="Z19" i="2" s="1"/>
  <c r="AA13" i="9" l="1"/>
  <c r="AB9" i="9"/>
  <c r="AA10" i="9"/>
  <c r="Z21" i="2"/>
  <c r="AA15" i="2"/>
  <c r="AA19" i="2" s="1"/>
  <c r="Z22" i="2"/>
  <c r="AB16" i="2"/>
  <c r="AB10" i="9" l="1"/>
  <c r="AC10" i="9"/>
  <c r="AC12" i="9"/>
  <c r="AD13" i="9" s="1"/>
  <c r="AC9" i="9"/>
  <c r="AB12" i="9"/>
  <c r="AB13" i="9" s="1"/>
  <c r="AC16" i="2"/>
  <c r="AA21" i="2"/>
  <c r="AA22" i="2" s="1"/>
  <c r="AB15" i="2"/>
  <c r="AB21" i="2" s="1"/>
  <c r="AC13" i="9" l="1"/>
  <c r="AC15" i="2"/>
  <c r="AB19" i="2"/>
  <c r="AC21" i="2"/>
  <c r="AC22" i="2" s="1"/>
  <c r="AB22" i="2"/>
</calcChain>
</file>

<file path=xl/sharedStrings.xml><?xml version="1.0" encoding="utf-8"?>
<sst xmlns="http://schemas.openxmlformats.org/spreadsheetml/2006/main" count="85" uniqueCount="67">
  <si>
    <t>System Demand</t>
  </si>
  <si>
    <t xml:space="preserve">Wind Generation </t>
  </si>
  <si>
    <t xml:space="preserve">Solar Generation </t>
  </si>
  <si>
    <t>Renew Gen</t>
  </si>
  <si>
    <t>Avg</t>
  </si>
  <si>
    <t>Demand Growth</t>
  </si>
  <si>
    <t>Wind + Solar Gen Growth</t>
  </si>
  <si>
    <t>* excluded 2015 - bit too dramatic</t>
  </si>
  <si>
    <t>Renew %</t>
  </si>
  <si>
    <t>Solar + Wind</t>
  </si>
  <si>
    <t>Other Renew**</t>
  </si>
  <si>
    <t>Observed Data</t>
  </si>
  <si>
    <t>Linear Model</t>
  </si>
  <si>
    <t>** average of hydro and biomass from previous 5 years - no growth assumed</t>
  </si>
  <si>
    <t>Growth rates in yellow above</t>
  </si>
  <si>
    <t>Total Demand</t>
  </si>
  <si>
    <t>Renewable Generation</t>
  </si>
  <si>
    <t>Fossil Generation</t>
  </si>
  <si>
    <t>Year</t>
  </si>
  <si>
    <t>Wind Installed Capacity</t>
  </si>
  <si>
    <t>Wind Generation</t>
  </si>
  <si>
    <t>Gen Growth</t>
  </si>
  <si>
    <t>Capacity Growth</t>
  </si>
  <si>
    <t>11-year averages</t>
  </si>
  <si>
    <t>Generation Growth</t>
  </si>
  <si>
    <t>Correlation:</t>
  </si>
  <si>
    <t>Avg Capacity</t>
  </si>
  <si>
    <t>Avg Generation</t>
  </si>
  <si>
    <t>Self Sustaining</t>
  </si>
  <si>
    <t>Offshore Opportunity</t>
  </si>
  <si>
    <t>Constrained Growth</t>
  </si>
  <si>
    <t>Gas Evolution</t>
  </si>
  <si>
    <t>Row Labels</t>
  </si>
  <si>
    <t>Model 1</t>
  </si>
  <si>
    <t>Figures are in MWh</t>
  </si>
  <si>
    <t>Model 1 assumes more moderate growth between now and 2035 than any of the TES scenarios, but the growth rate catches up beyond that</t>
  </si>
  <si>
    <t>Low</t>
  </si>
  <si>
    <t>Median</t>
  </si>
  <si>
    <t>High</t>
  </si>
  <si>
    <t>Number of Electric Vehicles</t>
  </si>
  <si>
    <t>75% Climate Action Plan Targets</t>
  </si>
  <si>
    <t>100% Climate Action Plan Targets</t>
  </si>
  <si>
    <t>110% Climate Action Plan Targets</t>
  </si>
  <si>
    <t>Number of Domestic and Commercial Heat Pumps</t>
  </si>
  <si>
    <t>Data Centre and New Technology Loads</t>
  </si>
  <si>
    <t>Low Ramp</t>
  </si>
  <si>
    <t>Median Ramp</t>
  </si>
  <si>
    <t>High Ramp</t>
  </si>
  <si>
    <t>Economic Growth Projection</t>
  </si>
  <si>
    <t>75% ESRI Economic Projection</t>
  </si>
  <si>
    <t>100% ESRI Economic Projection</t>
  </si>
  <si>
    <t>110% ESRI Economic Projection</t>
  </si>
  <si>
    <t>* AIRAA figures have been scaled by 5% to convert from TER to Demand. Scale factor estimated emperically below</t>
  </si>
  <si>
    <t>AIRAA TER</t>
  </si>
  <si>
    <t>Demand</t>
  </si>
  <si>
    <t>Scale</t>
  </si>
  <si>
    <t>* 8% reduction applied to TES figures to scale from TER to end-use demand. 8% figure quoted in the TES report</t>
  </si>
  <si>
    <t>Model 1 aligns with median scenario</t>
  </si>
  <si>
    <t>AIRAA Assumptions</t>
  </si>
  <si>
    <t>Scaling</t>
  </si>
  <si>
    <t>Demand Growth:</t>
  </si>
  <si>
    <t>Wind + Solar Renewable Growth:</t>
  </si>
  <si>
    <t>Sheet inputs</t>
  </si>
  <si>
    <t>Wind + Solar</t>
  </si>
  <si>
    <t>2030 RES-E</t>
  </si>
  <si>
    <t>100% RES-E</t>
  </si>
  <si>
    <t>Model Sensitivity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</si>
</sst>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#,##0.0"/>
    <numFmt numFmtId="173" formatCode="0.0000"/>
  </numFmts>
  <fonts count="3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alse"/>
      <family val="2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1"/>
      <name val="Calibri"/>
      <family val="2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rgb="FFC00000"/>
      </left>
      <right style="double">
        <color rgb="FFC00000"/>
      </right>
      <top style="thin">
        <color indexed="64"/>
      </top>
      <bottom style="thin">
        <color indexed="64"/>
      </bottom>
      <diagonal/>
    </border>
    <border>
      <left style="double">
        <color rgb="FFC00000"/>
      </left>
      <right style="double">
        <color rgb="FFC00000"/>
      </right>
      <top style="thin">
        <color indexed="64"/>
      </top>
      <bottom/>
      <diagonal/>
    </border>
    <border>
      <left style="thin">
        <color indexed="64"/>
      </left>
      <right style="double">
        <color rgb="FFC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rgb="FFC00000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568">
    <xf numFmtId="0" fontId="0" fillId="0" borderId="0"/>
    <xf numFmtId="9" fontId="1" fillId="0" borderId="0" applyFont="0" applyFill="0" applyBorder="0" applyAlignment="0" applyProtection="0"/>
    <xf numFmtId="0" fontId="18" fillId="0" borderId="0"/>
    <xf numFmtId="0" fontId="19" fillId="0" borderId="0"/>
    <xf numFmtId="0" fontId="18" fillId="0" borderId="0"/>
    <xf numFmtId="0" fontId="18" fillId="0" borderId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20" fillId="12" borderId="0" applyNumberFormat="0" applyBorder="0" applyAlignment="0" applyProtection="0"/>
    <xf numFmtId="0" fontId="15" fillId="12" borderId="0" applyNumberFormat="0" applyBorder="0" applyAlignment="0" applyProtection="0"/>
    <xf numFmtId="0" fontId="20" fillId="16" borderId="0" applyNumberFormat="0" applyBorder="0" applyAlignment="0" applyProtection="0"/>
    <xf numFmtId="0" fontId="15" fillId="16" borderId="0" applyNumberFormat="0" applyBorder="0" applyAlignment="0" applyProtection="0"/>
    <xf numFmtId="0" fontId="20" fillId="20" borderId="0" applyNumberFormat="0" applyBorder="0" applyAlignment="0" applyProtection="0"/>
    <xf numFmtId="0" fontId="15" fillId="20" borderId="0" applyNumberFormat="0" applyBorder="0" applyAlignment="0" applyProtection="0"/>
    <xf numFmtId="0" fontId="20" fillId="24" borderId="0" applyNumberFormat="0" applyBorder="0" applyAlignment="0" applyProtection="0"/>
    <xf numFmtId="0" fontId="15" fillId="24" borderId="0" applyNumberFormat="0" applyBorder="0" applyAlignment="0" applyProtection="0"/>
    <xf numFmtId="0" fontId="20" fillId="28" borderId="0" applyNumberFormat="0" applyBorder="0" applyAlignment="0" applyProtection="0"/>
    <xf numFmtId="0" fontId="15" fillId="28" borderId="0" applyNumberFormat="0" applyBorder="0" applyAlignment="0" applyProtection="0"/>
    <xf numFmtId="0" fontId="20" fillId="32" borderId="0" applyNumberFormat="0" applyBorder="0" applyAlignment="0" applyProtection="0"/>
    <xf numFmtId="0" fontId="15" fillId="32" borderId="0" applyNumberFormat="0" applyBorder="0" applyAlignment="0" applyProtection="0"/>
    <xf numFmtId="0" fontId="20" fillId="9" borderId="0" applyNumberFormat="0" applyBorder="0" applyAlignment="0" applyProtection="0"/>
    <xf numFmtId="0" fontId="15" fillId="9" borderId="0" applyNumberFormat="0" applyBorder="0" applyAlignment="0" applyProtection="0"/>
    <xf numFmtId="0" fontId="20" fillId="13" borderId="0" applyNumberFormat="0" applyBorder="0" applyAlignment="0" applyProtection="0"/>
    <xf numFmtId="0" fontId="15" fillId="13" borderId="0" applyNumberFormat="0" applyBorder="0" applyAlignment="0" applyProtection="0"/>
    <xf numFmtId="0" fontId="20" fillId="17" borderId="0" applyNumberFormat="0" applyBorder="0" applyAlignment="0" applyProtection="0"/>
    <xf numFmtId="0" fontId="15" fillId="17" borderId="0" applyNumberFormat="0" applyBorder="0" applyAlignment="0" applyProtection="0"/>
    <xf numFmtId="0" fontId="20" fillId="21" borderId="0" applyNumberFormat="0" applyBorder="0" applyAlignment="0" applyProtection="0"/>
    <xf numFmtId="0" fontId="15" fillId="21" borderId="0" applyNumberFormat="0" applyBorder="0" applyAlignment="0" applyProtection="0"/>
    <xf numFmtId="0" fontId="20" fillId="25" borderId="0" applyNumberFormat="0" applyBorder="0" applyAlignment="0" applyProtection="0"/>
    <xf numFmtId="0" fontId="15" fillId="25" borderId="0" applyNumberFormat="0" applyBorder="0" applyAlignment="0" applyProtection="0"/>
    <xf numFmtId="0" fontId="20" fillId="29" borderId="0" applyNumberFormat="0" applyBorder="0" applyAlignment="0" applyProtection="0"/>
    <xf numFmtId="0" fontId="15" fillId="29" borderId="0" applyNumberFormat="0" applyBorder="0" applyAlignment="0" applyProtection="0"/>
    <xf numFmtId="0" fontId="21" fillId="3" borderId="0" applyNumberFormat="0" applyBorder="0" applyAlignment="0" applyProtection="0"/>
    <xf numFmtId="0" fontId="6" fillId="3" borderId="0" applyNumberFormat="0" applyBorder="0" applyAlignment="0" applyProtection="0"/>
    <xf numFmtId="0" fontId="22" fillId="6" borderId="4" applyNumberFormat="0" applyAlignment="0" applyProtection="0"/>
    <xf numFmtId="0" fontId="9" fillId="6" borderId="4" applyNumberFormat="0" applyAlignment="0" applyProtection="0"/>
    <xf numFmtId="0" fontId="23" fillId="7" borderId="7" applyNumberFormat="0" applyAlignment="0" applyProtection="0"/>
    <xf numFmtId="0" fontId="11" fillId="7" borderId="7" applyNumberFormat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5" fillId="2" borderId="0" applyNumberFormat="0" applyBorder="0" applyAlignment="0" applyProtection="0"/>
    <xf numFmtId="0" fontId="26" fillId="0" borderId="1" applyNumberFormat="0" applyFill="0" applyAlignment="0" applyProtection="0"/>
    <xf numFmtId="0" fontId="2" fillId="0" borderId="1" applyNumberFormat="0" applyFill="0" applyAlignment="0" applyProtection="0"/>
    <xf numFmtId="0" fontId="27" fillId="0" borderId="2" applyNumberFormat="0" applyFill="0" applyAlignment="0" applyProtection="0"/>
    <xf numFmtId="0" fontId="3" fillId="0" borderId="2" applyNumberFormat="0" applyFill="0" applyAlignment="0" applyProtection="0"/>
    <xf numFmtId="0" fontId="28" fillId="0" borderId="3" applyNumberFormat="0" applyFill="0" applyAlignment="0" applyProtection="0"/>
    <xf numFmtId="0" fontId="4" fillId="0" borderId="3" applyNumberFormat="0" applyFill="0" applyAlignment="0" applyProtection="0"/>
    <xf numFmtId="0" fontId="2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9" fillId="5" borderId="4" applyNumberFormat="0" applyAlignment="0" applyProtection="0"/>
    <xf numFmtId="0" fontId="7" fillId="5" borderId="4" applyNumberFormat="0" applyAlignment="0" applyProtection="0"/>
    <xf numFmtId="0" fontId="30" fillId="0" borderId="6" applyNumberFormat="0" applyFill="0" applyAlignment="0" applyProtection="0"/>
    <xf numFmtId="0" fontId="10" fillId="0" borderId="6" applyNumberFormat="0" applyFill="0" applyAlignment="0" applyProtection="0"/>
    <xf numFmtId="0" fontId="31" fillId="4" borderId="0" applyNumberFormat="0" applyBorder="0" applyAlignment="0" applyProtection="0"/>
    <xf numFmtId="0" fontId="17" fillId="4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32" fillId="6" borderId="5" applyNumberFormat="0" applyAlignment="0" applyProtection="0"/>
    <xf numFmtId="0" fontId="8" fillId="6" borderId="5" applyNumberFormat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33" fillId="0" borderId="9" applyNumberFormat="0" applyFill="0" applyAlignment="0" applyProtection="0"/>
    <xf numFmtId="0" fontId="14" fillId="0" borderId="9" applyNumberFormat="0" applyFill="0" applyAlignment="0" applyProtection="0"/>
    <xf numFmtId="0" fontId="3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6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7">
    <xf numFmtId="0" fontId="0" fillId="0" borderId="0" xfId="0"/>
    <xf numFmtId="9" fontId="0" fillId="0" borderId="0" xfId="1" applyFont="1"/>
    <xf numFmtId="0" fontId="0" fillId="36" borderId="0" xfId="0" applyFill="1"/>
    <xf numFmtId="9" fontId="0" fillId="0" borderId="0" xfId="0" applyNumberFormat="1"/>
    <xf numFmtId="0" fontId="0" fillId="35" borderId="0" xfId="0" applyFill="1"/>
    <xf numFmtId="1" fontId="0" fillId="0" borderId="0" xfId="0" applyNumberFormat="1"/>
    <xf numFmtId="0" fontId="35" fillId="38" borderId="13" xfId="0" applyFont="1" applyFill="1" applyBorder="1" applyAlignment="1">
      <alignment horizontal="center" vertical="center"/>
    </xf>
    <xf numFmtId="0" fontId="35" fillId="38" borderId="14" xfId="0" applyFont="1" applyFill="1" applyBorder="1" applyAlignment="1">
      <alignment horizontal="center" vertical="center"/>
    </xf>
    <xf numFmtId="165" fontId="36" fillId="0" borderId="15" xfId="3567" applyNumberFormat="1" applyFont="1" applyBorder="1" applyAlignment="1">
      <alignment horizontal="center" vertical="center"/>
    </xf>
    <xf numFmtId="165" fontId="36" fillId="0" borderId="16" xfId="3567" applyNumberFormat="1" applyFont="1" applyFill="1" applyBorder="1" applyAlignment="1">
      <alignment horizontal="center" vertical="center"/>
    </xf>
    <xf numFmtId="164" fontId="0" fillId="0" borderId="0" xfId="0" applyNumberFormat="1"/>
    <xf numFmtId="1" fontId="0" fillId="39" borderId="0" xfId="0" applyNumberFormat="1" applyFill="1"/>
    <xf numFmtId="0" fontId="18" fillId="0" borderId="0" xfId="5"/>
    <xf numFmtId="0" fontId="0" fillId="37" borderId="0" xfId="0" applyFill="1"/>
    <xf numFmtId="9" fontId="0" fillId="37" borderId="0" xfId="1" applyFont="1" applyFill="1"/>
    <xf numFmtId="0" fontId="18" fillId="40" borderId="0" xfId="5" applyFill="1"/>
    <xf numFmtId="0" fontId="0" fillId="41" borderId="0" xfId="0" applyFill="1"/>
    <xf numFmtId="0" fontId="0" fillId="0" borderId="0" xfId="0" applyAlignment="1">
      <alignment wrapText="1"/>
    </xf>
    <xf numFmtId="0" fontId="0" fillId="42" borderId="0" xfId="0" applyFill="1"/>
    <xf numFmtId="0" fontId="0" fillId="43" borderId="0" xfId="0" applyFill="1" applyAlignment="1">
      <alignment wrapText="1"/>
    </xf>
    <xf numFmtId="0" fontId="18" fillId="40" borderId="10" xfId="5" applyFill="1" applyBorder="1"/>
    <xf numFmtId="173" fontId="18" fillId="0" borderId="0" xfId="5" applyNumberFormat="1"/>
    <xf numFmtId="173" fontId="0" fillId="0" borderId="11" xfId="0" applyNumberFormat="1" applyFill="1" applyBorder="1"/>
    <xf numFmtId="173" fontId="0" fillId="0" borderId="12" xfId="0" applyNumberFormat="1" applyFill="1" applyBorder="1"/>
    <xf numFmtId="10" fontId="0" fillId="37" borderId="0" xfId="0" applyNumberFormat="1" applyFill="1"/>
    <xf numFmtId="0" fontId="14" fillId="34" borderId="21" xfId="0" applyFont="1" applyFill="1" applyBorder="1" applyAlignment="1">
      <alignment horizontal="center"/>
    </xf>
    <xf numFmtId="0" fontId="0" fillId="33" borderId="17" xfId="0" applyFill="1" applyBorder="1"/>
    <xf numFmtId="10" fontId="0" fillId="33" borderId="18" xfId="0" applyNumberFormat="1" applyFill="1" applyBorder="1"/>
    <xf numFmtId="0" fontId="0" fillId="33" borderId="19" xfId="0" applyFill="1" applyBorder="1"/>
    <xf numFmtId="10" fontId="0" fillId="33" borderId="20" xfId="0" applyNumberFormat="1" applyFill="1" applyBorder="1"/>
    <xf numFmtId="1" fontId="0" fillId="41" borderId="0" xfId="0" applyNumberFormat="1" applyFill="1"/>
    <xf numFmtId="0" fontId="37" fillId="44" borderId="17" xfId="0" applyFont="1" applyFill="1" applyBorder="1" applyAlignment="1">
      <alignment horizontal="center"/>
    </xf>
    <xf numFmtId="0" fontId="37" fillId="44" borderId="22" xfId="0" applyFont="1" applyFill="1" applyBorder="1" applyAlignment="1">
      <alignment horizontal="center"/>
    </xf>
    <xf numFmtId="0" fontId="37" fillId="44" borderId="18" xfId="0" applyFont="1" applyFill="1" applyBorder="1" applyAlignment="1">
      <alignment horizontal="center"/>
    </xf>
    <xf numFmtId="0" fontId="14" fillId="44" borderId="23" xfId="0" applyFont="1" applyFill="1" applyBorder="1"/>
    <xf numFmtId="0" fontId="14" fillId="44" borderId="0" xfId="0" applyFont="1" applyFill="1" applyBorder="1"/>
    <xf numFmtId="0" fontId="14" fillId="44" borderId="24" xfId="0" applyFont="1" applyFill="1" applyBorder="1"/>
    <xf numFmtId="9" fontId="0" fillId="44" borderId="23" xfId="0" applyNumberFormat="1" applyFill="1" applyBorder="1"/>
    <xf numFmtId="9" fontId="0" fillId="44" borderId="0" xfId="0" applyNumberFormat="1" applyFill="1" applyBorder="1"/>
    <xf numFmtId="0" fontId="0" fillId="44" borderId="24" xfId="0" applyNumberFormat="1" applyFill="1" applyBorder="1"/>
    <xf numFmtId="10" fontId="0" fillId="44" borderId="23" xfId="0" applyNumberFormat="1" applyFill="1" applyBorder="1"/>
    <xf numFmtId="0" fontId="0" fillId="44" borderId="0" xfId="0" applyFill="1" applyBorder="1"/>
    <xf numFmtId="0" fontId="0" fillId="44" borderId="24" xfId="0" applyFill="1" applyBorder="1"/>
    <xf numFmtId="9" fontId="0" fillId="44" borderId="19" xfId="0" applyNumberFormat="1" applyFill="1" applyBorder="1"/>
    <xf numFmtId="9" fontId="0" fillId="44" borderId="21" xfId="0" applyNumberFormat="1" applyFill="1" applyBorder="1"/>
    <xf numFmtId="0" fontId="0" fillId="44" borderId="21" xfId="0" applyFill="1" applyBorder="1"/>
    <xf numFmtId="0" fontId="0" fillId="44" borderId="20" xfId="0" applyFill="1" applyBorder="1"/>
  </cellXfs>
  <cellStyles count="3568">
    <cellStyle name="]_x000d__x000a_Zoomed=1_x000d__x000a_Row=0_x000d__x000a_Column=0_x000d__x000a_Height=0_x000d__x000a_Width=0_x000d__x000a_FontName=FoxFont_x000d__x000a_FontStyle=0_x000d__x000a_FontSize=9_x000d__x000a_PrtFontName=FoxPrin" xfId="5" xr:uid="{95C58142-437B-46C0-8C27-9DB4A06CC441}"/>
    <cellStyle name="20% - Accent1 10" xfId="6" xr:uid="{94A00227-C6C2-4E34-B4D1-60E4ECBD6BA2}"/>
    <cellStyle name="20% - Accent1 10 2" xfId="7" xr:uid="{B1526C6E-0B51-496D-B084-BF54DD97DC9A}"/>
    <cellStyle name="20% - Accent1 10 2 2" xfId="8" xr:uid="{FCF258B7-98C2-49D7-AD33-2809B125477C}"/>
    <cellStyle name="20% - Accent1 10 2 2 2" xfId="9" xr:uid="{79BD9B5D-8C06-49AC-8C05-4FF39A170BB4}"/>
    <cellStyle name="20% - Accent1 10 2 3" xfId="10" xr:uid="{F86CFA85-935E-4CCB-80AD-1B9FACD7BB00}"/>
    <cellStyle name="20% - Accent1 10 2 3 2" xfId="11" xr:uid="{EEE5D194-7505-463C-B818-A27552755FE7}"/>
    <cellStyle name="20% - Accent1 10 2 4" xfId="12" xr:uid="{4657BF2C-D97B-4D63-ACE7-BA7C57895826}"/>
    <cellStyle name="20% - Accent1 10 3" xfId="13" xr:uid="{8A330E15-7BEF-43A9-AF9B-3372F058C7FD}"/>
    <cellStyle name="20% - Accent1 10 3 2" xfId="14" xr:uid="{B786C723-8762-4A1C-A8A0-95228EECCB32}"/>
    <cellStyle name="20% - Accent1 10 4" xfId="15" xr:uid="{27DC6650-B828-473C-842D-A6DF81406D82}"/>
    <cellStyle name="20% - Accent1 10 4 2" xfId="16" xr:uid="{9103F087-DD3A-4A86-9CFB-98CD7D7AABED}"/>
    <cellStyle name="20% - Accent1 10 5" xfId="17" xr:uid="{634DD002-1ACB-4E2A-8518-7642F5F375F5}"/>
    <cellStyle name="20% - Accent1 11" xfId="18" xr:uid="{C3211623-1F6E-4CB7-B11D-52E6FE4F1AFE}"/>
    <cellStyle name="20% - Accent1 11 2" xfId="19" xr:uid="{CB815B45-C987-4376-9D7F-6605D3A3BA30}"/>
    <cellStyle name="20% - Accent1 11 2 2" xfId="20" xr:uid="{33F9CCEA-ABC9-414D-898D-12422FDDADCF}"/>
    <cellStyle name="20% - Accent1 11 2 2 2" xfId="21" xr:uid="{22EC1E4B-69D3-4628-8FC4-3A7E42338310}"/>
    <cellStyle name="20% - Accent1 11 2 3" xfId="22" xr:uid="{0DD51C8F-D76D-4E59-9F22-21E555FB538E}"/>
    <cellStyle name="20% - Accent1 11 2 3 2" xfId="23" xr:uid="{DF9C2CDA-5D2A-479E-B022-75A8AB679B7F}"/>
    <cellStyle name="20% - Accent1 11 2 4" xfId="24" xr:uid="{BD7B9F1C-4D71-4347-9F52-A535E74359D7}"/>
    <cellStyle name="20% - Accent1 11 3" xfId="25" xr:uid="{2BF1FB7F-AEF5-4ACC-AEAD-C7FD2D4EE0C3}"/>
    <cellStyle name="20% - Accent1 11 3 2" xfId="26" xr:uid="{BC278977-D712-475B-93FA-82ADBA861728}"/>
    <cellStyle name="20% - Accent1 11 4" xfId="27" xr:uid="{DB1DF4F1-1C2F-41F2-B244-03AAFE9CB196}"/>
    <cellStyle name="20% - Accent1 11 4 2" xfId="28" xr:uid="{361404E6-60F7-438E-A9B2-F8B638626ED1}"/>
    <cellStyle name="20% - Accent1 11 5" xfId="29" xr:uid="{8C70DE08-30F8-4C9F-8B86-2D98C92CDAAB}"/>
    <cellStyle name="20% - Accent1 12" xfId="30" xr:uid="{51132DC4-330D-4985-9E47-4F6BF93F8507}"/>
    <cellStyle name="20% - Accent1 12 2" xfId="31" xr:uid="{6A613138-E555-4D8F-A85F-39428501F2EE}"/>
    <cellStyle name="20% - Accent1 12 2 2" xfId="32" xr:uid="{90247FAE-5314-4564-9A50-B473DA0E31D0}"/>
    <cellStyle name="20% - Accent1 12 3" xfId="33" xr:uid="{21D9B5ED-9861-4CE9-B80A-6E3C77F8BB94}"/>
    <cellStyle name="20% - Accent1 12 3 2" xfId="34" xr:uid="{448D34C8-DF0A-4C2E-BAF2-96002105AD94}"/>
    <cellStyle name="20% - Accent1 12 4" xfId="35" xr:uid="{AA3D6F1F-1F12-4BF5-BA92-9FCF32BCEF7E}"/>
    <cellStyle name="20% - Accent1 13" xfId="36" xr:uid="{2702E990-F458-433A-BACE-E49AD4983C49}"/>
    <cellStyle name="20% - Accent1 13 2" xfId="37" xr:uid="{4D785FB4-0381-4876-A891-CB157BE40DD3}"/>
    <cellStyle name="20% - Accent1 13 2 2" xfId="38" xr:uid="{231674FE-1E71-46F8-BE41-9678E1995589}"/>
    <cellStyle name="20% - Accent1 13 3" xfId="39" xr:uid="{595C1834-6D20-4EE8-A65D-B4149D2693AE}"/>
    <cellStyle name="20% - Accent1 13 3 2" xfId="40" xr:uid="{38E2F52F-4AF1-4862-9387-A5FF0F8EDFCB}"/>
    <cellStyle name="20% - Accent1 13 4" xfId="41" xr:uid="{B196E2C4-7CDE-435F-B2E9-04C5E5449B17}"/>
    <cellStyle name="20% - Accent1 14" xfId="42" xr:uid="{EA9E118B-AD4E-4BB7-984E-FA00497B24E2}"/>
    <cellStyle name="20% - Accent1 14 2" xfId="43" xr:uid="{2E3BD37C-6AD4-4512-AF6B-458D352A375D}"/>
    <cellStyle name="20% - Accent1 14 2 2" xfId="44" xr:uid="{0E6E5E45-2D74-43EA-8470-E26C1B4A0BB6}"/>
    <cellStyle name="20% - Accent1 14 3" xfId="45" xr:uid="{98B6793E-F586-447C-BC5B-FC11143DEB8B}"/>
    <cellStyle name="20% - Accent1 14 3 2" xfId="46" xr:uid="{5D3F4096-8575-4136-B407-FD59197C99B1}"/>
    <cellStyle name="20% - Accent1 14 4" xfId="47" xr:uid="{F8C5E89D-5674-4604-8523-A35F064D087B}"/>
    <cellStyle name="20% - Accent1 15" xfId="48" xr:uid="{FEE0F932-7990-4856-8431-D0A0E0E95E18}"/>
    <cellStyle name="20% - Accent1 15 2" xfId="49" xr:uid="{347BFDF3-2134-4966-9CEF-7E4718ABB66B}"/>
    <cellStyle name="20% - Accent1 15 2 2" xfId="50" xr:uid="{38DF7711-D5BF-44AD-8C67-E263953CBF16}"/>
    <cellStyle name="20% - Accent1 15 3" xfId="51" xr:uid="{C81C4009-0F39-4388-8517-71E3F8D2C90A}"/>
    <cellStyle name="20% - Accent1 15 3 2" xfId="52" xr:uid="{7EF08998-03B2-41BC-9DE0-7F0BD1F27649}"/>
    <cellStyle name="20% - Accent1 15 4" xfId="53" xr:uid="{1D6A7481-8EBA-488F-9A22-2AAA2A4AD7F6}"/>
    <cellStyle name="20% - Accent1 16" xfId="54" xr:uid="{DC0B109E-5C98-4841-AC31-414DE15F6682}"/>
    <cellStyle name="20% - Accent1 16 2" xfId="55" xr:uid="{38880DB9-7AC8-41EB-971A-4F8D38C6BEC0}"/>
    <cellStyle name="20% - Accent1 17" xfId="56" xr:uid="{86EBA9F5-8DEE-483D-940F-33A9FFDA3007}"/>
    <cellStyle name="20% - Accent1 17 2" xfId="57" xr:uid="{74F64B75-C661-47EB-8085-24F0CA73CE8B}"/>
    <cellStyle name="20% - Accent1 17 2 2" xfId="3425" xr:uid="{5B6A4BBF-A8EE-4FE3-8F4D-135ABA095C5A}"/>
    <cellStyle name="20% - Accent1 17 3" xfId="58" xr:uid="{109B144F-25AD-41BD-A07F-526BEC4959E3}"/>
    <cellStyle name="20% - Accent1 18" xfId="59" xr:uid="{FBC1CAB3-9713-4553-B5A2-E9FAEACAB857}"/>
    <cellStyle name="20% - Accent1 18 2" xfId="60" xr:uid="{0043BD50-7C9B-40E3-8CA7-C33DC3C29A69}"/>
    <cellStyle name="20% - Accent1 18 2 2" xfId="3426" xr:uid="{CE39FA3F-6455-48F4-8301-179A6D947D2F}"/>
    <cellStyle name="20% - Accent1 18 3" xfId="61" xr:uid="{9B603CF3-41C4-4EBB-B69A-8B907830EA2E}"/>
    <cellStyle name="20% - Accent1 19" xfId="3427" xr:uid="{E53A1C3A-78A9-434C-8EB7-A271F179E362}"/>
    <cellStyle name="20% - Accent1 2" xfId="62" xr:uid="{BC27E2CB-E55F-4254-8CD0-944ABA3D17AD}"/>
    <cellStyle name="20% - Accent1 2 2" xfId="63" xr:uid="{095BAE4E-EDCD-4BBB-8CDF-CF51407ADB7C}"/>
    <cellStyle name="20% - Accent1 2 2 2" xfId="64" xr:uid="{941BC251-BDA9-4446-847D-56B5A92716D9}"/>
    <cellStyle name="20% - Accent1 2 2 2 2" xfId="65" xr:uid="{B1DCD38E-A1DE-41D9-8571-6E77BD32BEC1}"/>
    <cellStyle name="20% - Accent1 2 2 2 2 2" xfId="66" xr:uid="{D750F147-E713-4DDF-96B1-59F34D39696D}"/>
    <cellStyle name="20% - Accent1 2 2 2 3" xfId="67" xr:uid="{4B2B445F-FCEE-419D-A42F-4436B84A830D}"/>
    <cellStyle name="20% - Accent1 2 2 2 3 2" xfId="68" xr:uid="{F9810446-77FA-4217-B129-04F4758E64A2}"/>
    <cellStyle name="20% - Accent1 2 2 2 4" xfId="69" xr:uid="{BD6B25C8-9F3A-4927-9A60-AE936DB8E50C}"/>
    <cellStyle name="20% - Accent1 2 2 3" xfId="70" xr:uid="{63882337-2D90-4D1C-94DD-0654AD17F8F1}"/>
    <cellStyle name="20% - Accent1 2 2 3 2" xfId="71" xr:uid="{7DE2A43F-D0D9-45D9-9BC6-30C54D50FCA3}"/>
    <cellStyle name="20% - Accent1 2 2 4" xfId="72" xr:uid="{7CCBC580-32A4-49A1-A139-AB608B2E19BB}"/>
    <cellStyle name="20% - Accent1 2 2 4 2" xfId="73" xr:uid="{EF7BCED0-8A20-4698-B249-E2400ABAB8B7}"/>
    <cellStyle name="20% - Accent1 2 2 5" xfId="74" xr:uid="{7B35374D-1731-4C4D-89E2-791DE7DDE8F5}"/>
    <cellStyle name="20% - Accent1 2 3" xfId="75" xr:uid="{7E429359-0461-48CC-AF59-E4965322D965}"/>
    <cellStyle name="20% - Accent1 2 3 2" xfId="76" xr:uid="{A7CB5E08-704F-4C7A-B941-128F6959EAA3}"/>
    <cellStyle name="20% - Accent1 2 3 2 2" xfId="77" xr:uid="{A7A2C0A8-E154-4A4B-B885-1F9A2F5E70DB}"/>
    <cellStyle name="20% - Accent1 2 3 3" xfId="78" xr:uid="{4CFD2332-9175-46FE-AFDC-94F2559AFF69}"/>
    <cellStyle name="20% - Accent1 2 3 3 2" xfId="79" xr:uid="{B3C7BD50-CE58-4F12-B2EF-F607FE2369CF}"/>
    <cellStyle name="20% - Accent1 2 3 4" xfId="80" xr:uid="{D26C5FF1-E6C2-4BBB-9CF9-FB779AC30E58}"/>
    <cellStyle name="20% - Accent1 2 4" xfId="81" xr:uid="{63A40864-1382-4B92-89AB-79268F48412E}"/>
    <cellStyle name="20% - Accent1 2 4 2" xfId="82" xr:uid="{DFA87A3F-1859-4FFD-9057-8A86360637B2}"/>
    <cellStyle name="20% - Accent1 2 5" xfId="83" xr:uid="{7E290610-15B4-4052-97C2-9F22BAAADAB5}"/>
    <cellStyle name="20% - Accent1 2 5 2" xfId="84" xr:uid="{9F50F1B9-1A99-4B01-9D37-CEF8A1BC2691}"/>
    <cellStyle name="20% - Accent1 2 6" xfId="85" xr:uid="{0552671B-38B3-45F1-A0DF-943C8FAF52C6}"/>
    <cellStyle name="20% - Accent1 20" xfId="3428" xr:uid="{FF304186-7ECA-49A3-B581-29529F3BEA5A}"/>
    <cellStyle name="20% - Accent1 21" xfId="3429" xr:uid="{B13C583C-3818-41B0-B753-6D4414D3E594}"/>
    <cellStyle name="20% - Accent1 22" xfId="3430" xr:uid="{DFF97028-D2BA-4F24-A758-F9321A75A276}"/>
    <cellStyle name="20% - Accent1 23" xfId="3431" xr:uid="{0F57E1BA-238B-4E48-BAF5-67F9A3481549}"/>
    <cellStyle name="20% - Accent1 24" xfId="3432" xr:uid="{A8D2C44D-EC1C-42EF-B50C-6C12197A958E}"/>
    <cellStyle name="20% - Accent1 25" xfId="3433" xr:uid="{A67D7CED-F455-4990-BB4A-4C5BCADEC8E5}"/>
    <cellStyle name="20% - Accent1 3" xfId="86" xr:uid="{44058751-AD4E-43E6-B676-0260398D964A}"/>
    <cellStyle name="20% - Accent1 3 2" xfId="87" xr:uid="{FB64F34D-8DDC-4127-8132-9361F1A824D8}"/>
    <cellStyle name="20% - Accent1 3 2 2" xfId="88" xr:uid="{14F1C6E9-7922-406A-A757-50C42AA3210D}"/>
    <cellStyle name="20% - Accent1 3 2 2 2" xfId="89" xr:uid="{80F7D136-29FF-4C96-ADAB-A52BE11B751F}"/>
    <cellStyle name="20% - Accent1 3 2 2 2 2" xfId="90" xr:uid="{AE948600-B824-4899-BC1F-654E9E233697}"/>
    <cellStyle name="20% - Accent1 3 2 2 3" xfId="91" xr:uid="{51C6A61A-876F-41F1-97E0-E8FF06A0A3B0}"/>
    <cellStyle name="20% - Accent1 3 2 2 3 2" xfId="92" xr:uid="{8C818812-3417-4877-A7FD-64C742913B2A}"/>
    <cellStyle name="20% - Accent1 3 2 2 4" xfId="93" xr:uid="{ECC12EB8-12DA-40A7-9F58-38235A4C987E}"/>
    <cellStyle name="20% - Accent1 3 2 3" xfId="94" xr:uid="{4C4E7918-B78A-4013-9343-829E25550340}"/>
    <cellStyle name="20% - Accent1 3 2 3 2" xfId="95" xr:uid="{BBDC4C2D-A0FD-4B74-B925-7FBC6DC8D452}"/>
    <cellStyle name="20% - Accent1 3 2 4" xfId="96" xr:uid="{4CB739CB-5D21-4B00-9274-D9D1A88C18CB}"/>
    <cellStyle name="20% - Accent1 3 2 4 2" xfId="97" xr:uid="{77CD11AF-F09A-4F5B-920E-70612FC240E2}"/>
    <cellStyle name="20% - Accent1 3 2 5" xfId="98" xr:uid="{E34FCC15-C592-4A17-B4A8-B169642C41AF}"/>
    <cellStyle name="20% - Accent1 3 3" xfId="99" xr:uid="{3D329761-736F-424D-AD50-4255B46723DF}"/>
    <cellStyle name="20% - Accent1 3 3 2" xfId="100" xr:uid="{865D44ED-3BA3-4B3F-975E-D4CD2CE82239}"/>
    <cellStyle name="20% - Accent1 3 3 2 2" xfId="101" xr:uid="{7BB2505F-0B3F-4CD9-969D-4826A876745C}"/>
    <cellStyle name="20% - Accent1 3 3 3" xfId="102" xr:uid="{A4F51C13-0369-4520-9BC1-0C9F26E461C8}"/>
    <cellStyle name="20% - Accent1 3 3 3 2" xfId="103" xr:uid="{3BC28F9A-04B0-40B4-A34A-A068D7B1A579}"/>
    <cellStyle name="20% - Accent1 3 3 4" xfId="104" xr:uid="{DD757295-0F10-4187-BD89-93DFD6393977}"/>
    <cellStyle name="20% - Accent1 3 4" xfId="105" xr:uid="{7775AF53-CEBB-4626-8792-55D90DDEDFBB}"/>
    <cellStyle name="20% - Accent1 3 4 2" xfId="106" xr:uid="{3AF9FF5F-B708-4F9E-B693-9AC29B1027FE}"/>
    <cellStyle name="20% - Accent1 3 5" xfId="107" xr:uid="{25BC1E58-6DF4-4289-9BD0-1F593522E321}"/>
    <cellStyle name="20% - Accent1 3 5 2" xfId="108" xr:uid="{74040725-1622-43D8-A0E1-D3EFA7E50F5E}"/>
    <cellStyle name="20% - Accent1 3 6" xfId="109" xr:uid="{AF9080C3-EECB-4931-A981-A5D21B69F908}"/>
    <cellStyle name="20% - Accent1 4" xfId="110" xr:uid="{F5A3114E-18B4-4E37-A9D5-E53B278C336B}"/>
    <cellStyle name="20% - Accent1 4 2" xfId="111" xr:uid="{6C857178-78A4-4EA2-88B5-70A090043890}"/>
    <cellStyle name="20% - Accent1 4 2 2" xfId="112" xr:uid="{4CA5D43D-11E9-4B43-B6D8-1F828C46F9AE}"/>
    <cellStyle name="20% - Accent1 4 2 2 2" xfId="113" xr:uid="{7A80A490-B63C-4809-AC23-8E217CF751FF}"/>
    <cellStyle name="20% - Accent1 4 2 2 2 2" xfId="114" xr:uid="{87502089-77F5-4448-94F0-52A212929F60}"/>
    <cellStyle name="20% - Accent1 4 2 2 3" xfId="115" xr:uid="{26413A4B-F06E-4D93-A13D-22EE4B530929}"/>
    <cellStyle name="20% - Accent1 4 2 2 3 2" xfId="116" xr:uid="{ED31ABE7-B93C-4FCB-BE72-FBD6BF79DB55}"/>
    <cellStyle name="20% - Accent1 4 2 2 4" xfId="117" xr:uid="{DA85C3AA-3A0A-4FFD-B12B-887D58ECAC90}"/>
    <cellStyle name="20% - Accent1 4 2 3" xfId="118" xr:uid="{699C04D8-68E0-49CB-B108-0E7021828F79}"/>
    <cellStyle name="20% - Accent1 4 2 3 2" xfId="119" xr:uid="{1F494E74-3EE5-4907-94CC-3E25A9215B07}"/>
    <cellStyle name="20% - Accent1 4 2 4" xfId="120" xr:uid="{5B25B9A6-18A0-4BEE-91A1-6B2B7F1E4E92}"/>
    <cellStyle name="20% - Accent1 4 2 4 2" xfId="121" xr:uid="{D9EDBB2D-F47E-4144-8F7D-00B44DB32B5A}"/>
    <cellStyle name="20% - Accent1 4 2 5" xfId="122" xr:uid="{86633BBC-58EC-4D72-A856-D91165F26DF9}"/>
    <cellStyle name="20% - Accent1 4 3" xfId="123" xr:uid="{09CE61A6-85E8-444C-87D1-5B37907082EC}"/>
    <cellStyle name="20% - Accent1 4 3 2" xfId="124" xr:uid="{D3E76003-76EC-4997-ACF8-6964BE8D8725}"/>
    <cellStyle name="20% - Accent1 4 3 2 2" xfId="125" xr:uid="{B7BFECD2-5CC2-4740-8189-C78B965ED463}"/>
    <cellStyle name="20% - Accent1 4 3 3" xfId="126" xr:uid="{511927B8-8BEB-4B68-8CB5-1BE2FE15CE5D}"/>
    <cellStyle name="20% - Accent1 4 3 3 2" xfId="127" xr:uid="{83665343-F6E8-4198-8A3E-54B46942A92F}"/>
    <cellStyle name="20% - Accent1 4 3 4" xfId="128" xr:uid="{B5170CA0-57D0-405D-980F-EC9736E05EB9}"/>
    <cellStyle name="20% - Accent1 4 4" xfId="129" xr:uid="{C404B38A-CAC0-4E6D-96A7-0DD53EE7A29F}"/>
    <cellStyle name="20% - Accent1 4 4 2" xfId="130" xr:uid="{2651D18D-28FD-49D5-826A-DD3DC52F0482}"/>
    <cellStyle name="20% - Accent1 4 5" xfId="131" xr:uid="{6320363D-9EE3-4620-88CE-2F638E5F05A6}"/>
    <cellStyle name="20% - Accent1 4 5 2" xfId="132" xr:uid="{9941AA03-EB1E-4EAC-8870-262D6C038B53}"/>
    <cellStyle name="20% - Accent1 4 6" xfId="133" xr:uid="{C63A4A22-7FF3-4389-98F7-1C11B9837685}"/>
    <cellStyle name="20% - Accent1 5" xfId="134" xr:uid="{224C8B44-2C8C-4A84-AD71-8B490C9352F5}"/>
    <cellStyle name="20% - Accent1 5 2" xfId="135" xr:uid="{D47C841E-2A90-4861-B81B-257B2A763DEA}"/>
    <cellStyle name="20% - Accent1 5 2 2" xfId="136" xr:uid="{77B3660C-CA80-43AF-91C3-59DF052A92E1}"/>
    <cellStyle name="20% - Accent1 5 2 2 2" xfId="137" xr:uid="{BC383991-A27D-4C7F-9BED-6D53C4A0D5C3}"/>
    <cellStyle name="20% - Accent1 5 2 2 2 2" xfId="138" xr:uid="{9D9752DD-284C-41B6-A681-F640726102DB}"/>
    <cellStyle name="20% - Accent1 5 2 2 3" xfId="139" xr:uid="{4899C5EE-6D31-4082-ABAE-67B028D25707}"/>
    <cellStyle name="20% - Accent1 5 2 2 3 2" xfId="140" xr:uid="{1C100443-06C0-4734-A730-2BD868BB3B3F}"/>
    <cellStyle name="20% - Accent1 5 2 2 4" xfId="141" xr:uid="{3F35124F-4E18-44DB-8BAC-0D212BDD45EB}"/>
    <cellStyle name="20% - Accent1 5 2 3" xfId="142" xr:uid="{75D5BECC-9B96-4D81-BC0C-941DF02D26A6}"/>
    <cellStyle name="20% - Accent1 5 2 3 2" xfId="143" xr:uid="{6326DA62-26B1-413C-9A07-03F3BF9EAE85}"/>
    <cellStyle name="20% - Accent1 5 2 4" xfId="144" xr:uid="{4DAD6B63-C277-4261-8520-7BE038A82F55}"/>
    <cellStyle name="20% - Accent1 5 2 4 2" xfId="145" xr:uid="{DB64714B-0AE1-4E47-8781-8ADD978E7096}"/>
    <cellStyle name="20% - Accent1 5 2 5" xfId="146" xr:uid="{514C0187-A7BF-452B-8E4D-06A189AFDE26}"/>
    <cellStyle name="20% - Accent1 5 3" xfId="147" xr:uid="{3EB24025-F485-427F-A25B-AD2410ED91CE}"/>
    <cellStyle name="20% - Accent1 5 3 2" xfId="148" xr:uid="{9ADD788D-238E-4ACE-9F3E-4869943B2068}"/>
    <cellStyle name="20% - Accent1 5 3 2 2" xfId="149" xr:uid="{7BCA8B4D-35F5-4943-ADB2-E03E2DF5BFC3}"/>
    <cellStyle name="20% - Accent1 5 3 3" xfId="150" xr:uid="{01F41480-955E-4505-808E-9262B184D7B7}"/>
    <cellStyle name="20% - Accent1 5 3 3 2" xfId="151" xr:uid="{BFAF2E34-53D2-47DA-B997-1AF77EC50524}"/>
    <cellStyle name="20% - Accent1 5 3 4" xfId="152" xr:uid="{CD7FD2BA-9BE7-4887-BF4C-3AB3FB265E7B}"/>
    <cellStyle name="20% - Accent1 5 4" xfId="153" xr:uid="{1A290E5E-0FC5-4D0C-8070-584D7AA813E0}"/>
    <cellStyle name="20% - Accent1 5 4 2" xfId="154" xr:uid="{C47C9ED3-EDCA-45F4-A322-1385637754F3}"/>
    <cellStyle name="20% - Accent1 5 5" xfId="155" xr:uid="{053867C4-C053-4E2C-A2EA-D69F016E436D}"/>
    <cellStyle name="20% - Accent1 5 5 2" xfId="156" xr:uid="{53D77D3A-F9E5-4D89-9BF7-F6ECA6FF28C4}"/>
    <cellStyle name="20% - Accent1 5 6" xfId="157" xr:uid="{78E16C10-6DF7-420E-A5C2-5E9D9D4E9055}"/>
    <cellStyle name="20% - Accent1 6" xfId="158" xr:uid="{A2E619B4-A25F-4B89-B88D-5F6ED2966532}"/>
    <cellStyle name="20% - Accent1 6 2" xfId="159" xr:uid="{0FF3572B-30C1-43D8-AEBA-8ED0B136B5BB}"/>
    <cellStyle name="20% - Accent1 6 2 2" xfId="160" xr:uid="{DD721E47-87D9-4068-A3AB-34334C748818}"/>
    <cellStyle name="20% - Accent1 6 2 2 2" xfId="161" xr:uid="{78A49F25-2CF6-499B-9861-02A2D486FDAA}"/>
    <cellStyle name="20% - Accent1 6 2 2 2 2" xfId="162" xr:uid="{D4233C84-3EB6-4370-91E2-72E2FC093854}"/>
    <cellStyle name="20% - Accent1 6 2 2 3" xfId="163" xr:uid="{267E07B7-C618-4A33-BC7F-227680763567}"/>
    <cellStyle name="20% - Accent1 6 2 2 3 2" xfId="164" xr:uid="{64CAEE4B-66B0-4592-B67E-13010A74A933}"/>
    <cellStyle name="20% - Accent1 6 2 2 4" xfId="165" xr:uid="{D199BE16-0163-46F6-B455-BB430A8F3865}"/>
    <cellStyle name="20% - Accent1 6 2 3" xfId="166" xr:uid="{789DCCD3-D77E-4137-804C-21707262FA84}"/>
    <cellStyle name="20% - Accent1 6 2 3 2" xfId="167" xr:uid="{CB6D8E1C-52CA-4AB0-BFA2-8D4760BDB03E}"/>
    <cellStyle name="20% - Accent1 6 2 4" xfId="168" xr:uid="{F7AD0296-4B1D-479A-9E91-22411A9F94DB}"/>
    <cellStyle name="20% - Accent1 6 2 4 2" xfId="169" xr:uid="{476B3412-7032-4E25-87C1-0A8E5941E27E}"/>
    <cellStyle name="20% - Accent1 6 2 5" xfId="170" xr:uid="{B7DB8E9B-267A-4A2E-88CE-CBBD3B023368}"/>
    <cellStyle name="20% - Accent1 6 3" xfId="171" xr:uid="{C1F65AEF-6E5B-4A82-BB6E-CE08AE4462BE}"/>
    <cellStyle name="20% - Accent1 6 3 2" xfId="172" xr:uid="{CF95D084-92C0-433F-BFB2-31C4D158E418}"/>
    <cellStyle name="20% - Accent1 6 3 2 2" xfId="173" xr:uid="{BF2E2F69-DBC1-41FB-8FAC-F96D988E2095}"/>
    <cellStyle name="20% - Accent1 6 3 3" xfId="174" xr:uid="{06485D35-0C4E-4606-91E7-27F3AA47B122}"/>
    <cellStyle name="20% - Accent1 6 3 3 2" xfId="175" xr:uid="{8F54309A-6399-4B92-9E57-E07F33864913}"/>
    <cellStyle name="20% - Accent1 6 3 4" xfId="176" xr:uid="{49DD8551-9636-4EDF-8C89-963B36880647}"/>
    <cellStyle name="20% - Accent1 6 4" xfId="177" xr:uid="{29062AFE-E745-4DBA-90F8-2E8617BA3F2C}"/>
    <cellStyle name="20% - Accent1 6 4 2" xfId="178" xr:uid="{2FCF1ACA-EDC8-4676-922C-D20D55CACE1D}"/>
    <cellStyle name="20% - Accent1 6 5" xfId="179" xr:uid="{EEA46E8C-7A10-487D-AE9C-F97E67E3E583}"/>
    <cellStyle name="20% - Accent1 6 5 2" xfId="180" xr:uid="{AB78534B-C13F-4A48-998B-370310EC8F0A}"/>
    <cellStyle name="20% - Accent1 6 6" xfId="181" xr:uid="{70B44B19-C75F-4E48-BC86-803ABFCDEFD2}"/>
    <cellStyle name="20% - Accent1 7" xfId="182" xr:uid="{FF133567-28F0-4E81-B358-A7B20CF0D3B2}"/>
    <cellStyle name="20% - Accent1 7 2" xfId="183" xr:uid="{86F095E5-0B1B-4DA2-8C7B-4E6E7FF3274A}"/>
    <cellStyle name="20% - Accent1 7 2 2" xfId="184" xr:uid="{FA086DFD-B980-4747-877B-3411BE0D88A3}"/>
    <cellStyle name="20% - Accent1 7 2 2 2" xfId="185" xr:uid="{C84B8E9D-86B1-4980-BECF-EFB07CB981E9}"/>
    <cellStyle name="20% - Accent1 7 2 2 2 2" xfId="186" xr:uid="{D49FA143-AA93-401C-BB46-C445B73472D8}"/>
    <cellStyle name="20% - Accent1 7 2 2 3" xfId="187" xr:uid="{CF5138E0-1A68-438A-B594-B3811983F93A}"/>
    <cellStyle name="20% - Accent1 7 2 2 3 2" xfId="188" xr:uid="{E39E03DC-D2E0-4226-949D-321656559904}"/>
    <cellStyle name="20% - Accent1 7 2 2 4" xfId="189" xr:uid="{4321F796-BCDE-4A1C-B75E-5BAE87A144DF}"/>
    <cellStyle name="20% - Accent1 7 2 3" xfId="190" xr:uid="{29797421-40EA-48EB-A55E-6C9800F8E83F}"/>
    <cellStyle name="20% - Accent1 7 2 3 2" xfId="191" xr:uid="{C3340DDC-BDBB-47E8-BF57-818795F4CFFF}"/>
    <cellStyle name="20% - Accent1 7 2 4" xfId="192" xr:uid="{450C3977-CAC5-454D-BEEF-9AD28FC16303}"/>
    <cellStyle name="20% - Accent1 7 2 4 2" xfId="193" xr:uid="{BA877EEE-96C7-4150-8F47-413B96AB504B}"/>
    <cellStyle name="20% - Accent1 7 2 5" xfId="194" xr:uid="{0EFAFC5C-8221-4E80-8AF4-FC1D16422274}"/>
    <cellStyle name="20% - Accent1 7 3" xfId="195" xr:uid="{E784FC24-F623-41CF-95CE-B762FE39B6D7}"/>
    <cellStyle name="20% - Accent1 7 3 2" xfId="196" xr:uid="{1FEC0B7D-F1A5-40CB-B58B-5AE8B6825A48}"/>
    <cellStyle name="20% - Accent1 7 3 2 2" xfId="197" xr:uid="{E7589026-0999-4394-B990-3263FBA6DEC6}"/>
    <cellStyle name="20% - Accent1 7 3 3" xfId="198" xr:uid="{FA342111-74B5-4D82-AC22-1643873ACAB7}"/>
    <cellStyle name="20% - Accent1 7 3 3 2" xfId="199" xr:uid="{152E293E-43E0-487D-A4BD-5763EC0CADD9}"/>
    <cellStyle name="20% - Accent1 7 3 4" xfId="200" xr:uid="{55F6556C-B239-4752-9B6B-0F1186F6A64D}"/>
    <cellStyle name="20% - Accent1 7 4" xfId="201" xr:uid="{8938729F-95C7-44AC-AF41-E435F0FE54C7}"/>
    <cellStyle name="20% - Accent1 7 4 2" xfId="202" xr:uid="{0AB0D8E6-E82C-4D9E-AF15-F292EF41E006}"/>
    <cellStyle name="20% - Accent1 7 5" xfId="203" xr:uid="{1C0EC04F-748B-48FF-BB88-B99AE4D5C967}"/>
    <cellStyle name="20% - Accent1 7 5 2" xfId="204" xr:uid="{1C6D2586-167E-4687-AA17-AB48053D4EEE}"/>
    <cellStyle name="20% - Accent1 7 6" xfId="205" xr:uid="{4A5254F6-A1F2-4B77-8E51-AF3D14BD1A92}"/>
    <cellStyle name="20% - Accent1 8" xfId="206" xr:uid="{0D0CC8EE-CB67-410B-85D3-78DAFBD31DCF}"/>
    <cellStyle name="20% - Accent1 8 2" xfId="207" xr:uid="{E09844F5-83BA-4133-81A1-DD3C9536ADBD}"/>
    <cellStyle name="20% - Accent1 8 2 2" xfId="208" xr:uid="{F87F0EFD-59AA-4904-9A95-EC3C13E8FA22}"/>
    <cellStyle name="20% - Accent1 8 2 2 2" xfId="209" xr:uid="{2C8D750A-9BBB-405F-BB6B-B9D7067444E0}"/>
    <cellStyle name="20% - Accent1 8 2 3" xfId="210" xr:uid="{70178C6F-51C7-4AB9-A433-AB8440329E5F}"/>
    <cellStyle name="20% - Accent1 8 2 3 2" xfId="211" xr:uid="{6043F58E-34AE-4107-9537-73A2D5DD6D6F}"/>
    <cellStyle name="20% - Accent1 8 2 4" xfId="212" xr:uid="{816789BC-BA8F-4898-9206-1EF53133522E}"/>
    <cellStyle name="20% - Accent1 8 3" xfId="213" xr:uid="{3BC8B2A6-F71D-4FD8-875C-AD21CE8B0B77}"/>
    <cellStyle name="20% - Accent1 8 3 2" xfId="214" xr:uid="{A66DCA63-4141-45F5-9122-332D1D0BC480}"/>
    <cellStyle name="20% - Accent1 8 4" xfId="215" xr:uid="{8CF21BCD-FEA5-4A5E-88A5-76C1A291CDFC}"/>
    <cellStyle name="20% - Accent1 8 4 2" xfId="216" xr:uid="{D4DDD810-CBBD-4039-8E43-B56D9F23AC8C}"/>
    <cellStyle name="20% - Accent1 8 5" xfId="217" xr:uid="{3D175239-7631-4789-AD7F-F715D1EACA74}"/>
    <cellStyle name="20% - Accent1 9" xfId="218" xr:uid="{6FA1C65A-10A4-4496-8005-8E13A24DBFCB}"/>
    <cellStyle name="20% - Accent1 9 2" xfId="219" xr:uid="{C677951F-3697-4AAB-93A5-B56378731A11}"/>
    <cellStyle name="20% - Accent1 9 2 2" xfId="220" xr:uid="{D97DC2CB-5D15-45F6-8B58-481678CAD48D}"/>
    <cellStyle name="20% - Accent1 9 2 2 2" xfId="221" xr:uid="{8C3DE845-BA46-4EDA-A361-F3EB524DD542}"/>
    <cellStyle name="20% - Accent1 9 2 3" xfId="222" xr:uid="{08B1FABE-6E3B-4E9E-971D-60E4CEC41D45}"/>
    <cellStyle name="20% - Accent1 9 2 3 2" xfId="223" xr:uid="{35C80B01-112F-4EB6-9F6F-1CE69EE62F86}"/>
    <cellStyle name="20% - Accent1 9 2 4" xfId="224" xr:uid="{50914E76-B768-472E-9441-9A5D7C51A47A}"/>
    <cellStyle name="20% - Accent1 9 3" xfId="225" xr:uid="{52297DC7-AA52-48B1-8D7B-2A132149C421}"/>
    <cellStyle name="20% - Accent1 9 3 2" xfId="226" xr:uid="{01722F96-9233-4FE1-8128-4082766D4E81}"/>
    <cellStyle name="20% - Accent1 9 4" xfId="227" xr:uid="{196BCBF0-5C58-4240-A207-07FFC8E41B4C}"/>
    <cellStyle name="20% - Accent1 9 4 2" xfId="228" xr:uid="{F0798B50-9585-4CC9-B0F7-9EF30122FC2F}"/>
    <cellStyle name="20% - Accent1 9 5" xfId="229" xr:uid="{2DE5B876-9C44-4069-B9D4-201FD35BF969}"/>
    <cellStyle name="20% - Accent2 10" xfId="230" xr:uid="{791AA393-D4AA-4B0F-AEB3-EFFBAEA19933}"/>
    <cellStyle name="20% - Accent2 10 2" xfId="231" xr:uid="{00FDAFCF-322B-41EB-A49F-A9BBF1FE827B}"/>
    <cellStyle name="20% - Accent2 10 2 2" xfId="232" xr:uid="{28342E19-F26A-4AC8-886B-7D24445D6304}"/>
    <cellStyle name="20% - Accent2 10 2 2 2" xfId="233" xr:uid="{2DB93A73-E7BE-4241-81EA-AB141DDF8FCE}"/>
    <cellStyle name="20% - Accent2 10 2 3" xfId="234" xr:uid="{37B2C332-CB11-476B-B31B-C69960B8111B}"/>
    <cellStyle name="20% - Accent2 10 2 3 2" xfId="235" xr:uid="{85AF2AAA-7C65-4DEE-A60E-5D521CC46476}"/>
    <cellStyle name="20% - Accent2 10 2 4" xfId="236" xr:uid="{16E0DCA4-0EA9-40D8-86DA-1354A10BBBBE}"/>
    <cellStyle name="20% - Accent2 10 3" xfId="237" xr:uid="{415F35A9-6F54-4369-B2B6-6BFE818A3FBE}"/>
    <cellStyle name="20% - Accent2 10 3 2" xfId="238" xr:uid="{A7209E45-A9BC-4564-B6A5-1493C3B66D95}"/>
    <cellStyle name="20% - Accent2 10 4" xfId="239" xr:uid="{4CF902DC-8FA4-43D3-8D88-0484A7F2F8C9}"/>
    <cellStyle name="20% - Accent2 10 4 2" xfId="240" xr:uid="{BC056496-16FF-45F2-8DD5-524FB0FD47B8}"/>
    <cellStyle name="20% - Accent2 10 5" xfId="241" xr:uid="{C5DBA2F9-6342-4FC9-B194-B400060D78E2}"/>
    <cellStyle name="20% - Accent2 11" xfId="242" xr:uid="{187446A6-4B55-48DB-A5EF-F6203364B643}"/>
    <cellStyle name="20% - Accent2 11 2" xfId="243" xr:uid="{CB3ABF4E-3453-4D17-845A-4E59078C27E9}"/>
    <cellStyle name="20% - Accent2 11 2 2" xfId="244" xr:uid="{65414F95-69EC-4B32-BE8C-F3A3F48C72AE}"/>
    <cellStyle name="20% - Accent2 11 2 2 2" xfId="245" xr:uid="{B2D7998D-A2CD-415E-8B49-8DF3F1F202D8}"/>
    <cellStyle name="20% - Accent2 11 2 3" xfId="246" xr:uid="{BF862D5A-6042-42E5-90D1-0005D6219D37}"/>
    <cellStyle name="20% - Accent2 11 2 3 2" xfId="247" xr:uid="{CAB53096-BE6B-4D5E-BF12-1FA93BC5B1BB}"/>
    <cellStyle name="20% - Accent2 11 2 4" xfId="248" xr:uid="{B2B4B369-5076-4947-8092-C73CE43FD94C}"/>
    <cellStyle name="20% - Accent2 11 3" xfId="249" xr:uid="{A31EE139-ABBB-426A-AB21-1D10A32B7950}"/>
    <cellStyle name="20% - Accent2 11 3 2" xfId="250" xr:uid="{CE714846-F16B-4BA5-993E-53E56B93EDBE}"/>
    <cellStyle name="20% - Accent2 11 4" xfId="251" xr:uid="{BDAEEB7C-F665-4532-BEF4-E56783EBD2DF}"/>
    <cellStyle name="20% - Accent2 11 4 2" xfId="252" xr:uid="{35BDC4C0-18D2-429C-8E76-CC982D7095D4}"/>
    <cellStyle name="20% - Accent2 11 5" xfId="253" xr:uid="{F083AE51-F2E1-46BD-8050-D96DF227420C}"/>
    <cellStyle name="20% - Accent2 12" xfId="254" xr:uid="{F049B851-92CD-4A0A-82FD-7B9FB312F28A}"/>
    <cellStyle name="20% - Accent2 12 2" xfId="255" xr:uid="{BEC7B051-EE42-4EAE-AB37-F4A3C42C2A3B}"/>
    <cellStyle name="20% - Accent2 12 2 2" xfId="256" xr:uid="{FE70F1F6-726D-4BB3-B88B-BDBBA4230E31}"/>
    <cellStyle name="20% - Accent2 12 3" xfId="257" xr:uid="{4292B61A-3FDA-4E26-B9A6-8C01BF4CAFB2}"/>
    <cellStyle name="20% - Accent2 12 3 2" xfId="258" xr:uid="{904BE574-EEC4-4CA1-92BC-B4D4F68F73E8}"/>
    <cellStyle name="20% - Accent2 12 4" xfId="259" xr:uid="{B79856DC-22AB-4B56-9341-F61E2190ED9B}"/>
    <cellStyle name="20% - Accent2 13" xfId="260" xr:uid="{A142D8F7-2F00-4842-9417-157AEA3F6F8D}"/>
    <cellStyle name="20% - Accent2 13 2" xfId="261" xr:uid="{1E2D06A1-8FE0-4C9E-9DD1-EF3C395AFCCE}"/>
    <cellStyle name="20% - Accent2 13 2 2" xfId="262" xr:uid="{A6FA5213-5D78-4170-B2E3-6D66F98C0921}"/>
    <cellStyle name="20% - Accent2 13 3" xfId="263" xr:uid="{CE01AE23-294E-43A7-A1E4-917A02E11C4E}"/>
    <cellStyle name="20% - Accent2 13 3 2" xfId="264" xr:uid="{560C7D65-0BAB-4779-AC2C-A4B395533FD9}"/>
    <cellStyle name="20% - Accent2 13 4" xfId="265" xr:uid="{947700CF-A577-48EB-94E3-8F3F7A2A7409}"/>
    <cellStyle name="20% - Accent2 14" xfId="266" xr:uid="{F69853E4-A685-49CB-9C88-EAD44487D8DA}"/>
    <cellStyle name="20% - Accent2 14 2" xfId="267" xr:uid="{C8F13C4B-50FA-492B-8E11-D559F0DAFD9D}"/>
    <cellStyle name="20% - Accent2 14 2 2" xfId="268" xr:uid="{34591A90-A210-461C-8342-0715BBA2B646}"/>
    <cellStyle name="20% - Accent2 14 3" xfId="269" xr:uid="{54F42281-8063-44E3-9B87-B56C73669778}"/>
    <cellStyle name="20% - Accent2 14 3 2" xfId="270" xr:uid="{5697A324-A8E2-44E3-8CC6-F01FE6D8CB00}"/>
    <cellStyle name="20% - Accent2 14 4" xfId="271" xr:uid="{13B1203C-8A68-418D-87EC-AFD4F94EC0E3}"/>
    <cellStyle name="20% - Accent2 15" xfId="272" xr:uid="{181B77E0-B712-4048-B2D9-E795A6914BE1}"/>
    <cellStyle name="20% - Accent2 15 2" xfId="273" xr:uid="{1E7C338A-2A8C-4254-95EA-E159DD3C8AD8}"/>
    <cellStyle name="20% - Accent2 15 2 2" xfId="274" xr:uid="{7DB26038-E748-4586-899A-4865A3BB5F07}"/>
    <cellStyle name="20% - Accent2 15 3" xfId="275" xr:uid="{540F4970-AD93-4C4E-97D9-7EEEAF6C6FE4}"/>
    <cellStyle name="20% - Accent2 15 3 2" xfId="276" xr:uid="{3E9C18FC-08F1-4BF0-9600-B751BD401D8B}"/>
    <cellStyle name="20% - Accent2 15 4" xfId="277" xr:uid="{9CFAC8F4-B021-4F19-8A72-A747468BC2BB}"/>
    <cellStyle name="20% - Accent2 16" xfId="278" xr:uid="{DC777D08-59BA-461C-B596-38EC7561F944}"/>
    <cellStyle name="20% - Accent2 16 2" xfId="279" xr:uid="{60383B24-7A49-45A8-809F-038521F75A87}"/>
    <cellStyle name="20% - Accent2 17" xfId="280" xr:uid="{B7F6F9A7-84C1-46CC-AC58-DD37A30BA667}"/>
    <cellStyle name="20% - Accent2 17 2" xfId="281" xr:uid="{071FDB2A-7E46-41C4-850B-05CFD7F2B811}"/>
    <cellStyle name="20% - Accent2 17 2 2" xfId="3434" xr:uid="{E0929BD6-7877-44B5-B1B4-BBB47553F48D}"/>
    <cellStyle name="20% - Accent2 17 3" xfId="282" xr:uid="{FD543735-7DE5-4976-AE99-EC24EF7F184E}"/>
    <cellStyle name="20% - Accent2 18" xfId="283" xr:uid="{E3696B13-FF53-4E23-91B9-71CF183D89CD}"/>
    <cellStyle name="20% - Accent2 18 2" xfId="284" xr:uid="{8486CB26-D5B0-41BB-9AD7-F24FD65842FB}"/>
    <cellStyle name="20% - Accent2 18 2 2" xfId="3435" xr:uid="{E10BD3E4-678E-403E-9635-9858EC2FB1F1}"/>
    <cellStyle name="20% - Accent2 18 3" xfId="285" xr:uid="{1B19FE86-E60C-457D-8846-4FF8CA328B22}"/>
    <cellStyle name="20% - Accent2 19" xfId="3436" xr:uid="{B3B6840D-08E5-429A-B4D5-C1DEAB6DC2F3}"/>
    <cellStyle name="20% - Accent2 2" xfId="286" xr:uid="{A5C6CC2F-CE0C-43F3-AC9E-DE17754E3A61}"/>
    <cellStyle name="20% - Accent2 2 2" xfId="287" xr:uid="{1C99C352-4DAA-46BB-B013-DAEBF69D13F4}"/>
    <cellStyle name="20% - Accent2 2 2 2" xfId="288" xr:uid="{7BA3F7C4-40E4-4350-9AB3-00CCF954544A}"/>
    <cellStyle name="20% - Accent2 2 2 2 2" xfId="289" xr:uid="{D380ADCF-E788-4470-B559-36E6EEADAA42}"/>
    <cellStyle name="20% - Accent2 2 2 2 2 2" xfId="290" xr:uid="{B0F23D47-05C8-4B74-9234-798099742C1E}"/>
    <cellStyle name="20% - Accent2 2 2 2 3" xfId="291" xr:uid="{296A063D-6ADE-4087-89CA-A4DC5F56979A}"/>
    <cellStyle name="20% - Accent2 2 2 2 3 2" xfId="292" xr:uid="{03224BE2-A0D3-4410-A7A4-A144880B0D6A}"/>
    <cellStyle name="20% - Accent2 2 2 2 4" xfId="293" xr:uid="{D0E9DA05-E98D-4B14-8E17-2E56D58F23BD}"/>
    <cellStyle name="20% - Accent2 2 2 3" xfId="294" xr:uid="{18E66201-59A9-48A5-BB8B-F0FC3EB91B8C}"/>
    <cellStyle name="20% - Accent2 2 2 3 2" xfId="295" xr:uid="{B7EE0A8E-708F-4352-B9C8-496DD1864FC5}"/>
    <cellStyle name="20% - Accent2 2 2 4" xfId="296" xr:uid="{C5942673-4CE2-4C3D-B9B4-FDEC581E0212}"/>
    <cellStyle name="20% - Accent2 2 2 4 2" xfId="297" xr:uid="{2C56D0DB-08C8-4B1C-B9D2-CF7E21980779}"/>
    <cellStyle name="20% - Accent2 2 2 5" xfId="298" xr:uid="{5987EBB3-725C-44CA-A749-594BEE53A9A7}"/>
    <cellStyle name="20% - Accent2 2 3" xfId="299" xr:uid="{9D315D33-D597-4B9E-B124-DFFD3EE84FC6}"/>
    <cellStyle name="20% - Accent2 2 3 2" xfId="300" xr:uid="{E4A633B4-3583-4ECD-BDDD-4E9579CBDD35}"/>
    <cellStyle name="20% - Accent2 2 3 2 2" xfId="301" xr:uid="{FF90C394-F515-415B-9D12-5F12961E1C3D}"/>
    <cellStyle name="20% - Accent2 2 3 3" xfId="302" xr:uid="{05ABF172-5EB0-4764-9E3E-7EE08BE72362}"/>
    <cellStyle name="20% - Accent2 2 3 3 2" xfId="303" xr:uid="{28A292A8-B641-4482-A341-23A8864D5981}"/>
    <cellStyle name="20% - Accent2 2 3 4" xfId="304" xr:uid="{5BD56B49-8C60-4974-A35E-4FA53DD3BC16}"/>
    <cellStyle name="20% - Accent2 2 4" xfId="305" xr:uid="{0B089D03-41C5-4F3D-82BB-9F86A0657E80}"/>
    <cellStyle name="20% - Accent2 2 4 2" xfId="306" xr:uid="{ACC7EC38-3E10-4A16-BF9B-F8A80F8EE5B0}"/>
    <cellStyle name="20% - Accent2 2 5" xfId="307" xr:uid="{C16A50D7-F346-40B1-9F6D-F0B1477B7559}"/>
    <cellStyle name="20% - Accent2 2 5 2" xfId="308" xr:uid="{1CB6CECC-4181-4D04-AF6E-8A06567DF769}"/>
    <cellStyle name="20% - Accent2 2 6" xfId="309" xr:uid="{34D7CBEB-5DA9-4CCB-A2B7-C6F8E7DF6095}"/>
    <cellStyle name="20% - Accent2 20" xfId="3437" xr:uid="{F16CF142-DBC9-4B02-B611-91E4639903B7}"/>
    <cellStyle name="20% - Accent2 21" xfId="3438" xr:uid="{80A5AC9D-11C8-48BF-8C8C-926A5BEB6541}"/>
    <cellStyle name="20% - Accent2 22" xfId="3439" xr:uid="{F192F5C7-58CF-49C6-8455-DADAB9174277}"/>
    <cellStyle name="20% - Accent2 23" xfId="3440" xr:uid="{217EC13D-983F-40C4-AC49-249FCBA10B76}"/>
    <cellStyle name="20% - Accent2 24" xfId="3441" xr:uid="{FB46164C-CE2A-42D3-875A-9CDBF0064D28}"/>
    <cellStyle name="20% - Accent2 25" xfId="3442" xr:uid="{31752863-1C9D-41B4-964B-6C43BF252827}"/>
    <cellStyle name="20% - Accent2 3" xfId="310" xr:uid="{BC3D567C-27E3-4820-8D5F-6E07A29CA256}"/>
    <cellStyle name="20% - Accent2 3 2" xfId="311" xr:uid="{05D8327C-B74D-45CC-A3C7-77BF5BE96BE3}"/>
    <cellStyle name="20% - Accent2 3 2 2" xfId="312" xr:uid="{04E26624-EDEC-46FD-BCF8-CDF63EAA5A8F}"/>
    <cellStyle name="20% - Accent2 3 2 2 2" xfId="313" xr:uid="{5FA5794A-5F4B-4CF6-823E-E58E8C533A94}"/>
    <cellStyle name="20% - Accent2 3 2 2 2 2" xfId="314" xr:uid="{B3B7854D-CFEF-443B-A8EB-5D00818BFF56}"/>
    <cellStyle name="20% - Accent2 3 2 2 3" xfId="315" xr:uid="{B9DCE3ED-ADD3-4127-911B-4F03A506ECF4}"/>
    <cellStyle name="20% - Accent2 3 2 2 3 2" xfId="316" xr:uid="{D86F194A-000B-4445-842A-2F53AE72AE6F}"/>
    <cellStyle name="20% - Accent2 3 2 2 4" xfId="317" xr:uid="{F6AD711C-C200-4F43-B9DE-962A3100C9E0}"/>
    <cellStyle name="20% - Accent2 3 2 3" xfId="318" xr:uid="{A115A6F0-82BD-495B-9EA4-976CA96860E7}"/>
    <cellStyle name="20% - Accent2 3 2 3 2" xfId="319" xr:uid="{550D2F73-F16B-4A72-8A1D-08426EB936D6}"/>
    <cellStyle name="20% - Accent2 3 2 4" xfId="320" xr:uid="{92EDFE87-A4F8-481C-8179-195C710225A5}"/>
    <cellStyle name="20% - Accent2 3 2 4 2" xfId="321" xr:uid="{79E2B984-9A2D-4FC9-8569-BF1D7B5B6689}"/>
    <cellStyle name="20% - Accent2 3 2 5" xfId="322" xr:uid="{7F105857-F57F-4F44-8757-EA05D418AD0E}"/>
    <cellStyle name="20% - Accent2 3 3" xfId="323" xr:uid="{61CA7CC7-614B-4F3A-8460-77E92D1C91EA}"/>
    <cellStyle name="20% - Accent2 3 3 2" xfId="324" xr:uid="{7CC65DD9-C0F0-49B8-AD39-3785225F5A6E}"/>
    <cellStyle name="20% - Accent2 3 3 2 2" xfId="325" xr:uid="{3D742E69-A0A8-4720-A1AE-2B69FD217653}"/>
    <cellStyle name="20% - Accent2 3 3 3" xfId="326" xr:uid="{EEA12C4B-C745-4EF4-958D-37C873917981}"/>
    <cellStyle name="20% - Accent2 3 3 3 2" xfId="327" xr:uid="{9742CF0D-A4E3-471D-8179-563ED3D4C184}"/>
    <cellStyle name="20% - Accent2 3 3 4" xfId="328" xr:uid="{4F770B87-5DDE-484E-AC2E-57F2DBB5EF36}"/>
    <cellStyle name="20% - Accent2 3 4" xfId="329" xr:uid="{7CD52E14-1174-4DBF-92F4-C5DB280D1334}"/>
    <cellStyle name="20% - Accent2 3 4 2" xfId="330" xr:uid="{D229C11B-A9F9-4E25-936A-80548987CC87}"/>
    <cellStyle name="20% - Accent2 3 5" xfId="331" xr:uid="{C0F4413E-0B36-44BC-8B8E-3CF38A519244}"/>
    <cellStyle name="20% - Accent2 3 5 2" xfId="332" xr:uid="{A47652DD-AC58-44D1-A965-E84571A7BDEA}"/>
    <cellStyle name="20% - Accent2 3 6" xfId="333" xr:uid="{049A55D6-95CF-47B4-B0C7-08B08D166E39}"/>
    <cellStyle name="20% - Accent2 4" xfId="334" xr:uid="{C8DB3DF2-749D-4E29-82D5-817D432C7602}"/>
    <cellStyle name="20% - Accent2 4 2" xfId="335" xr:uid="{EC6ECBF1-BEF0-4848-AE87-5732565FD162}"/>
    <cellStyle name="20% - Accent2 4 2 2" xfId="336" xr:uid="{C4F04714-11DA-4AED-BCD4-A3A63B7CF216}"/>
    <cellStyle name="20% - Accent2 4 2 2 2" xfId="337" xr:uid="{C15D00E7-A3B3-476A-BAB8-8C4B6C742C19}"/>
    <cellStyle name="20% - Accent2 4 2 2 2 2" xfId="338" xr:uid="{4CFC68D6-3D86-4C5D-B217-E86AE765FDEB}"/>
    <cellStyle name="20% - Accent2 4 2 2 3" xfId="339" xr:uid="{C52ED9A5-502C-427A-8F19-7306E0805022}"/>
    <cellStyle name="20% - Accent2 4 2 2 3 2" xfId="340" xr:uid="{D49C706C-09A6-4009-A4B3-8D0DEF2F3470}"/>
    <cellStyle name="20% - Accent2 4 2 2 4" xfId="341" xr:uid="{4308B423-EBDF-4B83-A2A1-F959E08F989A}"/>
    <cellStyle name="20% - Accent2 4 2 3" xfId="342" xr:uid="{1F5C93CF-4F19-4E7D-B4DA-113343B62021}"/>
    <cellStyle name="20% - Accent2 4 2 3 2" xfId="343" xr:uid="{2A6B3989-C9AC-4A99-8F50-1A52740D97AB}"/>
    <cellStyle name="20% - Accent2 4 2 4" xfId="344" xr:uid="{EF2B69D7-D6E1-42F3-A5BF-F3FAA5EB7BD4}"/>
    <cellStyle name="20% - Accent2 4 2 4 2" xfId="345" xr:uid="{D6BEDB07-CA49-4E35-B450-BAA6D820F31B}"/>
    <cellStyle name="20% - Accent2 4 2 5" xfId="346" xr:uid="{CF166A09-5B9A-43D8-AA2E-D1B7A6868E95}"/>
    <cellStyle name="20% - Accent2 4 3" xfId="347" xr:uid="{FAB6BD2B-DB1D-44EE-8941-F6A3E5232A68}"/>
    <cellStyle name="20% - Accent2 4 3 2" xfId="348" xr:uid="{453234A2-1B06-47FC-92A2-59D2E721CEB8}"/>
    <cellStyle name="20% - Accent2 4 3 2 2" xfId="349" xr:uid="{971FFB69-BFB8-458E-939A-505969A4DE8D}"/>
    <cellStyle name="20% - Accent2 4 3 3" xfId="350" xr:uid="{E00EE691-C8D7-42DD-90E4-56664E9B36BC}"/>
    <cellStyle name="20% - Accent2 4 3 3 2" xfId="351" xr:uid="{753E0819-C762-4B9B-92C8-5D38DE7E0682}"/>
    <cellStyle name="20% - Accent2 4 3 4" xfId="352" xr:uid="{58F91A74-8CE2-48C0-A216-D33B3BDFE861}"/>
    <cellStyle name="20% - Accent2 4 4" xfId="353" xr:uid="{1B8B1FC4-72BE-4192-AD34-C61B3C3C0EB4}"/>
    <cellStyle name="20% - Accent2 4 4 2" xfId="354" xr:uid="{577A28C4-67C6-46C2-9C3E-797785EE14C6}"/>
    <cellStyle name="20% - Accent2 4 5" xfId="355" xr:uid="{B6810ECE-D57B-4046-BD4B-FE59786407F7}"/>
    <cellStyle name="20% - Accent2 4 5 2" xfId="356" xr:uid="{D9751C91-E220-4072-B475-1982ABE43B77}"/>
    <cellStyle name="20% - Accent2 4 6" xfId="357" xr:uid="{DB68990C-43D5-49EC-98AA-F6BA201489FF}"/>
    <cellStyle name="20% - Accent2 5" xfId="358" xr:uid="{499B140A-701B-4788-B05E-7544EFA6B67E}"/>
    <cellStyle name="20% - Accent2 5 2" xfId="359" xr:uid="{3B7E94E7-D443-4621-AD17-DEF32A2486B6}"/>
    <cellStyle name="20% - Accent2 5 2 2" xfId="360" xr:uid="{4AFF62DC-B9FF-4D80-997A-65B434C061D2}"/>
    <cellStyle name="20% - Accent2 5 2 2 2" xfId="361" xr:uid="{0CDA68C4-FFE1-48DD-8210-5EE494EE25CB}"/>
    <cellStyle name="20% - Accent2 5 2 2 2 2" xfId="362" xr:uid="{FB6A88E2-5496-4F6C-85C5-F2622491A07D}"/>
    <cellStyle name="20% - Accent2 5 2 2 3" xfId="363" xr:uid="{CEB5A99E-A90D-4851-A41E-DBB81BC543D9}"/>
    <cellStyle name="20% - Accent2 5 2 2 3 2" xfId="364" xr:uid="{54923D94-C006-4FF7-8A66-5670190E1631}"/>
    <cellStyle name="20% - Accent2 5 2 2 4" xfId="365" xr:uid="{3FE9AADF-F72A-4A7B-B821-F396099B42FC}"/>
    <cellStyle name="20% - Accent2 5 2 3" xfId="366" xr:uid="{63F0AEF0-E866-45A0-9420-FF9C3582A7CF}"/>
    <cellStyle name="20% - Accent2 5 2 3 2" xfId="367" xr:uid="{1EFEE9DB-9288-48C7-84C6-6AB997DCCA20}"/>
    <cellStyle name="20% - Accent2 5 2 4" xfId="368" xr:uid="{24223231-460B-4B16-A510-69E73780ADF3}"/>
    <cellStyle name="20% - Accent2 5 2 4 2" xfId="369" xr:uid="{E587AD42-9FD5-4E81-AF25-7BFB7A898E91}"/>
    <cellStyle name="20% - Accent2 5 2 5" xfId="370" xr:uid="{662E437C-093A-4D79-A5A9-BA4B3F33FE40}"/>
    <cellStyle name="20% - Accent2 5 3" xfId="371" xr:uid="{5925D2EB-4A5B-4C50-9EB5-4DFD75E99DE3}"/>
    <cellStyle name="20% - Accent2 5 3 2" xfId="372" xr:uid="{31DCE040-77A1-4677-A85A-FD0C9A50EAD9}"/>
    <cellStyle name="20% - Accent2 5 3 2 2" xfId="373" xr:uid="{34BA2EA3-F2BB-45EC-86F2-A5D246298D9E}"/>
    <cellStyle name="20% - Accent2 5 3 3" xfId="374" xr:uid="{7CA563F2-33A4-451E-BC49-C720B412B80C}"/>
    <cellStyle name="20% - Accent2 5 3 3 2" xfId="375" xr:uid="{DED62755-31BC-441E-9217-BB049DF631EE}"/>
    <cellStyle name="20% - Accent2 5 3 4" xfId="376" xr:uid="{7452E3ED-ED93-4F92-BD19-C1350F5D8898}"/>
    <cellStyle name="20% - Accent2 5 4" xfId="377" xr:uid="{DBB282DC-E809-48F4-A630-08FE211687D0}"/>
    <cellStyle name="20% - Accent2 5 4 2" xfId="378" xr:uid="{7B8DFA7F-89D6-476E-81FE-375627A874CB}"/>
    <cellStyle name="20% - Accent2 5 5" xfId="379" xr:uid="{2F9DAEA3-0EE8-426A-A835-28EFE8F71104}"/>
    <cellStyle name="20% - Accent2 5 5 2" xfId="380" xr:uid="{7210DDD2-3F9F-4A30-96DC-9EB318E15919}"/>
    <cellStyle name="20% - Accent2 5 6" xfId="381" xr:uid="{737555C4-0033-490E-8975-B3341A58234C}"/>
    <cellStyle name="20% - Accent2 6" xfId="382" xr:uid="{10B85B38-7E98-4BD3-A3AD-2B8D0A47BA6D}"/>
    <cellStyle name="20% - Accent2 6 2" xfId="383" xr:uid="{3232F108-133B-4202-8151-8EF879941CD0}"/>
    <cellStyle name="20% - Accent2 6 2 2" xfId="384" xr:uid="{7DBDF985-E9B2-49F7-80E7-E8EAD13F6B6C}"/>
    <cellStyle name="20% - Accent2 6 2 2 2" xfId="385" xr:uid="{62A4018E-AB59-4B00-B25D-2645D1EB0858}"/>
    <cellStyle name="20% - Accent2 6 2 2 2 2" xfId="386" xr:uid="{F2EB6210-AB40-4939-AF18-0289EA89169E}"/>
    <cellStyle name="20% - Accent2 6 2 2 3" xfId="387" xr:uid="{7AB4F903-EC59-4338-9015-D27799118008}"/>
    <cellStyle name="20% - Accent2 6 2 2 3 2" xfId="388" xr:uid="{7CDD7717-16AA-40BC-9213-FC29A8C30931}"/>
    <cellStyle name="20% - Accent2 6 2 2 4" xfId="389" xr:uid="{7A876922-95E4-4503-B584-DA0FECF8D812}"/>
    <cellStyle name="20% - Accent2 6 2 3" xfId="390" xr:uid="{94F4FAF2-AD10-4ED4-8828-EC4BB18762B7}"/>
    <cellStyle name="20% - Accent2 6 2 3 2" xfId="391" xr:uid="{292C4923-257A-475C-9F76-9DFDB494A71A}"/>
    <cellStyle name="20% - Accent2 6 2 4" xfId="392" xr:uid="{6CCA6258-51A7-44D1-A9BE-A28ADF55B8D4}"/>
    <cellStyle name="20% - Accent2 6 2 4 2" xfId="393" xr:uid="{213CEB46-EC35-444A-BFD2-FD571D1407FD}"/>
    <cellStyle name="20% - Accent2 6 2 5" xfId="394" xr:uid="{5C1795C0-6B19-486A-9786-9CD6A94E1854}"/>
    <cellStyle name="20% - Accent2 6 3" xfId="395" xr:uid="{EC26A831-81B2-4CBE-82D3-DBF7FC9D98B9}"/>
    <cellStyle name="20% - Accent2 6 3 2" xfId="396" xr:uid="{AF8A8E36-6992-428C-8379-B8DC793FC47B}"/>
    <cellStyle name="20% - Accent2 6 3 2 2" xfId="397" xr:uid="{505FA731-6386-4135-A917-82EE0B1DBB4B}"/>
    <cellStyle name="20% - Accent2 6 3 3" xfId="398" xr:uid="{3CF06EDD-7AF1-4C96-846F-B4236DF7544A}"/>
    <cellStyle name="20% - Accent2 6 3 3 2" xfId="399" xr:uid="{CAEECBA1-889A-4C96-A920-4964712BB124}"/>
    <cellStyle name="20% - Accent2 6 3 4" xfId="400" xr:uid="{A07338B2-CE57-42F8-9D7F-586C7290EBFB}"/>
    <cellStyle name="20% - Accent2 6 4" xfId="401" xr:uid="{5008E74E-D8EF-4BE1-8CF6-52DC660042CF}"/>
    <cellStyle name="20% - Accent2 6 4 2" xfId="402" xr:uid="{3E8F97D8-D17F-4E1B-95AA-D32FB764C285}"/>
    <cellStyle name="20% - Accent2 6 5" xfId="403" xr:uid="{598AF4B0-9364-4F33-8958-43AD65845A26}"/>
    <cellStyle name="20% - Accent2 6 5 2" xfId="404" xr:uid="{EB2642C3-142D-427C-8891-1E5824E1B2C9}"/>
    <cellStyle name="20% - Accent2 6 6" xfId="405" xr:uid="{46957344-E268-4D9E-8A4B-5D0C71EB5F0C}"/>
    <cellStyle name="20% - Accent2 7" xfId="406" xr:uid="{33041730-8B40-4DBC-AF6C-3BCC3805F315}"/>
    <cellStyle name="20% - Accent2 7 2" xfId="407" xr:uid="{DA62BF0E-D646-41D9-99E7-B2E715DEE81C}"/>
    <cellStyle name="20% - Accent2 7 2 2" xfId="408" xr:uid="{330C5CF7-7A3A-4B5E-9F15-500630BB4536}"/>
    <cellStyle name="20% - Accent2 7 2 2 2" xfId="409" xr:uid="{40CB27F6-261A-4E95-9649-5681A6B56C26}"/>
    <cellStyle name="20% - Accent2 7 2 2 2 2" xfId="410" xr:uid="{EA1D7806-EA0D-4E93-B750-0F78E75D3953}"/>
    <cellStyle name="20% - Accent2 7 2 2 3" xfId="411" xr:uid="{75F043AB-7AAB-40C0-B2EF-A01DCBD244AD}"/>
    <cellStyle name="20% - Accent2 7 2 2 3 2" xfId="412" xr:uid="{F91E8EC9-0F9E-490B-8D36-D15247E2C99C}"/>
    <cellStyle name="20% - Accent2 7 2 2 4" xfId="413" xr:uid="{293E217A-392A-4D68-BAAC-8878E634741D}"/>
    <cellStyle name="20% - Accent2 7 2 3" xfId="414" xr:uid="{2E15BDCF-B379-4376-BED2-3ACC0EAFAA30}"/>
    <cellStyle name="20% - Accent2 7 2 3 2" xfId="415" xr:uid="{956507FD-C014-4A83-BC6D-BBC53A934F03}"/>
    <cellStyle name="20% - Accent2 7 2 4" xfId="416" xr:uid="{7D28EE86-5591-4670-B370-1FC4C2772D94}"/>
    <cellStyle name="20% - Accent2 7 2 4 2" xfId="417" xr:uid="{1C92CB6C-7B0A-43C6-8565-BE15FB52A686}"/>
    <cellStyle name="20% - Accent2 7 2 5" xfId="418" xr:uid="{89A98B2E-A690-4BC7-8B49-F32B00528939}"/>
    <cellStyle name="20% - Accent2 7 3" xfId="419" xr:uid="{3FBC3F1A-5C66-4F17-B11D-1ADD3E97C89A}"/>
    <cellStyle name="20% - Accent2 7 3 2" xfId="420" xr:uid="{2603B4C8-4DC5-4507-B2A1-1EF3503D0834}"/>
    <cellStyle name="20% - Accent2 7 3 2 2" xfId="421" xr:uid="{BB5D6911-3466-46A4-908A-BFB91AA605FA}"/>
    <cellStyle name="20% - Accent2 7 3 3" xfId="422" xr:uid="{23B96AE6-EA22-4062-86FD-CC3435BC689F}"/>
    <cellStyle name="20% - Accent2 7 3 3 2" xfId="423" xr:uid="{740C7E8D-F59C-48AE-B27B-8D4E49D64F46}"/>
    <cellStyle name="20% - Accent2 7 3 4" xfId="424" xr:uid="{7824264B-20B5-4C30-9B93-C338CF639DEA}"/>
    <cellStyle name="20% - Accent2 7 4" xfId="425" xr:uid="{44DE3C4E-C3FC-4676-BB7E-1BF415651CE4}"/>
    <cellStyle name="20% - Accent2 7 4 2" xfId="426" xr:uid="{6B9D2590-1CE6-4CCF-81FD-246A65438902}"/>
    <cellStyle name="20% - Accent2 7 5" xfId="427" xr:uid="{F930DB55-7B3A-428D-BC95-FAA4D951092A}"/>
    <cellStyle name="20% - Accent2 7 5 2" xfId="428" xr:uid="{872E84CF-50F8-45DA-99D8-154866950629}"/>
    <cellStyle name="20% - Accent2 7 6" xfId="429" xr:uid="{5FC846E7-EAE0-4BF4-B5E3-FB3B0D28E5A8}"/>
    <cellStyle name="20% - Accent2 8" xfId="430" xr:uid="{3EE68778-0563-4ED5-9D7A-0191BDDEB32D}"/>
    <cellStyle name="20% - Accent2 8 2" xfId="431" xr:uid="{72153CFE-070F-40F0-BF53-0F17130BF69C}"/>
    <cellStyle name="20% - Accent2 8 2 2" xfId="432" xr:uid="{CEC3CAA4-7E4B-483C-8199-CFFFDB3B85EA}"/>
    <cellStyle name="20% - Accent2 8 2 2 2" xfId="433" xr:uid="{847596B0-BF14-413D-8BC7-153164A6DDB4}"/>
    <cellStyle name="20% - Accent2 8 2 3" xfId="434" xr:uid="{773DA018-B16B-48E3-9CDE-F9DB93FDA692}"/>
    <cellStyle name="20% - Accent2 8 2 3 2" xfId="435" xr:uid="{1CFF8CC1-6498-4F3E-9308-294D0068EFB3}"/>
    <cellStyle name="20% - Accent2 8 2 4" xfId="436" xr:uid="{D58F5EE8-9ED2-4A1A-BF6E-7EE5FB521C3B}"/>
    <cellStyle name="20% - Accent2 8 3" xfId="437" xr:uid="{614FB0BA-DEA1-4C94-833F-8E50AF641487}"/>
    <cellStyle name="20% - Accent2 8 3 2" xfId="438" xr:uid="{4718B6AB-EB53-4E6F-A011-8BEDABF70629}"/>
    <cellStyle name="20% - Accent2 8 4" xfId="439" xr:uid="{54DE0C5F-83C6-4F65-AD7E-BDCE5BAB030A}"/>
    <cellStyle name="20% - Accent2 8 4 2" xfId="440" xr:uid="{D64BEA3C-5670-4266-851B-3474B7955647}"/>
    <cellStyle name="20% - Accent2 8 5" xfId="441" xr:uid="{F0861961-7836-4924-9708-307D3C860B39}"/>
    <cellStyle name="20% - Accent2 9" xfId="442" xr:uid="{CB3348F8-3488-41E2-BC49-4AEBBB8559DC}"/>
    <cellStyle name="20% - Accent2 9 2" xfId="443" xr:uid="{A71021A4-51FB-45B2-A184-8E3A29933E0F}"/>
    <cellStyle name="20% - Accent2 9 2 2" xfId="444" xr:uid="{18846F3A-B1E8-4801-B9F1-78AC7758114C}"/>
    <cellStyle name="20% - Accent2 9 2 2 2" xfId="445" xr:uid="{3FD82DA4-3CC3-4310-BEBB-3F81E850B966}"/>
    <cellStyle name="20% - Accent2 9 2 3" xfId="446" xr:uid="{AEEDF147-56DD-41FC-85FD-D7C811224A2F}"/>
    <cellStyle name="20% - Accent2 9 2 3 2" xfId="447" xr:uid="{7553D6F1-EEC2-4B9A-9CDC-4B6165262C61}"/>
    <cellStyle name="20% - Accent2 9 2 4" xfId="448" xr:uid="{36824B40-99CF-40AF-9023-67AC34E83228}"/>
    <cellStyle name="20% - Accent2 9 3" xfId="449" xr:uid="{152B68AA-515E-4CD6-9964-BD5E0871CFA9}"/>
    <cellStyle name="20% - Accent2 9 3 2" xfId="450" xr:uid="{D4C5299B-D05C-4EA8-81BC-8689AD23C9DE}"/>
    <cellStyle name="20% - Accent2 9 4" xfId="451" xr:uid="{7FA4DC97-7218-41A8-BFE7-6232C2B86FFF}"/>
    <cellStyle name="20% - Accent2 9 4 2" xfId="452" xr:uid="{B116B2A7-3319-4F48-9A54-247373215D4C}"/>
    <cellStyle name="20% - Accent2 9 5" xfId="453" xr:uid="{2F9C9E17-9D21-4F75-862F-FCCEBDE50EC8}"/>
    <cellStyle name="20% - Accent3 10" xfId="454" xr:uid="{98062FEA-62E9-4B16-B485-4E444313F11F}"/>
    <cellStyle name="20% - Accent3 10 2" xfId="455" xr:uid="{64DB65B2-E903-40CC-AE16-1B251AFA4D14}"/>
    <cellStyle name="20% - Accent3 10 2 2" xfId="456" xr:uid="{4E4F74C6-E9C9-4FFD-AE9B-665BA21BE407}"/>
    <cellStyle name="20% - Accent3 10 2 2 2" xfId="457" xr:uid="{2109F150-02E4-45B6-9246-DE295A6E7120}"/>
    <cellStyle name="20% - Accent3 10 2 3" xfId="458" xr:uid="{679AA650-E1BF-4866-81F1-A688899A423C}"/>
    <cellStyle name="20% - Accent3 10 2 3 2" xfId="459" xr:uid="{A4067D1B-4C97-44B4-B924-4FF397408D0C}"/>
    <cellStyle name="20% - Accent3 10 2 4" xfId="460" xr:uid="{7D2DE2A9-5622-4187-A3FA-6FB34D251176}"/>
    <cellStyle name="20% - Accent3 10 3" xfId="461" xr:uid="{E9BEFA44-7C05-4DED-BADD-A5BC614779B3}"/>
    <cellStyle name="20% - Accent3 10 3 2" xfId="462" xr:uid="{07E81168-D31F-47AF-85A2-3299A002ECB6}"/>
    <cellStyle name="20% - Accent3 10 4" xfId="463" xr:uid="{2683EDA0-BED7-4212-893D-1C6801CF483D}"/>
    <cellStyle name="20% - Accent3 10 4 2" xfId="464" xr:uid="{4D36ADA9-FFBE-4EAA-92D3-F3FE6593FA3F}"/>
    <cellStyle name="20% - Accent3 10 5" xfId="465" xr:uid="{465CA597-A966-4B69-92E4-29F9C07F8D54}"/>
    <cellStyle name="20% - Accent3 11" xfId="466" xr:uid="{7E1F9F5F-3EF1-4E6F-87FC-72244004F6FE}"/>
    <cellStyle name="20% - Accent3 11 2" xfId="467" xr:uid="{20A30E3A-02BC-4096-BEF5-589AFB94E180}"/>
    <cellStyle name="20% - Accent3 11 2 2" xfId="468" xr:uid="{77E5C2BD-E876-40AE-99D4-33E24525C719}"/>
    <cellStyle name="20% - Accent3 11 2 2 2" xfId="469" xr:uid="{F233C9A5-61F7-4DB2-850D-8E12144BCE2D}"/>
    <cellStyle name="20% - Accent3 11 2 3" xfId="470" xr:uid="{455B920D-4170-4DAF-8949-3DC1A17149DE}"/>
    <cellStyle name="20% - Accent3 11 2 3 2" xfId="471" xr:uid="{05D42C7E-37EF-45E5-B054-ADFDFF9A73AD}"/>
    <cellStyle name="20% - Accent3 11 2 4" xfId="472" xr:uid="{002CD494-91FB-45DC-B9AD-4046E582EC01}"/>
    <cellStyle name="20% - Accent3 11 3" xfId="473" xr:uid="{2F8DB0B5-1D6A-4859-85A4-738CCC0CE6FF}"/>
    <cellStyle name="20% - Accent3 11 3 2" xfId="474" xr:uid="{73D1124B-2386-4CEB-A243-0E852CC05058}"/>
    <cellStyle name="20% - Accent3 11 4" xfId="475" xr:uid="{E11F0222-3E10-4213-AD28-C1760AF5CABC}"/>
    <cellStyle name="20% - Accent3 11 4 2" xfId="476" xr:uid="{2ACDB246-DED6-4037-BECC-FF9FDDDDF603}"/>
    <cellStyle name="20% - Accent3 11 5" xfId="477" xr:uid="{21E8410B-5175-45B6-A5B9-34E1A60F6908}"/>
    <cellStyle name="20% - Accent3 12" xfId="478" xr:uid="{20E9EC4C-3463-4F11-95E1-6004699EDEC0}"/>
    <cellStyle name="20% - Accent3 12 2" xfId="479" xr:uid="{60398CD0-1A43-47B1-9B13-0668DB94C822}"/>
    <cellStyle name="20% - Accent3 12 2 2" xfId="480" xr:uid="{5F2EA0F0-E4D0-470A-94DE-686A45CA9DD0}"/>
    <cellStyle name="20% - Accent3 12 3" xfId="481" xr:uid="{508B1A67-A36A-46F2-96EA-EE34F98886F8}"/>
    <cellStyle name="20% - Accent3 12 3 2" xfId="482" xr:uid="{92591F24-D988-4485-A596-BB80118C9CA1}"/>
    <cellStyle name="20% - Accent3 12 4" xfId="483" xr:uid="{DC96F08F-A1D4-4DE8-9D05-D6D923FB1A87}"/>
    <cellStyle name="20% - Accent3 13" xfId="484" xr:uid="{A71C569F-2ED7-4F7D-9C47-9636EAD7C2FF}"/>
    <cellStyle name="20% - Accent3 13 2" xfId="485" xr:uid="{042621D7-3043-4C13-A0E9-91770D51BA22}"/>
    <cellStyle name="20% - Accent3 13 2 2" xfId="486" xr:uid="{5AE77559-C310-4567-8EE2-9F65D4F73FA9}"/>
    <cellStyle name="20% - Accent3 13 3" xfId="487" xr:uid="{53829AD3-6D17-4009-8629-AA0CAC7D01BE}"/>
    <cellStyle name="20% - Accent3 13 3 2" xfId="488" xr:uid="{506A57E1-0D63-4158-A7FE-A6C0B60C2279}"/>
    <cellStyle name="20% - Accent3 13 4" xfId="489" xr:uid="{3F864FFC-9727-4501-8B92-12C3553D59A5}"/>
    <cellStyle name="20% - Accent3 14" xfId="490" xr:uid="{A0459600-3746-41B0-9CBE-2F8FF315B72F}"/>
    <cellStyle name="20% - Accent3 14 2" xfId="491" xr:uid="{CB1DA4DA-343A-4CE2-8CFF-9D20E022CA39}"/>
    <cellStyle name="20% - Accent3 14 2 2" xfId="492" xr:uid="{AB27A8CF-DF9E-46FB-AEAD-BAD4399F9980}"/>
    <cellStyle name="20% - Accent3 14 3" xfId="493" xr:uid="{07180BF8-8611-48C7-B7E3-07652CEA1221}"/>
    <cellStyle name="20% - Accent3 14 3 2" xfId="494" xr:uid="{3E73EFEE-CC8C-434E-811D-88B0BA38E9D2}"/>
    <cellStyle name="20% - Accent3 14 4" xfId="495" xr:uid="{B11680C8-249D-4987-A92D-2AFA04FF503F}"/>
    <cellStyle name="20% - Accent3 15" xfId="496" xr:uid="{A101675E-AF39-4215-ACF3-14C98C3FF246}"/>
    <cellStyle name="20% - Accent3 15 2" xfId="497" xr:uid="{DE4CBFF8-B4E6-49D1-8FC9-73251743DE96}"/>
    <cellStyle name="20% - Accent3 15 2 2" xfId="498" xr:uid="{F2E35000-EE15-4120-B034-67436A7A25D8}"/>
    <cellStyle name="20% - Accent3 15 3" xfId="499" xr:uid="{CB8361E7-34BD-486D-97DA-B130B93B653F}"/>
    <cellStyle name="20% - Accent3 15 3 2" xfId="500" xr:uid="{385310C0-1F8B-44CE-8DAC-211972E284E3}"/>
    <cellStyle name="20% - Accent3 15 4" xfId="501" xr:uid="{C96AF3B7-BA89-4861-AE5F-FFB3D8688ADB}"/>
    <cellStyle name="20% - Accent3 16" xfId="502" xr:uid="{BCB692B3-11C5-40AD-ADEB-A70593260560}"/>
    <cellStyle name="20% - Accent3 16 2" xfId="503" xr:uid="{67316A94-FAF1-498A-932C-CC22F2F3A7F0}"/>
    <cellStyle name="20% - Accent3 17" xfId="504" xr:uid="{BE85E9EC-269D-4441-BF49-FCCF048A2019}"/>
    <cellStyle name="20% - Accent3 17 2" xfId="505" xr:uid="{EA177D30-3834-4E3D-9EAD-36CDD7431747}"/>
    <cellStyle name="20% - Accent3 17 2 2" xfId="3443" xr:uid="{82558297-D8F8-475D-9561-B96BCDAF9757}"/>
    <cellStyle name="20% - Accent3 17 3" xfId="506" xr:uid="{0DD1209A-621E-4D3A-9523-3365640C8A05}"/>
    <cellStyle name="20% - Accent3 18" xfId="507" xr:uid="{7638B5B0-FF77-486D-9A21-B583F2235F28}"/>
    <cellStyle name="20% - Accent3 18 2" xfId="508" xr:uid="{BF4CF347-0D32-4DBC-A3B2-726E990E22B3}"/>
    <cellStyle name="20% - Accent3 18 2 2" xfId="3444" xr:uid="{EF9C4FE5-1F6A-4629-A400-5945334CE699}"/>
    <cellStyle name="20% - Accent3 18 3" xfId="509" xr:uid="{9FEA3D5B-F9CE-4528-81D6-CC5F28A01870}"/>
    <cellStyle name="20% - Accent3 19" xfId="3445" xr:uid="{6E4811F1-20F2-4F1A-939E-9F6315603017}"/>
    <cellStyle name="20% - Accent3 2" xfId="510" xr:uid="{DE7316EE-255B-40BA-8432-5073DD3CC540}"/>
    <cellStyle name="20% - Accent3 2 2" xfId="511" xr:uid="{5860A50E-2C9A-408C-91A6-8896B78CE2CC}"/>
    <cellStyle name="20% - Accent3 2 2 2" xfId="512" xr:uid="{262C0EEF-2213-4095-88D4-611862B406AC}"/>
    <cellStyle name="20% - Accent3 2 2 2 2" xfId="513" xr:uid="{A03D9FA2-92DE-499F-94CF-AAD9035E8D2E}"/>
    <cellStyle name="20% - Accent3 2 2 2 2 2" xfId="514" xr:uid="{AC76D723-1ED1-4A7B-AB76-ABFDAB3FE531}"/>
    <cellStyle name="20% - Accent3 2 2 2 3" xfId="515" xr:uid="{40259515-36E5-4053-B946-92C7BFC6234B}"/>
    <cellStyle name="20% - Accent3 2 2 2 3 2" xfId="516" xr:uid="{2B4FEC32-1458-4F72-B0A3-56E43EAB01A4}"/>
    <cellStyle name="20% - Accent3 2 2 2 4" xfId="517" xr:uid="{26D6FE50-7F7F-4C2B-87DA-35F9CCD1470D}"/>
    <cellStyle name="20% - Accent3 2 2 3" xfId="518" xr:uid="{A81FA500-4A29-4AF7-90B9-E29930AB1FB1}"/>
    <cellStyle name="20% - Accent3 2 2 3 2" xfId="519" xr:uid="{981A52A5-9DC6-4ACB-A5D7-DCDB3703A7DB}"/>
    <cellStyle name="20% - Accent3 2 2 4" xfId="520" xr:uid="{F6CC31D2-C272-46F2-A8E3-CF5B08A87845}"/>
    <cellStyle name="20% - Accent3 2 2 4 2" xfId="521" xr:uid="{7C45F33B-7204-4F95-AC6C-A4781B5E9090}"/>
    <cellStyle name="20% - Accent3 2 2 5" xfId="522" xr:uid="{D6AAEF42-00E3-4B44-8A74-D636B97A2547}"/>
    <cellStyle name="20% - Accent3 2 3" xfId="523" xr:uid="{1655C691-8AB7-4DF4-BBE0-8465087EAEF5}"/>
    <cellStyle name="20% - Accent3 2 3 2" xfId="524" xr:uid="{49514C5D-A7B7-4443-AE7B-4E291EA1938D}"/>
    <cellStyle name="20% - Accent3 2 3 2 2" xfId="525" xr:uid="{F0D16434-D75B-4506-93B8-46D5672E500B}"/>
    <cellStyle name="20% - Accent3 2 3 3" xfId="526" xr:uid="{4E58320A-2B17-459C-AF78-8CF3C3E748B3}"/>
    <cellStyle name="20% - Accent3 2 3 3 2" xfId="527" xr:uid="{A6B43D97-5499-4ABA-B47F-982C79FE4110}"/>
    <cellStyle name="20% - Accent3 2 3 4" xfId="528" xr:uid="{C47EA84A-140F-47F5-A07F-2FECD3AEC6F6}"/>
    <cellStyle name="20% - Accent3 2 4" xfId="529" xr:uid="{F88C3989-6C36-4EF1-93DA-2098BF3FD1B2}"/>
    <cellStyle name="20% - Accent3 2 4 2" xfId="530" xr:uid="{47FBF292-9290-4711-B840-C62C386729C1}"/>
    <cellStyle name="20% - Accent3 2 5" xfId="531" xr:uid="{C9FC84A4-E217-41F6-A9B8-B32249522255}"/>
    <cellStyle name="20% - Accent3 2 5 2" xfId="532" xr:uid="{10A95A95-C73B-4245-A8F6-866450074746}"/>
    <cellStyle name="20% - Accent3 2 6" xfId="533" xr:uid="{D3C5E7D3-16AF-48D9-8E26-FDA5F3082795}"/>
    <cellStyle name="20% - Accent3 20" xfId="3446" xr:uid="{BE982631-1624-451B-A3DE-215421755544}"/>
    <cellStyle name="20% - Accent3 21" xfId="3447" xr:uid="{3025C0F6-9A43-4AB4-BF0F-BE4B6BC38784}"/>
    <cellStyle name="20% - Accent3 22" xfId="3448" xr:uid="{0252C24D-2E7B-4F08-9680-B52DC34DD6F7}"/>
    <cellStyle name="20% - Accent3 23" xfId="3449" xr:uid="{CFAE9408-4B23-44B9-98E4-C156CF9E646F}"/>
    <cellStyle name="20% - Accent3 24" xfId="3450" xr:uid="{26849BAE-A163-4909-9D77-FAFAC1567AAC}"/>
    <cellStyle name="20% - Accent3 25" xfId="3451" xr:uid="{A93A3D30-B5D7-4A42-8BFF-440297852303}"/>
    <cellStyle name="20% - Accent3 3" xfId="534" xr:uid="{DEDB21F5-EDDC-4797-B38C-D87ACA4A4414}"/>
    <cellStyle name="20% - Accent3 3 2" xfId="535" xr:uid="{770AD662-FE12-498A-AB02-F280CBFED2EA}"/>
    <cellStyle name="20% - Accent3 3 2 2" xfId="536" xr:uid="{A05751B5-E06A-48E8-930F-6DF19618DBDF}"/>
    <cellStyle name="20% - Accent3 3 2 2 2" xfId="537" xr:uid="{D852871F-C3BA-4EC9-99F5-2569CFCDAF6B}"/>
    <cellStyle name="20% - Accent3 3 2 2 2 2" xfId="538" xr:uid="{9B328110-1B25-41FE-BE34-A71E6C9F1DC1}"/>
    <cellStyle name="20% - Accent3 3 2 2 3" xfId="539" xr:uid="{02AB8E09-608E-42DA-B2FB-6A90253A12F3}"/>
    <cellStyle name="20% - Accent3 3 2 2 3 2" xfId="540" xr:uid="{7EB9FE70-40A7-4D8A-AC3D-D3D6B66660BE}"/>
    <cellStyle name="20% - Accent3 3 2 2 4" xfId="541" xr:uid="{F0A2DCF1-E493-44AC-9B7A-7BC128E632FC}"/>
    <cellStyle name="20% - Accent3 3 2 3" xfId="542" xr:uid="{6E815959-4BBA-4F27-ABFC-2C1A77E627E6}"/>
    <cellStyle name="20% - Accent3 3 2 3 2" xfId="543" xr:uid="{740AB708-5886-45DF-A627-455DB64081D3}"/>
    <cellStyle name="20% - Accent3 3 2 4" xfId="544" xr:uid="{4FC82B4A-0200-4293-8744-54F28DA90C46}"/>
    <cellStyle name="20% - Accent3 3 2 4 2" xfId="545" xr:uid="{FAFD16A8-650F-411D-90B1-4E676D76FECA}"/>
    <cellStyle name="20% - Accent3 3 2 5" xfId="546" xr:uid="{E7FA55CC-903B-49C4-8BFD-A0F66A541BEF}"/>
    <cellStyle name="20% - Accent3 3 3" xfId="547" xr:uid="{08BD97DE-8A77-445D-B699-96C32DFF5688}"/>
    <cellStyle name="20% - Accent3 3 3 2" xfId="548" xr:uid="{926EFF09-B186-4A72-B99C-6C604C3E415F}"/>
    <cellStyle name="20% - Accent3 3 3 2 2" xfId="549" xr:uid="{F3E201ED-C99E-44B3-85A5-DF2DF83DA5EC}"/>
    <cellStyle name="20% - Accent3 3 3 3" xfId="550" xr:uid="{29243624-EA57-4863-9EA4-65431739D97A}"/>
    <cellStyle name="20% - Accent3 3 3 3 2" xfId="551" xr:uid="{AFC542F1-436A-42DF-A076-F09A470D7570}"/>
    <cellStyle name="20% - Accent3 3 3 4" xfId="552" xr:uid="{EB981F71-2A66-4831-B06F-3B4B1FDA8425}"/>
    <cellStyle name="20% - Accent3 3 4" xfId="553" xr:uid="{E098F5A7-07FE-4CC2-98E1-8E744CC7CBAE}"/>
    <cellStyle name="20% - Accent3 3 4 2" xfId="554" xr:uid="{E5664FCB-8D66-46DA-9108-7574DB80D3B0}"/>
    <cellStyle name="20% - Accent3 3 5" xfId="555" xr:uid="{6A9847F2-8F7A-4075-AA3A-ADF53597556F}"/>
    <cellStyle name="20% - Accent3 3 5 2" xfId="556" xr:uid="{C6CBB9DC-95F0-4F60-83EF-B71D16177D32}"/>
    <cellStyle name="20% - Accent3 3 6" xfId="557" xr:uid="{9A408199-5D80-488C-8C45-6A6B53FFEAC4}"/>
    <cellStyle name="20% - Accent3 4" xfId="558" xr:uid="{E0EF627B-C1BF-4B86-BC7E-64D1AA1C1050}"/>
    <cellStyle name="20% - Accent3 4 2" xfId="559" xr:uid="{BFBA9627-E32E-43FB-926A-41F809565BE8}"/>
    <cellStyle name="20% - Accent3 4 2 2" xfId="560" xr:uid="{67719600-3A09-464E-A619-9DF476667193}"/>
    <cellStyle name="20% - Accent3 4 2 2 2" xfId="561" xr:uid="{4319929E-8A91-4146-98BE-466D1E89A70D}"/>
    <cellStyle name="20% - Accent3 4 2 2 2 2" xfId="562" xr:uid="{67297A56-1E49-4429-B6CD-5A0457061BD6}"/>
    <cellStyle name="20% - Accent3 4 2 2 3" xfId="563" xr:uid="{3B7F9040-915E-44F5-AF34-9C15B1228504}"/>
    <cellStyle name="20% - Accent3 4 2 2 3 2" xfId="564" xr:uid="{8640C152-D9C0-4B98-B723-57F9842F5E78}"/>
    <cellStyle name="20% - Accent3 4 2 2 4" xfId="565" xr:uid="{751A17E8-AEEE-4D4D-A499-EEB9D091F5ED}"/>
    <cellStyle name="20% - Accent3 4 2 3" xfId="566" xr:uid="{82D8321B-4CA7-494D-A357-D41446C2BB5B}"/>
    <cellStyle name="20% - Accent3 4 2 3 2" xfId="567" xr:uid="{712C6EC9-E465-4302-A3FB-30DF9EA9996B}"/>
    <cellStyle name="20% - Accent3 4 2 4" xfId="568" xr:uid="{6D378DE1-E8F9-4A01-9400-C1A046232C6F}"/>
    <cellStyle name="20% - Accent3 4 2 4 2" xfId="569" xr:uid="{B96AACC8-D501-4A52-BC5D-45DC1395AAD8}"/>
    <cellStyle name="20% - Accent3 4 2 5" xfId="570" xr:uid="{F562F60E-2E4A-4A2A-83A5-F969307913BA}"/>
    <cellStyle name="20% - Accent3 4 3" xfId="571" xr:uid="{8F13ACBA-A9CA-4E54-842E-F5F5A9992EAC}"/>
    <cellStyle name="20% - Accent3 4 3 2" xfId="572" xr:uid="{0CF3D997-D445-4F6E-9077-E71DB5371AD1}"/>
    <cellStyle name="20% - Accent3 4 3 2 2" xfId="573" xr:uid="{A7EB9ECB-4785-4D58-80EE-C529C22A7F59}"/>
    <cellStyle name="20% - Accent3 4 3 3" xfId="574" xr:uid="{85A52BB1-2303-4067-94DA-5B70DF9B1ACA}"/>
    <cellStyle name="20% - Accent3 4 3 3 2" xfId="575" xr:uid="{8005AC47-73F3-4C59-BC5E-FC6888A8C839}"/>
    <cellStyle name="20% - Accent3 4 3 4" xfId="576" xr:uid="{30612FE8-32C4-45F4-A953-1B26C36F673F}"/>
    <cellStyle name="20% - Accent3 4 4" xfId="577" xr:uid="{D5D27A74-1949-458C-9D97-BB20833BE138}"/>
    <cellStyle name="20% - Accent3 4 4 2" xfId="578" xr:uid="{413CE78E-1C7D-452F-8CFD-6DF4ED5D6B27}"/>
    <cellStyle name="20% - Accent3 4 5" xfId="579" xr:uid="{68C1803D-273F-4E0B-8BD8-0A239825F7A0}"/>
    <cellStyle name="20% - Accent3 4 5 2" xfId="580" xr:uid="{5D56EA4D-9ADF-420A-97F9-327790E17FC2}"/>
    <cellStyle name="20% - Accent3 4 6" xfId="581" xr:uid="{BB8D6F4E-1AC8-412F-A49F-E0C1731D0E2B}"/>
    <cellStyle name="20% - Accent3 5" xfId="582" xr:uid="{AF9677C2-A071-4C98-A984-A0063F765DA7}"/>
    <cellStyle name="20% - Accent3 5 2" xfId="583" xr:uid="{E994B39E-682A-4A59-8BDF-C169DF601BB6}"/>
    <cellStyle name="20% - Accent3 5 2 2" xfId="584" xr:uid="{B9A70B17-5157-4A49-A956-B2F9691E1E9F}"/>
    <cellStyle name="20% - Accent3 5 2 2 2" xfId="585" xr:uid="{AA695FD7-CC87-4078-AA0C-AD2790E4735C}"/>
    <cellStyle name="20% - Accent3 5 2 2 2 2" xfId="586" xr:uid="{96651F4D-CABB-42D4-8E52-903292064110}"/>
    <cellStyle name="20% - Accent3 5 2 2 3" xfId="587" xr:uid="{AD51B5D4-0329-4A1F-ACA4-2E459BC1296C}"/>
    <cellStyle name="20% - Accent3 5 2 2 3 2" xfId="588" xr:uid="{16CF6CAD-6948-4112-974F-3C5FE33047B2}"/>
    <cellStyle name="20% - Accent3 5 2 2 4" xfId="589" xr:uid="{B0E97CDB-F53B-4D3A-8CC9-C125ED1F7624}"/>
    <cellStyle name="20% - Accent3 5 2 3" xfId="590" xr:uid="{9E63ED91-FEB5-4C3B-84EE-9CA0185D31B6}"/>
    <cellStyle name="20% - Accent3 5 2 3 2" xfId="591" xr:uid="{E2FBD55C-558C-4A57-A135-87A5ABF1809F}"/>
    <cellStyle name="20% - Accent3 5 2 4" xfId="592" xr:uid="{188419DF-068B-458B-ADFF-5DB3A3BDE223}"/>
    <cellStyle name="20% - Accent3 5 2 4 2" xfId="593" xr:uid="{BD0B4488-9C38-48FA-9B0D-3FEFAC8925D9}"/>
    <cellStyle name="20% - Accent3 5 2 5" xfId="594" xr:uid="{1AD14508-3A74-42C5-8933-C01FA9F738EC}"/>
    <cellStyle name="20% - Accent3 5 3" xfId="595" xr:uid="{52BE52F1-9270-4E86-B5D8-BA2037CFB26B}"/>
    <cellStyle name="20% - Accent3 5 3 2" xfId="596" xr:uid="{F46ABD89-E887-472A-8E7A-A249875779BC}"/>
    <cellStyle name="20% - Accent3 5 3 2 2" xfId="597" xr:uid="{0424090B-F489-4AA4-8792-008D79904113}"/>
    <cellStyle name="20% - Accent3 5 3 3" xfId="598" xr:uid="{940499C7-A49C-43EA-B11D-28AF13D08F69}"/>
    <cellStyle name="20% - Accent3 5 3 3 2" xfId="599" xr:uid="{78D7C353-1C28-4AF8-86A2-FEA0CB86D179}"/>
    <cellStyle name="20% - Accent3 5 3 4" xfId="600" xr:uid="{1872A272-787F-4685-81ED-B4A878FA8E0A}"/>
    <cellStyle name="20% - Accent3 5 4" xfId="601" xr:uid="{B9BA058B-BA50-4EAF-87C2-C7C306779FAD}"/>
    <cellStyle name="20% - Accent3 5 4 2" xfId="602" xr:uid="{81153A42-647C-4749-B115-9BF2F0DA891E}"/>
    <cellStyle name="20% - Accent3 5 5" xfId="603" xr:uid="{C5885979-CE9B-40E8-B138-08B541B28CA0}"/>
    <cellStyle name="20% - Accent3 5 5 2" xfId="604" xr:uid="{E12BC83D-4BAA-4429-9092-1F88DEA37335}"/>
    <cellStyle name="20% - Accent3 5 6" xfId="605" xr:uid="{6A26FC23-F937-4228-8183-E2475ED0EFB5}"/>
    <cellStyle name="20% - Accent3 6" xfId="606" xr:uid="{113CA706-8236-418E-8F58-A2DF538CCA43}"/>
    <cellStyle name="20% - Accent3 6 2" xfId="607" xr:uid="{DEC55F54-75C2-44D5-928F-3EFEFEC5A270}"/>
    <cellStyle name="20% - Accent3 6 2 2" xfId="608" xr:uid="{31CCF903-FE8C-4029-B3DE-6D2004F737C9}"/>
    <cellStyle name="20% - Accent3 6 2 2 2" xfId="609" xr:uid="{22098E72-F235-461F-93A5-2F781F25FA6E}"/>
    <cellStyle name="20% - Accent3 6 2 2 2 2" xfId="610" xr:uid="{F8D53EE1-B76C-41C2-83BA-FF3C3DA41714}"/>
    <cellStyle name="20% - Accent3 6 2 2 3" xfId="611" xr:uid="{F669B9EA-C66D-496F-B4AC-D9E3ADD1BDAC}"/>
    <cellStyle name="20% - Accent3 6 2 2 3 2" xfId="612" xr:uid="{D18F28B4-CD52-4A62-BC00-5906266841C5}"/>
    <cellStyle name="20% - Accent3 6 2 2 4" xfId="613" xr:uid="{C4A38114-9E9C-4318-8F83-ADED3D5941AA}"/>
    <cellStyle name="20% - Accent3 6 2 3" xfId="614" xr:uid="{D8A7009F-3411-4CE5-80AE-CD8812BEC9B3}"/>
    <cellStyle name="20% - Accent3 6 2 3 2" xfId="615" xr:uid="{C09FD742-B19E-4C65-9EBB-32BA5762D213}"/>
    <cellStyle name="20% - Accent3 6 2 4" xfId="616" xr:uid="{FCAB1BE2-F845-4D07-8002-36A83B24CCD6}"/>
    <cellStyle name="20% - Accent3 6 2 4 2" xfId="617" xr:uid="{0B384B6A-25DA-4562-B246-9CD0B1E6F488}"/>
    <cellStyle name="20% - Accent3 6 2 5" xfId="618" xr:uid="{421A09B9-B172-414C-A0A0-3826B615659E}"/>
    <cellStyle name="20% - Accent3 6 3" xfId="619" xr:uid="{7685C531-7359-4041-A3A2-231DAA0D14BF}"/>
    <cellStyle name="20% - Accent3 6 3 2" xfId="620" xr:uid="{1660ABCB-0422-4DBD-92C1-05F5AC011620}"/>
    <cellStyle name="20% - Accent3 6 3 2 2" xfId="621" xr:uid="{F6659489-B824-4814-BA24-DEA3FBE6A3A3}"/>
    <cellStyle name="20% - Accent3 6 3 3" xfId="622" xr:uid="{39D3A01C-A8A5-402A-AB54-4A2E81C3A55A}"/>
    <cellStyle name="20% - Accent3 6 3 3 2" xfId="623" xr:uid="{1F7F6115-6DB0-40C6-8AC4-A36CDCC5E34F}"/>
    <cellStyle name="20% - Accent3 6 3 4" xfId="624" xr:uid="{C39E0061-9E42-4C27-93B9-BC0DDD8616EC}"/>
    <cellStyle name="20% - Accent3 6 4" xfId="625" xr:uid="{DD1FEE7E-A14E-4C8E-8BD3-4FA251E1E21C}"/>
    <cellStyle name="20% - Accent3 6 4 2" xfId="626" xr:uid="{4100C5E4-1036-4C4B-92FF-9787E4596FC5}"/>
    <cellStyle name="20% - Accent3 6 5" xfId="627" xr:uid="{9DDD343C-29AB-4DA9-A6AE-71BC382C434E}"/>
    <cellStyle name="20% - Accent3 6 5 2" xfId="628" xr:uid="{459C8E21-CC50-43E2-A62E-B1F0121E3E1B}"/>
    <cellStyle name="20% - Accent3 6 6" xfId="629" xr:uid="{352B48BF-EE04-44C0-B181-2AD652095EBD}"/>
    <cellStyle name="20% - Accent3 7" xfId="630" xr:uid="{AC9AEAF5-1E8B-4C5C-BD59-063144BA8689}"/>
    <cellStyle name="20% - Accent3 7 2" xfId="631" xr:uid="{8A2F34B8-EF69-4F6F-BFE9-6B1294A46057}"/>
    <cellStyle name="20% - Accent3 7 2 2" xfId="632" xr:uid="{F5C2E68C-F8BD-454B-B058-C6A4D949F258}"/>
    <cellStyle name="20% - Accent3 7 2 2 2" xfId="633" xr:uid="{D1FDD98D-6A25-4570-8122-342A5BC857D1}"/>
    <cellStyle name="20% - Accent3 7 2 2 2 2" xfId="634" xr:uid="{747EDA5F-5E0A-47F1-A7DD-153B0CFC884A}"/>
    <cellStyle name="20% - Accent3 7 2 2 3" xfId="635" xr:uid="{54287A12-DC0B-4A54-9279-80C8487D8F1F}"/>
    <cellStyle name="20% - Accent3 7 2 2 3 2" xfId="636" xr:uid="{0B47E4F7-0310-4C23-B808-5B97964E928A}"/>
    <cellStyle name="20% - Accent3 7 2 2 4" xfId="637" xr:uid="{57C3B83D-7E97-4409-BC7A-DDE156BFAE50}"/>
    <cellStyle name="20% - Accent3 7 2 3" xfId="638" xr:uid="{F045D971-0788-4C0D-9457-A4129EDAF195}"/>
    <cellStyle name="20% - Accent3 7 2 3 2" xfId="639" xr:uid="{73B24D33-73DA-4E70-A9F7-5A8F901D5972}"/>
    <cellStyle name="20% - Accent3 7 2 4" xfId="640" xr:uid="{6CFFF915-1331-46BA-8AC4-E4FBA8D8FCEA}"/>
    <cellStyle name="20% - Accent3 7 2 4 2" xfId="641" xr:uid="{86F60E13-1946-4866-8B18-B1B39A689C34}"/>
    <cellStyle name="20% - Accent3 7 2 5" xfId="642" xr:uid="{A62420A2-7350-4B1B-A558-84D3B6C72295}"/>
    <cellStyle name="20% - Accent3 7 3" xfId="643" xr:uid="{B3F3737C-6CA0-4490-81D3-10A9E0D9F5C1}"/>
    <cellStyle name="20% - Accent3 7 3 2" xfId="644" xr:uid="{36EC37C1-1D3D-43C6-96C4-6142399D0AB4}"/>
    <cellStyle name="20% - Accent3 7 3 2 2" xfId="645" xr:uid="{C29C326F-C1D8-46EB-A492-3A3C160F0224}"/>
    <cellStyle name="20% - Accent3 7 3 3" xfId="646" xr:uid="{2E0EED7E-217C-425F-A3AF-FB693FCDFC67}"/>
    <cellStyle name="20% - Accent3 7 3 3 2" xfId="647" xr:uid="{2EAC70C9-CA58-43A1-8092-4C410BF2E6D7}"/>
    <cellStyle name="20% - Accent3 7 3 4" xfId="648" xr:uid="{AD9C7F30-15EE-40E4-A101-324DD9AF4058}"/>
    <cellStyle name="20% - Accent3 7 4" xfId="649" xr:uid="{F142F2F7-F5D1-469D-B050-35DFA91B1576}"/>
    <cellStyle name="20% - Accent3 7 4 2" xfId="650" xr:uid="{660FFD0A-26F7-4235-9D90-9F13D227949E}"/>
    <cellStyle name="20% - Accent3 7 5" xfId="651" xr:uid="{37EA8577-9933-42F1-95EB-ABADD490986F}"/>
    <cellStyle name="20% - Accent3 7 5 2" xfId="652" xr:uid="{B6403B17-5D95-4C29-BC27-B1823E78FB9E}"/>
    <cellStyle name="20% - Accent3 7 6" xfId="653" xr:uid="{5BE0E3B9-611B-489D-A73E-DE9463F1EE90}"/>
    <cellStyle name="20% - Accent3 8" xfId="654" xr:uid="{014E482A-8DD8-4AB7-9C61-EDB9253354A5}"/>
    <cellStyle name="20% - Accent3 8 2" xfId="655" xr:uid="{A6D2986F-AB93-4C93-BAA3-FB5E6DF835D1}"/>
    <cellStyle name="20% - Accent3 8 2 2" xfId="656" xr:uid="{BA427962-21D5-4332-A034-820700EB26F6}"/>
    <cellStyle name="20% - Accent3 8 2 2 2" xfId="657" xr:uid="{A01A9B45-AC88-44F5-A47A-3B894E1475BA}"/>
    <cellStyle name="20% - Accent3 8 2 3" xfId="658" xr:uid="{FC04D338-7E12-4EBC-AAEB-E8CC21473CFB}"/>
    <cellStyle name="20% - Accent3 8 2 3 2" xfId="659" xr:uid="{57A96529-A56E-4E76-BCC6-6A635F3E64E6}"/>
    <cellStyle name="20% - Accent3 8 2 4" xfId="660" xr:uid="{75865CD0-52C9-4F8E-9646-6BFD83647FF0}"/>
    <cellStyle name="20% - Accent3 8 3" xfId="661" xr:uid="{BBF293F5-BC4A-412C-9A97-D5204FDF756B}"/>
    <cellStyle name="20% - Accent3 8 3 2" xfId="662" xr:uid="{7627FDD8-6FEC-42CE-95A2-D86D4CC6CC2F}"/>
    <cellStyle name="20% - Accent3 8 4" xfId="663" xr:uid="{0CF6DB41-9981-43EE-9B88-991F2912E5FA}"/>
    <cellStyle name="20% - Accent3 8 4 2" xfId="664" xr:uid="{BA6C6CA6-71E0-439C-BEF4-66B79F402407}"/>
    <cellStyle name="20% - Accent3 8 5" xfId="665" xr:uid="{576C9761-BC42-436C-81EC-3A27D2D9A237}"/>
    <cellStyle name="20% - Accent3 9" xfId="666" xr:uid="{D8837FF7-5281-494A-9BC2-0C387E4E4E87}"/>
    <cellStyle name="20% - Accent3 9 2" xfId="667" xr:uid="{0B94E10F-C7BC-4DBB-BC05-B427A3A65E89}"/>
    <cellStyle name="20% - Accent3 9 2 2" xfId="668" xr:uid="{D55EA6B8-4A5C-4BBA-A818-4FFE3CD61160}"/>
    <cellStyle name="20% - Accent3 9 2 2 2" xfId="669" xr:uid="{F0DC1392-B402-4535-BE72-4605D63A639F}"/>
    <cellStyle name="20% - Accent3 9 2 3" xfId="670" xr:uid="{9A5EC0B1-540D-4BF3-9AD1-8EE06F7A32B9}"/>
    <cellStyle name="20% - Accent3 9 2 3 2" xfId="671" xr:uid="{5CC6C2DB-8DFB-455A-A9C2-2AD4687E593C}"/>
    <cellStyle name="20% - Accent3 9 2 4" xfId="672" xr:uid="{8D4B6423-72D8-4024-9FD6-EFB318326E36}"/>
    <cellStyle name="20% - Accent3 9 3" xfId="673" xr:uid="{8CC5CDBD-9D8F-4446-99E5-8C9677D047C0}"/>
    <cellStyle name="20% - Accent3 9 3 2" xfId="674" xr:uid="{727F64E8-E0F7-46DE-860B-73E179D9D9D5}"/>
    <cellStyle name="20% - Accent3 9 4" xfId="675" xr:uid="{A66D0402-00A2-488D-B3FC-E487C5E81EB7}"/>
    <cellStyle name="20% - Accent3 9 4 2" xfId="676" xr:uid="{2B672E7A-DA51-4FE7-B9C4-1DFD811B3140}"/>
    <cellStyle name="20% - Accent3 9 5" xfId="677" xr:uid="{0EB24E7E-163E-46F3-A3FE-1E6C0BFF4E33}"/>
    <cellStyle name="20% - Accent4 10" xfId="678" xr:uid="{AAE7CAFE-A267-4970-8527-EA38348CE42A}"/>
    <cellStyle name="20% - Accent4 10 2" xfId="679" xr:uid="{BA252F75-F100-4B62-A82C-A91908A6B44B}"/>
    <cellStyle name="20% - Accent4 10 2 2" xfId="680" xr:uid="{DA807CD8-CD9B-456F-90E5-DF9FBBBEE995}"/>
    <cellStyle name="20% - Accent4 10 2 2 2" xfId="681" xr:uid="{A30F6E96-965C-4D8D-80F5-42615BF3ED5C}"/>
    <cellStyle name="20% - Accent4 10 2 3" xfId="682" xr:uid="{236F01F1-1AD5-4294-B263-5098F2643E2E}"/>
    <cellStyle name="20% - Accent4 10 2 3 2" xfId="683" xr:uid="{17EDA611-4143-455D-BF8A-CC9304E6DFFE}"/>
    <cellStyle name="20% - Accent4 10 2 4" xfId="684" xr:uid="{4D9DA474-2047-41CA-849C-0E128C11ECD3}"/>
    <cellStyle name="20% - Accent4 10 3" xfId="685" xr:uid="{68EAC55E-7B7F-4514-AC69-C2E934FE0379}"/>
    <cellStyle name="20% - Accent4 10 3 2" xfId="686" xr:uid="{F62A2492-D991-4BA0-ACA9-EE1C875D5894}"/>
    <cellStyle name="20% - Accent4 10 4" xfId="687" xr:uid="{47B61C7A-8B94-492D-88F6-6A432B415DD6}"/>
    <cellStyle name="20% - Accent4 10 4 2" xfId="688" xr:uid="{7B6073D7-9F75-49C3-B3C9-5427CC027BEB}"/>
    <cellStyle name="20% - Accent4 10 5" xfId="689" xr:uid="{C5E65FC1-95BC-49D4-838F-2CA3BCFD25D3}"/>
    <cellStyle name="20% - Accent4 11" xfId="690" xr:uid="{525386BF-344C-43C6-B2C2-76073FBC7E15}"/>
    <cellStyle name="20% - Accent4 11 2" xfId="691" xr:uid="{94591435-18D5-4965-A6AA-0943B664C5D5}"/>
    <cellStyle name="20% - Accent4 11 2 2" xfId="692" xr:uid="{6A727FE8-CDFA-4DE2-922A-3384EB4BD187}"/>
    <cellStyle name="20% - Accent4 11 2 2 2" xfId="693" xr:uid="{23FA2961-92B1-456E-9BBE-8264F7AB03F4}"/>
    <cellStyle name="20% - Accent4 11 2 3" xfId="694" xr:uid="{16A8FE2C-77DC-4A08-BB3B-F272E474AFD1}"/>
    <cellStyle name="20% - Accent4 11 2 3 2" xfId="695" xr:uid="{E199E383-73F5-4092-9604-D5DA443586A6}"/>
    <cellStyle name="20% - Accent4 11 2 4" xfId="696" xr:uid="{506AB0B3-0F19-4CE5-B6C2-5DB5CCB3621B}"/>
    <cellStyle name="20% - Accent4 11 3" xfId="697" xr:uid="{170E21D4-DF97-487D-8FA6-C75F0C99901B}"/>
    <cellStyle name="20% - Accent4 11 3 2" xfId="698" xr:uid="{FBFAB8C6-BA6B-494B-99E7-75E379C20ED4}"/>
    <cellStyle name="20% - Accent4 11 4" xfId="699" xr:uid="{0E266D71-7186-4F5D-BD6C-816E4D3DCF2A}"/>
    <cellStyle name="20% - Accent4 11 4 2" xfId="700" xr:uid="{D645EFAA-8E4F-4E27-B101-FD33972DA3D5}"/>
    <cellStyle name="20% - Accent4 11 5" xfId="701" xr:uid="{8EA09996-C25F-4C4B-A761-1879747D58FB}"/>
    <cellStyle name="20% - Accent4 12" xfId="702" xr:uid="{ACE1221F-07EA-477D-9D06-55A23565571C}"/>
    <cellStyle name="20% - Accent4 12 2" xfId="703" xr:uid="{CDAB210F-6DFF-49CC-856D-CE93527D0791}"/>
    <cellStyle name="20% - Accent4 12 2 2" xfId="704" xr:uid="{A617A211-9E3F-4428-88C1-36ACD2A1DC96}"/>
    <cellStyle name="20% - Accent4 12 3" xfId="705" xr:uid="{0EE9B22C-EF47-4B89-84E5-FB026E21369E}"/>
    <cellStyle name="20% - Accent4 12 3 2" xfId="706" xr:uid="{75E73011-72E4-465C-940F-089CCB391CBE}"/>
    <cellStyle name="20% - Accent4 12 4" xfId="707" xr:uid="{87275F96-7335-488A-A9F3-A55668D5773D}"/>
    <cellStyle name="20% - Accent4 13" xfId="708" xr:uid="{89E145EC-5B9C-459F-B983-41C44991EA05}"/>
    <cellStyle name="20% - Accent4 13 2" xfId="709" xr:uid="{A8B32983-C4B2-4511-B2F4-5E50EA9C65A7}"/>
    <cellStyle name="20% - Accent4 13 2 2" xfId="710" xr:uid="{B0272A1B-FC37-41C1-858E-7F76C7F27241}"/>
    <cellStyle name="20% - Accent4 13 3" xfId="711" xr:uid="{F3299F9E-9B77-4C37-ABC0-02EA42627EB8}"/>
    <cellStyle name="20% - Accent4 13 3 2" xfId="712" xr:uid="{101CDCDC-8B46-4BAC-8B91-98E89F4AC447}"/>
    <cellStyle name="20% - Accent4 13 4" xfId="713" xr:uid="{4F1CE0CE-A02B-413C-A1C0-D49707E0B201}"/>
    <cellStyle name="20% - Accent4 14" xfId="714" xr:uid="{5AC1DCCF-9365-4480-993C-28329BF339A2}"/>
    <cellStyle name="20% - Accent4 14 2" xfId="715" xr:uid="{DF404117-9ABC-44F0-A93C-3A15966BBEA3}"/>
    <cellStyle name="20% - Accent4 14 2 2" xfId="716" xr:uid="{3A1CE85E-54B7-4E83-A87E-80B07F176CEC}"/>
    <cellStyle name="20% - Accent4 14 3" xfId="717" xr:uid="{289B69E1-FFA1-4335-91EB-3A85468FB20A}"/>
    <cellStyle name="20% - Accent4 14 3 2" xfId="718" xr:uid="{D6E80B6A-4DB8-4837-886B-88374A6E25AE}"/>
    <cellStyle name="20% - Accent4 14 4" xfId="719" xr:uid="{A5742CE1-7776-4E76-AB50-8E959AC773C2}"/>
    <cellStyle name="20% - Accent4 15" xfId="720" xr:uid="{3D421DB0-8AC2-4603-8F39-262A45FF8DE3}"/>
    <cellStyle name="20% - Accent4 15 2" xfId="721" xr:uid="{F634E4E2-DF23-4855-BCA1-BA2A46D154DC}"/>
    <cellStyle name="20% - Accent4 15 2 2" xfId="722" xr:uid="{07B87777-398F-4D16-B269-862CAED0D808}"/>
    <cellStyle name="20% - Accent4 15 3" xfId="723" xr:uid="{135BDB99-871D-4A68-9110-DF886F870A7B}"/>
    <cellStyle name="20% - Accent4 15 3 2" xfId="724" xr:uid="{7EFCB721-143F-437E-BCFE-BD7DD1A0DF1A}"/>
    <cellStyle name="20% - Accent4 15 4" xfId="725" xr:uid="{93747069-9D05-40BB-958D-15BF3AFE6E1D}"/>
    <cellStyle name="20% - Accent4 16" xfId="726" xr:uid="{94732333-C6F1-438B-ABF1-B3070FC91D35}"/>
    <cellStyle name="20% - Accent4 16 2" xfId="727" xr:uid="{51613467-E765-490B-AF6E-9E00A5CF85CE}"/>
    <cellStyle name="20% - Accent4 17" xfId="728" xr:uid="{9FF83365-3074-4B27-A991-7A4D2FF16B35}"/>
    <cellStyle name="20% - Accent4 17 2" xfId="729" xr:uid="{7EE780F8-A42E-4269-8950-960E78830849}"/>
    <cellStyle name="20% - Accent4 17 2 2" xfId="3452" xr:uid="{027EDFFD-D69F-4325-8BEE-3E2EF446BE45}"/>
    <cellStyle name="20% - Accent4 17 3" xfId="730" xr:uid="{81E8A7A2-50D8-4CA1-901B-321F29C15045}"/>
    <cellStyle name="20% - Accent4 18" xfId="731" xr:uid="{D798195F-FB78-4951-ADD9-4CA4C787E3BC}"/>
    <cellStyle name="20% - Accent4 18 2" xfId="732" xr:uid="{E27BDB96-474D-4983-95FB-C7D384DB3951}"/>
    <cellStyle name="20% - Accent4 18 2 2" xfId="3453" xr:uid="{E66D5204-129C-45C8-9ED9-ED11FCDBE7C0}"/>
    <cellStyle name="20% - Accent4 18 3" xfId="733" xr:uid="{82735EEF-5A37-421C-B33B-239FA1C7E779}"/>
    <cellStyle name="20% - Accent4 19" xfId="3454" xr:uid="{0A818165-4E4F-41FF-AAA6-D59ED6AEAC09}"/>
    <cellStyle name="20% - Accent4 2" xfId="734" xr:uid="{198200CE-B5ED-437E-A3EC-354B4CC81B6F}"/>
    <cellStyle name="20% - Accent4 2 2" xfId="735" xr:uid="{F81829BC-2817-409A-BEC5-D9006DB0C04D}"/>
    <cellStyle name="20% - Accent4 2 2 2" xfId="736" xr:uid="{03220D82-CC1F-46B4-A0EF-3E7D81B348BE}"/>
    <cellStyle name="20% - Accent4 2 2 2 2" xfId="737" xr:uid="{81D61C73-1EFB-4DF5-83AA-8E9014464AF6}"/>
    <cellStyle name="20% - Accent4 2 2 2 2 2" xfId="738" xr:uid="{07AFF3BD-B716-4E25-BB4C-CC5DFB68AD6E}"/>
    <cellStyle name="20% - Accent4 2 2 2 3" xfId="739" xr:uid="{A8F25B92-B56C-400A-91DB-C8E8D1CB4FE7}"/>
    <cellStyle name="20% - Accent4 2 2 2 3 2" xfId="740" xr:uid="{51437928-F04E-4191-B287-B0F763D67A32}"/>
    <cellStyle name="20% - Accent4 2 2 2 4" xfId="741" xr:uid="{12CB89A5-3895-481A-9542-83C36347F38C}"/>
    <cellStyle name="20% - Accent4 2 2 3" xfId="742" xr:uid="{C3B217D1-0DA2-466F-AF7E-70C596F12168}"/>
    <cellStyle name="20% - Accent4 2 2 3 2" xfId="743" xr:uid="{F0608677-E654-422E-B121-1DFD40429A2C}"/>
    <cellStyle name="20% - Accent4 2 2 4" xfId="744" xr:uid="{0D6E534E-0363-4E80-B8A7-7B9414606057}"/>
    <cellStyle name="20% - Accent4 2 2 4 2" xfId="745" xr:uid="{E2B76C27-4EF0-48F1-B058-AF3C029B5BA5}"/>
    <cellStyle name="20% - Accent4 2 2 5" xfId="746" xr:uid="{37DE0420-5CCB-4DE4-93BC-4C6462B3855E}"/>
    <cellStyle name="20% - Accent4 2 3" xfId="747" xr:uid="{5A94A54D-F1E2-4224-8238-2A2E93A8695C}"/>
    <cellStyle name="20% - Accent4 2 3 2" xfId="748" xr:uid="{69886505-5B36-4A31-8ADF-47AA80A96D69}"/>
    <cellStyle name="20% - Accent4 2 3 2 2" xfId="749" xr:uid="{CA873C30-3A4E-4217-B8D9-8E6C188345E8}"/>
    <cellStyle name="20% - Accent4 2 3 3" xfId="750" xr:uid="{908230AD-798D-4354-9EA9-AA50DC8AC79C}"/>
    <cellStyle name="20% - Accent4 2 3 3 2" xfId="751" xr:uid="{80DCD721-702D-4D79-ABBB-35D4F195E568}"/>
    <cellStyle name="20% - Accent4 2 3 4" xfId="752" xr:uid="{6F224699-607D-4F60-963D-E9204C277BFD}"/>
    <cellStyle name="20% - Accent4 2 4" xfId="753" xr:uid="{8C826C1D-8ABC-47BB-8C24-9C9A266B917B}"/>
    <cellStyle name="20% - Accent4 2 4 2" xfId="754" xr:uid="{839B3384-43C8-4D97-AB85-81206E1898CF}"/>
    <cellStyle name="20% - Accent4 2 5" xfId="755" xr:uid="{B226BBA7-3065-4D2B-B999-91F0A07F5E66}"/>
    <cellStyle name="20% - Accent4 2 5 2" xfId="756" xr:uid="{DA8E319C-8DBC-444D-B221-3A28DC87CBDF}"/>
    <cellStyle name="20% - Accent4 2 6" xfId="757" xr:uid="{268ACF9F-282D-436F-972C-6CAFD9A6D5B2}"/>
    <cellStyle name="20% - Accent4 20" xfId="3455" xr:uid="{108E5B72-B9D6-408D-8ECE-806B2580F2A9}"/>
    <cellStyle name="20% - Accent4 21" xfId="3456" xr:uid="{CE7C88AC-2C91-4F07-9DE4-7AF60724EAAD}"/>
    <cellStyle name="20% - Accent4 22" xfId="3457" xr:uid="{33CC76A9-E13C-4AE0-820A-6F185E9DDD67}"/>
    <cellStyle name="20% - Accent4 23" xfId="3458" xr:uid="{7F748BC6-0D9F-4F46-BD2F-4E2FBB863704}"/>
    <cellStyle name="20% - Accent4 24" xfId="3459" xr:uid="{512BB5FC-893A-4D43-9546-F16BE950F0F2}"/>
    <cellStyle name="20% - Accent4 25" xfId="3460" xr:uid="{2C5C1F2C-134E-4B65-97C0-D18550B760C7}"/>
    <cellStyle name="20% - Accent4 3" xfId="758" xr:uid="{C36E3959-27E3-417B-8474-48FD5B7F2171}"/>
    <cellStyle name="20% - Accent4 3 2" xfId="759" xr:uid="{19EECB65-A9A5-41EC-A6CB-E5C12336F06D}"/>
    <cellStyle name="20% - Accent4 3 2 2" xfId="760" xr:uid="{349A7BDA-3A44-41FC-A1BB-E3029F09EA76}"/>
    <cellStyle name="20% - Accent4 3 2 2 2" xfId="761" xr:uid="{3544725A-84D3-4E1C-8AA1-74C921F0D84F}"/>
    <cellStyle name="20% - Accent4 3 2 2 2 2" xfId="762" xr:uid="{B53D1A07-6252-4F7C-8AD9-E3B5E5ED418F}"/>
    <cellStyle name="20% - Accent4 3 2 2 3" xfId="763" xr:uid="{0ECD9B59-A7A9-451D-9579-52011783272A}"/>
    <cellStyle name="20% - Accent4 3 2 2 3 2" xfId="764" xr:uid="{273A1E7C-9681-4807-8901-800F5099D4B9}"/>
    <cellStyle name="20% - Accent4 3 2 2 4" xfId="765" xr:uid="{2D7120F7-EE48-482E-BBA6-21580DB57D97}"/>
    <cellStyle name="20% - Accent4 3 2 3" xfId="766" xr:uid="{95E72142-2CD4-4D8B-A136-FEF23A13A166}"/>
    <cellStyle name="20% - Accent4 3 2 3 2" xfId="767" xr:uid="{9B3702CA-EC86-48D3-891B-CB9510B0789A}"/>
    <cellStyle name="20% - Accent4 3 2 4" xfId="768" xr:uid="{5524DB9F-1107-41A2-AD66-D0538DC61E84}"/>
    <cellStyle name="20% - Accent4 3 2 4 2" xfId="769" xr:uid="{5716BC13-ADCA-4373-BBEF-F25BA82D9584}"/>
    <cellStyle name="20% - Accent4 3 2 5" xfId="770" xr:uid="{92F9A507-5E9B-4034-95B5-3453547018AE}"/>
    <cellStyle name="20% - Accent4 3 3" xfId="771" xr:uid="{C883EC45-71C8-4CB8-B214-FF94474862F6}"/>
    <cellStyle name="20% - Accent4 3 3 2" xfId="772" xr:uid="{70E0DBAA-4565-48D8-A330-4A9C3D55F804}"/>
    <cellStyle name="20% - Accent4 3 3 2 2" xfId="773" xr:uid="{4574BFBB-423A-45F4-8CF9-692A6390425D}"/>
    <cellStyle name="20% - Accent4 3 3 3" xfId="774" xr:uid="{74C32894-F2F8-430A-9015-23F88A1B1203}"/>
    <cellStyle name="20% - Accent4 3 3 3 2" xfId="775" xr:uid="{DBB6879F-2F42-4140-B511-ACFBD54A1529}"/>
    <cellStyle name="20% - Accent4 3 3 4" xfId="776" xr:uid="{FD6A2662-DFBF-4D06-8CF7-1609F2734F62}"/>
    <cellStyle name="20% - Accent4 3 4" xfId="777" xr:uid="{509F183E-185F-4F8A-96A2-F9148346671A}"/>
    <cellStyle name="20% - Accent4 3 4 2" xfId="778" xr:uid="{3B554062-7A03-40E4-9CB0-A31915B8CFDA}"/>
    <cellStyle name="20% - Accent4 3 5" xfId="779" xr:uid="{116F1144-9289-400D-82C7-3A0CC3A4596E}"/>
    <cellStyle name="20% - Accent4 3 5 2" xfId="780" xr:uid="{B812D89D-53C5-418A-8779-68190C66D4A8}"/>
    <cellStyle name="20% - Accent4 3 6" xfId="781" xr:uid="{648F36AC-FF16-47D9-AFF1-8C95DCE72603}"/>
    <cellStyle name="20% - Accent4 4" xfId="782" xr:uid="{842B71C6-DB7E-4DC4-BEE1-08AF37D70467}"/>
    <cellStyle name="20% - Accent4 4 2" xfId="783" xr:uid="{DCCEB9D0-69B0-455D-A87F-864DCDC36D9D}"/>
    <cellStyle name="20% - Accent4 4 2 2" xfId="784" xr:uid="{6ED19CAE-2C6E-4F81-B70F-106BDF5D1720}"/>
    <cellStyle name="20% - Accent4 4 2 2 2" xfId="785" xr:uid="{2459CF44-CE5C-4A8F-B862-A8B3B697BE50}"/>
    <cellStyle name="20% - Accent4 4 2 2 2 2" xfId="786" xr:uid="{0F410120-7627-43AF-9E91-19CDA11C9CCF}"/>
    <cellStyle name="20% - Accent4 4 2 2 3" xfId="787" xr:uid="{FDAF5FA3-F697-47D1-B787-DDD5ABB992FE}"/>
    <cellStyle name="20% - Accent4 4 2 2 3 2" xfId="788" xr:uid="{B3EB80EC-CC25-4784-89F0-B15A0C7DA35C}"/>
    <cellStyle name="20% - Accent4 4 2 2 4" xfId="789" xr:uid="{D1908075-0CE5-4677-8308-0A0E9BB0B010}"/>
    <cellStyle name="20% - Accent4 4 2 3" xfId="790" xr:uid="{CE65C594-8ACF-44B0-AB74-D900B1E88CBE}"/>
    <cellStyle name="20% - Accent4 4 2 3 2" xfId="791" xr:uid="{67230EC4-532E-4BDE-A7C1-FE8E4399F3CD}"/>
    <cellStyle name="20% - Accent4 4 2 4" xfId="792" xr:uid="{7EE83072-124E-4BB6-AA79-2B959A37FEE3}"/>
    <cellStyle name="20% - Accent4 4 2 4 2" xfId="793" xr:uid="{549262E4-E391-4A0E-AD68-FDE620F2ADD1}"/>
    <cellStyle name="20% - Accent4 4 2 5" xfId="794" xr:uid="{0C96F7DD-1282-46CF-BDD2-91C1E5E2C937}"/>
    <cellStyle name="20% - Accent4 4 3" xfId="795" xr:uid="{251C486B-F750-4EA8-9D7F-7C7D1A6D4CFF}"/>
    <cellStyle name="20% - Accent4 4 3 2" xfId="796" xr:uid="{D15A425F-F556-4988-A8F5-6C52833DBE4E}"/>
    <cellStyle name="20% - Accent4 4 3 2 2" xfId="797" xr:uid="{C3D0EA75-02E1-4B14-94A9-8DD393AA0132}"/>
    <cellStyle name="20% - Accent4 4 3 3" xfId="798" xr:uid="{56884E41-F197-4B8B-AD2C-C09EF87328EA}"/>
    <cellStyle name="20% - Accent4 4 3 3 2" xfId="799" xr:uid="{ACCA0933-F613-45DD-9593-3C135431BC53}"/>
    <cellStyle name="20% - Accent4 4 3 4" xfId="800" xr:uid="{CAC255ED-64BD-415C-89EA-EBF57F1C3406}"/>
    <cellStyle name="20% - Accent4 4 4" xfId="801" xr:uid="{DD8F1CD7-5B75-49E9-8A93-A5E13E657DEF}"/>
    <cellStyle name="20% - Accent4 4 4 2" xfId="802" xr:uid="{DB2538A1-6D7A-463C-80F3-2AF2B4BBD09A}"/>
    <cellStyle name="20% - Accent4 4 5" xfId="803" xr:uid="{DC37AAA5-CA0D-456A-AA5F-1973D462B303}"/>
    <cellStyle name="20% - Accent4 4 5 2" xfId="804" xr:uid="{0D0D44BE-7B10-418B-B2A2-9C0F4CCE9113}"/>
    <cellStyle name="20% - Accent4 4 6" xfId="805" xr:uid="{15380E89-EBA8-423C-BBEA-4225D5104081}"/>
    <cellStyle name="20% - Accent4 5" xfId="806" xr:uid="{3C62F044-39FF-4F16-AA94-4038A40064E6}"/>
    <cellStyle name="20% - Accent4 5 2" xfId="807" xr:uid="{15E3518F-009A-4B42-816E-8FB69AF112FC}"/>
    <cellStyle name="20% - Accent4 5 2 2" xfId="808" xr:uid="{3825BA10-928C-4365-99C0-721FB335D07C}"/>
    <cellStyle name="20% - Accent4 5 2 2 2" xfId="809" xr:uid="{B98C151F-2469-4030-A022-F7A159008DF6}"/>
    <cellStyle name="20% - Accent4 5 2 2 2 2" xfId="810" xr:uid="{D734744F-B458-4400-9549-10D45C8E1BD0}"/>
    <cellStyle name="20% - Accent4 5 2 2 3" xfId="811" xr:uid="{F62603C3-68BD-49EE-BB8F-C825E3280351}"/>
    <cellStyle name="20% - Accent4 5 2 2 3 2" xfId="812" xr:uid="{998AB952-971A-41FD-828A-051CC00A4678}"/>
    <cellStyle name="20% - Accent4 5 2 2 4" xfId="813" xr:uid="{FADF9E13-393B-4F21-AB3E-A954D2DDD798}"/>
    <cellStyle name="20% - Accent4 5 2 3" xfId="814" xr:uid="{8AE04560-392C-49FA-8264-6D55126F4042}"/>
    <cellStyle name="20% - Accent4 5 2 3 2" xfId="815" xr:uid="{FB7A32BD-883A-4D85-B753-B4F77AF38604}"/>
    <cellStyle name="20% - Accent4 5 2 4" xfId="816" xr:uid="{371DF869-0066-45A1-B9D0-83487419CD1A}"/>
    <cellStyle name="20% - Accent4 5 2 4 2" xfId="817" xr:uid="{88B85970-9985-47D9-903C-B60DF4A108E5}"/>
    <cellStyle name="20% - Accent4 5 2 5" xfId="818" xr:uid="{934AEC5E-5272-450C-8E6B-7C9DA89B7572}"/>
    <cellStyle name="20% - Accent4 5 3" xfId="819" xr:uid="{92366A7D-8F3A-490E-A187-CCCB644F2933}"/>
    <cellStyle name="20% - Accent4 5 3 2" xfId="820" xr:uid="{A5ED651D-0BF8-46A6-B126-BB3C82B27872}"/>
    <cellStyle name="20% - Accent4 5 3 2 2" xfId="821" xr:uid="{3C37EBEE-29E1-4F2A-B806-20A4603A623E}"/>
    <cellStyle name="20% - Accent4 5 3 3" xfId="822" xr:uid="{4859665E-C886-4216-B518-29AE9A5D9F3B}"/>
    <cellStyle name="20% - Accent4 5 3 3 2" xfId="823" xr:uid="{09097179-12A7-4A69-8E16-8323F1E5EBE8}"/>
    <cellStyle name="20% - Accent4 5 3 4" xfId="824" xr:uid="{2996280D-9096-4DCD-8189-A78F094FAC86}"/>
    <cellStyle name="20% - Accent4 5 4" xfId="825" xr:uid="{5583F530-2E5D-4636-B1A5-83383C02AA9C}"/>
    <cellStyle name="20% - Accent4 5 4 2" xfId="826" xr:uid="{D348F945-9291-470E-AAE9-909DD55641C9}"/>
    <cellStyle name="20% - Accent4 5 5" xfId="827" xr:uid="{5F729C55-9550-43F1-93BC-09F59294C289}"/>
    <cellStyle name="20% - Accent4 5 5 2" xfId="828" xr:uid="{05C1C7FB-110F-47B1-83D6-BC2437FCE146}"/>
    <cellStyle name="20% - Accent4 5 6" xfId="829" xr:uid="{CB602578-55FE-405F-9DDB-A77FC01BF091}"/>
    <cellStyle name="20% - Accent4 6" xfId="830" xr:uid="{B7F4139A-B3E0-472E-A550-C66C9398A913}"/>
    <cellStyle name="20% - Accent4 6 2" xfId="831" xr:uid="{C990C7F0-2098-4A69-B2DC-5D2F31C0F826}"/>
    <cellStyle name="20% - Accent4 6 2 2" xfId="832" xr:uid="{BF784FE5-FF14-435A-B3B8-64AF2113A66C}"/>
    <cellStyle name="20% - Accent4 6 2 2 2" xfId="833" xr:uid="{24643299-C055-47BB-8CBD-EE0392EE574D}"/>
    <cellStyle name="20% - Accent4 6 2 2 2 2" xfId="834" xr:uid="{49AC1B6D-E6ED-4A9A-9E36-433B721A5845}"/>
    <cellStyle name="20% - Accent4 6 2 2 3" xfId="835" xr:uid="{73D21E1F-0ACA-4045-8ADA-FF79E0EE6949}"/>
    <cellStyle name="20% - Accent4 6 2 2 3 2" xfId="836" xr:uid="{DA9863B4-67BF-4BF9-A661-7621F44165E8}"/>
    <cellStyle name="20% - Accent4 6 2 2 4" xfId="837" xr:uid="{7A22FBA9-EF15-483C-91C7-2B753ED38257}"/>
    <cellStyle name="20% - Accent4 6 2 3" xfId="838" xr:uid="{FCE3742A-519C-4FC0-BD30-599CEC1414C0}"/>
    <cellStyle name="20% - Accent4 6 2 3 2" xfId="839" xr:uid="{967D189E-654B-47B6-B420-3AC488B6A5EF}"/>
    <cellStyle name="20% - Accent4 6 2 4" xfId="840" xr:uid="{C88A7943-BCCD-498D-9695-B22BAAF88164}"/>
    <cellStyle name="20% - Accent4 6 2 4 2" xfId="841" xr:uid="{521D51D7-8C13-461D-B23C-99B8696CC32F}"/>
    <cellStyle name="20% - Accent4 6 2 5" xfId="842" xr:uid="{643F1900-FB24-462D-8A5F-7F451E719141}"/>
    <cellStyle name="20% - Accent4 6 3" xfId="843" xr:uid="{40BA6A94-67A5-40D6-9E17-F25D822D1083}"/>
    <cellStyle name="20% - Accent4 6 3 2" xfId="844" xr:uid="{135182B7-664F-4930-BF71-7F391AF60E91}"/>
    <cellStyle name="20% - Accent4 6 3 2 2" xfId="845" xr:uid="{CF78AE2B-5B20-4C95-9667-116335D8DFE7}"/>
    <cellStyle name="20% - Accent4 6 3 3" xfId="846" xr:uid="{20502879-C41A-4C04-97D7-ABC03922E949}"/>
    <cellStyle name="20% - Accent4 6 3 3 2" xfId="847" xr:uid="{9B349C85-A456-4842-9253-5126033B043B}"/>
    <cellStyle name="20% - Accent4 6 3 4" xfId="848" xr:uid="{9B4839DB-2DF8-4855-BA77-7430A75C76F4}"/>
    <cellStyle name="20% - Accent4 6 4" xfId="849" xr:uid="{4DD8F67C-35B0-4B90-8654-1ADF551EF1AA}"/>
    <cellStyle name="20% - Accent4 6 4 2" xfId="850" xr:uid="{8186116D-E629-4BA4-B655-9C9B52439FD1}"/>
    <cellStyle name="20% - Accent4 6 5" xfId="851" xr:uid="{AD422971-81B5-438B-84FD-A2A3312C16E8}"/>
    <cellStyle name="20% - Accent4 6 5 2" xfId="852" xr:uid="{3C1A537A-31A1-498F-92BE-6A65187AC8E2}"/>
    <cellStyle name="20% - Accent4 6 6" xfId="853" xr:uid="{B472921F-0309-4355-955F-74C9D54131B9}"/>
    <cellStyle name="20% - Accent4 7" xfId="854" xr:uid="{AEC27DC4-0563-4D18-889D-07341AB996B9}"/>
    <cellStyle name="20% - Accent4 7 2" xfId="855" xr:uid="{EEBAFB72-6D8D-49F7-8244-6475003DAF8B}"/>
    <cellStyle name="20% - Accent4 7 2 2" xfId="856" xr:uid="{DEDC52B6-8CB5-420B-BD6E-6C3C0A3D9D87}"/>
    <cellStyle name="20% - Accent4 7 2 2 2" xfId="857" xr:uid="{7B7904C5-0DA4-4A17-BA9B-E45BCCED4F7F}"/>
    <cellStyle name="20% - Accent4 7 2 2 2 2" xfId="858" xr:uid="{AF219163-3145-4CFE-AEF1-A942E8910D9B}"/>
    <cellStyle name="20% - Accent4 7 2 2 3" xfId="859" xr:uid="{BC1478F7-A57E-4229-B3F3-E6EA625EBED8}"/>
    <cellStyle name="20% - Accent4 7 2 2 3 2" xfId="860" xr:uid="{8BCB9F8C-FE12-48D7-AA38-201C30210253}"/>
    <cellStyle name="20% - Accent4 7 2 2 4" xfId="861" xr:uid="{F961F7B3-5600-4F88-97AC-E6662FE4BE8F}"/>
    <cellStyle name="20% - Accent4 7 2 3" xfId="862" xr:uid="{1FF977FB-B4BB-4111-8751-7BD123AD83F1}"/>
    <cellStyle name="20% - Accent4 7 2 3 2" xfId="863" xr:uid="{FE0C6759-1282-4ED5-9B56-39FEB6132742}"/>
    <cellStyle name="20% - Accent4 7 2 4" xfId="864" xr:uid="{11A823C2-C480-4A08-8E20-992882E96AED}"/>
    <cellStyle name="20% - Accent4 7 2 4 2" xfId="865" xr:uid="{298C733D-2EDE-437D-B60E-54B6DBCCCDEB}"/>
    <cellStyle name="20% - Accent4 7 2 5" xfId="866" xr:uid="{65B6F840-DFF8-4150-B72B-7638C36DF2CD}"/>
    <cellStyle name="20% - Accent4 7 3" xfId="867" xr:uid="{DE0F888E-C9EE-4130-8E91-66F0785555FE}"/>
    <cellStyle name="20% - Accent4 7 3 2" xfId="868" xr:uid="{4D5CB98C-5DE4-4AFB-8423-DBB1FB8A8AE3}"/>
    <cellStyle name="20% - Accent4 7 3 2 2" xfId="869" xr:uid="{AB1CD394-7E3C-40AA-AE06-A1246EBF657F}"/>
    <cellStyle name="20% - Accent4 7 3 3" xfId="870" xr:uid="{56B6D88D-F240-4F1B-82A3-492F5864F0FE}"/>
    <cellStyle name="20% - Accent4 7 3 3 2" xfId="871" xr:uid="{1CD417A9-B6A1-4E93-B636-C830A0703CCB}"/>
    <cellStyle name="20% - Accent4 7 3 4" xfId="872" xr:uid="{D5CF4C62-9D7C-4460-9920-F531F8AA0A8F}"/>
    <cellStyle name="20% - Accent4 7 4" xfId="873" xr:uid="{FC307FF2-4F11-4DE9-B925-83BCB4887F5D}"/>
    <cellStyle name="20% - Accent4 7 4 2" xfId="874" xr:uid="{304429B6-AB8F-4EDF-A8DC-C2522AA42CF1}"/>
    <cellStyle name="20% - Accent4 7 5" xfId="875" xr:uid="{F7C9D5EE-ADB1-4965-84DE-A817BFFA9A45}"/>
    <cellStyle name="20% - Accent4 7 5 2" xfId="876" xr:uid="{7E987832-4AD0-447E-9002-E672D2412A85}"/>
    <cellStyle name="20% - Accent4 7 6" xfId="877" xr:uid="{1A1EF848-432D-4ADA-83B6-379CB8DC7D21}"/>
    <cellStyle name="20% - Accent4 8" xfId="878" xr:uid="{44A6A40D-FA30-445A-86EC-B7DFC915289E}"/>
    <cellStyle name="20% - Accent4 8 2" xfId="879" xr:uid="{E15EB17C-66FA-45BD-95B9-A44C346950E0}"/>
    <cellStyle name="20% - Accent4 8 2 2" xfId="880" xr:uid="{92A697D0-D7FE-4200-81C3-B9CC692FEBD7}"/>
    <cellStyle name="20% - Accent4 8 2 2 2" xfId="881" xr:uid="{4E0A1222-7B61-4CE9-B235-686AA6F57117}"/>
    <cellStyle name="20% - Accent4 8 2 3" xfId="882" xr:uid="{C571C1CA-F658-4FE2-9C08-818E1AC445BC}"/>
    <cellStyle name="20% - Accent4 8 2 3 2" xfId="883" xr:uid="{CBEB2997-DF6B-442C-89B7-1DEB1CD6C78A}"/>
    <cellStyle name="20% - Accent4 8 2 4" xfId="884" xr:uid="{344F85A0-6A14-402E-BC6C-443B957F6A2F}"/>
    <cellStyle name="20% - Accent4 8 3" xfId="885" xr:uid="{68A1FE8B-96E5-4C7F-9106-1DC5CEE82746}"/>
    <cellStyle name="20% - Accent4 8 3 2" xfId="886" xr:uid="{0F6F21FF-769F-465E-8C5F-FC7D54D9BC64}"/>
    <cellStyle name="20% - Accent4 8 4" xfId="887" xr:uid="{73634725-9B74-47BF-9A4A-55C661FB3C5C}"/>
    <cellStyle name="20% - Accent4 8 4 2" xfId="888" xr:uid="{9A075A84-B1F2-4960-8342-93734398CCFF}"/>
    <cellStyle name="20% - Accent4 8 5" xfId="889" xr:uid="{C4077434-63AD-45A6-84A0-008F76EB1896}"/>
    <cellStyle name="20% - Accent4 9" xfId="890" xr:uid="{B28360EA-BD0B-417A-AAD6-380FD94A657A}"/>
    <cellStyle name="20% - Accent4 9 2" xfId="891" xr:uid="{B9A091BD-2D0B-44AE-9BBC-D82D231B682C}"/>
    <cellStyle name="20% - Accent4 9 2 2" xfId="892" xr:uid="{B5DB52A0-3EB4-4C63-AF3F-6F3FA6086925}"/>
    <cellStyle name="20% - Accent4 9 2 2 2" xfId="893" xr:uid="{963E4A94-F615-4B71-8B33-D4D7A6E445C3}"/>
    <cellStyle name="20% - Accent4 9 2 3" xfId="894" xr:uid="{BBAEB11D-59F4-4DB3-8D12-DA769F9FB137}"/>
    <cellStyle name="20% - Accent4 9 2 3 2" xfId="895" xr:uid="{E77A4F30-6172-44CF-9134-C5659E9BA76A}"/>
    <cellStyle name="20% - Accent4 9 2 4" xfId="896" xr:uid="{480A2084-7650-48EA-9563-A8D0BF97BAF1}"/>
    <cellStyle name="20% - Accent4 9 3" xfId="897" xr:uid="{CF0401B2-5992-451F-87BF-CA851CA4F359}"/>
    <cellStyle name="20% - Accent4 9 3 2" xfId="898" xr:uid="{FAEE2E14-2269-4375-BF7E-38965F22EB64}"/>
    <cellStyle name="20% - Accent4 9 4" xfId="899" xr:uid="{B5C11760-DC72-44B1-B3D4-B6D6876743B3}"/>
    <cellStyle name="20% - Accent4 9 4 2" xfId="900" xr:uid="{20782474-C579-4FB4-A0BE-E49E042C37AF}"/>
    <cellStyle name="20% - Accent4 9 5" xfId="901" xr:uid="{7222E33B-9BB5-413F-B768-CC81530962DE}"/>
    <cellStyle name="20% - Accent5 10" xfId="902" xr:uid="{9D4FB964-95DE-4A90-BD63-6BBB738AA6D3}"/>
    <cellStyle name="20% - Accent5 10 2" xfId="903" xr:uid="{95F0F928-6F6C-4335-B398-8A289E8E6D25}"/>
    <cellStyle name="20% - Accent5 10 2 2" xfId="904" xr:uid="{B9B25323-3710-4BF2-BE3D-D985C44BAAB3}"/>
    <cellStyle name="20% - Accent5 10 2 2 2" xfId="905" xr:uid="{E12A51A9-50FA-4372-B7AA-92AAAA6288DA}"/>
    <cellStyle name="20% - Accent5 10 2 3" xfId="906" xr:uid="{5372A2D6-22A4-4A87-B0C1-668652FADFF6}"/>
    <cellStyle name="20% - Accent5 10 2 3 2" xfId="907" xr:uid="{B5079784-00E5-4AC9-8481-8068F258ACD9}"/>
    <cellStyle name="20% - Accent5 10 2 4" xfId="908" xr:uid="{4351A67E-276C-4822-BE86-EF528B8FF028}"/>
    <cellStyle name="20% - Accent5 10 3" xfId="909" xr:uid="{27EE6B9A-07BF-4A68-B284-2D4436ECB780}"/>
    <cellStyle name="20% - Accent5 10 3 2" xfId="910" xr:uid="{8A297EBE-AF14-47EE-ABA7-67E8651F3DF1}"/>
    <cellStyle name="20% - Accent5 10 4" xfId="911" xr:uid="{8CF7FFF4-AB30-4A24-AEA6-B16D061699E8}"/>
    <cellStyle name="20% - Accent5 10 4 2" xfId="912" xr:uid="{D9271A4F-B956-49FF-A486-DF09FA99260A}"/>
    <cellStyle name="20% - Accent5 10 5" xfId="913" xr:uid="{266839BA-6C80-42C3-B5D1-71732B798745}"/>
    <cellStyle name="20% - Accent5 11" xfId="914" xr:uid="{566FA3A1-4F34-4670-A2FD-B97612F1B77D}"/>
    <cellStyle name="20% - Accent5 11 2" xfId="915" xr:uid="{9A691C75-8CCC-48BD-9D47-C8A3662A8D0C}"/>
    <cellStyle name="20% - Accent5 11 2 2" xfId="916" xr:uid="{6681A8B8-B405-40AE-931C-E61F0DD2380B}"/>
    <cellStyle name="20% - Accent5 11 2 2 2" xfId="917" xr:uid="{FF84F59B-1CAE-4133-888D-B7BFBB608F65}"/>
    <cellStyle name="20% - Accent5 11 2 3" xfId="918" xr:uid="{55509F7C-9F69-4943-BDEF-6051BAEEDFA0}"/>
    <cellStyle name="20% - Accent5 11 2 3 2" xfId="919" xr:uid="{59AEAF10-E7A9-429D-B811-AB5CEC564430}"/>
    <cellStyle name="20% - Accent5 11 2 4" xfId="920" xr:uid="{B9BDBC2B-3E0F-46F3-8E10-5F931BBE291E}"/>
    <cellStyle name="20% - Accent5 11 3" xfId="921" xr:uid="{591AAAC3-B496-401F-9112-D41C8C41FE6F}"/>
    <cellStyle name="20% - Accent5 11 3 2" xfId="922" xr:uid="{21F47F2B-B98D-43E6-A7C5-113C9B66D5F0}"/>
    <cellStyle name="20% - Accent5 11 4" xfId="923" xr:uid="{6FDD11A8-052D-4C00-BB52-1EAE2E4183A5}"/>
    <cellStyle name="20% - Accent5 11 4 2" xfId="924" xr:uid="{1E98189B-42B2-483A-8E03-20DE5278022E}"/>
    <cellStyle name="20% - Accent5 11 5" xfId="925" xr:uid="{FD4AD538-0AC9-459F-864B-9E5598EF2A02}"/>
    <cellStyle name="20% - Accent5 12" xfId="926" xr:uid="{79AC41CC-B651-4CBF-B1A4-A0D478FEC267}"/>
    <cellStyle name="20% - Accent5 12 2" xfId="927" xr:uid="{A6349CDB-FF00-4992-9655-0ABBF15CD318}"/>
    <cellStyle name="20% - Accent5 12 2 2" xfId="928" xr:uid="{F3632D4E-F191-466D-8D65-4A0EB6BA046E}"/>
    <cellStyle name="20% - Accent5 12 3" xfId="929" xr:uid="{CE8B57A0-757B-4D34-8ACC-6DF912C8995B}"/>
    <cellStyle name="20% - Accent5 12 3 2" xfId="930" xr:uid="{AA9E7384-2C36-4C97-AB51-DF48AA993E8F}"/>
    <cellStyle name="20% - Accent5 12 4" xfId="931" xr:uid="{0AEE91CD-DC85-480A-A78F-AEEBDAE75EF7}"/>
    <cellStyle name="20% - Accent5 13" xfId="932" xr:uid="{DA1BD35C-22E9-45C7-B351-966EACC4E0D0}"/>
    <cellStyle name="20% - Accent5 13 2" xfId="933" xr:uid="{5C8CC298-A3B8-4548-A084-D367B8B9B2FD}"/>
    <cellStyle name="20% - Accent5 13 2 2" xfId="934" xr:uid="{D738FB8F-7D37-4B10-BB59-3C9B34B551F6}"/>
    <cellStyle name="20% - Accent5 13 3" xfId="935" xr:uid="{93671D90-1A29-421D-8F2A-E5C94744D605}"/>
    <cellStyle name="20% - Accent5 13 3 2" xfId="936" xr:uid="{47109F45-7635-4E18-9920-80D102CD1068}"/>
    <cellStyle name="20% - Accent5 13 4" xfId="937" xr:uid="{0D4F0F40-AA58-4A1D-9D99-1F95BAB5C9A9}"/>
    <cellStyle name="20% - Accent5 14" xfId="938" xr:uid="{099B4811-C7B3-4817-AAA7-20BBCF6FF998}"/>
    <cellStyle name="20% - Accent5 14 2" xfId="939" xr:uid="{5B6910C1-6438-437E-8DAD-121432DDC711}"/>
    <cellStyle name="20% - Accent5 14 2 2" xfId="940" xr:uid="{40040B6D-282F-41EF-A508-2351F0ECDBEE}"/>
    <cellStyle name="20% - Accent5 14 3" xfId="941" xr:uid="{FC19A014-3301-4E18-932B-6F49899CEE38}"/>
    <cellStyle name="20% - Accent5 14 3 2" xfId="942" xr:uid="{695233CF-79B1-4419-BF27-9EDF563FE35B}"/>
    <cellStyle name="20% - Accent5 14 4" xfId="943" xr:uid="{E6D4B7F2-69A7-4E80-88D4-F69C6F33F179}"/>
    <cellStyle name="20% - Accent5 15" xfId="944" xr:uid="{4463466E-93B5-485C-A126-B23A51F49BFC}"/>
    <cellStyle name="20% - Accent5 15 2" xfId="945" xr:uid="{2185FED2-8361-46F2-A575-60BEB801DEA1}"/>
    <cellStyle name="20% - Accent5 15 2 2" xfId="946" xr:uid="{FB6F29D0-77B3-4884-A69E-5E582CE27149}"/>
    <cellStyle name="20% - Accent5 15 3" xfId="947" xr:uid="{05298E9B-6CB4-42AE-93FB-2FE008258A81}"/>
    <cellStyle name="20% - Accent5 15 3 2" xfId="948" xr:uid="{CDAA47CF-B175-47EE-A4E8-82B91D72983A}"/>
    <cellStyle name="20% - Accent5 15 4" xfId="949" xr:uid="{F54118B4-7DF4-45EF-87AC-88857684687C}"/>
    <cellStyle name="20% - Accent5 16" xfId="950" xr:uid="{B23597D1-A425-411A-9A98-6A9688F9FDD8}"/>
    <cellStyle name="20% - Accent5 16 2" xfId="951" xr:uid="{C75A4943-ADC9-4E8D-BA57-C0EC0507D798}"/>
    <cellStyle name="20% - Accent5 17" xfId="952" xr:uid="{5E91274D-54EA-4CCD-811B-8DDDB831C85B}"/>
    <cellStyle name="20% - Accent5 17 2" xfId="953" xr:uid="{1CFF5810-F526-4910-813F-54FF0F9F2705}"/>
    <cellStyle name="20% - Accent5 17 2 2" xfId="3461" xr:uid="{249B2BF2-A71B-4640-9C0E-BE480B5A1420}"/>
    <cellStyle name="20% - Accent5 17 3" xfId="954" xr:uid="{5CA30CF5-07B7-4116-BC45-BD65C6E565DF}"/>
    <cellStyle name="20% - Accent5 18" xfId="955" xr:uid="{8086D011-2208-470E-85B0-452798439221}"/>
    <cellStyle name="20% - Accent5 18 2" xfId="956" xr:uid="{3AE4A180-87A2-4F80-A9B7-31A4FF041590}"/>
    <cellStyle name="20% - Accent5 18 2 2" xfId="3462" xr:uid="{562BCDA1-E1FD-461E-950E-1A33BB4E292A}"/>
    <cellStyle name="20% - Accent5 18 3" xfId="957" xr:uid="{DC2B655F-9A33-4C59-B767-F3776BD25178}"/>
    <cellStyle name="20% - Accent5 19" xfId="3463" xr:uid="{975E6110-F6B5-4A40-A08D-B92C15FBE43B}"/>
    <cellStyle name="20% - Accent5 2" xfId="958" xr:uid="{E66015F5-CC3C-4CFF-BA27-3AB9E0BE8AEA}"/>
    <cellStyle name="20% - Accent5 2 2" xfId="959" xr:uid="{FA1FC6AC-D866-4B01-BACD-392A9C1ABE6E}"/>
    <cellStyle name="20% - Accent5 2 2 2" xfId="960" xr:uid="{FD3FF575-7CC5-46FB-A680-57FE6DE6214D}"/>
    <cellStyle name="20% - Accent5 2 2 2 2" xfId="961" xr:uid="{B96DF518-1C25-48E1-8CBC-8C05FB7BC448}"/>
    <cellStyle name="20% - Accent5 2 2 2 2 2" xfId="962" xr:uid="{F69189CC-846D-442D-9681-D2FE42D0B05C}"/>
    <cellStyle name="20% - Accent5 2 2 2 3" xfId="963" xr:uid="{E32DD371-1805-4AF6-A2D1-F1E79BC462A4}"/>
    <cellStyle name="20% - Accent5 2 2 2 3 2" xfId="964" xr:uid="{D2198211-ED49-4CAB-94D8-839ADCEF26DF}"/>
    <cellStyle name="20% - Accent5 2 2 2 4" xfId="965" xr:uid="{8E2F0F6D-EF7D-4EB0-A3E4-A8E9B05C10CA}"/>
    <cellStyle name="20% - Accent5 2 2 3" xfId="966" xr:uid="{5364BAAE-B960-4F67-8D65-BBDB0E0F3360}"/>
    <cellStyle name="20% - Accent5 2 2 3 2" xfId="967" xr:uid="{65AF04B5-9AA5-4AC9-9235-0C8F798A730F}"/>
    <cellStyle name="20% - Accent5 2 2 4" xfId="968" xr:uid="{2902CB36-34EF-4BCF-8168-E945F9D3393C}"/>
    <cellStyle name="20% - Accent5 2 2 4 2" xfId="969" xr:uid="{AF0C8155-6DFD-4EAB-A55D-2E1EF91CD1BF}"/>
    <cellStyle name="20% - Accent5 2 2 5" xfId="970" xr:uid="{68576988-A3C9-48B4-BD61-0A90003E718B}"/>
    <cellStyle name="20% - Accent5 2 3" xfId="971" xr:uid="{ED3B2E4C-A8D3-4ED3-B722-2CAE37ED725C}"/>
    <cellStyle name="20% - Accent5 2 3 2" xfId="972" xr:uid="{1BC5162F-CD73-4519-82D7-7558B169120F}"/>
    <cellStyle name="20% - Accent5 2 3 2 2" xfId="973" xr:uid="{05A75C65-9BE9-4E7B-924B-98447DDBC435}"/>
    <cellStyle name="20% - Accent5 2 3 3" xfId="974" xr:uid="{95CEDCBC-3197-4E0E-BB01-7AF43A249239}"/>
    <cellStyle name="20% - Accent5 2 3 3 2" xfId="975" xr:uid="{2E8C8AB3-5571-4761-A30C-6766F953EC15}"/>
    <cellStyle name="20% - Accent5 2 3 4" xfId="976" xr:uid="{C784B29A-FA80-42A8-B4D7-C9BC88926DF4}"/>
    <cellStyle name="20% - Accent5 2 4" xfId="977" xr:uid="{DF3196F5-EE54-4FF4-B256-C72DB079D33A}"/>
    <cellStyle name="20% - Accent5 2 4 2" xfId="978" xr:uid="{425156DF-7004-403C-903B-350580EF404D}"/>
    <cellStyle name="20% - Accent5 2 5" xfId="979" xr:uid="{7C4B26E8-33CD-46D2-A193-C8EB3D20239A}"/>
    <cellStyle name="20% - Accent5 2 5 2" xfId="980" xr:uid="{CCF207EB-BC90-4E02-A7A4-10A7BAFA0B16}"/>
    <cellStyle name="20% - Accent5 2 6" xfId="981" xr:uid="{A0841ACD-EEC7-432D-89A0-0E148F081164}"/>
    <cellStyle name="20% - Accent5 20" xfId="3464" xr:uid="{63E28ECF-474C-4607-92F8-099E47C67FB0}"/>
    <cellStyle name="20% - Accent5 21" xfId="3465" xr:uid="{2884C065-2E38-495A-AB22-C61BB214E1B5}"/>
    <cellStyle name="20% - Accent5 22" xfId="3466" xr:uid="{E894994E-2368-404D-90E1-7EAB84A8D705}"/>
    <cellStyle name="20% - Accent5 23" xfId="3467" xr:uid="{F9220FC4-E4F4-41F9-B887-B40655D0810B}"/>
    <cellStyle name="20% - Accent5 24" xfId="3468" xr:uid="{65A475E6-A5EF-433F-96E4-7CFD1C299CDB}"/>
    <cellStyle name="20% - Accent5 25" xfId="3469" xr:uid="{2B1847AA-886C-4E5B-89DF-8F1AD3151452}"/>
    <cellStyle name="20% - Accent5 3" xfId="982" xr:uid="{4DB56517-4D71-48CE-9316-3ABFDEA096E4}"/>
    <cellStyle name="20% - Accent5 3 2" xfId="983" xr:uid="{1CB36F6F-DEE0-4DE4-9ADE-2875D2E31862}"/>
    <cellStyle name="20% - Accent5 3 2 2" xfId="984" xr:uid="{7A19FBF0-D26F-459F-8804-F62AD5A50017}"/>
    <cellStyle name="20% - Accent5 3 2 2 2" xfId="985" xr:uid="{F3E6EF80-1C5E-4AF6-9B89-1539E8C6D843}"/>
    <cellStyle name="20% - Accent5 3 2 2 2 2" xfId="986" xr:uid="{86A0E962-356E-4D1B-8CA3-DA9E95804F94}"/>
    <cellStyle name="20% - Accent5 3 2 2 3" xfId="987" xr:uid="{3920A454-FFC6-4625-AC6D-A85F06418246}"/>
    <cellStyle name="20% - Accent5 3 2 2 3 2" xfId="988" xr:uid="{50574240-E1D0-4A24-85A5-58C1F4CBC99A}"/>
    <cellStyle name="20% - Accent5 3 2 2 4" xfId="989" xr:uid="{2973BC6A-F712-43C6-9AAB-1F2F72B0A0D8}"/>
    <cellStyle name="20% - Accent5 3 2 3" xfId="990" xr:uid="{E21CCA6E-61B6-4987-A429-17E7E47DFB2B}"/>
    <cellStyle name="20% - Accent5 3 2 3 2" xfId="991" xr:uid="{8A8464B8-ED2A-4A48-8C00-887DED4471C4}"/>
    <cellStyle name="20% - Accent5 3 2 4" xfId="992" xr:uid="{8AF3C4B4-C0DB-4F0C-BB8A-A6A75FCA8460}"/>
    <cellStyle name="20% - Accent5 3 2 4 2" xfId="993" xr:uid="{42BF6886-0AAC-4E34-B54C-0354F59D9DCD}"/>
    <cellStyle name="20% - Accent5 3 2 5" xfId="994" xr:uid="{F55E62BC-058B-4666-8FBB-A4F079BF51D0}"/>
    <cellStyle name="20% - Accent5 3 3" xfId="995" xr:uid="{A80CBA1D-9AA0-4F5B-98E6-DF07AD63A4E5}"/>
    <cellStyle name="20% - Accent5 3 3 2" xfId="996" xr:uid="{F9E7CBBC-4604-447A-B01E-02B01AB82EFF}"/>
    <cellStyle name="20% - Accent5 3 3 2 2" xfId="997" xr:uid="{7B7AA674-A0D8-4BCC-B2FB-2DBCC1DE65A9}"/>
    <cellStyle name="20% - Accent5 3 3 3" xfId="998" xr:uid="{1A9AAFB2-E097-4467-895A-8E7FA7D52E9E}"/>
    <cellStyle name="20% - Accent5 3 3 3 2" xfId="999" xr:uid="{DCE99594-891E-4C93-ABB6-3B0522FBEA5C}"/>
    <cellStyle name="20% - Accent5 3 3 4" xfId="1000" xr:uid="{495CC226-8948-4A9D-8ED0-0F12A65E1255}"/>
    <cellStyle name="20% - Accent5 3 4" xfId="1001" xr:uid="{1CCD32B0-C967-4AC2-B20C-B64448CDB38F}"/>
    <cellStyle name="20% - Accent5 3 4 2" xfId="1002" xr:uid="{5426A59B-B53C-4FCE-BD9C-CD28B3B9B9FB}"/>
    <cellStyle name="20% - Accent5 3 5" xfId="1003" xr:uid="{5A9888DE-BC16-4DEF-AC73-3EF4C9242029}"/>
    <cellStyle name="20% - Accent5 3 5 2" xfId="1004" xr:uid="{61DBADC6-FA4F-48D0-BD0B-B3A82ABC2DAD}"/>
    <cellStyle name="20% - Accent5 3 6" xfId="1005" xr:uid="{57AF6461-A820-470A-8E98-4600BF3FF49D}"/>
    <cellStyle name="20% - Accent5 4" xfId="1006" xr:uid="{64076270-B650-4E2F-AF71-9C827A836500}"/>
    <cellStyle name="20% - Accent5 4 2" xfId="1007" xr:uid="{6E97935B-4B20-4F0D-8C2A-07F3416D8CAD}"/>
    <cellStyle name="20% - Accent5 4 2 2" xfId="1008" xr:uid="{5F790A61-9142-4F44-A31C-55938F227BDC}"/>
    <cellStyle name="20% - Accent5 4 2 2 2" xfId="1009" xr:uid="{AEC172E1-D1D9-413D-9EF3-459E421551E2}"/>
    <cellStyle name="20% - Accent5 4 2 2 2 2" xfId="1010" xr:uid="{44C68548-0548-4476-B930-665D763419AF}"/>
    <cellStyle name="20% - Accent5 4 2 2 3" xfId="1011" xr:uid="{64909705-6D36-4C23-BCA5-A825F58A065D}"/>
    <cellStyle name="20% - Accent5 4 2 2 3 2" xfId="1012" xr:uid="{B9E7EE6E-3D76-42CE-8446-D8B21AE0D1BF}"/>
    <cellStyle name="20% - Accent5 4 2 2 4" xfId="1013" xr:uid="{23A48937-0A19-4E70-A1BD-1AFFE98B5270}"/>
    <cellStyle name="20% - Accent5 4 2 3" xfId="1014" xr:uid="{C7459743-2F50-4260-AC76-5BDDBD75BCEC}"/>
    <cellStyle name="20% - Accent5 4 2 3 2" xfId="1015" xr:uid="{39B28F36-5EEF-4E54-90AA-3DABC39DA0D3}"/>
    <cellStyle name="20% - Accent5 4 2 4" xfId="1016" xr:uid="{37032BC5-9AD1-4C64-968A-C60641C4A1C4}"/>
    <cellStyle name="20% - Accent5 4 2 4 2" xfId="1017" xr:uid="{F14DF32D-11DC-46EF-AA3D-FDB79EF6C7D7}"/>
    <cellStyle name="20% - Accent5 4 2 5" xfId="1018" xr:uid="{C6484F7B-BA56-44F4-9209-B55BDD792E33}"/>
    <cellStyle name="20% - Accent5 4 3" xfId="1019" xr:uid="{07FD1B13-81B2-4918-AA6E-D8BAF976CEBF}"/>
    <cellStyle name="20% - Accent5 4 3 2" xfId="1020" xr:uid="{56E8DCC8-E98D-4BBD-A206-6C58FE9E992D}"/>
    <cellStyle name="20% - Accent5 4 3 2 2" xfId="1021" xr:uid="{3D1450B9-A6A1-43EC-981B-F4746589F26B}"/>
    <cellStyle name="20% - Accent5 4 3 3" xfId="1022" xr:uid="{FE681870-DB80-4FEE-9F7C-9016394C5B75}"/>
    <cellStyle name="20% - Accent5 4 3 3 2" xfId="1023" xr:uid="{5D177391-A85A-442A-86EE-30A673630D25}"/>
    <cellStyle name="20% - Accent5 4 3 4" xfId="1024" xr:uid="{40559B7F-6789-45C9-B82B-7B1D1DD3814E}"/>
    <cellStyle name="20% - Accent5 4 4" xfId="1025" xr:uid="{82B04D59-98FE-4451-86C4-57B827E2A468}"/>
    <cellStyle name="20% - Accent5 4 4 2" xfId="1026" xr:uid="{E7117383-F9DA-4EB8-AE49-3DA361B84643}"/>
    <cellStyle name="20% - Accent5 4 5" xfId="1027" xr:uid="{DD603AEA-D2B2-407D-8825-96F0BE97CF38}"/>
    <cellStyle name="20% - Accent5 4 5 2" xfId="1028" xr:uid="{CA0FB0C2-A6FD-41D0-9F22-63D4C04EEEF8}"/>
    <cellStyle name="20% - Accent5 4 6" xfId="1029" xr:uid="{A6D7DDBD-BDAE-41B2-B920-D5164D08F8B4}"/>
    <cellStyle name="20% - Accent5 5" xfId="1030" xr:uid="{FF1F08A3-A81F-42B0-AFA5-77F288F8E13A}"/>
    <cellStyle name="20% - Accent5 5 2" xfId="1031" xr:uid="{94A2D36B-5FF9-457D-A19C-F716D94224E6}"/>
    <cellStyle name="20% - Accent5 5 2 2" xfId="1032" xr:uid="{945A9FC4-97A4-443F-B68B-E4A5B27D00CB}"/>
    <cellStyle name="20% - Accent5 5 2 2 2" xfId="1033" xr:uid="{B7588758-BE35-4826-A9B8-A7BB1CD15873}"/>
    <cellStyle name="20% - Accent5 5 2 2 2 2" xfId="1034" xr:uid="{761ECC2B-9AFF-4C49-B246-972DBCD2FB67}"/>
    <cellStyle name="20% - Accent5 5 2 2 3" xfId="1035" xr:uid="{2C39B33E-5CEB-40CB-A6E0-D1A9F06E5B72}"/>
    <cellStyle name="20% - Accent5 5 2 2 3 2" xfId="1036" xr:uid="{662A396C-D628-454E-9B53-711F5379393A}"/>
    <cellStyle name="20% - Accent5 5 2 2 4" xfId="1037" xr:uid="{C05DBEDF-7416-4944-9545-9E24AE8DA14C}"/>
    <cellStyle name="20% - Accent5 5 2 3" xfId="1038" xr:uid="{AF0EFE90-6168-4885-AEEC-56D9C8DBA2DF}"/>
    <cellStyle name="20% - Accent5 5 2 3 2" xfId="1039" xr:uid="{EA61A5B8-3D42-449F-96D1-95C1B79DB384}"/>
    <cellStyle name="20% - Accent5 5 2 4" xfId="1040" xr:uid="{20BACB05-3BA4-434A-BE84-63D37AB12729}"/>
    <cellStyle name="20% - Accent5 5 2 4 2" xfId="1041" xr:uid="{0AC2C0EA-3590-47AC-8A01-1F5D8C60ADFF}"/>
    <cellStyle name="20% - Accent5 5 2 5" xfId="1042" xr:uid="{AA70279C-C775-408D-8584-3EA46C0F4243}"/>
    <cellStyle name="20% - Accent5 5 3" xfId="1043" xr:uid="{013DA850-C124-4A04-BC5C-E22F24C6DFF4}"/>
    <cellStyle name="20% - Accent5 5 3 2" xfId="1044" xr:uid="{842CBF58-DD14-49C9-8DB5-035007DACBAE}"/>
    <cellStyle name="20% - Accent5 5 3 2 2" xfId="1045" xr:uid="{4C790775-F1A1-4698-BC6B-BF2045E23A54}"/>
    <cellStyle name="20% - Accent5 5 3 3" xfId="1046" xr:uid="{161DC110-558A-4088-84CF-CCAFB163A3A1}"/>
    <cellStyle name="20% - Accent5 5 3 3 2" xfId="1047" xr:uid="{21F96C1D-C2B8-4C4D-9C53-943B7AAF5849}"/>
    <cellStyle name="20% - Accent5 5 3 4" xfId="1048" xr:uid="{1043D6A8-93FB-4536-BDD0-28B62DC40A83}"/>
    <cellStyle name="20% - Accent5 5 4" xfId="1049" xr:uid="{E0CAF522-9A6B-4EAC-B6B8-A5F352BB247C}"/>
    <cellStyle name="20% - Accent5 5 4 2" xfId="1050" xr:uid="{758A1841-2DEE-46CE-BFE0-3898A3E18CC6}"/>
    <cellStyle name="20% - Accent5 5 5" xfId="1051" xr:uid="{4AE84AA9-076E-437B-BEBF-57A0D8C1A63D}"/>
    <cellStyle name="20% - Accent5 5 5 2" xfId="1052" xr:uid="{955E1A55-E2DD-4452-8150-4A90EC2F63F6}"/>
    <cellStyle name="20% - Accent5 5 6" xfId="1053" xr:uid="{AD847A99-3A27-40C4-8E22-9A75E0D07B1B}"/>
    <cellStyle name="20% - Accent5 6" xfId="1054" xr:uid="{285C2DBC-405E-4543-84D8-5B9C74581E8C}"/>
    <cellStyle name="20% - Accent5 6 2" xfId="1055" xr:uid="{CC872395-5D90-4BEB-BD30-72741A277521}"/>
    <cellStyle name="20% - Accent5 6 2 2" xfId="1056" xr:uid="{9034F474-1959-46F3-B316-C760E7E82E72}"/>
    <cellStyle name="20% - Accent5 6 2 2 2" xfId="1057" xr:uid="{C1406390-9930-43D5-BDAF-9B5444CB5E7E}"/>
    <cellStyle name="20% - Accent5 6 2 2 2 2" xfId="1058" xr:uid="{4E562DD3-8975-4FC9-80EE-B925CED7A186}"/>
    <cellStyle name="20% - Accent5 6 2 2 3" xfId="1059" xr:uid="{306394DA-1CF9-4822-A3F0-980FE1EEBA42}"/>
    <cellStyle name="20% - Accent5 6 2 2 3 2" xfId="1060" xr:uid="{6D9FC1BF-E549-4EAC-A33F-32EFCC318EF0}"/>
    <cellStyle name="20% - Accent5 6 2 2 4" xfId="1061" xr:uid="{937678D3-823F-4196-8B91-5BE65A16FAB8}"/>
    <cellStyle name="20% - Accent5 6 2 3" xfId="1062" xr:uid="{E9DC46EC-7831-431F-9ECB-E80B6B8EB0D7}"/>
    <cellStyle name="20% - Accent5 6 2 3 2" xfId="1063" xr:uid="{C877A59E-F4E5-44DD-A80F-197EE789DE39}"/>
    <cellStyle name="20% - Accent5 6 2 4" xfId="1064" xr:uid="{46F47087-6FB8-4FBD-9D4A-49F36A57C9C4}"/>
    <cellStyle name="20% - Accent5 6 2 4 2" xfId="1065" xr:uid="{4C5F1960-1BE0-4694-BC6F-75DD94A74DBA}"/>
    <cellStyle name="20% - Accent5 6 2 5" xfId="1066" xr:uid="{E3370892-E033-4201-930D-82796E99FE5E}"/>
    <cellStyle name="20% - Accent5 6 3" xfId="1067" xr:uid="{06B617D5-A12D-44D0-9E2B-0DED02A53F65}"/>
    <cellStyle name="20% - Accent5 6 3 2" xfId="1068" xr:uid="{3B76DDAB-DA6C-4DA8-BFB0-0BCAE8278976}"/>
    <cellStyle name="20% - Accent5 6 3 2 2" xfId="1069" xr:uid="{0C28A827-6514-4F9E-9E1F-442F737E842A}"/>
    <cellStyle name="20% - Accent5 6 3 3" xfId="1070" xr:uid="{C4684AED-F7C6-47C7-B590-9DFCEB6CEF15}"/>
    <cellStyle name="20% - Accent5 6 3 3 2" xfId="1071" xr:uid="{58814159-09DE-4B92-8879-3EF2183B85E7}"/>
    <cellStyle name="20% - Accent5 6 3 4" xfId="1072" xr:uid="{7854FBB3-AD64-4BD8-A973-7E7F21763BB8}"/>
    <cellStyle name="20% - Accent5 6 4" xfId="1073" xr:uid="{62F54053-6D26-40E9-83E8-6A09A8B769A6}"/>
    <cellStyle name="20% - Accent5 6 4 2" xfId="1074" xr:uid="{C123EFFC-A3C2-449A-8EAD-9EB88B5ED6EA}"/>
    <cellStyle name="20% - Accent5 6 5" xfId="1075" xr:uid="{608FAF1C-D3BF-437B-BE6B-101634265230}"/>
    <cellStyle name="20% - Accent5 6 5 2" xfId="1076" xr:uid="{0118CEA1-0A97-43C2-8157-336041E71FAF}"/>
    <cellStyle name="20% - Accent5 6 6" xfId="1077" xr:uid="{CB27185B-C3CE-46E9-8E6F-5C1A3814AEC4}"/>
    <cellStyle name="20% - Accent5 7" xfId="1078" xr:uid="{7CDB73A6-2BD8-4C44-B774-0641C1640E25}"/>
    <cellStyle name="20% - Accent5 7 2" xfId="1079" xr:uid="{B7D7AAB6-138E-4F17-A107-D32493CCE2B2}"/>
    <cellStyle name="20% - Accent5 7 2 2" xfId="1080" xr:uid="{91C5ECE5-D3E0-42CB-A8AD-FD44EAC8964A}"/>
    <cellStyle name="20% - Accent5 7 2 2 2" xfId="1081" xr:uid="{194D7D6E-3524-46E2-A8B7-959484C1627E}"/>
    <cellStyle name="20% - Accent5 7 2 2 2 2" xfId="1082" xr:uid="{88610F39-021E-42E8-844F-FD663DCD0276}"/>
    <cellStyle name="20% - Accent5 7 2 2 3" xfId="1083" xr:uid="{51CAD515-0546-49D5-9507-C282CF7BF898}"/>
    <cellStyle name="20% - Accent5 7 2 2 3 2" xfId="1084" xr:uid="{A26745BE-7DBF-4377-B7B9-615BF9764387}"/>
    <cellStyle name="20% - Accent5 7 2 2 4" xfId="1085" xr:uid="{CAD56FFB-DB25-43BB-8312-FE7BD8712424}"/>
    <cellStyle name="20% - Accent5 7 2 3" xfId="1086" xr:uid="{BD1F48CD-D531-4DDA-A0D6-5AA38BEE03B2}"/>
    <cellStyle name="20% - Accent5 7 2 3 2" xfId="1087" xr:uid="{03D211AB-75B0-4548-997C-B63121DDA080}"/>
    <cellStyle name="20% - Accent5 7 2 4" xfId="1088" xr:uid="{383EDD28-9295-459D-B2E9-9A0E4C288D64}"/>
    <cellStyle name="20% - Accent5 7 2 4 2" xfId="1089" xr:uid="{4AEF6778-CDF8-4672-909D-F94FBF619296}"/>
    <cellStyle name="20% - Accent5 7 2 5" xfId="1090" xr:uid="{B8D9FE88-416D-4835-AF9F-B66EE12B961B}"/>
    <cellStyle name="20% - Accent5 7 3" xfId="1091" xr:uid="{9B93BADA-902D-43C3-84FF-8A0678FA826C}"/>
    <cellStyle name="20% - Accent5 7 3 2" xfId="1092" xr:uid="{BA066A06-428B-46F2-8F58-0E7ED836E629}"/>
    <cellStyle name="20% - Accent5 7 3 2 2" xfId="1093" xr:uid="{F9812EA2-99FA-4B02-B49E-A195B5F01A08}"/>
    <cellStyle name="20% - Accent5 7 3 3" xfId="1094" xr:uid="{74EB3C6E-439D-498D-A5FA-DFE4EEC71CA7}"/>
    <cellStyle name="20% - Accent5 7 3 3 2" xfId="1095" xr:uid="{61463ED6-353C-427F-B260-595CD0911E35}"/>
    <cellStyle name="20% - Accent5 7 3 4" xfId="1096" xr:uid="{CC03B2B0-816F-49EC-A33F-D87666B33EAC}"/>
    <cellStyle name="20% - Accent5 7 4" xfId="1097" xr:uid="{F8C66FBD-31F4-43AB-B7A0-25E01B01A80F}"/>
    <cellStyle name="20% - Accent5 7 4 2" xfId="1098" xr:uid="{B23BD5A8-D1FF-44A1-9B3F-4177763A6DAB}"/>
    <cellStyle name="20% - Accent5 7 5" xfId="1099" xr:uid="{B38CF5FE-8FCE-44F9-8D11-34BB7AF90F79}"/>
    <cellStyle name="20% - Accent5 7 5 2" xfId="1100" xr:uid="{119AF316-82D7-44F1-8BE5-1084768CDAFE}"/>
    <cellStyle name="20% - Accent5 7 6" xfId="1101" xr:uid="{5BCA2B25-5FD3-49CE-A530-F06FDE0D39DA}"/>
    <cellStyle name="20% - Accent5 8" xfId="1102" xr:uid="{89BF2213-DA06-417B-A30C-3FDBED8877AD}"/>
    <cellStyle name="20% - Accent5 8 2" xfId="1103" xr:uid="{4FB5C0CA-CD2B-43E3-A409-E24A4009C26A}"/>
    <cellStyle name="20% - Accent5 8 2 2" xfId="1104" xr:uid="{169B6A09-94B3-4B00-9D47-35D72CB94047}"/>
    <cellStyle name="20% - Accent5 8 2 2 2" xfId="1105" xr:uid="{01FC3ABC-07AD-40F2-9AB6-5F574FF3635C}"/>
    <cellStyle name="20% - Accent5 8 2 3" xfId="1106" xr:uid="{F8927E2A-779D-49F3-B0BD-B27B77BD19B0}"/>
    <cellStyle name="20% - Accent5 8 2 3 2" xfId="1107" xr:uid="{7B041617-B084-4F7F-AC1A-5F659AFD4D18}"/>
    <cellStyle name="20% - Accent5 8 2 4" xfId="1108" xr:uid="{F341CFA6-DC7F-4879-8EE5-CF877C045109}"/>
    <cellStyle name="20% - Accent5 8 3" xfId="1109" xr:uid="{C7DE2A2B-A60A-4F92-9824-32DB86F59F8E}"/>
    <cellStyle name="20% - Accent5 8 3 2" xfId="1110" xr:uid="{316C92F1-2940-4D3B-8DCF-A31F221B078F}"/>
    <cellStyle name="20% - Accent5 8 4" xfId="1111" xr:uid="{DA344B57-76D7-4063-936C-05AB1EE19C52}"/>
    <cellStyle name="20% - Accent5 8 4 2" xfId="1112" xr:uid="{C32F3AA9-AC3E-4AD9-A62B-694B433C8828}"/>
    <cellStyle name="20% - Accent5 8 5" xfId="1113" xr:uid="{70FEF380-F503-4622-A66E-F2A14F5437A1}"/>
    <cellStyle name="20% - Accent5 9" xfId="1114" xr:uid="{7819FFE3-1B9C-4181-8AC5-FB78830E460E}"/>
    <cellStyle name="20% - Accent5 9 2" xfId="1115" xr:uid="{C4E5C9FE-0316-477E-9B31-344A564C018C}"/>
    <cellStyle name="20% - Accent5 9 2 2" xfId="1116" xr:uid="{7CFB78B0-EAA3-4BC1-A9C4-6BB03DEA54A4}"/>
    <cellStyle name="20% - Accent5 9 2 2 2" xfId="1117" xr:uid="{32DEBE3E-1B09-4A24-852E-126E11E62272}"/>
    <cellStyle name="20% - Accent5 9 2 3" xfId="1118" xr:uid="{AD888FFE-E1ED-4084-A504-876082C0F9C0}"/>
    <cellStyle name="20% - Accent5 9 2 3 2" xfId="1119" xr:uid="{B9606629-21BD-4E38-AA9E-B33C8B3E6AC0}"/>
    <cellStyle name="20% - Accent5 9 2 4" xfId="1120" xr:uid="{4BC9CA5E-51C5-4D54-A169-56AE2BB46AAE}"/>
    <cellStyle name="20% - Accent5 9 3" xfId="1121" xr:uid="{5B8B6C0C-C731-4556-BC95-AC9C7FAE3681}"/>
    <cellStyle name="20% - Accent5 9 3 2" xfId="1122" xr:uid="{F0988319-684C-4D8F-9756-573D963D810A}"/>
    <cellStyle name="20% - Accent5 9 4" xfId="1123" xr:uid="{96B6405D-6A84-42A0-92E9-D663CC47BE58}"/>
    <cellStyle name="20% - Accent5 9 4 2" xfId="1124" xr:uid="{6E66751B-EE26-4223-AC23-4E1A8FDFF5BC}"/>
    <cellStyle name="20% - Accent5 9 5" xfId="1125" xr:uid="{20D21757-6E44-4862-B144-EF87AB262392}"/>
    <cellStyle name="20% - Accent6 10" xfId="1126" xr:uid="{7238339A-C198-4EA4-A023-CD4E03C3AB47}"/>
    <cellStyle name="20% - Accent6 10 2" xfId="1127" xr:uid="{05B583A7-96E8-455B-8AC0-E4ED0C36FEDD}"/>
    <cellStyle name="20% - Accent6 10 2 2" xfId="1128" xr:uid="{EBACC993-ABBC-471C-BD9C-BEC10C5B7CD4}"/>
    <cellStyle name="20% - Accent6 10 2 2 2" xfId="1129" xr:uid="{0516ECB4-6170-4E1A-9AA3-A4EC110AD075}"/>
    <cellStyle name="20% - Accent6 10 2 3" xfId="1130" xr:uid="{F1C9CB5C-645B-402D-B500-95A0EB8EA33F}"/>
    <cellStyle name="20% - Accent6 10 2 3 2" xfId="1131" xr:uid="{6B676B2F-71D7-49CC-975F-8506266B34DE}"/>
    <cellStyle name="20% - Accent6 10 2 4" xfId="1132" xr:uid="{3CE1719A-16A1-4A9A-8B87-0C1757A8377A}"/>
    <cellStyle name="20% - Accent6 10 3" xfId="1133" xr:uid="{2513BD20-DF88-4CFB-8880-4A758D8F4A8C}"/>
    <cellStyle name="20% - Accent6 10 3 2" xfId="1134" xr:uid="{E01D504E-2141-4475-AF4C-927D38DB5FEA}"/>
    <cellStyle name="20% - Accent6 10 4" xfId="1135" xr:uid="{1314A58C-1640-4F4F-8781-3D07985A2E8E}"/>
    <cellStyle name="20% - Accent6 10 4 2" xfId="1136" xr:uid="{2868B4EC-07B1-47F4-8851-AF002FECB481}"/>
    <cellStyle name="20% - Accent6 10 5" xfId="1137" xr:uid="{865C8D5B-C8B3-4C71-AA41-52E9DE295EE0}"/>
    <cellStyle name="20% - Accent6 11" xfId="1138" xr:uid="{9D814116-851D-4789-B168-2C2692A36342}"/>
    <cellStyle name="20% - Accent6 11 2" xfId="1139" xr:uid="{3BBB9AA5-B5D4-4D99-BDBA-B5155EBDDA81}"/>
    <cellStyle name="20% - Accent6 11 2 2" xfId="1140" xr:uid="{94227A7C-2535-4A5A-ABFB-EE70F6CC378A}"/>
    <cellStyle name="20% - Accent6 11 2 2 2" xfId="1141" xr:uid="{ECE26295-1170-48DB-B64E-21AB73A55941}"/>
    <cellStyle name="20% - Accent6 11 2 3" xfId="1142" xr:uid="{A675E0E0-05A5-4B14-990E-8583A4B4A2E9}"/>
    <cellStyle name="20% - Accent6 11 2 3 2" xfId="1143" xr:uid="{9C02C03E-CE3A-4444-B2B7-CD2525C535B2}"/>
    <cellStyle name="20% - Accent6 11 2 4" xfId="1144" xr:uid="{DD0D1CE5-FC7B-473C-BB26-BDCB9FCA2814}"/>
    <cellStyle name="20% - Accent6 11 3" xfId="1145" xr:uid="{18CA2DDD-B011-41F2-B318-1E5EF0202103}"/>
    <cellStyle name="20% - Accent6 11 3 2" xfId="1146" xr:uid="{11D6F4FB-1910-40D8-AE21-EECF02B735DF}"/>
    <cellStyle name="20% - Accent6 11 4" xfId="1147" xr:uid="{B98CB971-7947-45D4-AD4E-35BB3E171C9D}"/>
    <cellStyle name="20% - Accent6 11 4 2" xfId="1148" xr:uid="{FAEF9F72-AC4F-4AD5-8B90-CE47F3216899}"/>
    <cellStyle name="20% - Accent6 11 5" xfId="1149" xr:uid="{A44FE9C2-11E5-444E-855D-2406FA1BD1D9}"/>
    <cellStyle name="20% - Accent6 12" xfId="1150" xr:uid="{88E83339-845F-4574-9E4E-913C9995DC71}"/>
    <cellStyle name="20% - Accent6 12 2" xfId="1151" xr:uid="{4026AE51-38B6-403A-8D30-889FC796B679}"/>
    <cellStyle name="20% - Accent6 12 2 2" xfId="1152" xr:uid="{F2D4C793-6AC3-43D0-977C-E5AB703B2403}"/>
    <cellStyle name="20% - Accent6 12 3" xfId="1153" xr:uid="{598AF638-C6F6-4EDA-A398-3C5DF3C10CC3}"/>
    <cellStyle name="20% - Accent6 12 3 2" xfId="1154" xr:uid="{F52106AA-3C3E-4F4E-8221-63B9AB88370B}"/>
    <cellStyle name="20% - Accent6 12 4" xfId="1155" xr:uid="{15A536C6-403A-401B-BE41-9A6BF11B9DC1}"/>
    <cellStyle name="20% - Accent6 13" xfId="1156" xr:uid="{516BD201-FD87-4A60-A307-36AA92D22CC6}"/>
    <cellStyle name="20% - Accent6 13 2" xfId="1157" xr:uid="{AB05F2EC-EBAF-4C19-9CBA-545F65C90F22}"/>
    <cellStyle name="20% - Accent6 13 2 2" xfId="1158" xr:uid="{29B40F4D-4F95-45BA-B914-B7C7EB9D73E1}"/>
    <cellStyle name="20% - Accent6 13 3" xfId="1159" xr:uid="{922622C4-EBCD-40B0-A218-7320C9B00518}"/>
    <cellStyle name="20% - Accent6 13 3 2" xfId="1160" xr:uid="{B00546F9-3C85-4C26-BAD9-12EAD076792E}"/>
    <cellStyle name="20% - Accent6 13 4" xfId="1161" xr:uid="{1BFDD5EF-FFF3-4423-A8F6-8B792751F738}"/>
    <cellStyle name="20% - Accent6 14" xfId="1162" xr:uid="{5F2C5CEA-98F9-44BC-85A6-42730D598B6D}"/>
    <cellStyle name="20% - Accent6 14 2" xfId="1163" xr:uid="{6F3FBA75-2275-4A9E-B2CC-518BDF9EEC45}"/>
    <cellStyle name="20% - Accent6 14 2 2" xfId="1164" xr:uid="{4AB4890B-8AB5-4FBE-82CF-3464E906C261}"/>
    <cellStyle name="20% - Accent6 14 3" xfId="1165" xr:uid="{63D8953C-7956-4225-A02E-29E1C630FEFF}"/>
    <cellStyle name="20% - Accent6 14 3 2" xfId="1166" xr:uid="{085D52A6-857F-4AC8-977D-24DB06819378}"/>
    <cellStyle name="20% - Accent6 14 4" xfId="1167" xr:uid="{D21F07E3-BF52-49A5-8AE2-D1FEAFAC1DBE}"/>
    <cellStyle name="20% - Accent6 15" xfId="1168" xr:uid="{AFAF5026-A8F4-4863-A796-7401497F1513}"/>
    <cellStyle name="20% - Accent6 15 2" xfId="1169" xr:uid="{6AED930C-D2EA-43B6-AAA4-84DC8F78B714}"/>
    <cellStyle name="20% - Accent6 15 2 2" xfId="1170" xr:uid="{28D702B8-7CAC-409C-887D-A5EEAD100F66}"/>
    <cellStyle name="20% - Accent6 15 3" xfId="1171" xr:uid="{98A7F46E-7170-4FBA-BC5D-0474363EED71}"/>
    <cellStyle name="20% - Accent6 15 3 2" xfId="1172" xr:uid="{A99158D9-8693-4082-8985-6712A38D2F91}"/>
    <cellStyle name="20% - Accent6 15 4" xfId="1173" xr:uid="{01D7818B-99C8-45FB-9D22-0DB569710A56}"/>
    <cellStyle name="20% - Accent6 16" xfId="1174" xr:uid="{88128D04-D36F-418E-A36E-7C96E8D155D4}"/>
    <cellStyle name="20% - Accent6 16 2" xfId="1175" xr:uid="{ED7AED78-708C-42C6-9667-3C9CAE2321D2}"/>
    <cellStyle name="20% - Accent6 17" xfId="1176" xr:uid="{8AEA7A5F-40D6-4DB8-9E00-F9A1A6069C53}"/>
    <cellStyle name="20% - Accent6 17 2" xfId="1177" xr:uid="{FC9009DB-E776-478F-B871-A4085DFCC9BC}"/>
    <cellStyle name="20% - Accent6 17 2 2" xfId="3470" xr:uid="{EAC9D4AC-60C4-4A1F-ACDB-3E4893BF71B0}"/>
    <cellStyle name="20% - Accent6 17 3" xfId="1178" xr:uid="{ED2135F4-064F-47EB-9793-F2EDB5AA19F2}"/>
    <cellStyle name="20% - Accent6 18" xfId="1179" xr:uid="{5535A43C-2D1E-4F3A-8C93-16FF31F4245C}"/>
    <cellStyle name="20% - Accent6 18 2" xfId="1180" xr:uid="{5F01A83B-0264-48D7-AD56-927094B4BACA}"/>
    <cellStyle name="20% - Accent6 18 2 2" xfId="3471" xr:uid="{A03FD701-0F48-44BB-AF62-584001B92142}"/>
    <cellStyle name="20% - Accent6 18 3" xfId="1181" xr:uid="{7828A6AF-BCE7-44B0-83EB-7F74421F5111}"/>
    <cellStyle name="20% - Accent6 19" xfId="3472" xr:uid="{53A86A98-6F0F-4E63-8F99-74D482E34F89}"/>
    <cellStyle name="20% - Accent6 2" xfId="1182" xr:uid="{BE7D2B89-0AA4-4A40-84D1-EBE5E753B436}"/>
    <cellStyle name="20% - Accent6 2 2" xfId="1183" xr:uid="{8A0DE9A8-3D4F-49DC-9B11-6D697B356078}"/>
    <cellStyle name="20% - Accent6 2 2 2" xfId="1184" xr:uid="{06903E6C-4C80-4250-AA8E-E0E5651C8FDA}"/>
    <cellStyle name="20% - Accent6 2 2 2 2" xfId="1185" xr:uid="{C25800B3-1062-40EE-87BE-4AAB473E1573}"/>
    <cellStyle name="20% - Accent6 2 2 2 2 2" xfId="1186" xr:uid="{63111020-86A6-42D9-81D7-8211BC3B5FA6}"/>
    <cellStyle name="20% - Accent6 2 2 2 3" xfId="1187" xr:uid="{FE2A74BE-1806-4335-8A04-4075E70C2D82}"/>
    <cellStyle name="20% - Accent6 2 2 2 3 2" xfId="1188" xr:uid="{A73DF1DE-98CB-4F94-9C71-2B4A4280F66B}"/>
    <cellStyle name="20% - Accent6 2 2 2 4" xfId="1189" xr:uid="{1EE951F7-55CB-4638-AD2D-BFD725502258}"/>
    <cellStyle name="20% - Accent6 2 2 3" xfId="1190" xr:uid="{C86BB79B-F9F9-40A5-B553-70F9B981F754}"/>
    <cellStyle name="20% - Accent6 2 2 3 2" xfId="1191" xr:uid="{1FA15A73-FA1D-4FB2-A321-5008DB92F3E3}"/>
    <cellStyle name="20% - Accent6 2 2 4" xfId="1192" xr:uid="{1E9B28EF-5848-46A5-9E34-6D3DF163880E}"/>
    <cellStyle name="20% - Accent6 2 2 4 2" xfId="1193" xr:uid="{75A723AA-C758-4F49-8C7A-ECFE70D64FE7}"/>
    <cellStyle name="20% - Accent6 2 2 5" xfId="1194" xr:uid="{DE8E6E83-05CA-4DDB-9D66-90757922065B}"/>
    <cellStyle name="20% - Accent6 2 3" xfId="1195" xr:uid="{39C66D9E-B836-4055-A4C3-764940C2EC36}"/>
    <cellStyle name="20% - Accent6 2 3 2" xfId="1196" xr:uid="{5426B290-28CF-413C-90A8-0BF8E55FF7D7}"/>
    <cellStyle name="20% - Accent6 2 3 2 2" xfId="1197" xr:uid="{9CBEAA04-74CC-4EF4-8AAA-B055A88A2E69}"/>
    <cellStyle name="20% - Accent6 2 3 3" xfId="1198" xr:uid="{E588136D-3C93-4E23-9691-9E58CDDB3E1B}"/>
    <cellStyle name="20% - Accent6 2 3 3 2" xfId="1199" xr:uid="{582B1883-7D0A-41A2-9184-3435D739C67C}"/>
    <cellStyle name="20% - Accent6 2 3 4" xfId="1200" xr:uid="{64D1EB34-B669-4CAC-9180-C7DD52BD4DDC}"/>
    <cellStyle name="20% - Accent6 2 4" xfId="1201" xr:uid="{A7AB6CBC-D8A5-4BB6-954E-78BB787A048A}"/>
    <cellStyle name="20% - Accent6 2 4 2" xfId="1202" xr:uid="{2C1E7C3F-32C3-4F57-A562-EBF5A6AAA0EB}"/>
    <cellStyle name="20% - Accent6 2 5" xfId="1203" xr:uid="{4DEE221A-F52C-4F25-ADE6-1D1359A72013}"/>
    <cellStyle name="20% - Accent6 2 5 2" xfId="1204" xr:uid="{69716F97-5AFD-457F-B5B0-6B66B896A1D0}"/>
    <cellStyle name="20% - Accent6 2 6" xfId="1205" xr:uid="{CD18C3BC-2778-4C20-A935-152EEF2C29AD}"/>
    <cellStyle name="20% - Accent6 20" xfId="3473" xr:uid="{FE56D57A-BFFC-4A4F-8A97-2C433B2A370C}"/>
    <cellStyle name="20% - Accent6 21" xfId="3474" xr:uid="{3C971FE5-DF7A-4070-8017-1004B20692A6}"/>
    <cellStyle name="20% - Accent6 22" xfId="3475" xr:uid="{39112FE8-08FE-493F-8E99-A17DC7B753E0}"/>
    <cellStyle name="20% - Accent6 23" xfId="3476" xr:uid="{6CCEE692-12FC-40F9-AEEC-2D4E954BD54F}"/>
    <cellStyle name="20% - Accent6 24" xfId="3477" xr:uid="{F3FD6CDD-39B3-458E-BB16-01989A9563D5}"/>
    <cellStyle name="20% - Accent6 25" xfId="3478" xr:uid="{F592DC15-6045-4CCB-B632-CB6CA66F1C2A}"/>
    <cellStyle name="20% - Accent6 3" xfId="1206" xr:uid="{B2348BF5-AE5E-4FE5-B353-C5AA47B502AC}"/>
    <cellStyle name="20% - Accent6 3 2" xfId="1207" xr:uid="{6408BD6B-78CE-4991-919F-6256D2954187}"/>
    <cellStyle name="20% - Accent6 3 2 2" xfId="1208" xr:uid="{5D4551B3-025C-4EAE-8D2D-B7984C8F2BDA}"/>
    <cellStyle name="20% - Accent6 3 2 2 2" xfId="1209" xr:uid="{11D308E3-BA5E-4F6B-9897-D58A7C8D579D}"/>
    <cellStyle name="20% - Accent6 3 2 2 2 2" xfId="1210" xr:uid="{1FEA321A-0FD3-4BE2-98DB-74186B433762}"/>
    <cellStyle name="20% - Accent6 3 2 2 3" xfId="1211" xr:uid="{6D62EFE5-76A7-40C9-A668-75EA29DB0577}"/>
    <cellStyle name="20% - Accent6 3 2 2 3 2" xfId="1212" xr:uid="{8B0542B0-D0F6-47A6-850B-B809AE4039C5}"/>
    <cellStyle name="20% - Accent6 3 2 2 4" xfId="1213" xr:uid="{D8BF18D7-E6D7-4401-80EF-6143013C078B}"/>
    <cellStyle name="20% - Accent6 3 2 3" xfId="1214" xr:uid="{124CBB72-93D1-425D-A09A-98A0FF7F6EDC}"/>
    <cellStyle name="20% - Accent6 3 2 3 2" xfId="1215" xr:uid="{F1198B68-DE0F-40F6-BDAB-382696F590C1}"/>
    <cellStyle name="20% - Accent6 3 2 4" xfId="1216" xr:uid="{F3993D6F-B0E9-4C4E-BB18-B2884F721B5C}"/>
    <cellStyle name="20% - Accent6 3 2 4 2" xfId="1217" xr:uid="{AA5775A4-214A-4227-B49C-22DAAF63C856}"/>
    <cellStyle name="20% - Accent6 3 2 5" xfId="1218" xr:uid="{CD8DB03C-BA2E-498C-9FFA-D4361C63C03B}"/>
    <cellStyle name="20% - Accent6 3 3" xfId="1219" xr:uid="{F357F253-374D-4D68-9E9D-135205D32A38}"/>
    <cellStyle name="20% - Accent6 3 3 2" xfId="1220" xr:uid="{1512A97F-5766-4678-9708-B59B8718955E}"/>
    <cellStyle name="20% - Accent6 3 3 2 2" xfId="1221" xr:uid="{7479FB4A-AA00-4B3A-BA86-4D56BCEF480A}"/>
    <cellStyle name="20% - Accent6 3 3 3" xfId="1222" xr:uid="{CC9D236B-AE51-4C54-945C-A7354ED81F06}"/>
    <cellStyle name="20% - Accent6 3 3 3 2" xfId="1223" xr:uid="{E54DC235-CA39-4045-81E1-604DF952DE21}"/>
    <cellStyle name="20% - Accent6 3 3 4" xfId="1224" xr:uid="{78046E7F-94B2-4376-B228-497BAFAF68BB}"/>
    <cellStyle name="20% - Accent6 3 4" xfId="1225" xr:uid="{7A85C4BF-107A-4E44-B8E5-6DA2CD0E0B7B}"/>
    <cellStyle name="20% - Accent6 3 4 2" xfId="1226" xr:uid="{F71FA912-2569-4BF7-B6F7-03F9A077338F}"/>
    <cellStyle name="20% - Accent6 3 5" xfId="1227" xr:uid="{2E294F09-3376-45BA-9AF5-12867FB3EE19}"/>
    <cellStyle name="20% - Accent6 3 5 2" xfId="1228" xr:uid="{0A2F2664-2AD8-483D-9FF7-CC57A81B2300}"/>
    <cellStyle name="20% - Accent6 3 6" xfId="1229" xr:uid="{794DE1A7-DD89-4994-BD66-B600EF4C5922}"/>
    <cellStyle name="20% - Accent6 4" xfId="1230" xr:uid="{7621EC1B-C9CA-4C3D-B216-4C559D2137CC}"/>
    <cellStyle name="20% - Accent6 4 2" xfId="1231" xr:uid="{936362B3-21ED-4AE0-B775-20E74B343A2B}"/>
    <cellStyle name="20% - Accent6 4 2 2" xfId="1232" xr:uid="{CC51D8F3-BD8D-487A-842E-4B9DAACD5249}"/>
    <cellStyle name="20% - Accent6 4 2 2 2" xfId="1233" xr:uid="{0BDE4033-9FAC-49BE-872D-DA3481D23BFB}"/>
    <cellStyle name="20% - Accent6 4 2 2 2 2" xfId="1234" xr:uid="{8895F618-1DE1-4CEA-8C65-49061C5C918B}"/>
    <cellStyle name="20% - Accent6 4 2 2 3" xfId="1235" xr:uid="{2DC51A6E-7486-4732-8B3F-EFC465A3BC30}"/>
    <cellStyle name="20% - Accent6 4 2 2 3 2" xfId="1236" xr:uid="{786AA419-354F-40D1-B8A1-8C067D32A5A7}"/>
    <cellStyle name="20% - Accent6 4 2 2 4" xfId="1237" xr:uid="{28717EA1-1D2D-48C0-A86A-74842308A2E1}"/>
    <cellStyle name="20% - Accent6 4 2 3" xfId="1238" xr:uid="{39E5DC11-3930-4735-A5CA-154CB47B06EA}"/>
    <cellStyle name="20% - Accent6 4 2 3 2" xfId="1239" xr:uid="{0F33BA6A-62A5-4958-844A-7257CEC34F03}"/>
    <cellStyle name="20% - Accent6 4 2 4" xfId="1240" xr:uid="{80B3FFDB-318D-445E-8C82-0F94CF876392}"/>
    <cellStyle name="20% - Accent6 4 2 4 2" xfId="1241" xr:uid="{CAD36F3C-7784-43BF-95BD-280F4490AABD}"/>
    <cellStyle name="20% - Accent6 4 2 5" xfId="1242" xr:uid="{D026022A-80D4-4F8E-B805-FEF586DE109F}"/>
    <cellStyle name="20% - Accent6 4 3" xfId="1243" xr:uid="{5E49546C-72F8-4F03-A45F-B866FB6B6910}"/>
    <cellStyle name="20% - Accent6 4 3 2" xfId="1244" xr:uid="{05F351CA-2A63-4386-9B78-72E3FE3987E1}"/>
    <cellStyle name="20% - Accent6 4 3 2 2" xfId="1245" xr:uid="{4C803AE7-9AC1-4652-95F8-9B1EC7F4A1B0}"/>
    <cellStyle name="20% - Accent6 4 3 3" xfId="1246" xr:uid="{ABB41D3E-5CFE-44D1-A55E-CCED30E0F028}"/>
    <cellStyle name="20% - Accent6 4 3 3 2" xfId="1247" xr:uid="{8E5CA784-69AA-4FA0-9048-EF504F3CD51F}"/>
    <cellStyle name="20% - Accent6 4 3 4" xfId="1248" xr:uid="{E2CA82D6-4EC0-45E9-B28C-4755CD3F2392}"/>
    <cellStyle name="20% - Accent6 4 4" xfId="1249" xr:uid="{5843CC33-0FAC-4D10-8541-C631343F02BD}"/>
    <cellStyle name="20% - Accent6 4 4 2" xfId="1250" xr:uid="{D6413875-540A-43A5-80B5-D7481ED08942}"/>
    <cellStyle name="20% - Accent6 4 5" xfId="1251" xr:uid="{977FB1B0-1444-444C-9F0E-9A132CF552DD}"/>
    <cellStyle name="20% - Accent6 4 5 2" xfId="1252" xr:uid="{10726B27-AA6B-44D3-B2ED-4658BF033018}"/>
    <cellStyle name="20% - Accent6 4 6" xfId="1253" xr:uid="{E56BF737-0478-4762-8E5F-60F5188E2C98}"/>
    <cellStyle name="20% - Accent6 5" xfId="1254" xr:uid="{C3D91268-23A5-48DC-8A41-9291BCB182D9}"/>
    <cellStyle name="20% - Accent6 5 2" xfId="1255" xr:uid="{717157D5-79CD-4F81-85CD-2E9753E1A93A}"/>
    <cellStyle name="20% - Accent6 5 2 2" xfId="1256" xr:uid="{4C094A48-40BB-4ABA-A13D-DE1A2E82E427}"/>
    <cellStyle name="20% - Accent6 5 2 2 2" xfId="1257" xr:uid="{1465FEC1-451F-4D96-B2CB-484D0B4C1938}"/>
    <cellStyle name="20% - Accent6 5 2 2 2 2" xfId="1258" xr:uid="{1CEE84FC-FFC6-4F71-A366-B96C029BF15E}"/>
    <cellStyle name="20% - Accent6 5 2 2 3" xfId="1259" xr:uid="{F6D462A6-BE12-4B50-875E-788649F72388}"/>
    <cellStyle name="20% - Accent6 5 2 2 3 2" xfId="1260" xr:uid="{321E466C-B3F5-4E1E-A9D6-FBD036C6DFCF}"/>
    <cellStyle name="20% - Accent6 5 2 2 4" xfId="1261" xr:uid="{61D890E8-904F-4637-9130-9255D98DBD7A}"/>
    <cellStyle name="20% - Accent6 5 2 3" xfId="1262" xr:uid="{77AB34E5-C37D-432E-8811-D4C52AF321E8}"/>
    <cellStyle name="20% - Accent6 5 2 3 2" xfId="1263" xr:uid="{EF3D4150-10B5-463C-ACC2-ED3B1076D71F}"/>
    <cellStyle name="20% - Accent6 5 2 4" xfId="1264" xr:uid="{E544B3CE-E7D6-4A13-B38F-7087645D1193}"/>
    <cellStyle name="20% - Accent6 5 2 4 2" xfId="1265" xr:uid="{13225C84-D1F1-45FD-BD3D-AC1198B50ADE}"/>
    <cellStyle name="20% - Accent6 5 2 5" xfId="1266" xr:uid="{0591FBAC-1236-45BA-8DF4-B629DC4A39D0}"/>
    <cellStyle name="20% - Accent6 5 3" xfId="1267" xr:uid="{712258CC-CAEB-4A47-9A16-D2211E1E1C93}"/>
    <cellStyle name="20% - Accent6 5 3 2" xfId="1268" xr:uid="{DA1B5FDA-17E3-4130-9C00-165397E2C779}"/>
    <cellStyle name="20% - Accent6 5 3 2 2" xfId="1269" xr:uid="{C3A69C57-53A0-4DC7-AD6C-A6F4C44BAA0B}"/>
    <cellStyle name="20% - Accent6 5 3 3" xfId="1270" xr:uid="{28573636-112F-4E12-88DE-FB0B14EFB8C3}"/>
    <cellStyle name="20% - Accent6 5 3 3 2" xfId="1271" xr:uid="{BF96CCEB-0582-4646-B04C-38A072A154EA}"/>
    <cellStyle name="20% - Accent6 5 3 4" xfId="1272" xr:uid="{E66B5A0A-1DCE-45F3-B93A-D9867D1591BE}"/>
    <cellStyle name="20% - Accent6 5 4" xfId="1273" xr:uid="{0A61D141-F27B-4B7A-ADBE-7D0E99983C2E}"/>
    <cellStyle name="20% - Accent6 5 4 2" xfId="1274" xr:uid="{91F5518D-9332-42DD-ACF8-791FAB93DBE1}"/>
    <cellStyle name="20% - Accent6 5 5" xfId="1275" xr:uid="{2D8D664E-CD82-49D6-B4EE-141BD88641CC}"/>
    <cellStyle name="20% - Accent6 5 5 2" xfId="1276" xr:uid="{29C47DC9-CDF5-4C02-B83F-F13F0661C549}"/>
    <cellStyle name="20% - Accent6 5 6" xfId="1277" xr:uid="{D8E256DD-8701-446A-A86D-8E3970778548}"/>
    <cellStyle name="20% - Accent6 6" xfId="1278" xr:uid="{C2A82E82-DC56-4D95-991A-F73A9631558D}"/>
    <cellStyle name="20% - Accent6 6 2" xfId="1279" xr:uid="{A6983D24-3C66-4C64-B32F-52FAF513B093}"/>
    <cellStyle name="20% - Accent6 6 2 2" xfId="1280" xr:uid="{AC711AF0-E9C2-4B83-AB5C-D4BF78FC7C1E}"/>
    <cellStyle name="20% - Accent6 6 2 2 2" xfId="1281" xr:uid="{B8130F12-94DC-4195-B74A-E070C57138E4}"/>
    <cellStyle name="20% - Accent6 6 2 2 2 2" xfId="1282" xr:uid="{B5347AD7-E4CE-47BD-872E-787B3AF4384A}"/>
    <cellStyle name="20% - Accent6 6 2 2 3" xfId="1283" xr:uid="{C3BC3951-E7FB-4949-A8CA-395953BBF581}"/>
    <cellStyle name="20% - Accent6 6 2 2 3 2" xfId="1284" xr:uid="{C0697611-B935-4A5D-909F-FBF6D24C960A}"/>
    <cellStyle name="20% - Accent6 6 2 2 4" xfId="1285" xr:uid="{27F931D2-7806-40FC-9EB8-7471051ECE47}"/>
    <cellStyle name="20% - Accent6 6 2 3" xfId="1286" xr:uid="{E495DC95-663B-4A38-B7C2-5E5942E45E20}"/>
    <cellStyle name="20% - Accent6 6 2 3 2" xfId="1287" xr:uid="{E13BA231-3CDC-4249-9B2A-B58F5F742D35}"/>
    <cellStyle name="20% - Accent6 6 2 4" xfId="1288" xr:uid="{BDD9B08E-F5D6-4D83-984F-B1375D8FA4CC}"/>
    <cellStyle name="20% - Accent6 6 2 4 2" xfId="1289" xr:uid="{E8F9ABB8-8348-4E9E-9798-77DD9AF6081B}"/>
    <cellStyle name="20% - Accent6 6 2 5" xfId="1290" xr:uid="{2510BD41-79D1-4245-BC41-9D5840FD9955}"/>
    <cellStyle name="20% - Accent6 6 3" xfId="1291" xr:uid="{E57CB816-FE2D-481A-BC22-96A17CBC16A0}"/>
    <cellStyle name="20% - Accent6 6 3 2" xfId="1292" xr:uid="{821F0ABA-7180-435D-91A4-5127E35469C3}"/>
    <cellStyle name="20% - Accent6 6 3 2 2" xfId="1293" xr:uid="{57B7FE20-FA9D-4445-9D74-804A68A5D005}"/>
    <cellStyle name="20% - Accent6 6 3 3" xfId="1294" xr:uid="{94E94B9B-C02F-4DF7-8819-65CCBB2ADD2F}"/>
    <cellStyle name="20% - Accent6 6 3 3 2" xfId="1295" xr:uid="{5C004B86-DF2A-4745-BF09-D98B4A22958F}"/>
    <cellStyle name="20% - Accent6 6 3 4" xfId="1296" xr:uid="{9344E9AD-3DEC-46A0-A8FD-96677CB32624}"/>
    <cellStyle name="20% - Accent6 6 4" xfId="1297" xr:uid="{C8B3A058-43BA-4E9B-AF9C-3B0E74074603}"/>
    <cellStyle name="20% - Accent6 6 4 2" xfId="1298" xr:uid="{4F1ADD59-6F9C-4A04-80EC-ECB7270EB334}"/>
    <cellStyle name="20% - Accent6 6 5" xfId="1299" xr:uid="{447EABA3-BE75-4837-BA55-2D94306E3A0E}"/>
    <cellStyle name="20% - Accent6 6 5 2" xfId="1300" xr:uid="{02CEAA73-9066-4F74-9C08-7F933F88299C}"/>
    <cellStyle name="20% - Accent6 6 6" xfId="1301" xr:uid="{05024A26-7124-4CBA-A8F1-B7D1A3821C9F}"/>
    <cellStyle name="20% - Accent6 7" xfId="1302" xr:uid="{A19EE5E4-2560-4AA2-B314-47EEF1AF6146}"/>
    <cellStyle name="20% - Accent6 7 2" xfId="1303" xr:uid="{B0C23A10-CB27-4A55-91E9-340C5BC2B845}"/>
    <cellStyle name="20% - Accent6 7 2 2" xfId="1304" xr:uid="{92D9FE0E-EC68-49A5-849B-F50921D5665A}"/>
    <cellStyle name="20% - Accent6 7 2 2 2" xfId="1305" xr:uid="{BCEC147C-57F7-43AB-93DD-620C9ED6C7DD}"/>
    <cellStyle name="20% - Accent6 7 2 2 2 2" xfId="1306" xr:uid="{7F8DF1E7-15BE-4510-8DE5-6B6771011B98}"/>
    <cellStyle name="20% - Accent6 7 2 2 3" xfId="1307" xr:uid="{E03309AA-32DF-4E97-A597-CF79F69A35D4}"/>
    <cellStyle name="20% - Accent6 7 2 2 3 2" xfId="1308" xr:uid="{151343BB-85BB-448F-919B-2A7F6170E7D9}"/>
    <cellStyle name="20% - Accent6 7 2 2 4" xfId="1309" xr:uid="{622A445B-457B-42A5-97F6-F10D979E0B41}"/>
    <cellStyle name="20% - Accent6 7 2 3" xfId="1310" xr:uid="{94AC9F5A-504C-4F13-8719-8B7911798EC8}"/>
    <cellStyle name="20% - Accent6 7 2 3 2" xfId="1311" xr:uid="{163EBDFD-0B39-4BC8-A38F-A7D1C26ACAFC}"/>
    <cellStyle name="20% - Accent6 7 2 4" xfId="1312" xr:uid="{187566E9-103B-4BBE-8E3F-85C7BAD600AE}"/>
    <cellStyle name="20% - Accent6 7 2 4 2" xfId="1313" xr:uid="{6DA6DCCD-A668-41DE-9863-F2AD69293D9E}"/>
    <cellStyle name="20% - Accent6 7 2 5" xfId="1314" xr:uid="{1616920B-3CFB-48CE-BB5B-8177DF236175}"/>
    <cellStyle name="20% - Accent6 7 3" xfId="1315" xr:uid="{A64A6BD3-F858-4552-9899-04B298154970}"/>
    <cellStyle name="20% - Accent6 7 3 2" xfId="1316" xr:uid="{F01BCB82-A5F6-4959-AC58-4A7329E090D7}"/>
    <cellStyle name="20% - Accent6 7 3 2 2" xfId="1317" xr:uid="{42290910-9E5F-48E6-9A0A-6CE4203B36DB}"/>
    <cellStyle name="20% - Accent6 7 3 3" xfId="1318" xr:uid="{B26B23E1-9E1C-4125-A363-5B3D4A2F5A31}"/>
    <cellStyle name="20% - Accent6 7 3 3 2" xfId="1319" xr:uid="{FCC641BC-2FD1-44AB-A7D9-3D4800335454}"/>
    <cellStyle name="20% - Accent6 7 3 4" xfId="1320" xr:uid="{BBF98E83-CD1B-4AF3-B4E8-96461B31F9C9}"/>
    <cellStyle name="20% - Accent6 7 4" xfId="1321" xr:uid="{E3463DD0-E6D4-427C-8101-EDA1520CDAA9}"/>
    <cellStyle name="20% - Accent6 7 4 2" xfId="1322" xr:uid="{B70CC47C-0567-458D-9857-2DB9F437E22F}"/>
    <cellStyle name="20% - Accent6 7 5" xfId="1323" xr:uid="{4B731964-1DA8-4AD8-A10F-92702B557458}"/>
    <cellStyle name="20% - Accent6 7 5 2" xfId="1324" xr:uid="{73D68E28-7228-47E5-BC7E-2D21706172FE}"/>
    <cellStyle name="20% - Accent6 7 6" xfId="1325" xr:uid="{6D000942-E859-4C94-8A78-D5B8E97A8605}"/>
    <cellStyle name="20% - Accent6 8" xfId="1326" xr:uid="{1ABCEBF6-304B-4097-89DE-CE71B66BFD8F}"/>
    <cellStyle name="20% - Accent6 8 2" xfId="1327" xr:uid="{D496FB44-C948-47B5-8B3F-26A315908689}"/>
    <cellStyle name="20% - Accent6 8 2 2" xfId="1328" xr:uid="{11C4D69B-C58D-4B71-B9E9-0DD045B4C5C1}"/>
    <cellStyle name="20% - Accent6 8 2 2 2" xfId="1329" xr:uid="{DAE3C8AC-1C5C-468A-8E1E-8F2E05CD1304}"/>
    <cellStyle name="20% - Accent6 8 2 3" xfId="1330" xr:uid="{C5347020-F240-45FE-A763-ED8ECAD54FBB}"/>
    <cellStyle name="20% - Accent6 8 2 3 2" xfId="1331" xr:uid="{3117C2EA-2BE5-4B31-82C2-899117BC96FD}"/>
    <cellStyle name="20% - Accent6 8 2 4" xfId="1332" xr:uid="{28EBFB66-F4AC-4AFE-95B9-C0853A845662}"/>
    <cellStyle name="20% - Accent6 8 3" xfId="1333" xr:uid="{52A98211-EB69-4AAD-AB81-9148507C3A9E}"/>
    <cellStyle name="20% - Accent6 8 3 2" xfId="1334" xr:uid="{0FC5041D-DE48-4F74-A104-17E827083A45}"/>
    <cellStyle name="20% - Accent6 8 4" xfId="1335" xr:uid="{B77F730D-47F5-4898-B29F-AE81F2696804}"/>
    <cellStyle name="20% - Accent6 8 4 2" xfId="1336" xr:uid="{D7285629-B3F0-41A0-8E6E-A2966142F0E8}"/>
    <cellStyle name="20% - Accent6 8 5" xfId="1337" xr:uid="{4E6AF30E-22DC-453A-9D4A-BDAD69092959}"/>
    <cellStyle name="20% - Accent6 9" xfId="1338" xr:uid="{900D4AB5-38BB-4E75-8DA1-AAE8D8AB79B8}"/>
    <cellStyle name="20% - Accent6 9 2" xfId="1339" xr:uid="{5A02701E-BD8A-4D0A-8D40-58E275425AA1}"/>
    <cellStyle name="20% - Accent6 9 2 2" xfId="1340" xr:uid="{4E63AC04-11DC-4616-9E05-1990309FDAE4}"/>
    <cellStyle name="20% - Accent6 9 2 2 2" xfId="1341" xr:uid="{C41E5626-F541-479E-BF18-781DE6822DC2}"/>
    <cellStyle name="20% - Accent6 9 2 3" xfId="1342" xr:uid="{94A8D76B-494C-4325-9F64-94E2DEA5C834}"/>
    <cellStyle name="20% - Accent6 9 2 3 2" xfId="1343" xr:uid="{FB3346B9-EA1F-4552-A067-8253F871C267}"/>
    <cellStyle name="20% - Accent6 9 2 4" xfId="1344" xr:uid="{367DBF5D-EDEC-48A9-BE14-FEEC9E19C019}"/>
    <cellStyle name="20% - Accent6 9 3" xfId="1345" xr:uid="{B005B9BC-C341-41AB-8777-5D9C7871A011}"/>
    <cellStyle name="20% - Accent6 9 3 2" xfId="1346" xr:uid="{638DFB71-2061-4079-938F-3717CD2DD740}"/>
    <cellStyle name="20% - Accent6 9 4" xfId="1347" xr:uid="{D98857A6-2A1E-4A86-AE46-E711A7CDCC41}"/>
    <cellStyle name="20% - Accent6 9 4 2" xfId="1348" xr:uid="{90577D42-E53B-46D2-A27B-7ADEDDE5E4CB}"/>
    <cellStyle name="20% - Accent6 9 5" xfId="1349" xr:uid="{DA0FBE74-04F9-4FD8-BDD3-13758AF37FE4}"/>
    <cellStyle name="40% - Accent1 10" xfId="1350" xr:uid="{B0D03E3A-C10F-4531-96E2-8858DCCF7738}"/>
    <cellStyle name="40% - Accent1 10 2" xfId="1351" xr:uid="{587AF5E4-80B9-4699-87C7-A16F5469177E}"/>
    <cellStyle name="40% - Accent1 10 2 2" xfId="1352" xr:uid="{32DFAC7D-B158-48B1-A5E0-87A9A3D28914}"/>
    <cellStyle name="40% - Accent1 10 2 2 2" xfId="1353" xr:uid="{A707BB6D-5858-4656-98EA-C1BCBA445E5B}"/>
    <cellStyle name="40% - Accent1 10 2 3" xfId="1354" xr:uid="{C0956645-BA30-4011-8BC0-EC51F8B7EECF}"/>
    <cellStyle name="40% - Accent1 10 2 3 2" xfId="1355" xr:uid="{D81006E7-0444-4F82-9D6F-0A4FB9A6962C}"/>
    <cellStyle name="40% - Accent1 10 2 4" xfId="1356" xr:uid="{BF9DF467-E815-475C-9E54-96C207A9E3B2}"/>
    <cellStyle name="40% - Accent1 10 3" xfId="1357" xr:uid="{DD934826-AE4A-4607-B9B1-682F35CF6A4E}"/>
    <cellStyle name="40% - Accent1 10 3 2" xfId="1358" xr:uid="{77181F5C-A6FE-44EC-9EFC-4FC671085CF9}"/>
    <cellStyle name="40% - Accent1 10 4" xfId="1359" xr:uid="{30DBEA09-63C3-4AAD-8C97-B4D1503B9EDD}"/>
    <cellStyle name="40% - Accent1 10 4 2" xfId="1360" xr:uid="{6A0D5535-872D-4647-B0D9-AB4BC24AE0F4}"/>
    <cellStyle name="40% - Accent1 10 5" xfId="1361" xr:uid="{D93D8A73-D26C-4BD2-905D-04F82A26C609}"/>
    <cellStyle name="40% - Accent1 11" xfId="1362" xr:uid="{2AA2BC15-E585-4F33-A671-85F26A08C428}"/>
    <cellStyle name="40% - Accent1 11 2" xfId="1363" xr:uid="{5B9303E6-73E8-4487-85A0-F064F1B42BDE}"/>
    <cellStyle name="40% - Accent1 11 2 2" xfId="1364" xr:uid="{68FE797C-D956-4EA5-A99D-7268CF90161C}"/>
    <cellStyle name="40% - Accent1 11 2 2 2" xfId="1365" xr:uid="{E4DF8B19-3AD8-432E-8E3C-161B2671E239}"/>
    <cellStyle name="40% - Accent1 11 2 3" xfId="1366" xr:uid="{14659BD8-6950-4699-8F32-96B2D6660EE7}"/>
    <cellStyle name="40% - Accent1 11 2 3 2" xfId="1367" xr:uid="{AEAA93AF-FE06-4972-BBD0-2C9EC390BF8F}"/>
    <cellStyle name="40% - Accent1 11 2 4" xfId="1368" xr:uid="{A6B20316-9262-4CA7-BF27-252D300D08EA}"/>
    <cellStyle name="40% - Accent1 11 3" xfId="1369" xr:uid="{C543EE8A-0F41-4A60-96B9-0143572DCEFA}"/>
    <cellStyle name="40% - Accent1 11 3 2" xfId="1370" xr:uid="{E8AD5D9F-6749-4FFE-91B1-2492F0CB06E5}"/>
    <cellStyle name="40% - Accent1 11 4" xfId="1371" xr:uid="{5E31755E-2868-4848-92C0-4B27EFFBE202}"/>
    <cellStyle name="40% - Accent1 11 4 2" xfId="1372" xr:uid="{E1CF2DD1-76D0-40A7-9BE1-4B6886CA3A12}"/>
    <cellStyle name="40% - Accent1 11 5" xfId="1373" xr:uid="{A5F716D5-D9D9-47C9-88A3-1EE4433AD6DC}"/>
    <cellStyle name="40% - Accent1 12" xfId="1374" xr:uid="{32C6628B-BC03-471E-8C4F-703177988165}"/>
    <cellStyle name="40% - Accent1 12 2" xfId="1375" xr:uid="{99C90910-BE72-4086-AF58-8A16E6998B85}"/>
    <cellStyle name="40% - Accent1 12 2 2" xfId="1376" xr:uid="{A3CA569D-A922-412D-ADB8-ECC9BB1DFCDC}"/>
    <cellStyle name="40% - Accent1 12 3" xfId="1377" xr:uid="{226E28A0-9D02-47E7-B8BF-D1878B14C534}"/>
    <cellStyle name="40% - Accent1 12 3 2" xfId="1378" xr:uid="{ECE36102-BF1A-4FC3-BB7B-6C9D2E3E1DF8}"/>
    <cellStyle name="40% - Accent1 12 4" xfId="1379" xr:uid="{7247AF05-49B9-4B69-8A1E-DAC05B4AF4D3}"/>
    <cellStyle name="40% - Accent1 13" xfId="1380" xr:uid="{A56D228D-BA2F-4019-B346-AE389298EEC8}"/>
    <cellStyle name="40% - Accent1 13 2" xfId="1381" xr:uid="{2544C617-F865-49A1-8E54-FBBD5CB3B537}"/>
    <cellStyle name="40% - Accent1 13 2 2" xfId="1382" xr:uid="{0F2D6259-C870-48E2-9438-F5EE64FA09D5}"/>
    <cellStyle name="40% - Accent1 13 3" xfId="1383" xr:uid="{97CA6409-8804-4D57-9845-470B0191D815}"/>
    <cellStyle name="40% - Accent1 13 3 2" xfId="1384" xr:uid="{C5A14EC8-877E-4052-BD11-141C53F90827}"/>
    <cellStyle name="40% - Accent1 13 4" xfId="1385" xr:uid="{FA34D195-0C11-4797-9931-4CC205EA45F7}"/>
    <cellStyle name="40% - Accent1 14" xfId="1386" xr:uid="{5D6568D6-3872-47D9-85CF-5F71F9420A70}"/>
    <cellStyle name="40% - Accent1 14 2" xfId="1387" xr:uid="{527C872F-6659-4580-87A1-01D103679277}"/>
    <cellStyle name="40% - Accent1 14 2 2" xfId="1388" xr:uid="{52081A1C-6F5C-4FCF-A04A-D0C8313A2FA1}"/>
    <cellStyle name="40% - Accent1 14 3" xfId="1389" xr:uid="{60CF6AD4-8EEE-4A9B-8224-831573659397}"/>
    <cellStyle name="40% - Accent1 14 3 2" xfId="1390" xr:uid="{6BF941E3-7EAC-47A2-A00C-098C3CE725E6}"/>
    <cellStyle name="40% - Accent1 14 4" xfId="1391" xr:uid="{057DEED2-3B3E-42E2-81C6-9273C0CEE9D0}"/>
    <cellStyle name="40% - Accent1 15" xfId="1392" xr:uid="{2E92802B-1FE7-421C-8A34-48B1906876E1}"/>
    <cellStyle name="40% - Accent1 15 2" xfId="1393" xr:uid="{491C1EEC-36D6-44B7-85E4-FAC44231547A}"/>
    <cellStyle name="40% - Accent1 15 2 2" xfId="1394" xr:uid="{B540F944-28CE-4B94-A029-B9B156DB5450}"/>
    <cellStyle name="40% - Accent1 15 3" xfId="1395" xr:uid="{CAB6A0EA-115F-411D-ABFE-F2A6E5D7BECE}"/>
    <cellStyle name="40% - Accent1 15 3 2" xfId="1396" xr:uid="{57481DE4-61B4-4D98-852F-AF9528A429BA}"/>
    <cellStyle name="40% - Accent1 15 4" xfId="1397" xr:uid="{7ACC4722-2E32-41CD-9597-23C20658C6F3}"/>
    <cellStyle name="40% - Accent1 16" xfId="1398" xr:uid="{D16A9BB5-AB03-45C6-824D-C12E6781EB96}"/>
    <cellStyle name="40% - Accent1 16 2" xfId="1399" xr:uid="{5D724B37-9757-4B48-A360-FC335B39284E}"/>
    <cellStyle name="40% - Accent1 17" xfId="1400" xr:uid="{6E919CCE-E5A7-47A2-ABC5-FAA943B51215}"/>
    <cellStyle name="40% - Accent1 17 2" xfId="1401" xr:uid="{49272460-16C2-469B-83A3-B7BE8F0967A6}"/>
    <cellStyle name="40% - Accent1 17 2 2" xfId="3479" xr:uid="{B27AE4FD-3CE3-44D8-B9E6-015C06E99233}"/>
    <cellStyle name="40% - Accent1 17 3" xfId="1402" xr:uid="{A0926F3E-057F-41A5-9233-433BDF50A603}"/>
    <cellStyle name="40% - Accent1 18" xfId="1403" xr:uid="{78843EFC-7504-4017-AF8B-F736B959B52D}"/>
    <cellStyle name="40% - Accent1 18 2" xfId="1404" xr:uid="{4603EBBB-D563-4D3C-BE74-CB15F6C94A04}"/>
    <cellStyle name="40% - Accent1 18 2 2" xfId="3480" xr:uid="{78F2BD4E-C255-4835-AB2C-C1A1B502997A}"/>
    <cellStyle name="40% - Accent1 18 3" xfId="1405" xr:uid="{8E8B3896-CB7C-4BAB-B9AF-239ABA616B2C}"/>
    <cellStyle name="40% - Accent1 19" xfId="3481" xr:uid="{8F159C4D-32E8-4026-9243-97F1A019500F}"/>
    <cellStyle name="40% - Accent1 2" xfId="1406" xr:uid="{BF6F9E5B-B70C-4DF3-9E7B-8217E0F5ABCA}"/>
    <cellStyle name="40% - Accent1 2 2" xfId="1407" xr:uid="{C4F70027-3C6D-412C-8BE6-CEB608DFC452}"/>
    <cellStyle name="40% - Accent1 2 2 2" xfId="1408" xr:uid="{4FD7993C-C75B-48E3-A3E8-0F1FDD9FEF17}"/>
    <cellStyle name="40% - Accent1 2 2 2 2" xfId="1409" xr:uid="{44B88855-63C9-4B13-BBD0-AECD801CB205}"/>
    <cellStyle name="40% - Accent1 2 2 2 2 2" xfId="1410" xr:uid="{3F76C494-8949-458F-8DD2-DE3EAFBF1651}"/>
    <cellStyle name="40% - Accent1 2 2 2 3" xfId="1411" xr:uid="{FDD1120E-06C3-4CE1-97C9-86DC6AE27705}"/>
    <cellStyle name="40% - Accent1 2 2 2 3 2" xfId="1412" xr:uid="{AF585658-2887-41CD-AB25-DB045414D176}"/>
    <cellStyle name="40% - Accent1 2 2 2 4" xfId="1413" xr:uid="{D6687849-0443-4F4A-862C-0D0137E29A95}"/>
    <cellStyle name="40% - Accent1 2 2 3" xfId="1414" xr:uid="{DAC1CDF3-1E11-4AD1-9FAD-F3D174C078E1}"/>
    <cellStyle name="40% - Accent1 2 2 3 2" xfId="1415" xr:uid="{0BDC9087-9017-4DD6-ADD5-DCBF347CEC7C}"/>
    <cellStyle name="40% - Accent1 2 2 4" xfId="1416" xr:uid="{EB5EEC1E-BD48-46D4-8091-38BE65965FC0}"/>
    <cellStyle name="40% - Accent1 2 2 4 2" xfId="1417" xr:uid="{3051C8FF-1E8E-4C83-A3D9-BE8A8DF3DFE3}"/>
    <cellStyle name="40% - Accent1 2 2 5" xfId="1418" xr:uid="{372C509D-4DB6-41EB-8C16-DEC4DC9CDC0D}"/>
    <cellStyle name="40% - Accent1 2 3" xfId="1419" xr:uid="{D592079E-9FD6-46BA-A4E5-443CD212235A}"/>
    <cellStyle name="40% - Accent1 2 3 2" xfId="1420" xr:uid="{5EA7775C-FE18-4EBF-83BF-34376CEFDBB4}"/>
    <cellStyle name="40% - Accent1 2 3 2 2" xfId="1421" xr:uid="{DFC129F9-0B52-49EB-BC5F-DDA81B600947}"/>
    <cellStyle name="40% - Accent1 2 3 3" xfId="1422" xr:uid="{89180DBE-3187-4558-999D-5D2AE7EFB5AD}"/>
    <cellStyle name="40% - Accent1 2 3 3 2" xfId="1423" xr:uid="{326A33E1-6E9B-4C76-A435-F4A15A67DDD8}"/>
    <cellStyle name="40% - Accent1 2 3 4" xfId="1424" xr:uid="{307A7353-A3AE-483E-85C3-C3EB4AA8D93B}"/>
    <cellStyle name="40% - Accent1 2 4" xfId="1425" xr:uid="{93705794-7EFC-48C0-9405-948489941600}"/>
    <cellStyle name="40% - Accent1 2 4 2" xfId="1426" xr:uid="{B1EF95FE-F6C2-44AE-82E0-141D5EFDFED6}"/>
    <cellStyle name="40% - Accent1 2 5" xfId="1427" xr:uid="{F067C0E3-5734-4B16-A743-6E7CDAC39CB6}"/>
    <cellStyle name="40% - Accent1 2 5 2" xfId="1428" xr:uid="{0299CD0C-DA06-4AF7-A050-E75A0D4FF7B1}"/>
    <cellStyle name="40% - Accent1 2 6" xfId="1429" xr:uid="{BBFCA221-1A87-4576-8E5E-F55912C094AF}"/>
    <cellStyle name="40% - Accent1 20" xfId="3482" xr:uid="{6018FDBD-B4E1-4857-8B2F-66B32AB7D940}"/>
    <cellStyle name="40% - Accent1 21" xfId="3483" xr:uid="{FC652F1B-B5BB-448D-90C3-6590B6227617}"/>
    <cellStyle name="40% - Accent1 22" xfId="3484" xr:uid="{4BF20155-DA31-4CC0-AC20-F5276BE85C95}"/>
    <cellStyle name="40% - Accent1 23" xfId="3485" xr:uid="{8900F9F4-B2CE-42FB-B982-EDB0A0CB2060}"/>
    <cellStyle name="40% - Accent1 24" xfId="3486" xr:uid="{63B465DF-DCA3-4636-84B3-76B344C298BE}"/>
    <cellStyle name="40% - Accent1 25" xfId="3487" xr:uid="{967A64CB-3815-415D-9FE0-A97077C0183E}"/>
    <cellStyle name="40% - Accent1 3" xfId="1430" xr:uid="{8CB67545-7034-4E38-B46C-EF263C1BF067}"/>
    <cellStyle name="40% - Accent1 3 2" xfId="1431" xr:uid="{8C1DCF5B-EC57-4A20-910C-28735DE3B88C}"/>
    <cellStyle name="40% - Accent1 3 2 2" xfId="1432" xr:uid="{43CCD37F-F995-4703-809C-7764897B3A03}"/>
    <cellStyle name="40% - Accent1 3 2 2 2" xfId="1433" xr:uid="{94533874-53C0-4ADE-AACF-DF8ABF8AF2A8}"/>
    <cellStyle name="40% - Accent1 3 2 2 2 2" xfId="1434" xr:uid="{75353634-F059-45C1-9EEC-F55C59896022}"/>
    <cellStyle name="40% - Accent1 3 2 2 3" xfId="1435" xr:uid="{B38B441A-8441-4BC9-954A-D29F963B4D99}"/>
    <cellStyle name="40% - Accent1 3 2 2 3 2" xfId="1436" xr:uid="{97FCF246-4FF8-4205-9684-648AE42D0F9B}"/>
    <cellStyle name="40% - Accent1 3 2 2 4" xfId="1437" xr:uid="{6DA35592-1201-49FA-821B-7855C4C48982}"/>
    <cellStyle name="40% - Accent1 3 2 3" xfId="1438" xr:uid="{B93AA0C1-E47D-4989-9F13-39EDFECE5B90}"/>
    <cellStyle name="40% - Accent1 3 2 3 2" xfId="1439" xr:uid="{5E67364F-EDA4-46AD-A561-BA1E8E69090E}"/>
    <cellStyle name="40% - Accent1 3 2 4" xfId="1440" xr:uid="{91E15FC7-C5FE-4786-B7C6-AE72B76322F8}"/>
    <cellStyle name="40% - Accent1 3 2 4 2" xfId="1441" xr:uid="{F6AF6F36-EA8D-4DE8-8904-4D512EA692D3}"/>
    <cellStyle name="40% - Accent1 3 2 5" xfId="1442" xr:uid="{86AFF53A-4EAF-44EA-B9E2-3E832040768C}"/>
    <cellStyle name="40% - Accent1 3 3" xfId="1443" xr:uid="{46473993-52C8-4749-985F-AC922B877FAC}"/>
    <cellStyle name="40% - Accent1 3 3 2" xfId="1444" xr:uid="{130A9B85-EC35-4E53-BB11-42D6F16BEAE9}"/>
    <cellStyle name="40% - Accent1 3 3 2 2" xfId="1445" xr:uid="{49B52DEE-9552-4A8B-8665-0D8E3643D85D}"/>
    <cellStyle name="40% - Accent1 3 3 3" xfId="1446" xr:uid="{CF00CA17-B477-4833-904F-34A10982E91F}"/>
    <cellStyle name="40% - Accent1 3 3 3 2" xfId="1447" xr:uid="{C1EF8C08-A8C4-49EF-B15A-C99DC3135FEC}"/>
    <cellStyle name="40% - Accent1 3 3 4" xfId="1448" xr:uid="{1B9DC4B7-9979-4420-8F44-EF0676B6D51C}"/>
    <cellStyle name="40% - Accent1 3 4" xfId="1449" xr:uid="{D0AD4A55-7367-4328-B18F-A02975FA29B5}"/>
    <cellStyle name="40% - Accent1 3 4 2" xfId="1450" xr:uid="{A94340AE-1D4A-41BE-AC97-1622FCD3B22C}"/>
    <cellStyle name="40% - Accent1 3 5" xfId="1451" xr:uid="{DB91605B-FA9C-41BE-AAC5-039ADDD54462}"/>
    <cellStyle name="40% - Accent1 3 5 2" xfId="1452" xr:uid="{8194BDCC-C70F-4BC9-B148-439AEBF43572}"/>
    <cellStyle name="40% - Accent1 3 6" xfId="1453" xr:uid="{E826D570-15B3-4235-AA6B-E50D8CDF7DA5}"/>
    <cellStyle name="40% - Accent1 4" xfId="1454" xr:uid="{8BB816F4-C97E-4DFD-8CDC-797A13339C59}"/>
    <cellStyle name="40% - Accent1 4 2" xfId="1455" xr:uid="{2739B6DA-AC26-4ECE-89B2-369235909C36}"/>
    <cellStyle name="40% - Accent1 4 2 2" xfId="1456" xr:uid="{13A6AD1B-DE5A-4970-920A-52667ABD7AAE}"/>
    <cellStyle name="40% - Accent1 4 2 2 2" xfId="1457" xr:uid="{8B927DB2-1CF1-4D04-B066-322C85B9E49E}"/>
    <cellStyle name="40% - Accent1 4 2 2 2 2" xfId="1458" xr:uid="{BDD2A90F-5DFB-4F6E-9F0F-858EC28F77BD}"/>
    <cellStyle name="40% - Accent1 4 2 2 3" xfId="1459" xr:uid="{1A2BB6C1-1B03-46ED-8158-2DDE269DA583}"/>
    <cellStyle name="40% - Accent1 4 2 2 3 2" xfId="1460" xr:uid="{B8469ED2-7E9A-40EB-9832-C52F3715E0B8}"/>
    <cellStyle name="40% - Accent1 4 2 2 4" xfId="1461" xr:uid="{7FD9C2DE-3AF8-410F-AFC8-24CE6D714DE0}"/>
    <cellStyle name="40% - Accent1 4 2 3" xfId="1462" xr:uid="{442FCEFA-687D-4156-A7FB-DC1525FD3924}"/>
    <cellStyle name="40% - Accent1 4 2 3 2" xfId="1463" xr:uid="{F4F2D6EE-368E-4745-8911-8D14F81AAB17}"/>
    <cellStyle name="40% - Accent1 4 2 4" xfId="1464" xr:uid="{B453041E-C90B-4FAC-A470-2DAA682B1BAE}"/>
    <cellStyle name="40% - Accent1 4 2 4 2" xfId="1465" xr:uid="{33327834-9F7D-4977-91D4-6516E3DE44A4}"/>
    <cellStyle name="40% - Accent1 4 2 5" xfId="1466" xr:uid="{15EAF6DC-6D8C-49D7-8405-E67C215D9384}"/>
    <cellStyle name="40% - Accent1 4 3" xfId="1467" xr:uid="{EDB9EA0F-5F05-4902-9AD6-F5C4AAB8F341}"/>
    <cellStyle name="40% - Accent1 4 3 2" xfId="1468" xr:uid="{ACCFA60E-BF7A-442B-A2AD-1BD65715EE6F}"/>
    <cellStyle name="40% - Accent1 4 3 2 2" xfId="1469" xr:uid="{AF21D651-8983-495E-B6AB-B71FE1B05F08}"/>
    <cellStyle name="40% - Accent1 4 3 3" xfId="1470" xr:uid="{BE2DA75D-928D-4C6A-9608-A77E798B2DC4}"/>
    <cellStyle name="40% - Accent1 4 3 3 2" xfId="1471" xr:uid="{41809FC2-0BED-4C8C-B424-B7760690758F}"/>
    <cellStyle name="40% - Accent1 4 3 4" xfId="1472" xr:uid="{0EC1AAE6-BEC0-44D2-AD28-C1F7348775EA}"/>
    <cellStyle name="40% - Accent1 4 4" xfId="1473" xr:uid="{52F52ECE-9FCB-4E60-AA8B-2CD9796A3CC2}"/>
    <cellStyle name="40% - Accent1 4 4 2" xfId="1474" xr:uid="{44C08CA9-848D-4FC2-B7F0-1DA710706401}"/>
    <cellStyle name="40% - Accent1 4 5" xfId="1475" xr:uid="{ACF6547D-68EA-465C-94FB-423B874C0BA9}"/>
    <cellStyle name="40% - Accent1 4 5 2" xfId="1476" xr:uid="{19C611BE-ACE5-421A-BDD3-B1380E8D68FE}"/>
    <cellStyle name="40% - Accent1 4 6" xfId="1477" xr:uid="{C205BD16-8050-43FE-B46B-7253D052115C}"/>
    <cellStyle name="40% - Accent1 5" xfId="1478" xr:uid="{C8FE9BEC-27B2-46EF-9141-A0628C4C7559}"/>
    <cellStyle name="40% - Accent1 5 2" xfId="1479" xr:uid="{2FE0EB44-32F7-46EE-B988-9DC8D55FF848}"/>
    <cellStyle name="40% - Accent1 5 2 2" xfId="1480" xr:uid="{C54D278A-F7B0-441D-A3C5-890D4BFA6300}"/>
    <cellStyle name="40% - Accent1 5 2 2 2" xfId="1481" xr:uid="{693923B8-FEF4-4455-B83E-FD0AB93D3AC9}"/>
    <cellStyle name="40% - Accent1 5 2 2 2 2" xfId="1482" xr:uid="{62E9E1EA-9E61-42AD-8761-CEF60D42E2F9}"/>
    <cellStyle name="40% - Accent1 5 2 2 3" xfId="1483" xr:uid="{237860B5-5CF7-4700-BF9A-CD3D7C79A1BA}"/>
    <cellStyle name="40% - Accent1 5 2 2 3 2" xfId="1484" xr:uid="{B9F5616B-D11C-45CA-8606-8EE5759433A4}"/>
    <cellStyle name="40% - Accent1 5 2 2 4" xfId="1485" xr:uid="{024CAA7D-EE7B-4844-B4B0-57E915E647DA}"/>
    <cellStyle name="40% - Accent1 5 2 3" xfId="1486" xr:uid="{CBE07998-E244-476B-89DB-2419418A9BB1}"/>
    <cellStyle name="40% - Accent1 5 2 3 2" xfId="1487" xr:uid="{D8650FDF-640D-4330-8ECA-41CAB387CAB4}"/>
    <cellStyle name="40% - Accent1 5 2 4" xfId="1488" xr:uid="{F9238458-356E-4A74-A72B-5891D43C2510}"/>
    <cellStyle name="40% - Accent1 5 2 4 2" xfId="1489" xr:uid="{F1214AB9-BE23-4D8B-AF36-5B7FE8A21FC2}"/>
    <cellStyle name="40% - Accent1 5 2 5" xfId="1490" xr:uid="{BEB93EF1-A4A4-4006-9A32-EC88C4C76EF0}"/>
    <cellStyle name="40% - Accent1 5 3" xfId="1491" xr:uid="{470B2406-FBEE-41CD-887A-5A32F378C455}"/>
    <cellStyle name="40% - Accent1 5 3 2" xfId="1492" xr:uid="{9B557221-4F0F-4664-B7B8-4F997E97AD18}"/>
    <cellStyle name="40% - Accent1 5 3 2 2" xfId="1493" xr:uid="{3E7C72A8-391E-4297-B184-E46688024C2B}"/>
    <cellStyle name="40% - Accent1 5 3 3" xfId="1494" xr:uid="{261E6285-ED0B-4E12-AB26-52C7E153833E}"/>
    <cellStyle name="40% - Accent1 5 3 3 2" xfId="1495" xr:uid="{A6219864-97E0-477D-A406-5F6C560E4C54}"/>
    <cellStyle name="40% - Accent1 5 3 4" xfId="1496" xr:uid="{EAFECA89-1B5E-4D2D-8EDA-0378DC2D3ED3}"/>
    <cellStyle name="40% - Accent1 5 4" xfId="1497" xr:uid="{BA6BF316-7994-436E-80D9-85576DA683BF}"/>
    <cellStyle name="40% - Accent1 5 4 2" xfId="1498" xr:uid="{AC750182-ED7B-44E1-B4D0-697C58F42A34}"/>
    <cellStyle name="40% - Accent1 5 5" xfId="1499" xr:uid="{87EC1562-65C1-4CFA-B787-2E82D253A072}"/>
    <cellStyle name="40% - Accent1 5 5 2" xfId="1500" xr:uid="{66AF281A-2448-4600-B44A-C718CCE5D5AD}"/>
    <cellStyle name="40% - Accent1 5 6" xfId="1501" xr:uid="{A26C15CD-302C-421B-8BEA-6FDEEBBC355C}"/>
    <cellStyle name="40% - Accent1 6" xfId="1502" xr:uid="{30A30BA7-FC17-43B8-B237-CD8384725776}"/>
    <cellStyle name="40% - Accent1 6 2" xfId="1503" xr:uid="{AF2BD427-C652-45AC-9F82-397A5DD56EF9}"/>
    <cellStyle name="40% - Accent1 6 2 2" xfId="1504" xr:uid="{0504E193-53FD-4A3D-AA9C-ED0A27C93C8F}"/>
    <cellStyle name="40% - Accent1 6 2 2 2" xfId="1505" xr:uid="{CEC54CB1-2C4B-4502-8781-2136887E95F8}"/>
    <cellStyle name="40% - Accent1 6 2 2 2 2" xfId="1506" xr:uid="{35A69FA5-508F-485B-91F5-97BD1E9BE2C5}"/>
    <cellStyle name="40% - Accent1 6 2 2 3" xfId="1507" xr:uid="{91F78073-7A3D-4BC5-9CF6-CD5182739B61}"/>
    <cellStyle name="40% - Accent1 6 2 2 3 2" xfId="1508" xr:uid="{70D02C0B-6DF8-4479-B5E7-2305A45BBD14}"/>
    <cellStyle name="40% - Accent1 6 2 2 4" xfId="1509" xr:uid="{F453D028-183F-4B42-9F52-134B79AF795C}"/>
    <cellStyle name="40% - Accent1 6 2 3" xfId="1510" xr:uid="{851DC5B2-D740-4B28-8B71-372987FFBBE1}"/>
    <cellStyle name="40% - Accent1 6 2 3 2" xfId="1511" xr:uid="{1B167023-72CB-4259-BD2C-4ECA3E0E05B6}"/>
    <cellStyle name="40% - Accent1 6 2 4" xfId="1512" xr:uid="{360FE776-D894-4DC2-B0C1-B913A726B04E}"/>
    <cellStyle name="40% - Accent1 6 2 4 2" xfId="1513" xr:uid="{1F5321B8-372F-4F14-8D08-299A6D959EE6}"/>
    <cellStyle name="40% - Accent1 6 2 5" xfId="1514" xr:uid="{EF1F65F1-3CA2-4F70-A4D4-3C068455C789}"/>
    <cellStyle name="40% - Accent1 6 3" xfId="1515" xr:uid="{BFD2DECB-5F96-4EB4-9A8E-1C22344DADCB}"/>
    <cellStyle name="40% - Accent1 6 3 2" xfId="1516" xr:uid="{1400FDD3-C2A7-4112-BA89-037D16E57627}"/>
    <cellStyle name="40% - Accent1 6 3 2 2" xfId="1517" xr:uid="{59146652-7ED5-4820-967A-53D1BC5413AB}"/>
    <cellStyle name="40% - Accent1 6 3 3" xfId="1518" xr:uid="{34520561-FFA5-472E-8698-53340EE6329B}"/>
    <cellStyle name="40% - Accent1 6 3 3 2" xfId="1519" xr:uid="{0211F5EA-583F-4B5C-A5A7-F9546E1689C3}"/>
    <cellStyle name="40% - Accent1 6 3 4" xfId="1520" xr:uid="{3EAC6328-F916-489C-A77C-F6430D2D3D25}"/>
    <cellStyle name="40% - Accent1 6 4" xfId="1521" xr:uid="{6BBBCF31-FB5C-4958-9415-4FD5F39084A0}"/>
    <cellStyle name="40% - Accent1 6 4 2" xfId="1522" xr:uid="{FAC2DEE0-8A87-4E52-81F9-54B1B4E61EC4}"/>
    <cellStyle name="40% - Accent1 6 5" xfId="1523" xr:uid="{49CD381D-6C88-4B59-8B12-F3345B0B9F26}"/>
    <cellStyle name="40% - Accent1 6 5 2" xfId="1524" xr:uid="{D2F0C68E-3319-47D2-BF7B-ED4CDAE8192D}"/>
    <cellStyle name="40% - Accent1 6 6" xfId="1525" xr:uid="{BF3D440C-B5B8-453E-9561-81D2C8E0A5F3}"/>
    <cellStyle name="40% - Accent1 7" xfId="1526" xr:uid="{23A9501E-F950-4078-A55A-6AE7967FCC17}"/>
    <cellStyle name="40% - Accent1 7 2" xfId="1527" xr:uid="{B628ED78-66F7-46C5-93D1-45BB5527040F}"/>
    <cellStyle name="40% - Accent1 7 2 2" xfId="1528" xr:uid="{37C3E2F0-872C-4EED-8DB1-2AABF17A8F16}"/>
    <cellStyle name="40% - Accent1 7 2 2 2" xfId="1529" xr:uid="{6132215B-DF34-45A2-9C37-7734768DE539}"/>
    <cellStyle name="40% - Accent1 7 2 2 2 2" xfId="1530" xr:uid="{BD503EF2-2B29-4746-B7D4-B04702A73F45}"/>
    <cellStyle name="40% - Accent1 7 2 2 3" xfId="1531" xr:uid="{48710C78-4A85-4AEF-AE75-ADD4A55897C2}"/>
    <cellStyle name="40% - Accent1 7 2 2 3 2" xfId="1532" xr:uid="{0E8537AE-AEC0-4B67-971B-F99494C1A73F}"/>
    <cellStyle name="40% - Accent1 7 2 2 4" xfId="1533" xr:uid="{34B1C334-1E44-44BC-BB43-3A6A225CFDD8}"/>
    <cellStyle name="40% - Accent1 7 2 3" xfId="1534" xr:uid="{786F2B2A-924F-4962-B7BC-2734AB7C1DDD}"/>
    <cellStyle name="40% - Accent1 7 2 3 2" xfId="1535" xr:uid="{6809DFBC-2887-4DE0-AE54-E1A0EE410CCC}"/>
    <cellStyle name="40% - Accent1 7 2 4" xfId="1536" xr:uid="{2EE8C2FD-F7AB-4C0D-A477-24C0FCBC77FE}"/>
    <cellStyle name="40% - Accent1 7 2 4 2" xfId="1537" xr:uid="{5D03DAB6-8B87-4BB8-9C9C-1EB165A6766D}"/>
    <cellStyle name="40% - Accent1 7 2 5" xfId="1538" xr:uid="{D70299FC-4E54-4752-916E-832607B28DCA}"/>
    <cellStyle name="40% - Accent1 7 3" xfId="1539" xr:uid="{93F4B075-A402-4B7B-A8CF-4F8E3183B9FF}"/>
    <cellStyle name="40% - Accent1 7 3 2" xfId="1540" xr:uid="{440D34A3-418A-4651-B67F-9F67DC00B7E5}"/>
    <cellStyle name="40% - Accent1 7 3 2 2" xfId="1541" xr:uid="{0FE1ECDA-CB14-4F98-9C63-8BDBA4F43DF1}"/>
    <cellStyle name="40% - Accent1 7 3 3" xfId="1542" xr:uid="{B3312D05-876E-40FC-A8B7-C84D91EF8322}"/>
    <cellStyle name="40% - Accent1 7 3 3 2" xfId="1543" xr:uid="{6F7D25D7-8884-4A6C-B656-D5E1081A6152}"/>
    <cellStyle name="40% - Accent1 7 3 4" xfId="1544" xr:uid="{54BF1DC0-8C88-4B97-8EBD-DC674FD3A86D}"/>
    <cellStyle name="40% - Accent1 7 4" xfId="1545" xr:uid="{94C3889B-A99C-4A60-82EE-CFC07FE91E66}"/>
    <cellStyle name="40% - Accent1 7 4 2" xfId="1546" xr:uid="{9220453D-1BE3-4274-B3EF-7EEAE3F352E9}"/>
    <cellStyle name="40% - Accent1 7 5" xfId="1547" xr:uid="{04564EB1-FCBF-4E81-AE0C-E64830C556A7}"/>
    <cellStyle name="40% - Accent1 7 5 2" xfId="1548" xr:uid="{E45CB0BE-2774-488D-9CAB-0631501A42D0}"/>
    <cellStyle name="40% - Accent1 7 6" xfId="1549" xr:uid="{D4C11C86-0B15-4156-BBA6-3D7C42E142A2}"/>
    <cellStyle name="40% - Accent1 8" xfId="1550" xr:uid="{A117B25F-D31E-4256-842F-6DA045A97F3C}"/>
    <cellStyle name="40% - Accent1 8 2" xfId="1551" xr:uid="{0381CEAF-5584-4D8F-9E3D-53D82FEFAF87}"/>
    <cellStyle name="40% - Accent1 8 2 2" xfId="1552" xr:uid="{2B1334C3-580F-43DC-A43B-D12FD780817E}"/>
    <cellStyle name="40% - Accent1 8 2 2 2" xfId="1553" xr:uid="{C1DAB348-5545-49D9-A8A7-797973C3D3EA}"/>
    <cellStyle name="40% - Accent1 8 2 3" xfId="1554" xr:uid="{FDB8A91E-7BBC-4130-9ADC-77037A8C7C59}"/>
    <cellStyle name="40% - Accent1 8 2 3 2" xfId="1555" xr:uid="{58A1432A-92AE-47FD-B0AA-81E10DE74BB8}"/>
    <cellStyle name="40% - Accent1 8 2 4" xfId="1556" xr:uid="{73FBCEE3-0849-4C80-B7A5-9157CA54A79D}"/>
    <cellStyle name="40% - Accent1 8 3" xfId="1557" xr:uid="{D144F564-C2A7-4B02-902B-366A64804AD1}"/>
    <cellStyle name="40% - Accent1 8 3 2" xfId="1558" xr:uid="{A70F91E5-9AB0-4015-8DFE-D4D455199A74}"/>
    <cellStyle name="40% - Accent1 8 4" xfId="1559" xr:uid="{8674B119-307C-41C8-AB6E-977D19EBC607}"/>
    <cellStyle name="40% - Accent1 8 4 2" xfId="1560" xr:uid="{1EC1F57A-B62C-4D7F-BEAE-0CC4EB2FE381}"/>
    <cellStyle name="40% - Accent1 8 5" xfId="1561" xr:uid="{DFDB0451-551C-46F8-810F-AADD26CB127D}"/>
    <cellStyle name="40% - Accent1 9" xfId="1562" xr:uid="{14F5F05D-34C2-4314-904D-68E586638479}"/>
    <cellStyle name="40% - Accent1 9 2" xfId="1563" xr:uid="{F5D38548-8AF8-42CF-922F-AA3F43D36D1B}"/>
    <cellStyle name="40% - Accent1 9 2 2" xfId="1564" xr:uid="{C3461134-F677-42C1-9451-4E915E42D25A}"/>
    <cellStyle name="40% - Accent1 9 2 2 2" xfId="1565" xr:uid="{B1393084-8060-478E-8423-A513A1F9B4C7}"/>
    <cellStyle name="40% - Accent1 9 2 3" xfId="1566" xr:uid="{1303EB76-3208-45A2-925A-0A84E2623146}"/>
    <cellStyle name="40% - Accent1 9 2 3 2" xfId="1567" xr:uid="{06136222-8901-40FF-B4E6-2508CA917B30}"/>
    <cellStyle name="40% - Accent1 9 2 4" xfId="1568" xr:uid="{8B5E2D69-C139-4BE6-95C3-5A8BC2E82E0D}"/>
    <cellStyle name="40% - Accent1 9 3" xfId="1569" xr:uid="{A3E047B4-4DCD-4BE9-91FF-0699960D9C91}"/>
    <cellStyle name="40% - Accent1 9 3 2" xfId="1570" xr:uid="{2B25B1BA-A347-4100-969B-84B416C6B2BE}"/>
    <cellStyle name="40% - Accent1 9 4" xfId="1571" xr:uid="{402A6B3F-7881-40CE-9B2B-1288C1F18128}"/>
    <cellStyle name="40% - Accent1 9 4 2" xfId="1572" xr:uid="{D71B075C-7232-4BFD-BD71-A5ED8BFDE802}"/>
    <cellStyle name="40% - Accent1 9 5" xfId="1573" xr:uid="{D0EBDFBE-4BBF-4FAD-A34B-1AB9D52D233A}"/>
    <cellStyle name="40% - Accent2 10" xfId="1574" xr:uid="{0C168C26-3FD8-4419-A6E8-B98A35645AE6}"/>
    <cellStyle name="40% - Accent2 10 2" xfId="1575" xr:uid="{ED14C257-F592-472A-8991-5C41B7B8AE94}"/>
    <cellStyle name="40% - Accent2 10 2 2" xfId="1576" xr:uid="{E071E3B1-8259-4901-A7FE-7603B5F8FC0E}"/>
    <cellStyle name="40% - Accent2 10 2 2 2" xfId="1577" xr:uid="{6D0229F9-EC5D-4621-A454-9966E4C521E6}"/>
    <cellStyle name="40% - Accent2 10 2 3" xfId="1578" xr:uid="{0FF09C90-8BED-48F3-93CB-091D5C99B0C7}"/>
    <cellStyle name="40% - Accent2 10 2 3 2" xfId="1579" xr:uid="{602B8193-56D3-493A-9207-237F641ACF98}"/>
    <cellStyle name="40% - Accent2 10 2 4" xfId="1580" xr:uid="{1865FAD6-A3AF-4B7D-A696-B836214936FC}"/>
    <cellStyle name="40% - Accent2 10 3" xfId="1581" xr:uid="{CEA68285-C9A6-44AD-960C-897A7AC98E8B}"/>
    <cellStyle name="40% - Accent2 10 3 2" xfId="1582" xr:uid="{3DCC0C36-AB7B-4345-8D65-1AB503F5A31B}"/>
    <cellStyle name="40% - Accent2 10 4" xfId="1583" xr:uid="{DE280005-CC65-48E7-AEE0-9BC823C5B65A}"/>
    <cellStyle name="40% - Accent2 10 4 2" xfId="1584" xr:uid="{58671875-7F65-46C7-ADE5-8A6000E14A22}"/>
    <cellStyle name="40% - Accent2 10 5" xfId="1585" xr:uid="{725BFD20-C373-4691-A082-CA4FAFE1BEB3}"/>
    <cellStyle name="40% - Accent2 11" xfId="1586" xr:uid="{2F1BEE73-1145-4904-A41F-D37833091D1E}"/>
    <cellStyle name="40% - Accent2 11 2" xfId="1587" xr:uid="{5D47D456-45E9-4CAF-A28F-45126608ED19}"/>
    <cellStyle name="40% - Accent2 11 2 2" xfId="1588" xr:uid="{3E680483-A13F-40E5-9BE8-17CB10AD477D}"/>
    <cellStyle name="40% - Accent2 11 2 2 2" xfId="1589" xr:uid="{53AD7793-EAAF-4086-9431-A256ED5BF021}"/>
    <cellStyle name="40% - Accent2 11 2 3" xfId="1590" xr:uid="{F162392E-E50F-44CD-80A3-E819F0F94617}"/>
    <cellStyle name="40% - Accent2 11 2 3 2" xfId="1591" xr:uid="{686C4D33-E3FF-476F-9F54-7E88A80B2E5D}"/>
    <cellStyle name="40% - Accent2 11 2 4" xfId="1592" xr:uid="{1222DDF1-876D-43DD-9CCC-6B67F7F204A8}"/>
    <cellStyle name="40% - Accent2 11 3" xfId="1593" xr:uid="{F7A0478A-7452-4894-93F4-CF98415B443E}"/>
    <cellStyle name="40% - Accent2 11 3 2" xfId="1594" xr:uid="{D2368EAD-9F0D-4A26-BC7B-DEF53496F24A}"/>
    <cellStyle name="40% - Accent2 11 4" xfId="1595" xr:uid="{5812CAE5-8B10-4A30-8AF1-2EC039CB7E05}"/>
    <cellStyle name="40% - Accent2 11 4 2" xfId="1596" xr:uid="{3833CC25-A948-4E73-ACFA-2010DE1CBC13}"/>
    <cellStyle name="40% - Accent2 11 5" xfId="1597" xr:uid="{07154FDD-A66D-4A41-845E-7EEBDB677662}"/>
    <cellStyle name="40% - Accent2 12" xfId="1598" xr:uid="{BE8CE6BE-0D4D-445A-A781-4A925D482CD2}"/>
    <cellStyle name="40% - Accent2 12 2" xfId="1599" xr:uid="{C24952DB-F018-4590-B5AD-E8790F574BC7}"/>
    <cellStyle name="40% - Accent2 12 2 2" xfId="1600" xr:uid="{15C3D73F-1D37-427B-B6E0-93D492E96950}"/>
    <cellStyle name="40% - Accent2 12 3" xfId="1601" xr:uid="{003E6286-146F-430B-BC72-951C2581E0BE}"/>
    <cellStyle name="40% - Accent2 12 3 2" xfId="1602" xr:uid="{C847D2EF-015A-440F-A1C0-4934CFB6B9A6}"/>
    <cellStyle name="40% - Accent2 12 4" xfId="1603" xr:uid="{6B9F021E-D59B-4E9C-945A-76A8FE1209DB}"/>
    <cellStyle name="40% - Accent2 13" xfId="1604" xr:uid="{87CAEB79-8742-4DE3-8B13-24392811B712}"/>
    <cellStyle name="40% - Accent2 13 2" xfId="1605" xr:uid="{68D35621-4325-4705-99C2-25FD8827AF44}"/>
    <cellStyle name="40% - Accent2 13 2 2" xfId="1606" xr:uid="{9FB6F29F-F172-4328-A8EB-25137C9FB7BD}"/>
    <cellStyle name="40% - Accent2 13 3" xfId="1607" xr:uid="{3870800B-FAF0-4E14-B2B0-5E6B69421C5E}"/>
    <cellStyle name="40% - Accent2 13 3 2" xfId="1608" xr:uid="{CB8B1C8D-D2B6-498F-B45D-2E6F9E8191F4}"/>
    <cellStyle name="40% - Accent2 13 4" xfId="1609" xr:uid="{59AD97E9-91C1-40CB-A3FF-876398B96E23}"/>
    <cellStyle name="40% - Accent2 14" xfId="1610" xr:uid="{647E3A0A-2288-457B-87DB-F59504AF8339}"/>
    <cellStyle name="40% - Accent2 14 2" xfId="1611" xr:uid="{F4A62925-63C1-4871-8FB4-00B72C2F68C3}"/>
    <cellStyle name="40% - Accent2 14 2 2" xfId="1612" xr:uid="{49D71868-43D6-4C14-BA3B-7E62D6DE9530}"/>
    <cellStyle name="40% - Accent2 14 3" xfId="1613" xr:uid="{7B3D9FDC-A5D5-4BF2-80D1-CD48DEF000FB}"/>
    <cellStyle name="40% - Accent2 14 3 2" xfId="1614" xr:uid="{92957C9E-88EB-4E75-8620-D8AF3541D35D}"/>
    <cellStyle name="40% - Accent2 14 4" xfId="1615" xr:uid="{7186A0F7-A985-4ABD-A5D4-56FBC60D5CBE}"/>
    <cellStyle name="40% - Accent2 15" xfId="1616" xr:uid="{53F870AF-A559-4727-A78C-6FDEDC58C4F7}"/>
    <cellStyle name="40% - Accent2 15 2" xfId="1617" xr:uid="{6853F46C-89DD-44EA-84ED-975EA1D9BE7B}"/>
    <cellStyle name="40% - Accent2 15 2 2" xfId="1618" xr:uid="{AF71C04D-D61C-4B30-93DB-39C811850155}"/>
    <cellStyle name="40% - Accent2 15 3" xfId="1619" xr:uid="{59D6F53D-589A-4F6D-855A-90DABE5D3C94}"/>
    <cellStyle name="40% - Accent2 15 3 2" xfId="1620" xr:uid="{F36A373D-52A1-46D0-930D-A021A5BDB8D9}"/>
    <cellStyle name="40% - Accent2 15 4" xfId="1621" xr:uid="{B233EEA9-F011-480A-8210-A9418D01B619}"/>
    <cellStyle name="40% - Accent2 16" xfId="1622" xr:uid="{7242B02A-5AAF-4E93-85CE-F572D01F29AD}"/>
    <cellStyle name="40% - Accent2 16 2" xfId="1623" xr:uid="{6190A0F4-3862-45B6-A538-42B462B38654}"/>
    <cellStyle name="40% - Accent2 17" xfId="1624" xr:uid="{91D3A44E-5A03-4075-BB87-9A4DF7C077D7}"/>
    <cellStyle name="40% - Accent2 17 2" xfId="1625" xr:uid="{953D2D5A-7B0B-4DFC-8DF2-4532CD8191D1}"/>
    <cellStyle name="40% - Accent2 17 2 2" xfId="3488" xr:uid="{CBFFBEA8-4C0D-49FC-AF39-1D059E1FED0F}"/>
    <cellStyle name="40% - Accent2 17 3" xfId="1626" xr:uid="{9A239804-6145-4CB4-B76D-BE72BE3A5A19}"/>
    <cellStyle name="40% - Accent2 18" xfId="1627" xr:uid="{82B5F4D0-EF61-45AF-B11D-CF5D2F1251DA}"/>
    <cellStyle name="40% - Accent2 18 2" xfId="1628" xr:uid="{D24D32A5-935F-44E4-B886-DEFEF8EA1A14}"/>
    <cellStyle name="40% - Accent2 18 2 2" xfId="3489" xr:uid="{2014DD54-9627-4A12-822E-4B4E3429E570}"/>
    <cellStyle name="40% - Accent2 18 3" xfId="1629" xr:uid="{B53673E6-4642-4B74-AED1-EA96678565D0}"/>
    <cellStyle name="40% - Accent2 19" xfId="3490" xr:uid="{22E9E6D8-A42C-4219-8854-09495447356F}"/>
    <cellStyle name="40% - Accent2 2" xfId="1630" xr:uid="{75ACF4B5-26F0-420F-8DEA-00E130A3F635}"/>
    <cellStyle name="40% - Accent2 2 2" xfId="1631" xr:uid="{9C020FA1-9901-401B-A5E9-285D9DD04014}"/>
    <cellStyle name="40% - Accent2 2 2 2" xfId="1632" xr:uid="{5E681419-DE07-4C5E-8B4E-DE049D9393B8}"/>
    <cellStyle name="40% - Accent2 2 2 2 2" xfId="1633" xr:uid="{0D82ECE7-29B9-4DBD-AD29-A549EC08FDFB}"/>
    <cellStyle name="40% - Accent2 2 2 2 2 2" xfId="1634" xr:uid="{2B7B1039-8C89-48FE-A68F-4201D2AC129F}"/>
    <cellStyle name="40% - Accent2 2 2 2 3" xfId="1635" xr:uid="{66F9CE63-CF1F-47FA-90B9-13EE77E8E39B}"/>
    <cellStyle name="40% - Accent2 2 2 2 3 2" xfId="1636" xr:uid="{5D80EE7E-0A5B-496F-A2D3-3FBAAEF43451}"/>
    <cellStyle name="40% - Accent2 2 2 2 4" xfId="1637" xr:uid="{F4A4FC4B-5469-4366-8F53-5D8D47EE4CBB}"/>
    <cellStyle name="40% - Accent2 2 2 3" xfId="1638" xr:uid="{47CAB57F-579C-45A1-95CA-0E951EF1100B}"/>
    <cellStyle name="40% - Accent2 2 2 3 2" xfId="1639" xr:uid="{C0B8A477-4944-47FD-A8DD-C6F92C29A610}"/>
    <cellStyle name="40% - Accent2 2 2 4" xfId="1640" xr:uid="{6E215432-DAD5-40D0-B81E-B3A510CF81A6}"/>
    <cellStyle name="40% - Accent2 2 2 4 2" xfId="1641" xr:uid="{C13C9921-05B2-4969-BDBE-6501FF1D3180}"/>
    <cellStyle name="40% - Accent2 2 2 5" xfId="1642" xr:uid="{7DF02777-785A-4C5A-815B-CFDED58A8067}"/>
    <cellStyle name="40% - Accent2 2 3" xfId="1643" xr:uid="{A9C01BC3-05C0-42EA-9508-1EBD205A5B66}"/>
    <cellStyle name="40% - Accent2 2 3 2" xfId="1644" xr:uid="{AC0F25B7-AB90-46D2-8B5F-4AE84E826E40}"/>
    <cellStyle name="40% - Accent2 2 3 2 2" xfId="1645" xr:uid="{E1913AB9-9942-4B4D-89F6-AA2262FE7809}"/>
    <cellStyle name="40% - Accent2 2 3 3" xfId="1646" xr:uid="{44B79ACB-F4ED-4570-8304-DE511EFF28E3}"/>
    <cellStyle name="40% - Accent2 2 3 3 2" xfId="1647" xr:uid="{17C30F0F-EB00-40AB-9704-9D5BBDCCD01D}"/>
    <cellStyle name="40% - Accent2 2 3 4" xfId="1648" xr:uid="{2D2806C4-2978-4BE8-86C0-BA0FB108F655}"/>
    <cellStyle name="40% - Accent2 2 4" xfId="1649" xr:uid="{1DDA1BE4-ACC9-4093-93E0-A6A0D890ED21}"/>
    <cellStyle name="40% - Accent2 2 4 2" xfId="1650" xr:uid="{05A580AF-7212-4B3B-A685-270E90A817AD}"/>
    <cellStyle name="40% - Accent2 2 5" xfId="1651" xr:uid="{0EBA8C9C-D947-4652-9B3B-1A82CFCC3910}"/>
    <cellStyle name="40% - Accent2 2 5 2" xfId="1652" xr:uid="{E0CC8E9A-6EF4-4645-96CB-8B5C4169D8B0}"/>
    <cellStyle name="40% - Accent2 2 6" xfId="1653" xr:uid="{20A10A22-1F59-490E-9F1E-6C0BE5BEA253}"/>
    <cellStyle name="40% - Accent2 20" xfId="3491" xr:uid="{CE84CC3E-782A-4ED0-81CE-A30DBF8A6589}"/>
    <cellStyle name="40% - Accent2 21" xfId="3492" xr:uid="{5E89A5D7-A44B-43AD-B27B-C410A5F6F59F}"/>
    <cellStyle name="40% - Accent2 22" xfId="3493" xr:uid="{10CC71F7-35FE-4349-93F8-97BEC5A7A7F1}"/>
    <cellStyle name="40% - Accent2 23" xfId="3494" xr:uid="{0B244ADF-2D23-4BDA-AA8A-37086583278F}"/>
    <cellStyle name="40% - Accent2 24" xfId="3495" xr:uid="{F67A452B-A447-40E3-8345-E0BFDF7B1B76}"/>
    <cellStyle name="40% - Accent2 25" xfId="3496" xr:uid="{59FF8C8B-BA9F-46EB-B597-2499EE8F1364}"/>
    <cellStyle name="40% - Accent2 3" xfId="1654" xr:uid="{95AA90B8-3DD5-4696-9C9C-99FA0A17F8E1}"/>
    <cellStyle name="40% - Accent2 3 2" xfId="1655" xr:uid="{16620786-DD4B-49F4-9F17-FFDAEDAB36F5}"/>
    <cellStyle name="40% - Accent2 3 2 2" xfId="1656" xr:uid="{2BD0578C-15A6-4CA5-8756-EDF6D46DDBA2}"/>
    <cellStyle name="40% - Accent2 3 2 2 2" xfId="1657" xr:uid="{C1488D13-124D-4F66-9396-8D0254DE2E6E}"/>
    <cellStyle name="40% - Accent2 3 2 2 2 2" xfId="1658" xr:uid="{2470E55B-9153-4645-B3E5-80C5AE33CEB8}"/>
    <cellStyle name="40% - Accent2 3 2 2 3" xfId="1659" xr:uid="{B378EB25-DF6C-4165-BB09-BD1853E7EFE3}"/>
    <cellStyle name="40% - Accent2 3 2 2 3 2" xfId="1660" xr:uid="{1C5FC3BD-F665-48E3-8CA6-069F4302B2F9}"/>
    <cellStyle name="40% - Accent2 3 2 2 4" xfId="1661" xr:uid="{8442F325-3F03-4DA2-A179-B2D74D0FD8FE}"/>
    <cellStyle name="40% - Accent2 3 2 3" xfId="1662" xr:uid="{1E1D2B95-8483-44F1-BFCD-B1C1D883E2C5}"/>
    <cellStyle name="40% - Accent2 3 2 3 2" xfId="1663" xr:uid="{D2082E1B-F653-4755-A3EA-2FD118FB055C}"/>
    <cellStyle name="40% - Accent2 3 2 4" xfId="1664" xr:uid="{4B7C3251-AF59-45C0-ADA9-50FF8CDA7BE3}"/>
    <cellStyle name="40% - Accent2 3 2 4 2" xfId="1665" xr:uid="{2621BD4F-72F8-4A61-AF77-BF6126019349}"/>
    <cellStyle name="40% - Accent2 3 2 5" xfId="1666" xr:uid="{E42AA3DA-84CE-4D5D-8224-A91AA595D924}"/>
    <cellStyle name="40% - Accent2 3 3" xfId="1667" xr:uid="{A466A07F-F6D9-4917-A739-F2B2802D873C}"/>
    <cellStyle name="40% - Accent2 3 3 2" xfId="1668" xr:uid="{825AF1A4-D692-4F55-B670-C1E75C314676}"/>
    <cellStyle name="40% - Accent2 3 3 2 2" xfId="1669" xr:uid="{AFC67B15-5518-4404-9EF9-F5A89F366095}"/>
    <cellStyle name="40% - Accent2 3 3 3" xfId="1670" xr:uid="{0D47F755-1ACC-448D-BBB9-E25DBB8B9C5C}"/>
    <cellStyle name="40% - Accent2 3 3 3 2" xfId="1671" xr:uid="{D7AFF181-7462-4DEA-AB63-2B7B6A5B2958}"/>
    <cellStyle name="40% - Accent2 3 3 4" xfId="1672" xr:uid="{5A88035F-6C0C-406B-8D72-FDC88CD7806B}"/>
    <cellStyle name="40% - Accent2 3 4" xfId="1673" xr:uid="{E85F1A37-578E-4E50-BD73-8D735A3D04D7}"/>
    <cellStyle name="40% - Accent2 3 4 2" xfId="1674" xr:uid="{1CBE5338-7487-41EA-BDA0-E98B5820C56A}"/>
    <cellStyle name="40% - Accent2 3 5" xfId="1675" xr:uid="{F67CA62A-4A73-4DD8-82EB-3E8E726C4461}"/>
    <cellStyle name="40% - Accent2 3 5 2" xfId="1676" xr:uid="{E3986468-BA33-469E-9DFE-1A70409AB3A8}"/>
    <cellStyle name="40% - Accent2 3 6" xfId="1677" xr:uid="{933DB5B1-8A7F-4038-BEFF-D31AD91DF999}"/>
    <cellStyle name="40% - Accent2 4" xfId="1678" xr:uid="{E5172737-198B-4B36-BCFF-DC0A6134305B}"/>
    <cellStyle name="40% - Accent2 4 2" xfId="1679" xr:uid="{95E1B962-F964-4059-A7A9-3E630E25DDD9}"/>
    <cellStyle name="40% - Accent2 4 2 2" xfId="1680" xr:uid="{3132BBA0-F80E-4ECA-BE21-B5DC96550DD2}"/>
    <cellStyle name="40% - Accent2 4 2 2 2" xfId="1681" xr:uid="{FB855E17-2C0E-45A8-89E4-36F58AA5C2B7}"/>
    <cellStyle name="40% - Accent2 4 2 2 2 2" xfId="1682" xr:uid="{00B6E658-DFB1-4D9F-BBB8-EEA3E88ACEFA}"/>
    <cellStyle name="40% - Accent2 4 2 2 3" xfId="1683" xr:uid="{9D8CFF30-6C54-4888-A663-FBF8A77BE35A}"/>
    <cellStyle name="40% - Accent2 4 2 2 3 2" xfId="1684" xr:uid="{9C06F61B-ED59-4382-8E00-B04A3D800A55}"/>
    <cellStyle name="40% - Accent2 4 2 2 4" xfId="1685" xr:uid="{676EBA44-862D-4460-BB04-90791137AD92}"/>
    <cellStyle name="40% - Accent2 4 2 3" xfId="1686" xr:uid="{91DD0AB4-AE0D-4668-8F37-61BCAFD3E6A3}"/>
    <cellStyle name="40% - Accent2 4 2 3 2" xfId="1687" xr:uid="{7B5AD7F9-D3A2-4D43-B191-6B32775E7391}"/>
    <cellStyle name="40% - Accent2 4 2 4" xfId="1688" xr:uid="{0D973C88-8970-4BF9-9435-E6B31D57C096}"/>
    <cellStyle name="40% - Accent2 4 2 4 2" xfId="1689" xr:uid="{E659E2A5-DB2C-4201-873D-A5934D068F70}"/>
    <cellStyle name="40% - Accent2 4 2 5" xfId="1690" xr:uid="{79D9B2CE-5050-43EC-A3EE-46F6145BDFE8}"/>
    <cellStyle name="40% - Accent2 4 3" xfId="1691" xr:uid="{25FD9D07-A6C7-422C-8716-1ADD84E08875}"/>
    <cellStyle name="40% - Accent2 4 3 2" xfId="1692" xr:uid="{18699BC6-8E07-4308-A450-E8C4322DBF43}"/>
    <cellStyle name="40% - Accent2 4 3 2 2" xfId="1693" xr:uid="{B5A902C9-F15F-4229-96D7-AFC544FE8A4D}"/>
    <cellStyle name="40% - Accent2 4 3 3" xfId="1694" xr:uid="{6CB46C2F-6DCB-4658-BE76-263616B3790E}"/>
    <cellStyle name="40% - Accent2 4 3 3 2" xfId="1695" xr:uid="{22B4AF04-BA39-4922-AF0D-A9D59F166064}"/>
    <cellStyle name="40% - Accent2 4 3 4" xfId="1696" xr:uid="{A1799587-17B6-4BA7-B577-F1129B8B2B44}"/>
    <cellStyle name="40% - Accent2 4 4" xfId="1697" xr:uid="{5F113AAE-B459-4F36-8B9F-48100521C214}"/>
    <cellStyle name="40% - Accent2 4 4 2" xfId="1698" xr:uid="{3A6A3B66-B1B8-4AF9-B449-2B6A1DB34D3D}"/>
    <cellStyle name="40% - Accent2 4 5" xfId="1699" xr:uid="{4CEA12CB-6FAA-417B-9C80-01F9C51A4540}"/>
    <cellStyle name="40% - Accent2 4 5 2" xfId="1700" xr:uid="{F3482510-ECE4-40A5-92EF-64F86073591D}"/>
    <cellStyle name="40% - Accent2 4 6" xfId="1701" xr:uid="{89DA0480-4313-4CD2-874A-C3A7708B6EBD}"/>
    <cellStyle name="40% - Accent2 5" xfId="1702" xr:uid="{47325141-A5D4-4799-9127-2B8F4C4F5779}"/>
    <cellStyle name="40% - Accent2 5 2" xfId="1703" xr:uid="{BE1604DF-B1A7-4854-B178-0191CF67C937}"/>
    <cellStyle name="40% - Accent2 5 2 2" xfId="1704" xr:uid="{3926B7D6-CCC7-4518-9D7C-40B399062188}"/>
    <cellStyle name="40% - Accent2 5 2 2 2" xfId="1705" xr:uid="{7460F59F-50A3-4611-BC5E-65010463BA57}"/>
    <cellStyle name="40% - Accent2 5 2 2 2 2" xfId="1706" xr:uid="{D431BE10-25DC-4D02-8204-CA81A57ED9E5}"/>
    <cellStyle name="40% - Accent2 5 2 2 3" xfId="1707" xr:uid="{53DFC6FC-3261-42AC-9A21-B74FB6A459FB}"/>
    <cellStyle name="40% - Accent2 5 2 2 3 2" xfId="1708" xr:uid="{4EECBEBE-20EF-46B8-850A-9AC4A4898FBA}"/>
    <cellStyle name="40% - Accent2 5 2 2 4" xfId="1709" xr:uid="{465B1A86-9903-4B26-B497-BFA8496A54E5}"/>
    <cellStyle name="40% - Accent2 5 2 3" xfId="1710" xr:uid="{1E4E7D69-3EE5-45CE-8083-F92B1F34C0A6}"/>
    <cellStyle name="40% - Accent2 5 2 3 2" xfId="1711" xr:uid="{1752229C-DC36-402A-855C-193126608208}"/>
    <cellStyle name="40% - Accent2 5 2 4" xfId="1712" xr:uid="{17DF9D3A-97F2-411A-B5DE-B42F36744C6F}"/>
    <cellStyle name="40% - Accent2 5 2 4 2" xfId="1713" xr:uid="{724AF62F-0DFC-493B-962F-A6E9DAD5CA17}"/>
    <cellStyle name="40% - Accent2 5 2 5" xfId="1714" xr:uid="{6FEBCAEC-D007-421E-AF17-DC9B7A9524B7}"/>
    <cellStyle name="40% - Accent2 5 3" xfId="1715" xr:uid="{5CD87977-5D24-466C-B9F8-E4F49F990108}"/>
    <cellStyle name="40% - Accent2 5 3 2" xfId="1716" xr:uid="{D67CEDC2-3703-44AC-846E-2BF102A723FB}"/>
    <cellStyle name="40% - Accent2 5 3 2 2" xfId="1717" xr:uid="{AADC0714-C0E6-4FD1-B795-10CDFD9D2BAD}"/>
    <cellStyle name="40% - Accent2 5 3 3" xfId="1718" xr:uid="{14C8961E-A539-44D4-8944-804526938ED6}"/>
    <cellStyle name="40% - Accent2 5 3 3 2" xfId="1719" xr:uid="{B9B964A7-1721-4521-B2FF-C413211950B6}"/>
    <cellStyle name="40% - Accent2 5 3 4" xfId="1720" xr:uid="{24E5D06B-CC90-4E91-8CCA-12D219FFED7A}"/>
    <cellStyle name="40% - Accent2 5 4" xfId="1721" xr:uid="{33D38035-67ED-4BD3-BCDB-A0103B1E6C16}"/>
    <cellStyle name="40% - Accent2 5 4 2" xfId="1722" xr:uid="{1AA41EA6-2CBB-4D9F-A51E-8C2D067AB3EA}"/>
    <cellStyle name="40% - Accent2 5 5" xfId="1723" xr:uid="{C077796E-30AB-4732-AD84-787BA6895ACA}"/>
    <cellStyle name="40% - Accent2 5 5 2" xfId="1724" xr:uid="{A87865A1-C6E2-4AFB-8CA2-210968462F1E}"/>
    <cellStyle name="40% - Accent2 5 6" xfId="1725" xr:uid="{DCE2789B-B75A-47ED-B54B-F280438D9214}"/>
    <cellStyle name="40% - Accent2 6" xfId="1726" xr:uid="{189A8E91-BA8D-45F6-87DD-543D4C3093CC}"/>
    <cellStyle name="40% - Accent2 6 2" xfId="1727" xr:uid="{BD334486-0D65-42C0-BA1E-AC8E2A66B23B}"/>
    <cellStyle name="40% - Accent2 6 2 2" xfId="1728" xr:uid="{55B8F0CB-48A6-4E01-BB51-0CAADA694CA6}"/>
    <cellStyle name="40% - Accent2 6 2 2 2" xfId="1729" xr:uid="{7ADFE3D2-C5B0-426A-858A-3B27977FD5FF}"/>
    <cellStyle name="40% - Accent2 6 2 2 2 2" xfId="1730" xr:uid="{26CBE264-25E7-4250-83D6-73554D133A2A}"/>
    <cellStyle name="40% - Accent2 6 2 2 3" xfId="1731" xr:uid="{397D9C98-4DA1-40E5-8E0F-A65D44DC8CD5}"/>
    <cellStyle name="40% - Accent2 6 2 2 3 2" xfId="1732" xr:uid="{0AFE2D6F-9107-4E67-A26D-9E1F0F335B8B}"/>
    <cellStyle name="40% - Accent2 6 2 2 4" xfId="1733" xr:uid="{A8423B75-1F2B-4D91-8E8D-3E508054F7BA}"/>
    <cellStyle name="40% - Accent2 6 2 3" xfId="1734" xr:uid="{CFB57CAE-6DDB-4341-B3DA-9C4A3D7143A9}"/>
    <cellStyle name="40% - Accent2 6 2 3 2" xfId="1735" xr:uid="{E7ABB367-F363-45C0-9E32-93552886D651}"/>
    <cellStyle name="40% - Accent2 6 2 4" xfId="1736" xr:uid="{87BE68D2-66EC-4590-AD7C-6D5A62369135}"/>
    <cellStyle name="40% - Accent2 6 2 4 2" xfId="1737" xr:uid="{C1141D65-C30A-4349-B9BA-0F1B6448B3B8}"/>
    <cellStyle name="40% - Accent2 6 2 5" xfId="1738" xr:uid="{A282379A-DFCD-4641-9850-95F2ED184F95}"/>
    <cellStyle name="40% - Accent2 6 3" xfId="1739" xr:uid="{7A16F53C-618B-46B7-AB87-3261390B3F8E}"/>
    <cellStyle name="40% - Accent2 6 3 2" xfId="1740" xr:uid="{4FB63DCA-A987-436D-8707-BBCA3E6D4A73}"/>
    <cellStyle name="40% - Accent2 6 3 2 2" xfId="1741" xr:uid="{D75077C3-D1D0-49F5-BD0E-ADC8E617A530}"/>
    <cellStyle name="40% - Accent2 6 3 3" xfId="1742" xr:uid="{A47C961E-9DD1-46AC-928D-4B4B2B629DCE}"/>
    <cellStyle name="40% - Accent2 6 3 3 2" xfId="1743" xr:uid="{D10627B5-F9CB-4255-BB23-DC6B4339D587}"/>
    <cellStyle name="40% - Accent2 6 3 4" xfId="1744" xr:uid="{F8E5DDD7-84F3-4BEE-9441-599E626FAA23}"/>
    <cellStyle name="40% - Accent2 6 4" xfId="1745" xr:uid="{4F538D31-2FE2-4969-9503-FCC4142CC556}"/>
    <cellStyle name="40% - Accent2 6 4 2" xfId="1746" xr:uid="{FEDF9A2D-A9AB-4F3A-8405-A339C495BE53}"/>
    <cellStyle name="40% - Accent2 6 5" xfId="1747" xr:uid="{3A189703-2917-4A43-B704-4FEACAC36411}"/>
    <cellStyle name="40% - Accent2 6 5 2" xfId="1748" xr:uid="{E8F1E0A9-AA07-4D1E-A8DF-44B610FE2501}"/>
    <cellStyle name="40% - Accent2 6 6" xfId="1749" xr:uid="{C1AF56AF-5CFB-47AF-AAF7-50F8D34726BC}"/>
    <cellStyle name="40% - Accent2 7" xfId="1750" xr:uid="{8395DB10-F91D-47A8-A0F5-68B6ACE5E8D3}"/>
    <cellStyle name="40% - Accent2 7 2" xfId="1751" xr:uid="{0683B37D-681B-449C-9A90-57546C2320DE}"/>
    <cellStyle name="40% - Accent2 7 2 2" xfId="1752" xr:uid="{DD56FD0D-2118-4E6D-A5B1-7B9AFB76CD01}"/>
    <cellStyle name="40% - Accent2 7 2 2 2" xfId="1753" xr:uid="{273946BB-F445-45F8-AECC-3CA5E0FF006D}"/>
    <cellStyle name="40% - Accent2 7 2 2 2 2" xfId="1754" xr:uid="{E0D14D16-62DF-4EC6-A1E4-BF6C639803DE}"/>
    <cellStyle name="40% - Accent2 7 2 2 3" xfId="1755" xr:uid="{73B0A1D9-B56E-4579-861B-4C5F0A31DDC0}"/>
    <cellStyle name="40% - Accent2 7 2 2 3 2" xfId="1756" xr:uid="{21C64304-8B8B-44A2-94DE-7598DCCC7A0F}"/>
    <cellStyle name="40% - Accent2 7 2 2 4" xfId="1757" xr:uid="{F5234220-F0A4-46E7-9F08-5021CDE8568C}"/>
    <cellStyle name="40% - Accent2 7 2 3" xfId="1758" xr:uid="{3AC69504-3365-4B2F-B244-A947F31017E4}"/>
    <cellStyle name="40% - Accent2 7 2 3 2" xfId="1759" xr:uid="{EEECA9D9-B22A-47E5-A8DC-E5338B50FE52}"/>
    <cellStyle name="40% - Accent2 7 2 4" xfId="1760" xr:uid="{D4E889FB-422F-47AA-AF9C-4B3654084C87}"/>
    <cellStyle name="40% - Accent2 7 2 4 2" xfId="1761" xr:uid="{3AC422D7-289F-4AD6-9BFA-65F2E604B9B6}"/>
    <cellStyle name="40% - Accent2 7 2 5" xfId="1762" xr:uid="{7E48D191-31D9-4A99-BB96-AF9AB4F2B9C8}"/>
    <cellStyle name="40% - Accent2 7 3" xfId="1763" xr:uid="{7895B6EB-4288-4A2F-BC40-C4B7A6712DF0}"/>
    <cellStyle name="40% - Accent2 7 3 2" xfId="1764" xr:uid="{57C1ABDA-FFC7-404B-833B-66CCACB4D784}"/>
    <cellStyle name="40% - Accent2 7 3 2 2" xfId="1765" xr:uid="{CFCE7D92-66E2-4B69-B58F-6A8529A970D9}"/>
    <cellStyle name="40% - Accent2 7 3 3" xfId="1766" xr:uid="{B6B8B48B-07C1-4903-8B33-0F715A1F015A}"/>
    <cellStyle name="40% - Accent2 7 3 3 2" xfId="1767" xr:uid="{4398D9F4-DCE6-40C7-A472-D55A2FF12E1F}"/>
    <cellStyle name="40% - Accent2 7 3 4" xfId="1768" xr:uid="{494F1A5B-7E0C-4F6E-A9E6-67883E622782}"/>
    <cellStyle name="40% - Accent2 7 4" xfId="1769" xr:uid="{911F7616-0E0D-472E-BF3D-CCB555505162}"/>
    <cellStyle name="40% - Accent2 7 4 2" xfId="1770" xr:uid="{EEB8C345-9139-40B1-BAB8-C9D4662C6693}"/>
    <cellStyle name="40% - Accent2 7 5" xfId="1771" xr:uid="{6E0063CB-089F-497C-8667-D965E5DE7AB9}"/>
    <cellStyle name="40% - Accent2 7 5 2" xfId="1772" xr:uid="{7A18DF2A-2EDD-4506-9D29-1339D1053E4F}"/>
    <cellStyle name="40% - Accent2 7 6" xfId="1773" xr:uid="{B68408FC-442C-45BF-B46D-60631CED1183}"/>
    <cellStyle name="40% - Accent2 8" xfId="1774" xr:uid="{0CACC273-059B-411A-ACFA-BE543D9F0CC4}"/>
    <cellStyle name="40% - Accent2 8 2" xfId="1775" xr:uid="{BDAB5751-DB48-4F52-BA0D-972B3714EC4F}"/>
    <cellStyle name="40% - Accent2 8 2 2" xfId="1776" xr:uid="{DE335361-AC54-49FA-8931-5FE113893804}"/>
    <cellStyle name="40% - Accent2 8 2 2 2" xfId="1777" xr:uid="{FB21794B-A561-4D79-B00E-207B3A45B3EE}"/>
    <cellStyle name="40% - Accent2 8 2 3" xfId="1778" xr:uid="{4F098FE9-40FC-40F9-9087-405DC3EF10F5}"/>
    <cellStyle name="40% - Accent2 8 2 3 2" xfId="1779" xr:uid="{B07E2497-0A27-4904-BE49-39BF9D64B797}"/>
    <cellStyle name="40% - Accent2 8 2 4" xfId="1780" xr:uid="{EA37341D-99C7-42D8-994E-11AB4166013B}"/>
    <cellStyle name="40% - Accent2 8 3" xfId="1781" xr:uid="{63246274-3AC6-4B98-9570-6B3016BFA84D}"/>
    <cellStyle name="40% - Accent2 8 3 2" xfId="1782" xr:uid="{BF20A14B-62B7-4428-BBF4-DC63DAC84BCF}"/>
    <cellStyle name="40% - Accent2 8 4" xfId="1783" xr:uid="{F4A69B2D-5B4D-4A44-8CB2-A6B414974A86}"/>
    <cellStyle name="40% - Accent2 8 4 2" xfId="1784" xr:uid="{7C899C1D-BFB6-4886-B48F-8847D6432DE7}"/>
    <cellStyle name="40% - Accent2 8 5" xfId="1785" xr:uid="{BC2B098D-4D73-4D17-A57B-BCB513AA5883}"/>
    <cellStyle name="40% - Accent2 9" xfId="1786" xr:uid="{84404257-F668-4293-B3BF-552F87CB16E8}"/>
    <cellStyle name="40% - Accent2 9 2" xfId="1787" xr:uid="{E2C971AE-00F4-40D7-A055-6F0F7FFC4606}"/>
    <cellStyle name="40% - Accent2 9 2 2" xfId="1788" xr:uid="{E32D6D41-E5D4-4064-8BF8-FA6ADDF6DCDA}"/>
    <cellStyle name="40% - Accent2 9 2 2 2" xfId="1789" xr:uid="{83C0424C-A49F-497C-BF45-6AFAA082942C}"/>
    <cellStyle name="40% - Accent2 9 2 3" xfId="1790" xr:uid="{88B0B86C-7418-4931-8AD2-BB12C2F66F72}"/>
    <cellStyle name="40% - Accent2 9 2 3 2" xfId="1791" xr:uid="{D174018A-7DBF-4323-A6D0-A2262946ED9E}"/>
    <cellStyle name="40% - Accent2 9 2 4" xfId="1792" xr:uid="{2D6A8CE5-C1C2-47C3-BC47-460E9538A743}"/>
    <cellStyle name="40% - Accent2 9 3" xfId="1793" xr:uid="{DA1C815D-F68C-4E79-B4A8-FF9EF9434607}"/>
    <cellStyle name="40% - Accent2 9 3 2" xfId="1794" xr:uid="{E7FF8E2F-25FD-4DE2-BF57-535A4E1EA730}"/>
    <cellStyle name="40% - Accent2 9 4" xfId="1795" xr:uid="{81240F58-9D12-49DE-A226-086900D120E8}"/>
    <cellStyle name="40% - Accent2 9 4 2" xfId="1796" xr:uid="{6A690740-353E-4A51-A4ED-813EF5735694}"/>
    <cellStyle name="40% - Accent2 9 5" xfId="1797" xr:uid="{07317067-81FD-400D-909B-8355528EBA86}"/>
    <cellStyle name="40% - Accent3 10" xfId="1798" xr:uid="{83E1200B-5BE0-4A25-8B73-5EB55C470AC2}"/>
    <cellStyle name="40% - Accent3 10 2" xfId="1799" xr:uid="{FA69FCAC-2416-407A-B42A-A02E790B38BA}"/>
    <cellStyle name="40% - Accent3 10 2 2" xfId="1800" xr:uid="{0E7BE325-C7CC-445F-8E8F-69C4B9ABD72E}"/>
    <cellStyle name="40% - Accent3 10 2 2 2" xfId="1801" xr:uid="{BA45C93B-D802-4C55-964C-F30222C1A577}"/>
    <cellStyle name="40% - Accent3 10 2 3" xfId="1802" xr:uid="{38389288-C014-4022-9042-C88DEC1E3B3D}"/>
    <cellStyle name="40% - Accent3 10 2 3 2" xfId="1803" xr:uid="{13E9AE55-032E-4EC9-8E42-0831A7AD564C}"/>
    <cellStyle name="40% - Accent3 10 2 4" xfId="1804" xr:uid="{FB633E75-C820-407A-A908-BFBF27443CF7}"/>
    <cellStyle name="40% - Accent3 10 3" xfId="1805" xr:uid="{9A9A5B8A-29F1-4AA1-8EA6-688AD58C0049}"/>
    <cellStyle name="40% - Accent3 10 3 2" xfId="1806" xr:uid="{12780533-A426-40A8-8EC7-CD55012C2183}"/>
    <cellStyle name="40% - Accent3 10 4" xfId="1807" xr:uid="{CAC2F263-6885-4ED3-89DF-0466703726ED}"/>
    <cellStyle name="40% - Accent3 10 4 2" xfId="1808" xr:uid="{B804CE9F-B2BF-4E77-A1FE-73E64ADB907A}"/>
    <cellStyle name="40% - Accent3 10 5" xfId="1809" xr:uid="{906C26FF-1ADF-4FE0-9A45-8D1F427B662F}"/>
    <cellStyle name="40% - Accent3 11" xfId="1810" xr:uid="{654E841E-BE25-4D26-9DB9-A4560225C8DD}"/>
    <cellStyle name="40% - Accent3 11 2" xfId="1811" xr:uid="{465D9D2B-D229-4A23-8C2D-416443F422E1}"/>
    <cellStyle name="40% - Accent3 11 2 2" xfId="1812" xr:uid="{C9976131-F0AA-4EAD-8A8E-82D8BA0C581F}"/>
    <cellStyle name="40% - Accent3 11 2 2 2" xfId="1813" xr:uid="{BCEE06F5-EB56-41F2-81E7-A9B3A3DFA0A9}"/>
    <cellStyle name="40% - Accent3 11 2 3" xfId="1814" xr:uid="{73F6CD27-9857-4841-93AD-0FE532C57B49}"/>
    <cellStyle name="40% - Accent3 11 2 3 2" xfId="1815" xr:uid="{6BAE72DC-BD72-41B3-AFE1-95C64242238F}"/>
    <cellStyle name="40% - Accent3 11 2 4" xfId="1816" xr:uid="{F395711E-DDCC-42EE-AD5D-2CCCC4A4A3D0}"/>
    <cellStyle name="40% - Accent3 11 3" xfId="1817" xr:uid="{493E64A8-C713-4E10-BCA4-AD2444EECB27}"/>
    <cellStyle name="40% - Accent3 11 3 2" xfId="1818" xr:uid="{FCE1CAEC-53F6-4D26-BCB7-1208D00B1D17}"/>
    <cellStyle name="40% - Accent3 11 4" xfId="1819" xr:uid="{0057E9C0-58D8-4985-92DB-B7FCD7D20A0F}"/>
    <cellStyle name="40% - Accent3 11 4 2" xfId="1820" xr:uid="{083CCB74-F212-4041-936B-059F5E4B880E}"/>
    <cellStyle name="40% - Accent3 11 5" xfId="1821" xr:uid="{AF5921AB-F36B-4C60-B9EA-84E99817BE10}"/>
    <cellStyle name="40% - Accent3 12" xfId="1822" xr:uid="{6B5B9F5C-0BC5-4042-B09A-CD684F18887E}"/>
    <cellStyle name="40% - Accent3 12 2" xfId="1823" xr:uid="{48271159-1A97-49B6-B09F-E0FEB7DF3A9F}"/>
    <cellStyle name="40% - Accent3 12 2 2" xfId="1824" xr:uid="{4F0DF450-9209-4D9D-978D-C7BA37E4CA8C}"/>
    <cellStyle name="40% - Accent3 12 3" xfId="1825" xr:uid="{CF831114-64D5-463F-A17A-6F4147193BE3}"/>
    <cellStyle name="40% - Accent3 12 3 2" xfId="1826" xr:uid="{06A0C80C-55AE-4DDF-A96A-0DC4ACA81B2A}"/>
    <cellStyle name="40% - Accent3 12 4" xfId="1827" xr:uid="{A70FF21E-B72A-4001-ABE5-92D695BAA00C}"/>
    <cellStyle name="40% - Accent3 13" xfId="1828" xr:uid="{BDCC7E8A-8943-413A-BBD2-DE6CC396FB40}"/>
    <cellStyle name="40% - Accent3 13 2" xfId="1829" xr:uid="{6CCE5C04-74ED-4B1B-AFE9-93C12E7D549B}"/>
    <cellStyle name="40% - Accent3 13 2 2" xfId="1830" xr:uid="{25B4260D-9443-4108-A0F9-85228349DB9F}"/>
    <cellStyle name="40% - Accent3 13 3" xfId="1831" xr:uid="{2F6754B9-2FC0-4A59-B6E2-ABB620FE5136}"/>
    <cellStyle name="40% - Accent3 13 3 2" xfId="1832" xr:uid="{D86B7E49-D79D-412B-8297-BB750855C882}"/>
    <cellStyle name="40% - Accent3 13 4" xfId="1833" xr:uid="{B0BDD36E-808B-48A5-9F4D-B54C1AC761F0}"/>
    <cellStyle name="40% - Accent3 14" xfId="1834" xr:uid="{68BD6875-A097-4633-B2B1-91D4EF97AD89}"/>
    <cellStyle name="40% - Accent3 14 2" xfId="1835" xr:uid="{71D798AB-8E09-4BF9-910A-364F4D6637E4}"/>
    <cellStyle name="40% - Accent3 14 2 2" xfId="1836" xr:uid="{A19B0112-F7C4-4597-A08C-2A4783D9C8AA}"/>
    <cellStyle name="40% - Accent3 14 3" xfId="1837" xr:uid="{410459C3-38A6-4D76-9309-E32D851EB55E}"/>
    <cellStyle name="40% - Accent3 14 3 2" xfId="1838" xr:uid="{016C76B4-E59B-414F-99E6-6B546EE68771}"/>
    <cellStyle name="40% - Accent3 14 4" xfId="1839" xr:uid="{E8B17144-D3E0-41EF-AACD-1E034303993D}"/>
    <cellStyle name="40% - Accent3 15" xfId="1840" xr:uid="{2E4548DC-DE9F-493F-AFCC-BAD972759C2F}"/>
    <cellStyle name="40% - Accent3 15 2" xfId="1841" xr:uid="{163B44C0-F10B-4392-B761-5131F2F90676}"/>
    <cellStyle name="40% - Accent3 15 2 2" xfId="1842" xr:uid="{66CA9268-0A34-470D-8909-687C43E411C9}"/>
    <cellStyle name="40% - Accent3 15 3" xfId="1843" xr:uid="{A7603152-7088-4BDA-9F9F-62CA71B8CDB1}"/>
    <cellStyle name="40% - Accent3 15 3 2" xfId="1844" xr:uid="{E5B6FD0A-40D6-4202-8E73-2D5ECF76DC92}"/>
    <cellStyle name="40% - Accent3 15 4" xfId="1845" xr:uid="{34AB9517-E4B0-4133-82C1-D5B251DEFEA7}"/>
    <cellStyle name="40% - Accent3 16" xfId="1846" xr:uid="{FE810E04-2E38-4255-8C9A-21C3B7F308CC}"/>
    <cellStyle name="40% - Accent3 16 2" xfId="1847" xr:uid="{89B7E7BA-A0ED-454C-8A3E-FFE4766F80D2}"/>
    <cellStyle name="40% - Accent3 17" xfId="1848" xr:uid="{E2D0CCD3-D10D-41C7-BE21-C45609FB2510}"/>
    <cellStyle name="40% - Accent3 17 2" xfId="1849" xr:uid="{70CDC2F4-AAD2-4390-8966-312FD32B4E50}"/>
    <cellStyle name="40% - Accent3 17 2 2" xfId="3497" xr:uid="{A3ACD7DE-B005-42F3-8C72-E9FD714C5D42}"/>
    <cellStyle name="40% - Accent3 17 3" xfId="1850" xr:uid="{EB72C4EC-8055-40A9-85F4-1167EBAC390E}"/>
    <cellStyle name="40% - Accent3 18" xfId="1851" xr:uid="{FC5D116B-512C-4B66-98A6-2E1FF146DD84}"/>
    <cellStyle name="40% - Accent3 18 2" xfId="1852" xr:uid="{827E196A-12D9-4433-88F0-CC75AB4391F6}"/>
    <cellStyle name="40% - Accent3 18 2 2" xfId="3498" xr:uid="{6B6380BA-F5E4-4945-8F44-73F117E1108C}"/>
    <cellStyle name="40% - Accent3 18 3" xfId="1853" xr:uid="{399250A1-8570-4F8D-8312-F8804BEB74DE}"/>
    <cellStyle name="40% - Accent3 19" xfId="3499" xr:uid="{4B834D33-5B13-4B92-85D3-28BC01BE2B1B}"/>
    <cellStyle name="40% - Accent3 2" xfId="1854" xr:uid="{11BC0D24-61DF-4A81-86F9-E7E725E31D0B}"/>
    <cellStyle name="40% - Accent3 2 2" xfId="1855" xr:uid="{6D1CC378-4C47-4657-AE14-3B4F8C7314E8}"/>
    <cellStyle name="40% - Accent3 2 2 2" xfId="1856" xr:uid="{7576B863-F0D1-4660-B2A7-D4D352A3A3E3}"/>
    <cellStyle name="40% - Accent3 2 2 2 2" xfId="1857" xr:uid="{E7DDE23A-AFE7-4EB0-AF16-3AE86E09AB7C}"/>
    <cellStyle name="40% - Accent3 2 2 2 2 2" xfId="1858" xr:uid="{496614B0-C32D-45D4-8741-3C74FD568056}"/>
    <cellStyle name="40% - Accent3 2 2 2 3" xfId="1859" xr:uid="{5D9FA29B-EF29-4543-8BDB-C0D261127276}"/>
    <cellStyle name="40% - Accent3 2 2 2 3 2" xfId="1860" xr:uid="{731E7767-0DEC-46A0-85D0-25E8B7B1C3CD}"/>
    <cellStyle name="40% - Accent3 2 2 2 4" xfId="1861" xr:uid="{88779456-95AC-44BB-99D5-B2470082C4B0}"/>
    <cellStyle name="40% - Accent3 2 2 3" xfId="1862" xr:uid="{8B9A0F40-D8EA-4B75-B5F0-24AAEF5BD4C1}"/>
    <cellStyle name="40% - Accent3 2 2 3 2" xfId="1863" xr:uid="{3BE48FDA-04CD-4AB4-873D-8A75314484D1}"/>
    <cellStyle name="40% - Accent3 2 2 4" xfId="1864" xr:uid="{2F0E5551-3C8E-4DEF-8354-E0E6F22CE11D}"/>
    <cellStyle name="40% - Accent3 2 2 4 2" xfId="1865" xr:uid="{680B649A-27CB-40F4-B2A3-2AEC7AD9365E}"/>
    <cellStyle name="40% - Accent3 2 2 5" xfId="1866" xr:uid="{64078C9A-B380-44B7-859B-74FDB0CCC705}"/>
    <cellStyle name="40% - Accent3 2 3" xfId="1867" xr:uid="{F8ED0837-5567-4FD7-9E91-D37B389803B3}"/>
    <cellStyle name="40% - Accent3 2 3 2" xfId="1868" xr:uid="{A1268972-52CF-4311-872E-2CA38F185F6A}"/>
    <cellStyle name="40% - Accent3 2 3 2 2" xfId="1869" xr:uid="{60517E45-C51A-493E-998F-32EF5CCAE48B}"/>
    <cellStyle name="40% - Accent3 2 3 3" xfId="1870" xr:uid="{F68EAB9A-E6D2-49A9-ADA7-51067541296C}"/>
    <cellStyle name="40% - Accent3 2 3 3 2" xfId="1871" xr:uid="{F54BCADF-DF55-4766-95FF-0A6E1C97E348}"/>
    <cellStyle name="40% - Accent3 2 3 4" xfId="1872" xr:uid="{EC68E884-3D07-4825-A907-364DC0EEA890}"/>
    <cellStyle name="40% - Accent3 2 4" xfId="1873" xr:uid="{0492BCB9-2EE4-4838-9C7B-2D168DC0659E}"/>
    <cellStyle name="40% - Accent3 2 4 2" xfId="1874" xr:uid="{C9321E8E-2051-4167-B165-66C039C3F2D5}"/>
    <cellStyle name="40% - Accent3 2 5" xfId="1875" xr:uid="{F2D2FD0E-DBA0-4C15-BABD-2F0C2640859C}"/>
    <cellStyle name="40% - Accent3 2 5 2" xfId="1876" xr:uid="{EE2F7028-50C4-42B2-AF66-625380678111}"/>
    <cellStyle name="40% - Accent3 2 6" xfId="1877" xr:uid="{E561591D-CD47-46F4-AF4C-CABC8F74300C}"/>
    <cellStyle name="40% - Accent3 20" xfId="3500" xr:uid="{E4E8C608-AD00-481A-9E10-BF66E1D89D49}"/>
    <cellStyle name="40% - Accent3 21" xfId="3501" xr:uid="{F7E52C27-D1EC-4E4B-9080-D941559E593D}"/>
    <cellStyle name="40% - Accent3 22" xfId="3502" xr:uid="{D97EA285-64CF-4918-97C8-572C3E05D66F}"/>
    <cellStyle name="40% - Accent3 23" xfId="3503" xr:uid="{5738CCBA-8FDB-47E4-B886-79ACC65B0658}"/>
    <cellStyle name="40% - Accent3 24" xfId="3504" xr:uid="{AFC2A0E4-10EC-4F0C-ABC4-39ECA7A27DEA}"/>
    <cellStyle name="40% - Accent3 25" xfId="3505" xr:uid="{DA45197D-15DD-425E-967E-C24611D03E8D}"/>
    <cellStyle name="40% - Accent3 3" xfId="1878" xr:uid="{B52085B1-9927-4FCC-81A7-0E7C98574418}"/>
    <cellStyle name="40% - Accent3 3 2" xfId="1879" xr:uid="{8E58C9E5-DC97-4598-9A5D-1B7948FEB655}"/>
    <cellStyle name="40% - Accent3 3 2 2" xfId="1880" xr:uid="{378FA0D2-D29E-44AB-8B34-0CDFC6DEB33C}"/>
    <cellStyle name="40% - Accent3 3 2 2 2" xfId="1881" xr:uid="{E71C41D1-5824-4BD5-B8CC-35ABB892351B}"/>
    <cellStyle name="40% - Accent3 3 2 2 2 2" xfId="1882" xr:uid="{725FC569-B921-4382-A552-406F0F5F4CE1}"/>
    <cellStyle name="40% - Accent3 3 2 2 3" xfId="1883" xr:uid="{0F75A3FC-CC75-464B-B655-4FB86178A9E1}"/>
    <cellStyle name="40% - Accent3 3 2 2 3 2" xfId="1884" xr:uid="{605CDB1B-6261-41E2-AF8D-CAD368146C03}"/>
    <cellStyle name="40% - Accent3 3 2 2 4" xfId="1885" xr:uid="{5A9834CF-360F-4A09-93F7-5B802B39C354}"/>
    <cellStyle name="40% - Accent3 3 2 3" xfId="1886" xr:uid="{377450D5-49EE-4FBD-8A03-4A1329B197DA}"/>
    <cellStyle name="40% - Accent3 3 2 3 2" xfId="1887" xr:uid="{E574FB19-E59E-4CBE-8455-EF2BBF1CF4D2}"/>
    <cellStyle name="40% - Accent3 3 2 4" xfId="1888" xr:uid="{4DC23D31-5D7E-4D54-8F9E-9F0C48E2D5CE}"/>
    <cellStyle name="40% - Accent3 3 2 4 2" xfId="1889" xr:uid="{7BC3F82D-FC51-4A1F-BF25-044D57DD4D01}"/>
    <cellStyle name="40% - Accent3 3 2 5" xfId="1890" xr:uid="{DC2F6504-2332-4AE5-9FBE-4E45F3BEC405}"/>
    <cellStyle name="40% - Accent3 3 3" xfId="1891" xr:uid="{E3E3E14D-EEA1-4F45-815F-84C04ECA43A7}"/>
    <cellStyle name="40% - Accent3 3 3 2" xfId="1892" xr:uid="{AF43BAB2-5A98-4934-A875-73816DB150F7}"/>
    <cellStyle name="40% - Accent3 3 3 2 2" xfId="1893" xr:uid="{24D65052-FC59-4EF0-8F77-26301CB16F39}"/>
    <cellStyle name="40% - Accent3 3 3 3" xfId="1894" xr:uid="{59C642E5-CFFC-49DA-8F75-8838D1271F67}"/>
    <cellStyle name="40% - Accent3 3 3 3 2" xfId="1895" xr:uid="{B8740A6D-7B6C-42D7-A72B-4C815FEA1082}"/>
    <cellStyle name="40% - Accent3 3 3 4" xfId="1896" xr:uid="{1AFF4E83-DB02-420D-8EBA-7D34926AC3F3}"/>
    <cellStyle name="40% - Accent3 3 4" xfId="1897" xr:uid="{B1E65141-03D5-41D2-92AD-4CA0DDA0FC34}"/>
    <cellStyle name="40% - Accent3 3 4 2" xfId="1898" xr:uid="{605B30DD-9B2D-4125-B4B2-A7024FA12813}"/>
    <cellStyle name="40% - Accent3 3 5" xfId="1899" xr:uid="{7FDE48EB-C4FA-48D2-96BE-75710BBD4C15}"/>
    <cellStyle name="40% - Accent3 3 5 2" xfId="1900" xr:uid="{E45A0D8D-73E8-4091-8241-F533A12CB24B}"/>
    <cellStyle name="40% - Accent3 3 6" xfId="1901" xr:uid="{265B4CC2-02E1-46EE-AE90-395D54426A70}"/>
    <cellStyle name="40% - Accent3 4" xfId="1902" xr:uid="{AAAA20E6-5DEA-4002-9DDD-0F412B0010F1}"/>
    <cellStyle name="40% - Accent3 4 2" xfId="1903" xr:uid="{81D1EA0F-A40C-446B-A8FE-C6F23557147B}"/>
    <cellStyle name="40% - Accent3 4 2 2" xfId="1904" xr:uid="{51D42347-0018-4B0B-B218-7E15480251DD}"/>
    <cellStyle name="40% - Accent3 4 2 2 2" xfId="1905" xr:uid="{A56A04D3-49A8-47B0-B073-1ED8C055BF94}"/>
    <cellStyle name="40% - Accent3 4 2 2 2 2" xfId="1906" xr:uid="{ECAF98CA-FB47-4AF5-AC0B-7C0436019E7D}"/>
    <cellStyle name="40% - Accent3 4 2 2 3" xfId="1907" xr:uid="{5A8FC894-4321-40E2-AEAC-F9EA61B4DCB8}"/>
    <cellStyle name="40% - Accent3 4 2 2 3 2" xfId="1908" xr:uid="{99B26169-39FB-4CB7-8F56-0CB189BB7080}"/>
    <cellStyle name="40% - Accent3 4 2 2 4" xfId="1909" xr:uid="{4894E5D1-D2D4-47E5-B6F5-0590369F1335}"/>
    <cellStyle name="40% - Accent3 4 2 3" xfId="1910" xr:uid="{57B2BB91-EA75-4C25-8FB7-23D54F2EECFF}"/>
    <cellStyle name="40% - Accent3 4 2 3 2" xfId="1911" xr:uid="{E3B0DB8C-0F14-4C02-BB63-FF37191CA59F}"/>
    <cellStyle name="40% - Accent3 4 2 4" xfId="1912" xr:uid="{38822F43-39E6-4160-87B0-5627606451C0}"/>
    <cellStyle name="40% - Accent3 4 2 4 2" xfId="1913" xr:uid="{0CB151FE-46A0-42AF-81C5-99BDAEB42755}"/>
    <cellStyle name="40% - Accent3 4 2 5" xfId="1914" xr:uid="{6262D450-81E2-41D9-ABC2-846EFC6E407A}"/>
    <cellStyle name="40% - Accent3 4 3" xfId="1915" xr:uid="{BA691EEE-FE3F-4639-BFEE-2F2A3F8FF4F8}"/>
    <cellStyle name="40% - Accent3 4 3 2" xfId="1916" xr:uid="{BA8E5E56-5346-42BD-8D90-BBFA6EB064FD}"/>
    <cellStyle name="40% - Accent3 4 3 2 2" xfId="1917" xr:uid="{E796539D-E97E-42C2-9B20-7A458404277D}"/>
    <cellStyle name="40% - Accent3 4 3 3" xfId="1918" xr:uid="{4DC5A315-7A7B-4310-8283-8EC9C7F978DF}"/>
    <cellStyle name="40% - Accent3 4 3 3 2" xfId="1919" xr:uid="{9F1C5ACD-A23F-433E-8D4C-A6F2D4A780CE}"/>
    <cellStyle name="40% - Accent3 4 3 4" xfId="1920" xr:uid="{96B9102B-90A5-42C5-BA21-6A9C648AC376}"/>
    <cellStyle name="40% - Accent3 4 4" xfId="1921" xr:uid="{1DE8AD6E-8110-4AF8-B6B4-52B3653DE4B8}"/>
    <cellStyle name="40% - Accent3 4 4 2" xfId="1922" xr:uid="{1ADD4239-392F-4EE9-8FF3-72F19503BDB1}"/>
    <cellStyle name="40% - Accent3 4 5" xfId="1923" xr:uid="{03D066E6-A269-4C44-AEB8-4D7ADF638A81}"/>
    <cellStyle name="40% - Accent3 4 5 2" xfId="1924" xr:uid="{8264AC2E-1CFC-4674-9335-724DFBFD59DA}"/>
    <cellStyle name="40% - Accent3 4 6" xfId="1925" xr:uid="{762177B1-547C-4AC3-9056-88F63029A4B1}"/>
    <cellStyle name="40% - Accent3 5" xfId="1926" xr:uid="{11923EFD-A77D-4169-897F-99CFC9518AF8}"/>
    <cellStyle name="40% - Accent3 5 2" xfId="1927" xr:uid="{54F2D28C-EDBF-4781-82E5-14DF29C092E4}"/>
    <cellStyle name="40% - Accent3 5 2 2" xfId="1928" xr:uid="{677CB55C-7622-45D6-90BF-A6D22B5CC747}"/>
    <cellStyle name="40% - Accent3 5 2 2 2" xfId="1929" xr:uid="{A41D8935-DB23-4B9F-B3F9-2D0E3649D272}"/>
    <cellStyle name="40% - Accent3 5 2 2 2 2" xfId="1930" xr:uid="{311DF632-8D7A-4DBA-8E2F-0381FA6D5DB1}"/>
    <cellStyle name="40% - Accent3 5 2 2 3" xfId="1931" xr:uid="{9CAB7469-0F2F-4055-A128-C8B12EBF0B3A}"/>
    <cellStyle name="40% - Accent3 5 2 2 3 2" xfId="1932" xr:uid="{CF771A09-4F07-40C7-8A02-07D533AC17EF}"/>
    <cellStyle name="40% - Accent3 5 2 2 4" xfId="1933" xr:uid="{152B8ED1-4808-429E-B172-2C4841120770}"/>
    <cellStyle name="40% - Accent3 5 2 3" xfId="1934" xr:uid="{BC8B15F2-A072-4F94-AB84-436484BE11E1}"/>
    <cellStyle name="40% - Accent3 5 2 3 2" xfId="1935" xr:uid="{A0536BC0-5D06-401C-9101-6A4563126F22}"/>
    <cellStyle name="40% - Accent3 5 2 4" xfId="1936" xr:uid="{F36670B6-2353-4EC4-93BC-61B5BCEC658B}"/>
    <cellStyle name="40% - Accent3 5 2 4 2" xfId="1937" xr:uid="{F9ABF770-E0D2-49D7-84A1-6C25D4D04AFD}"/>
    <cellStyle name="40% - Accent3 5 2 5" xfId="1938" xr:uid="{4EB8BBDB-FF4A-4211-9AA9-2557CEF0018A}"/>
    <cellStyle name="40% - Accent3 5 3" xfId="1939" xr:uid="{61D9DE71-1316-4C19-8FB2-621BFD418E3F}"/>
    <cellStyle name="40% - Accent3 5 3 2" xfId="1940" xr:uid="{BEADBB30-4A20-4F34-97CB-08CDEA590B4A}"/>
    <cellStyle name="40% - Accent3 5 3 2 2" xfId="1941" xr:uid="{52525237-D55A-41EA-83BE-3A521C28438E}"/>
    <cellStyle name="40% - Accent3 5 3 3" xfId="1942" xr:uid="{169CB4E9-13DF-42F2-BDB4-6B041CFB768A}"/>
    <cellStyle name="40% - Accent3 5 3 3 2" xfId="1943" xr:uid="{B3AB406C-E978-4BF3-902A-276099AFF4F3}"/>
    <cellStyle name="40% - Accent3 5 3 4" xfId="1944" xr:uid="{08CAF4B9-8A33-427E-BC58-AF13231B5035}"/>
    <cellStyle name="40% - Accent3 5 4" xfId="1945" xr:uid="{3DEC42C6-8796-4454-B5F5-A78B60DF10A4}"/>
    <cellStyle name="40% - Accent3 5 4 2" xfId="1946" xr:uid="{3F9ED97E-555B-468C-8502-7D0BBB5BFAB5}"/>
    <cellStyle name="40% - Accent3 5 5" xfId="1947" xr:uid="{BDA9D52E-2CB1-461C-9D01-3CA03A130F0F}"/>
    <cellStyle name="40% - Accent3 5 5 2" xfId="1948" xr:uid="{0B4129C7-E66E-4D10-953E-7B0F7433CBA7}"/>
    <cellStyle name="40% - Accent3 5 6" xfId="1949" xr:uid="{C00EFE7B-7B45-40CC-A129-C47FD83526FB}"/>
    <cellStyle name="40% - Accent3 6" xfId="1950" xr:uid="{D220E2B6-DCF9-4C89-A454-FA2166C93C27}"/>
    <cellStyle name="40% - Accent3 6 2" xfId="1951" xr:uid="{7CF20A09-C4F2-42BF-B9F3-5641C4A55C98}"/>
    <cellStyle name="40% - Accent3 6 2 2" xfId="1952" xr:uid="{6FDFDBE9-601B-4853-851C-E5CC3B871D8B}"/>
    <cellStyle name="40% - Accent3 6 2 2 2" xfId="1953" xr:uid="{EE823226-49E1-4709-905A-102DFBA76DF4}"/>
    <cellStyle name="40% - Accent3 6 2 2 2 2" xfId="1954" xr:uid="{62410D58-7E41-417F-89BB-939FC4C19D9B}"/>
    <cellStyle name="40% - Accent3 6 2 2 3" xfId="1955" xr:uid="{D30527A0-D0B0-43FB-A59D-9CEB00167801}"/>
    <cellStyle name="40% - Accent3 6 2 2 3 2" xfId="1956" xr:uid="{D06F9747-2A5C-4D25-AA22-8B4C730BBF98}"/>
    <cellStyle name="40% - Accent3 6 2 2 4" xfId="1957" xr:uid="{8938BBE4-66C4-4125-924F-36E1E6B37FC9}"/>
    <cellStyle name="40% - Accent3 6 2 3" xfId="1958" xr:uid="{07F1048E-A943-45C7-BEB9-A3E146FD5E15}"/>
    <cellStyle name="40% - Accent3 6 2 3 2" xfId="1959" xr:uid="{8655E630-9602-41A4-A88F-C4EB19D04A23}"/>
    <cellStyle name="40% - Accent3 6 2 4" xfId="1960" xr:uid="{38FFD6C1-6C59-4151-BFF6-22B7CFAC8733}"/>
    <cellStyle name="40% - Accent3 6 2 4 2" xfId="1961" xr:uid="{F4BC2FBD-E492-4173-8843-835C9F28D0D3}"/>
    <cellStyle name="40% - Accent3 6 2 5" xfId="1962" xr:uid="{2EFC06E9-F367-43FB-8AD9-FF095310C4F7}"/>
    <cellStyle name="40% - Accent3 6 3" xfId="1963" xr:uid="{AFF2D8F9-E4F6-42E2-A84E-98A031163E49}"/>
    <cellStyle name="40% - Accent3 6 3 2" xfId="1964" xr:uid="{61007F94-9AF2-44A4-B0B9-24B79324D7F4}"/>
    <cellStyle name="40% - Accent3 6 3 2 2" xfId="1965" xr:uid="{81EC7691-E535-47F9-B80B-C23C61C881F4}"/>
    <cellStyle name="40% - Accent3 6 3 3" xfId="1966" xr:uid="{E3757261-A50F-449E-A139-86C5490D9482}"/>
    <cellStyle name="40% - Accent3 6 3 3 2" xfId="1967" xr:uid="{F6FE486C-29DD-4437-BD61-09B43769BB3E}"/>
    <cellStyle name="40% - Accent3 6 3 4" xfId="1968" xr:uid="{52E0D1D1-CAD4-4296-B018-42A261C05CF2}"/>
    <cellStyle name="40% - Accent3 6 4" xfId="1969" xr:uid="{B385DBF4-A4D2-493D-91B6-B8F40AA64166}"/>
    <cellStyle name="40% - Accent3 6 4 2" xfId="1970" xr:uid="{DCC6D86F-F899-4786-BCD9-FA25B92A915B}"/>
    <cellStyle name="40% - Accent3 6 5" xfId="1971" xr:uid="{C121C17A-4E28-44A0-8F1C-1B88B7B0FFD3}"/>
    <cellStyle name="40% - Accent3 6 5 2" xfId="1972" xr:uid="{F91F827A-EF97-4D6B-932E-AAFC62A12F54}"/>
    <cellStyle name="40% - Accent3 6 6" xfId="1973" xr:uid="{8263167E-2400-42CD-8769-D9E3D8BAD5B4}"/>
    <cellStyle name="40% - Accent3 7" xfId="1974" xr:uid="{FFA48763-BEAD-41BD-BE16-8A38DDF4CC73}"/>
    <cellStyle name="40% - Accent3 7 2" xfId="1975" xr:uid="{6E5207C0-143A-4526-B05E-9222E3D7B70A}"/>
    <cellStyle name="40% - Accent3 7 2 2" xfId="1976" xr:uid="{4A8B04B3-F30C-4797-8549-837A6B5A0A99}"/>
    <cellStyle name="40% - Accent3 7 2 2 2" xfId="1977" xr:uid="{95D9B346-2DB4-4728-BE2C-8BABC3DD425D}"/>
    <cellStyle name="40% - Accent3 7 2 2 2 2" xfId="1978" xr:uid="{CABB22DD-2103-4016-B4B4-B732691DA217}"/>
    <cellStyle name="40% - Accent3 7 2 2 3" xfId="1979" xr:uid="{80058FD7-2F89-410D-B5F5-FE21CDF1D1AF}"/>
    <cellStyle name="40% - Accent3 7 2 2 3 2" xfId="1980" xr:uid="{B2B50C4F-E1C8-4866-8FAB-0EFABA574694}"/>
    <cellStyle name="40% - Accent3 7 2 2 4" xfId="1981" xr:uid="{CADFF125-B4E8-4092-AE51-F532576F9E12}"/>
    <cellStyle name="40% - Accent3 7 2 3" xfId="1982" xr:uid="{78784CF7-6F09-4A92-BDC5-5EA320409A27}"/>
    <cellStyle name="40% - Accent3 7 2 3 2" xfId="1983" xr:uid="{594DE496-16EB-4922-A817-02420C465908}"/>
    <cellStyle name="40% - Accent3 7 2 4" xfId="1984" xr:uid="{4F2BEAE5-8482-431C-B98A-8C7D99F01BEB}"/>
    <cellStyle name="40% - Accent3 7 2 4 2" xfId="1985" xr:uid="{8E39C4F2-387B-4E23-8A07-4E1A39DC9123}"/>
    <cellStyle name="40% - Accent3 7 2 5" xfId="1986" xr:uid="{69D05967-4374-40C1-943C-90E9D11F7753}"/>
    <cellStyle name="40% - Accent3 7 3" xfId="1987" xr:uid="{EAB14844-C153-4D14-BA3A-85AAD5607205}"/>
    <cellStyle name="40% - Accent3 7 3 2" xfId="1988" xr:uid="{9AAB9A73-8A47-4787-B80D-886404FE3C54}"/>
    <cellStyle name="40% - Accent3 7 3 2 2" xfId="1989" xr:uid="{B8DDF6AC-3DBD-4C8E-A4EB-ABE717F35424}"/>
    <cellStyle name="40% - Accent3 7 3 3" xfId="1990" xr:uid="{1C0B574A-496C-4001-99B6-F9AE04572B69}"/>
    <cellStyle name="40% - Accent3 7 3 3 2" xfId="1991" xr:uid="{65BAB299-CDC6-40DC-9E71-1FBD04F719AB}"/>
    <cellStyle name="40% - Accent3 7 3 4" xfId="1992" xr:uid="{A6639577-A870-4810-9C81-2B16AE8D92AF}"/>
    <cellStyle name="40% - Accent3 7 4" xfId="1993" xr:uid="{523E9464-2B5E-4D55-86CA-4D188F2B312F}"/>
    <cellStyle name="40% - Accent3 7 4 2" xfId="1994" xr:uid="{36EA5D72-E5A5-4609-9D68-1CC6993E46E8}"/>
    <cellStyle name="40% - Accent3 7 5" xfId="1995" xr:uid="{55A226A3-A432-4630-9F4B-FC4D54309E6C}"/>
    <cellStyle name="40% - Accent3 7 5 2" xfId="1996" xr:uid="{258F2882-CA51-42A1-9D4E-631D42CA2929}"/>
    <cellStyle name="40% - Accent3 7 6" xfId="1997" xr:uid="{EF7F7037-1490-419D-B3EA-56B6A1F569E3}"/>
    <cellStyle name="40% - Accent3 8" xfId="1998" xr:uid="{DCBD7968-6E4C-4703-AF42-51253C4B0CFC}"/>
    <cellStyle name="40% - Accent3 8 2" xfId="1999" xr:uid="{659C7EE7-1F38-4B9F-A602-2374DED49468}"/>
    <cellStyle name="40% - Accent3 8 2 2" xfId="2000" xr:uid="{3EE6B8C5-2848-4F7F-BAB2-73B7E56328AF}"/>
    <cellStyle name="40% - Accent3 8 2 2 2" xfId="2001" xr:uid="{36EFA24A-597D-468A-9B10-7FF7A3985AA8}"/>
    <cellStyle name="40% - Accent3 8 2 3" xfId="2002" xr:uid="{1EE7B063-B2EE-4774-BA90-14CED157C551}"/>
    <cellStyle name="40% - Accent3 8 2 3 2" xfId="2003" xr:uid="{A3FCEFCA-8BDC-4FEB-991A-6C8963745E94}"/>
    <cellStyle name="40% - Accent3 8 2 4" xfId="2004" xr:uid="{34C9A222-AA29-4D27-BA92-B06A843CFB4E}"/>
    <cellStyle name="40% - Accent3 8 3" xfId="2005" xr:uid="{ABF50F76-8C92-4B57-BB60-2B644B53CF88}"/>
    <cellStyle name="40% - Accent3 8 3 2" xfId="2006" xr:uid="{80A2C426-A1C0-4D5A-973E-E2B6E8F9B785}"/>
    <cellStyle name="40% - Accent3 8 4" xfId="2007" xr:uid="{09E4C890-646E-4396-BBA8-BC58BA7D31E0}"/>
    <cellStyle name="40% - Accent3 8 4 2" xfId="2008" xr:uid="{F5F048F0-5B74-4FE7-A509-0707FE984121}"/>
    <cellStyle name="40% - Accent3 8 5" xfId="2009" xr:uid="{42749F68-FBD4-4CDE-86EE-8DBC239302AC}"/>
    <cellStyle name="40% - Accent3 9" xfId="2010" xr:uid="{94B42152-B0FE-4CC3-9891-1EDF934B55E8}"/>
    <cellStyle name="40% - Accent3 9 2" xfId="2011" xr:uid="{56B4AC52-F922-455E-906E-E1256E5B897A}"/>
    <cellStyle name="40% - Accent3 9 2 2" xfId="2012" xr:uid="{3603CB01-D4C0-4D94-8FDA-FCB217E0166B}"/>
    <cellStyle name="40% - Accent3 9 2 2 2" xfId="2013" xr:uid="{0C421CBA-2056-4469-BA9C-33017B2700CE}"/>
    <cellStyle name="40% - Accent3 9 2 3" xfId="2014" xr:uid="{C80CE313-C217-43A8-9BBB-43EBBB654119}"/>
    <cellStyle name="40% - Accent3 9 2 3 2" xfId="2015" xr:uid="{B2F0ADEE-65BE-4FEF-BED4-EAF634E5E77C}"/>
    <cellStyle name="40% - Accent3 9 2 4" xfId="2016" xr:uid="{E386A13F-246D-4D6D-AA3D-FC6F2328B3D2}"/>
    <cellStyle name="40% - Accent3 9 3" xfId="2017" xr:uid="{B1D29859-29CC-4CB4-9FDC-CE2EEA36E30D}"/>
    <cellStyle name="40% - Accent3 9 3 2" xfId="2018" xr:uid="{7EECD81C-2DF6-4F1D-80CD-D3516D5617F2}"/>
    <cellStyle name="40% - Accent3 9 4" xfId="2019" xr:uid="{ABA7F5EE-D43F-40EE-A93E-16DE50CA7643}"/>
    <cellStyle name="40% - Accent3 9 4 2" xfId="2020" xr:uid="{C0542D86-06A6-43EA-9C45-235275E7F812}"/>
    <cellStyle name="40% - Accent3 9 5" xfId="2021" xr:uid="{3B4520D5-95E2-4CDB-9ED1-CA7BD6FD365F}"/>
    <cellStyle name="40% - Accent4 10" xfId="2022" xr:uid="{D8B0B85B-BA75-4B99-8E6B-4BB680319C5D}"/>
    <cellStyle name="40% - Accent4 10 2" xfId="2023" xr:uid="{997B5539-69E9-4669-BDD7-B3EAC2D73275}"/>
    <cellStyle name="40% - Accent4 10 2 2" xfId="2024" xr:uid="{D76A821C-2608-4A8E-BE41-9499AB5C9387}"/>
    <cellStyle name="40% - Accent4 10 2 2 2" xfId="2025" xr:uid="{946B37FD-A250-40AE-82C9-8AA244E92C63}"/>
    <cellStyle name="40% - Accent4 10 2 3" xfId="2026" xr:uid="{FE005CA3-8C56-48CC-9840-6B4B867923C4}"/>
    <cellStyle name="40% - Accent4 10 2 3 2" xfId="2027" xr:uid="{8E5A2819-2917-4DF7-9CFA-56CADA72F708}"/>
    <cellStyle name="40% - Accent4 10 2 4" xfId="2028" xr:uid="{4A381A40-A42E-48DD-92AF-059E377BAA6D}"/>
    <cellStyle name="40% - Accent4 10 3" xfId="2029" xr:uid="{6FAFA173-95F4-473C-B10D-F7BF7A3D5A17}"/>
    <cellStyle name="40% - Accent4 10 3 2" xfId="2030" xr:uid="{CBAEC7D7-0BB1-455B-A649-3F1C1DC59D82}"/>
    <cellStyle name="40% - Accent4 10 4" xfId="2031" xr:uid="{B0E5F24D-A8FD-4F76-88CC-AAF1B3A75174}"/>
    <cellStyle name="40% - Accent4 10 4 2" xfId="2032" xr:uid="{41B8A756-5470-49FC-9A41-B2063B04C6FD}"/>
    <cellStyle name="40% - Accent4 10 5" xfId="2033" xr:uid="{24689ACF-984D-446B-BA1E-9C8F3DAADDB6}"/>
    <cellStyle name="40% - Accent4 11" xfId="2034" xr:uid="{5F8754E7-804E-491A-81B9-BEA4B924757C}"/>
    <cellStyle name="40% - Accent4 11 2" xfId="2035" xr:uid="{A8A559DE-3FA3-47CF-9753-D8D0850D7017}"/>
    <cellStyle name="40% - Accent4 11 2 2" xfId="2036" xr:uid="{37BA17F7-A72E-4719-A2BA-697608E13A51}"/>
    <cellStyle name="40% - Accent4 11 2 2 2" xfId="2037" xr:uid="{C86942D6-9FD3-4EE4-BB47-A9C6BC4C1652}"/>
    <cellStyle name="40% - Accent4 11 2 3" xfId="2038" xr:uid="{FA15A669-345C-43FE-8F96-6BCF4643B0C6}"/>
    <cellStyle name="40% - Accent4 11 2 3 2" xfId="2039" xr:uid="{FA8A500B-3B89-4795-ADE2-4A0C269B8B88}"/>
    <cellStyle name="40% - Accent4 11 2 4" xfId="2040" xr:uid="{90E3529F-DE69-4FBA-9CE3-44185A724F92}"/>
    <cellStyle name="40% - Accent4 11 3" xfId="2041" xr:uid="{74EC0EFA-090C-4A53-85FA-7D8D444F1880}"/>
    <cellStyle name="40% - Accent4 11 3 2" xfId="2042" xr:uid="{F5D4EFA4-FFDA-4182-AAC5-B30B455152B2}"/>
    <cellStyle name="40% - Accent4 11 4" xfId="2043" xr:uid="{04D10EC5-FB76-4CA4-8287-D5B7EAF6B205}"/>
    <cellStyle name="40% - Accent4 11 4 2" xfId="2044" xr:uid="{0BA9C9A2-8D75-44A5-BA7E-C8FC54C650A9}"/>
    <cellStyle name="40% - Accent4 11 5" xfId="2045" xr:uid="{5702C0B3-CEAE-4B16-93DD-99678FC0FFEC}"/>
    <cellStyle name="40% - Accent4 12" xfId="2046" xr:uid="{85FE431D-FBFE-48BF-B15F-62922D3CCDC1}"/>
    <cellStyle name="40% - Accent4 12 2" xfId="2047" xr:uid="{5F7081E0-F97A-4CBC-82DD-3447FB9217D5}"/>
    <cellStyle name="40% - Accent4 12 2 2" xfId="2048" xr:uid="{3B4B413A-EF85-48F1-90DA-AE731F46DDF4}"/>
    <cellStyle name="40% - Accent4 12 3" xfId="2049" xr:uid="{30EA307C-1057-4DC2-A9C4-38988F384ECD}"/>
    <cellStyle name="40% - Accent4 12 3 2" xfId="2050" xr:uid="{F441568A-81C5-44C9-886D-5D956F12EB79}"/>
    <cellStyle name="40% - Accent4 12 4" xfId="2051" xr:uid="{3840C21B-23FC-460B-BBA0-411E607CDB2F}"/>
    <cellStyle name="40% - Accent4 13" xfId="2052" xr:uid="{B5BB9401-C616-4FCF-B817-83592BF81E59}"/>
    <cellStyle name="40% - Accent4 13 2" xfId="2053" xr:uid="{79BC812A-BB39-4520-A587-9CF2E5D25219}"/>
    <cellStyle name="40% - Accent4 13 2 2" xfId="2054" xr:uid="{9F763EEE-B671-4B73-97FF-E3610C3069FA}"/>
    <cellStyle name="40% - Accent4 13 3" xfId="2055" xr:uid="{7BE9C595-0E30-43F6-AF03-27F58F487BC1}"/>
    <cellStyle name="40% - Accent4 13 3 2" xfId="2056" xr:uid="{7439A200-4CA5-4761-A773-B8A5EC21866F}"/>
    <cellStyle name="40% - Accent4 13 4" xfId="2057" xr:uid="{4071B37A-2D1E-4594-A4E3-1FAF45A428E9}"/>
    <cellStyle name="40% - Accent4 14" xfId="2058" xr:uid="{137187CE-5B79-46BB-BB5B-49A8E7524722}"/>
    <cellStyle name="40% - Accent4 14 2" xfId="2059" xr:uid="{91BAFDF8-EFB5-4C15-8FC2-D0D4ECADE47F}"/>
    <cellStyle name="40% - Accent4 14 2 2" xfId="2060" xr:uid="{103E01E8-2419-4DE6-8BAA-7A06B05C0409}"/>
    <cellStyle name="40% - Accent4 14 3" xfId="2061" xr:uid="{E478C8C2-0E61-4BA7-9FFD-87A72F090CE0}"/>
    <cellStyle name="40% - Accent4 14 3 2" xfId="2062" xr:uid="{8099FF9C-67CF-4896-BE40-4EEA8AFEF4B8}"/>
    <cellStyle name="40% - Accent4 14 4" xfId="2063" xr:uid="{E0043F49-ECB3-4C42-86A1-A0EDC5EDEA2A}"/>
    <cellStyle name="40% - Accent4 15" xfId="2064" xr:uid="{CA71CE3D-277E-4B85-B118-AF5E27A5D1CF}"/>
    <cellStyle name="40% - Accent4 15 2" xfId="2065" xr:uid="{61D70D24-3906-4DA4-A7BD-65E3A26493EB}"/>
    <cellStyle name="40% - Accent4 15 2 2" xfId="2066" xr:uid="{1092960D-733D-4440-B0D0-E1C1AAA8C2E3}"/>
    <cellStyle name="40% - Accent4 15 3" xfId="2067" xr:uid="{F462F976-A47F-466C-81E0-1FB9C64A8FA7}"/>
    <cellStyle name="40% - Accent4 15 3 2" xfId="2068" xr:uid="{D95CCAFA-AE05-4CF5-B942-27117EEC2ADE}"/>
    <cellStyle name="40% - Accent4 15 4" xfId="2069" xr:uid="{F5D31166-55E9-4F54-AFBA-2482402F65EF}"/>
    <cellStyle name="40% - Accent4 16" xfId="2070" xr:uid="{07C73BC2-7054-421C-9B01-6819DB042EBF}"/>
    <cellStyle name="40% - Accent4 16 2" xfId="2071" xr:uid="{B9C83D8A-3BAC-47FE-866E-0B2CE53A06A7}"/>
    <cellStyle name="40% - Accent4 17" xfId="2072" xr:uid="{11DF19A1-548B-412E-987B-8AF0A19CA81E}"/>
    <cellStyle name="40% - Accent4 17 2" xfId="2073" xr:uid="{8581DAAF-EBEB-49B7-A365-9C8FB3B840F4}"/>
    <cellStyle name="40% - Accent4 17 2 2" xfId="3506" xr:uid="{064ED659-9E98-422B-8332-7A89ECF9BA2A}"/>
    <cellStyle name="40% - Accent4 17 3" xfId="2074" xr:uid="{7F84BA92-1104-4F07-879D-AE03BEF14A28}"/>
    <cellStyle name="40% - Accent4 18" xfId="2075" xr:uid="{B75291E1-41D4-4FB7-8243-67DC024D2B3A}"/>
    <cellStyle name="40% - Accent4 18 2" xfId="2076" xr:uid="{083D0C94-2479-4D54-8606-F5479CD0D6EE}"/>
    <cellStyle name="40% - Accent4 18 2 2" xfId="3507" xr:uid="{0FEE9C54-12BD-4D11-997E-C509BA0FF8AE}"/>
    <cellStyle name="40% - Accent4 18 3" xfId="2077" xr:uid="{7B3EA620-2997-46B3-B9A1-66DFE7C4F0EB}"/>
    <cellStyle name="40% - Accent4 19" xfId="3508" xr:uid="{EDB91972-2A31-4525-8B3C-5EB740810C9B}"/>
    <cellStyle name="40% - Accent4 2" xfId="2078" xr:uid="{F1376484-9F4D-4BF9-BD54-8974FE4A34AA}"/>
    <cellStyle name="40% - Accent4 2 2" xfId="2079" xr:uid="{60B047D9-7CD1-4D84-ACA4-2291801AFC95}"/>
    <cellStyle name="40% - Accent4 2 2 2" xfId="2080" xr:uid="{36B9322A-26C4-4767-BCCF-D7B4598422D6}"/>
    <cellStyle name="40% - Accent4 2 2 2 2" xfId="2081" xr:uid="{8A5F99DF-73E7-4DB6-B5B5-52864D510A27}"/>
    <cellStyle name="40% - Accent4 2 2 2 2 2" xfId="2082" xr:uid="{3D286F22-3226-4160-B51E-4D8C4C41A2C1}"/>
    <cellStyle name="40% - Accent4 2 2 2 3" xfId="2083" xr:uid="{58790BC4-A605-4CA1-A30A-507E87929AE4}"/>
    <cellStyle name="40% - Accent4 2 2 2 3 2" xfId="2084" xr:uid="{4BC25A29-8423-4390-9C63-C22F84FB4E3C}"/>
    <cellStyle name="40% - Accent4 2 2 2 4" xfId="2085" xr:uid="{2B14A15D-85C9-4233-9C94-79EF38554E41}"/>
    <cellStyle name="40% - Accent4 2 2 3" xfId="2086" xr:uid="{55DD385A-32C0-426D-BD49-8B63FC145A22}"/>
    <cellStyle name="40% - Accent4 2 2 3 2" xfId="2087" xr:uid="{FC0C9D8A-3EE2-4CA8-B662-3418CC327450}"/>
    <cellStyle name="40% - Accent4 2 2 4" xfId="2088" xr:uid="{710F4D15-E1CD-44E9-8240-53C7941E179F}"/>
    <cellStyle name="40% - Accent4 2 2 4 2" xfId="2089" xr:uid="{15B0398E-C10D-448D-8FC2-33CE1866D79D}"/>
    <cellStyle name="40% - Accent4 2 2 5" xfId="2090" xr:uid="{5E13D60A-B2F4-4B4E-B8FF-13C164B23D07}"/>
    <cellStyle name="40% - Accent4 2 3" xfId="2091" xr:uid="{3C19FEFD-FED6-438C-927F-1555A729AE85}"/>
    <cellStyle name="40% - Accent4 2 3 2" xfId="2092" xr:uid="{D107D332-2E8B-4C34-A272-E9DC78E3A4C3}"/>
    <cellStyle name="40% - Accent4 2 3 2 2" xfId="2093" xr:uid="{39973AEA-63D6-4B5D-8D46-29C0B5120BCE}"/>
    <cellStyle name="40% - Accent4 2 3 3" xfId="2094" xr:uid="{8D63A87D-0EE5-4F92-9CDA-A949EA3DBE35}"/>
    <cellStyle name="40% - Accent4 2 3 3 2" xfId="2095" xr:uid="{333446A8-214D-4A89-9F49-680F33F4504A}"/>
    <cellStyle name="40% - Accent4 2 3 4" xfId="2096" xr:uid="{E66BDD4F-176D-405C-B2C5-5F437879CA16}"/>
    <cellStyle name="40% - Accent4 2 4" xfId="2097" xr:uid="{0D442DE6-6B58-4C47-BB86-9C009E586513}"/>
    <cellStyle name="40% - Accent4 2 4 2" xfId="2098" xr:uid="{D6CB440A-3ADB-415C-89E7-CF08FD631ED7}"/>
    <cellStyle name="40% - Accent4 2 5" xfId="2099" xr:uid="{C337B528-41FA-4DA6-A99D-F54C4CF40C22}"/>
    <cellStyle name="40% - Accent4 2 5 2" xfId="2100" xr:uid="{35AAB22F-2F29-4791-8ABD-E735A3DB8A4F}"/>
    <cellStyle name="40% - Accent4 2 6" xfId="2101" xr:uid="{53875578-0017-4EEE-A77C-B4039EE1C861}"/>
    <cellStyle name="40% - Accent4 20" xfId="3509" xr:uid="{331E5CA4-B277-4D2E-B400-728227093855}"/>
    <cellStyle name="40% - Accent4 21" xfId="3510" xr:uid="{36B07161-49DE-4FCA-B6C6-6F11A24D06A9}"/>
    <cellStyle name="40% - Accent4 22" xfId="3511" xr:uid="{F6C824C6-156F-429B-B81C-EC499AF690A6}"/>
    <cellStyle name="40% - Accent4 23" xfId="3512" xr:uid="{20E6482A-2D86-4826-9A82-109DDB028BEF}"/>
    <cellStyle name="40% - Accent4 24" xfId="3513" xr:uid="{5635275F-0474-4D9A-97C8-5133F15BC0F3}"/>
    <cellStyle name="40% - Accent4 25" xfId="3514" xr:uid="{5D0DAA99-8F72-457F-9344-BCB039B98EFF}"/>
    <cellStyle name="40% - Accent4 3" xfId="2102" xr:uid="{AE8C9EAB-1A3D-43EE-BB4E-C88792588877}"/>
    <cellStyle name="40% - Accent4 3 2" xfId="2103" xr:uid="{360C2B93-0794-40DB-8C05-9E962FF4D34E}"/>
    <cellStyle name="40% - Accent4 3 2 2" xfId="2104" xr:uid="{D5217BBA-50E9-4757-B67C-72FA6DEFAFAD}"/>
    <cellStyle name="40% - Accent4 3 2 2 2" xfId="2105" xr:uid="{E77B5E3D-DAD5-451F-8ED6-1E9F7135A5C0}"/>
    <cellStyle name="40% - Accent4 3 2 2 2 2" xfId="2106" xr:uid="{9D54D8B9-B875-435B-8BC7-0A4EA357F378}"/>
    <cellStyle name="40% - Accent4 3 2 2 3" xfId="2107" xr:uid="{C06E3E2C-F864-4205-9394-73EC3E8CD216}"/>
    <cellStyle name="40% - Accent4 3 2 2 3 2" xfId="2108" xr:uid="{860541C3-33CF-46D5-8FFF-304BC0BA185A}"/>
    <cellStyle name="40% - Accent4 3 2 2 4" xfId="2109" xr:uid="{C3483DBA-ACF1-47D6-9926-C5F522FC02FF}"/>
    <cellStyle name="40% - Accent4 3 2 3" xfId="2110" xr:uid="{45A57D2B-7A66-448B-8492-419395A6C0E5}"/>
    <cellStyle name="40% - Accent4 3 2 3 2" xfId="2111" xr:uid="{3C8F30D7-4F01-441E-AA0D-F53722D87410}"/>
    <cellStyle name="40% - Accent4 3 2 4" xfId="2112" xr:uid="{54B23F15-3987-4ED1-8BE3-6D679396C104}"/>
    <cellStyle name="40% - Accent4 3 2 4 2" xfId="2113" xr:uid="{54CA7DCC-F410-4B03-A512-A4A7848586A2}"/>
    <cellStyle name="40% - Accent4 3 2 5" xfId="2114" xr:uid="{8D41DD94-C414-4FBC-9F39-F284FBC84971}"/>
    <cellStyle name="40% - Accent4 3 3" xfId="2115" xr:uid="{372687EA-7239-40F0-A1FB-48AFEC224CAB}"/>
    <cellStyle name="40% - Accent4 3 3 2" xfId="2116" xr:uid="{123FB7B1-9C7F-44A0-A399-8A9D9A7CAB75}"/>
    <cellStyle name="40% - Accent4 3 3 2 2" xfId="2117" xr:uid="{C604A967-3959-42C0-8BE8-FB0C47E23CF3}"/>
    <cellStyle name="40% - Accent4 3 3 3" xfId="2118" xr:uid="{38434743-7BAB-4161-982E-75AE0F0F1D87}"/>
    <cellStyle name="40% - Accent4 3 3 3 2" xfId="2119" xr:uid="{B4E7A40B-C049-4762-AF58-F6BD926744F2}"/>
    <cellStyle name="40% - Accent4 3 3 4" xfId="2120" xr:uid="{ED26D6DC-83AA-4F9D-99A4-B2AF54C590EE}"/>
    <cellStyle name="40% - Accent4 3 4" xfId="2121" xr:uid="{104199E5-1D9D-4249-862E-F2DF7A8806D8}"/>
    <cellStyle name="40% - Accent4 3 4 2" xfId="2122" xr:uid="{4677B866-D63E-4310-87C9-567ACED1F3BA}"/>
    <cellStyle name="40% - Accent4 3 5" xfId="2123" xr:uid="{A1F64833-83A6-4A05-ABA7-1836B582761E}"/>
    <cellStyle name="40% - Accent4 3 5 2" xfId="2124" xr:uid="{EA87C938-FBF7-4934-B1CB-E15D3E657B03}"/>
    <cellStyle name="40% - Accent4 3 6" xfId="2125" xr:uid="{3EF956B9-334E-4989-AC63-95AAF6F65AB5}"/>
    <cellStyle name="40% - Accent4 4" xfId="2126" xr:uid="{99DD7185-F073-483C-BBB8-34A6D4A3E78A}"/>
    <cellStyle name="40% - Accent4 4 2" xfId="2127" xr:uid="{58166B63-6AF8-45E5-8920-B252F0E529C3}"/>
    <cellStyle name="40% - Accent4 4 2 2" xfId="2128" xr:uid="{F2150C5B-F292-4B7B-B1AA-83830913ADF4}"/>
    <cellStyle name="40% - Accent4 4 2 2 2" xfId="2129" xr:uid="{B140B1FB-A206-47FB-840C-0C0563D70AE8}"/>
    <cellStyle name="40% - Accent4 4 2 2 2 2" xfId="2130" xr:uid="{A5684C52-D1D2-4B7C-A6C7-1CF6D8432B41}"/>
    <cellStyle name="40% - Accent4 4 2 2 3" xfId="2131" xr:uid="{46FE2901-F965-4F13-A45C-7EA63347ADFD}"/>
    <cellStyle name="40% - Accent4 4 2 2 3 2" xfId="2132" xr:uid="{BE9A889E-0BEE-40BD-9BBB-D895A06C2EF0}"/>
    <cellStyle name="40% - Accent4 4 2 2 4" xfId="2133" xr:uid="{DFDD189D-C8C1-46D1-8980-6AE1F0666BF1}"/>
    <cellStyle name="40% - Accent4 4 2 3" xfId="2134" xr:uid="{ED110869-1547-4BF7-B6CC-97D7D97B3A77}"/>
    <cellStyle name="40% - Accent4 4 2 3 2" xfId="2135" xr:uid="{21C23B22-ADF5-45F6-B2DC-6B83A8D13B19}"/>
    <cellStyle name="40% - Accent4 4 2 4" xfId="2136" xr:uid="{D719F4E1-53D9-4D05-AB91-EABD17E5F892}"/>
    <cellStyle name="40% - Accent4 4 2 4 2" xfId="2137" xr:uid="{292C252A-917D-48C5-8B0D-63B604F86F3D}"/>
    <cellStyle name="40% - Accent4 4 2 5" xfId="2138" xr:uid="{0FF12CF6-2E69-4691-B40E-80965BD22C05}"/>
    <cellStyle name="40% - Accent4 4 3" xfId="2139" xr:uid="{C540F99A-7504-467B-9D1F-9AFDB9F403FF}"/>
    <cellStyle name="40% - Accent4 4 3 2" xfId="2140" xr:uid="{E6A06802-5715-4628-A4BE-6F99E81A9B56}"/>
    <cellStyle name="40% - Accent4 4 3 2 2" xfId="2141" xr:uid="{71CBE9D5-1586-4FC2-962A-C15FF6B1CAB6}"/>
    <cellStyle name="40% - Accent4 4 3 3" xfId="2142" xr:uid="{B9498F94-28FF-4BEF-9C37-8ADBF3B59B9F}"/>
    <cellStyle name="40% - Accent4 4 3 3 2" xfId="2143" xr:uid="{71271B7F-A656-45D1-A2AE-C552AA03E7CA}"/>
    <cellStyle name="40% - Accent4 4 3 4" xfId="2144" xr:uid="{AC1D2243-3AEF-4EE1-989C-445BAB714CA1}"/>
    <cellStyle name="40% - Accent4 4 4" xfId="2145" xr:uid="{1F68F4A9-7CDC-49D9-B672-EE8E5CF58DF7}"/>
    <cellStyle name="40% - Accent4 4 4 2" xfId="2146" xr:uid="{CF9CE779-D21E-431E-87A4-6B2FF2C4D54F}"/>
    <cellStyle name="40% - Accent4 4 5" xfId="2147" xr:uid="{953D9328-26FA-4D84-8550-71FEF37B54DC}"/>
    <cellStyle name="40% - Accent4 4 5 2" xfId="2148" xr:uid="{A57B4531-D7C8-4ED8-8054-805928EF1A7B}"/>
    <cellStyle name="40% - Accent4 4 6" xfId="2149" xr:uid="{BB0C47FB-7F5A-4628-B74A-3AC848222194}"/>
    <cellStyle name="40% - Accent4 5" xfId="2150" xr:uid="{19213CE8-20A2-48B5-9AB9-807F98887EC7}"/>
    <cellStyle name="40% - Accent4 5 2" xfId="2151" xr:uid="{F3023020-D225-459C-AAF6-4CE660410115}"/>
    <cellStyle name="40% - Accent4 5 2 2" xfId="2152" xr:uid="{487F845E-988C-4A96-8B91-2C6B80FF4BE1}"/>
    <cellStyle name="40% - Accent4 5 2 2 2" xfId="2153" xr:uid="{729E7E94-ED99-4E5E-B962-24D432D8EC40}"/>
    <cellStyle name="40% - Accent4 5 2 2 2 2" xfId="2154" xr:uid="{1DF37021-E477-4A07-9A98-BC791414E4E0}"/>
    <cellStyle name="40% - Accent4 5 2 2 3" xfId="2155" xr:uid="{2890FF06-1C86-435A-9143-BE4790E3866E}"/>
    <cellStyle name="40% - Accent4 5 2 2 3 2" xfId="2156" xr:uid="{56B8AB7E-44BA-4506-B23A-CDB7CEF97552}"/>
    <cellStyle name="40% - Accent4 5 2 2 4" xfId="2157" xr:uid="{2D73C814-3AEA-435D-A93C-677D151576C4}"/>
    <cellStyle name="40% - Accent4 5 2 3" xfId="2158" xr:uid="{B519B0A0-3F6C-4CFB-8AA0-8B6678CFCACE}"/>
    <cellStyle name="40% - Accent4 5 2 3 2" xfId="2159" xr:uid="{BA2C3375-6634-4054-A49B-F56C86A11F4F}"/>
    <cellStyle name="40% - Accent4 5 2 4" xfId="2160" xr:uid="{FD8201BC-63C5-4A96-A7DE-717C6CB196F8}"/>
    <cellStyle name="40% - Accent4 5 2 4 2" xfId="2161" xr:uid="{5B3CB250-D4BF-4173-9137-9274BE1BB72D}"/>
    <cellStyle name="40% - Accent4 5 2 5" xfId="2162" xr:uid="{6B590EEE-A32D-4BF4-A149-A36565B26EE5}"/>
    <cellStyle name="40% - Accent4 5 3" xfId="2163" xr:uid="{1406FC51-29D5-4524-BAB4-686D5B4193FA}"/>
    <cellStyle name="40% - Accent4 5 3 2" xfId="2164" xr:uid="{B758D91E-122D-472B-B1DA-7C065BC7E329}"/>
    <cellStyle name="40% - Accent4 5 3 2 2" xfId="2165" xr:uid="{218113C5-AC57-4F81-B193-52A472565147}"/>
    <cellStyle name="40% - Accent4 5 3 3" xfId="2166" xr:uid="{7FA531C3-65FE-463A-A669-DCD811FEB07B}"/>
    <cellStyle name="40% - Accent4 5 3 3 2" xfId="2167" xr:uid="{D62D78EC-9F9A-4F15-9326-BD413F192D0A}"/>
    <cellStyle name="40% - Accent4 5 3 4" xfId="2168" xr:uid="{D83DAAD1-E46E-4829-AEFA-D741CF7D4713}"/>
    <cellStyle name="40% - Accent4 5 4" xfId="2169" xr:uid="{21E145B9-BB08-425C-9D1C-E989CC2158AD}"/>
    <cellStyle name="40% - Accent4 5 4 2" xfId="2170" xr:uid="{A81431EA-59C7-4AF2-805B-C8D45DE9104B}"/>
    <cellStyle name="40% - Accent4 5 5" xfId="2171" xr:uid="{116C89B7-C2FA-4514-851E-47CB25893F78}"/>
    <cellStyle name="40% - Accent4 5 5 2" xfId="2172" xr:uid="{FA6EEE80-530B-46F6-9686-4294FDE82E0A}"/>
    <cellStyle name="40% - Accent4 5 6" xfId="2173" xr:uid="{91766F04-40D0-49DC-A836-BE5FD3C15C20}"/>
    <cellStyle name="40% - Accent4 6" xfId="2174" xr:uid="{33F574F6-5570-4CE7-8987-A042C8E0B2D6}"/>
    <cellStyle name="40% - Accent4 6 2" xfId="2175" xr:uid="{E47896C7-C528-40CC-8A0E-98F5AB130093}"/>
    <cellStyle name="40% - Accent4 6 2 2" xfId="2176" xr:uid="{DE2B42D7-0C63-43F9-B0D5-6CD76E00FA0C}"/>
    <cellStyle name="40% - Accent4 6 2 2 2" xfId="2177" xr:uid="{313104AC-3C8F-4ACD-AFF0-F4B349424991}"/>
    <cellStyle name="40% - Accent4 6 2 2 2 2" xfId="2178" xr:uid="{7410E536-9499-4051-BE16-BF36914B7612}"/>
    <cellStyle name="40% - Accent4 6 2 2 3" xfId="2179" xr:uid="{DEEC8410-9832-452E-921A-9F5826D1A287}"/>
    <cellStyle name="40% - Accent4 6 2 2 3 2" xfId="2180" xr:uid="{E82FD9E2-426D-401B-ABAE-6A4E3F2E7B80}"/>
    <cellStyle name="40% - Accent4 6 2 2 4" xfId="2181" xr:uid="{A7DD70CF-A360-4D0E-9273-E4EBD27AC8D9}"/>
    <cellStyle name="40% - Accent4 6 2 3" xfId="2182" xr:uid="{1E8CC8EA-3E33-4829-B766-B4127789027B}"/>
    <cellStyle name="40% - Accent4 6 2 3 2" xfId="2183" xr:uid="{E622444E-9C9A-4BE1-9665-5E8BECFE9F8A}"/>
    <cellStyle name="40% - Accent4 6 2 4" xfId="2184" xr:uid="{0217FBF4-745B-4F07-BF75-3FA8B71F9AE5}"/>
    <cellStyle name="40% - Accent4 6 2 4 2" xfId="2185" xr:uid="{42BAA5D4-7516-4A59-9135-57F70D8FDEFD}"/>
    <cellStyle name="40% - Accent4 6 2 5" xfId="2186" xr:uid="{35ED76BE-D584-41B5-80AB-FB86C846E65D}"/>
    <cellStyle name="40% - Accent4 6 3" xfId="2187" xr:uid="{0FC6E56B-717A-4478-A48E-46B05FF8DE1D}"/>
    <cellStyle name="40% - Accent4 6 3 2" xfId="2188" xr:uid="{3C71A84C-56FF-463F-AB98-E387B2F00E62}"/>
    <cellStyle name="40% - Accent4 6 3 2 2" xfId="2189" xr:uid="{1DC02537-953F-413E-9C83-EC49E03AC032}"/>
    <cellStyle name="40% - Accent4 6 3 3" xfId="2190" xr:uid="{A140863A-E1F0-47FA-A185-BBDC92EC529F}"/>
    <cellStyle name="40% - Accent4 6 3 3 2" xfId="2191" xr:uid="{C5EC31B1-320A-4FE9-B400-B4475CCC7A85}"/>
    <cellStyle name="40% - Accent4 6 3 4" xfId="2192" xr:uid="{BDFCDE54-2BAE-4F87-9764-FD9961C86A86}"/>
    <cellStyle name="40% - Accent4 6 4" xfId="2193" xr:uid="{706BBA88-A8D9-4297-8949-A44BB68F59BE}"/>
    <cellStyle name="40% - Accent4 6 4 2" xfId="2194" xr:uid="{73DCEBD2-0D4F-446E-ABAC-581E1E35E9F8}"/>
    <cellStyle name="40% - Accent4 6 5" xfId="2195" xr:uid="{6054AF49-A4A4-42D0-9442-D582438B35E5}"/>
    <cellStyle name="40% - Accent4 6 5 2" xfId="2196" xr:uid="{CA597651-7586-4504-BDE6-A03B63A32D2E}"/>
    <cellStyle name="40% - Accent4 6 6" xfId="2197" xr:uid="{0DC4C458-1895-47F9-8BD5-0DE9B9621DBB}"/>
    <cellStyle name="40% - Accent4 7" xfId="2198" xr:uid="{1FCA69E2-F4DC-4DE8-A3F4-85DED6C56F22}"/>
    <cellStyle name="40% - Accent4 7 2" xfId="2199" xr:uid="{86F8A52F-A926-49CC-81EB-8CA524C6609D}"/>
    <cellStyle name="40% - Accent4 7 2 2" xfId="2200" xr:uid="{092C328C-3AC2-4725-A422-F2AD90261ED7}"/>
    <cellStyle name="40% - Accent4 7 2 2 2" xfId="2201" xr:uid="{9DF25746-6019-4D52-917C-5B195EDA48D4}"/>
    <cellStyle name="40% - Accent4 7 2 2 2 2" xfId="2202" xr:uid="{B8F63803-49BB-4F7D-B037-4A8825F62AC6}"/>
    <cellStyle name="40% - Accent4 7 2 2 3" xfId="2203" xr:uid="{4153E79D-A9CF-4806-A0E8-5EBCF64D276F}"/>
    <cellStyle name="40% - Accent4 7 2 2 3 2" xfId="2204" xr:uid="{62EEC955-BD38-4597-B51C-A1B4C6B77CD5}"/>
    <cellStyle name="40% - Accent4 7 2 2 4" xfId="2205" xr:uid="{131EAE54-35A5-4EE8-99DA-27BC3BC8EFDA}"/>
    <cellStyle name="40% - Accent4 7 2 3" xfId="2206" xr:uid="{DFC931F6-7230-4B83-B17F-127FC573E18B}"/>
    <cellStyle name="40% - Accent4 7 2 3 2" xfId="2207" xr:uid="{AF52FA78-2EC2-4857-A672-34BF8AD0A657}"/>
    <cellStyle name="40% - Accent4 7 2 4" xfId="2208" xr:uid="{C7300E85-120F-4949-8F7C-670E32AD83D7}"/>
    <cellStyle name="40% - Accent4 7 2 4 2" xfId="2209" xr:uid="{0D2EB386-FA30-406F-825D-D36F9F68698C}"/>
    <cellStyle name="40% - Accent4 7 2 5" xfId="2210" xr:uid="{3260BAC7-585F-49E4-A86B-83ED86CEA910}"/>
    <cellStyle name="40% - Accent4 7 3" xfId="2211" xr:uid="{39126A00-A979-4D77-8DFB-ACDA21955EC9}"/>
    <cellStyle name="40% - Accent4 7 3 2" xfId="2212" xr:uid="{5D60F225-9B04-434C-B97D-760B578060FF}"/>
    <cellStyle name="40% - Accent4 7 3 2 2" xfId="2213" xr:uid="{ACDDB446-E4C1-4333-B9D6-6153456AF209}"/>
    <cellStyle name="40% - Accent4 7 3 3" xfId="2214" xr:uid="{64D6FFDF-3FBD-41D0-BC1F-823136276B8C}"/>
    <cellStyle name="40% - Accent4 7 3 3 2" xfId="2215" xr:uid="{3111CBE7-6DF0-42E6-AAC9-98990F0C829E}"/>
    <cellStyle name="40% - Accent4 7 3 4" xfId="2216" xr:uid="{33D8D784-E536-4660-83C3-BE6F18ECBE45}"/>
    <cellStyle name="40% - Accent4 7 4" xfId="2217" xr:uid="{B21C8920-84CA-4518-AE48-2A058B605B0E}"/>
    <cellStyle name="40% - Accent4 7 4 2" xfId="2218" xr:uid="{E60243DD-6CFE-49C7-B4AF-CB45327DD041}"/>
    <cellStyle name="40% - Accent4 7 5" xfId="2219" xr:uid="{84C4BCD1-3E8C-4E92-B1C2-E3948D85B61D}"/>
    <cellStyle name="40% - Accent4 7 5 2" xfId="2220" xr:uid="{A8EBF1C6-BE08-42E2-B378-3870E12D9B98}"/>
    <cellStyle name="40% - Accent4 7 6" xfId="2221" xr:uid="{DE72860D-DE3B-4789-855C-5AC578E57B23}"/>
    <cellStyle name="40% - Accent4 8" xfId="2222" xr:uid="{17E7BED0-2C86-44FF-A6F9-4D05025A2CA8}"/>
    <cellStyle name="40% - Accent4 8 2" xfId="2223" xr:uid="{9ACA167D-3C3A-4F11-97FD-461983105661}"/>
    <cellStyle name="40% - Accent4 8 2 2" xfId="2224" xr:uid="{E45C0A10-DC3C-452C-BC1E-5B8F9FDDB82D}"/>
    <cellStyle name="40% - Accent4 8 2 2 2" xfId="2225" xr:uid="{B6A2806E-BC30-49E5-83CB-ABBEBAE491A5}"/>
    <cellStyle name="40% - Accent4 8 2 3" xfId="2226" xr:uid="{518A9972-89BA-4F0B-B6EF-3E9EAC53DC77}"/>
    <cellStyle name="40% - Accent4 8 2 3 2" xfId="2227" xr:uid="{DDDD34B9-877F-4A89-8FE2-472FA272ABD7}"/>
    <cellStyle name="40% - Accent4 8 2 4" xfId="2228" xr:uid="{AB75D87B-D0A4-43C7-AF56-E4DCAF918FF9}"/>
    <cellStyle name="40% - Accent4 8 3" xfId="2229" xr:uid="{4F67D6B9-ECD5-458C-90CF-3C1B783DF421}"/>
    <cellStyle name="40% - Accent4 8 3 2" xfId="2230" xr:uid="{5FE3D04D-DF30-419C-BCDE-D7D380D5CB3B}"/>
    <cellStyle name="40% - Accent4 8 4" xfId="2231" xr:uid="{6A79C100-C815-4099-9A60-29E174AB8D4C}"/>
    <cellStyle name="40% - Accent4 8 4 2" xfId="2232" xr:uid="{A02BB8D4-272C-4C6C-8C13-096CBDA52F83}"/>
    <cellStyle name="40% - Accent4 8 5" xfId="2233" xr:uid="{F78D6544-803D-40C6-BBFE-CB3811E195BF}"/>
    <cellStyle name="40% - Accent4 9" xfId="2234" xr:uid="{8842E238-E85E-4DCC-A235-45268E649084}"/>
    <cellStyle name="40% - Accent4 9 2" xfId="2235" xr:uid="{1065F6E5-7EB1-46EE-BE60-7C5B7A172209}"/>
    <cellStyle name="40% - Accent4 9 2 2" xfId="2236" xr:uid="{394BA1F9-2CA7-472D-BF44-A4143340DE2D}"/>
    <cellStyle name="40% - Accent4 9 2 2 2" xfId="2237" xr:uid="{391DFFE1-8C1B-4A6D-951F-E2D68E5BCE98}"/>
    <cellStyle name="40% - Accent4 9 2 3" xfId="2238" xr:uid="{104A414F-23C1-4C15-8B25-0F5A8E48A6FD}"/>
    <cellStyle name="40% - Accent4 9 2 3 2" xfId="2239" xr:uid="{8047DB97-B840-4241-81EB-9EF60311C7BE}"/>
    <cellStyle name="40% - Accent4 9 2 4" xfId="2240" xr:uid="{9469D35D-E715-4719-BC3F-0809AD883183}"/>
    <cellStyle name="40% - Accent4 9 3" xfId="2241" xr:uid="{BD9394CE-8471-4DF8-A849-2726E4661FD6}"/>
    <cellStyle name="40% - Accent4 9 3 2" xfId="2242" xr:uid="{50875501-C77E-4152-A9B5-5C457D47B82D}"/>
    <cellStyle name="40% - Accent4 9 4" xfId="2243" xr:uid="{FF6FB2E1-8099-436C-A7DE-7E1B68B14EF3}"/>
    <cellStyle name="40% - Accent4 9 4 2" xfId="2244" xr:uid="{DFEB995F-733F-45C8-9C16-A9FC4608EC3D}"/>
    <cellStyle name="40% - Accent4 9 5" xfId="2245" xr:uid="{4DC708D5-1BE6-49C5-9087-1A3580B0DD0D}"/>
    <cellStyle name="40% - Accent5 10" xfId="2246" xr:uid="{9C065B6C-FB5C-4FA7-AF5E-E4B91612F3E7}"/>
    <cellStyle name="40% - Accent5 10 2" xfId="2247" xr:uid="{F156E03C-02B6-4758-A796-9D0D31416572}"/>
    <cellStyle name="40% - Accent5 10 2 2" xfId="2248" xr:uid="{D4C6D13D-F321-455E-B09B-826012C18C7D}"/>
    <cellStyle name="40% - Accent5 10 2 2 2" xfId="2249" xr:uid="{F43FC4C7-3797-4ACE-93F2-4F651E0ABCAD}"/>
    <cellStyle name="40% - Accent5 10 2 3" xfId="2250" xr:uid="{649860BC-11EB-473B-9D70-6EA01669D714}"/>
    <cellStyle name="40% - Accent5 10 2 3 2" xfId="2251" xr:uid="{7C4D2BE5-5D95-4EF5-A16D-6AB964260C59}"/>
    <cellStyle name="40% - Accent5 10 2 4" xfId="2252" xr:uid="{C607E850-4AEF-4940-91E5-F72E04DFC96F}"/>
    <cellStyle name="40% - Accent5 10 3" xfId="2253" xr:uid="{88A02165-F58E-47B5-B2FB-B9E3F606D6E6}"/>
    <cellStyle name="40% - Accent5 10 3 2" xfId="2254" xr:uid="{2283345B-87E9-447D-BCE8-396FE7FBE61B}"/>
    <cellStyle name="40% - Accent5 10 4" xfId="2255" xr:uid="{B09015C7-4BA0-42CF-984E-18549CB19D8F}"/>
    <cellStyle name="40% - Accent5 10 4 2" xfId="2256" xr:uid="{833B37FB-341C-408B-A41E-C88A7240E30D}"/>
    <cellStyle name="40% - Accent5 10 5" xfId="2257" xr:uid="{F6C2F504-8A25-444C-9946-8971C2C24167}"/>
    <cellStyle name="40% - Accent5 11" xfId="2258" xr:uid="{401E6E0D-0D20-4FF1-A4B7-7C7F1F6E5E96}"/>
    <cellStyle name="40% - Accent5 11 2" xfId="2259" xr:uid="{48D728B4-2A83-44F8-A4E1-FF58998662F0}"/>
    <cellStyle name="40% - Accent5 11 2 2" xfId="2260" xr:uid="{D26158E2-35F5-4EBF-8128-5C768BA2CD1C}"/>
    <cellStyle name="40% - Accent5 11 2 2 2" xfId="2261" xr:uid="{8119B0D8-128B-44F9-AE4D-2118F20FD18D}"/>
    <cellStyle name="40% - Accent5 11 2 3" xfId="2262" xr:uid="{9DF977AA-E835-432F-95BF-0ED1AC413CF9}"/>
    <cellStyle name="40% - Accent5 11 2 3 2" xfId="2263" xr:uid="{1E7E1A33-E9DE-468F-875F-9A43067281EC}"/>
    <cellStyle name="40% - Accent5 11 2 4" xfId="2264" xr:uid="{AFC9B2C7-9640-424E-8628-000E0A303D31}"/>
    <cellStyle name="40% - Accent5 11 3" xfId="2265" xr:uid="{73242156-B433-49A4-8CCD-3532ABB7D6C1}"/>
    <cellStyle name="40% - Accent5 11 3 2" xfId="2266" xr:uid="{31F4965B-A097-4EE3-BAA0-9F93BA4B4464}"/>
    <cellStyle name="40% - Accent5 11 4" xfId="2267" xr:uid="{58D8F8BB-0955-4B90-B8F3-04FAE7C68960}"/>
    <cellStyle name="40% - Accent5 11 4 2" xfId="2268" xr:uid="{D5018C8B-20B6-41FD-A2C1-D5843D91F234}"/>
    <cellStyle name="40% - Accent5 11 5" xfId="2269" xr:uid="{C21B97C8-7DEA-4029-BF55-1E1B3595B170}"/>
    <cellStyle name="40% - Accent5 12" xfId="2270" xr:uid="{44658563-6A92-45AE-B134-BCAFE4D9C287}"/>
    <cellStyle name="40% - Accent5 12 2" xfId="2271" xr:uid="{3D12B211-B902-4462-81DB-C4181BC19BE3}"/>
    <cellStyle name="40% - Accent5 12 2 2" xfId="2272" xr:uid="{2A59B750-19DF-44DE-9359-C6F17493E49C}"/>
    <cellStyle name="40% - Accent5 12 3" xfId="2273" xr:uid="{5DFB7895-BFEF-4624-9C5F-68214DCD8520}"/>
    <cellStyle name="40% - Accent5 12 3 2" xfId="2274" xr:uid="{47C8A768-2887-4777-8954-F1ADE7B35947}"/>
    <cellStyle name="40% - Accent5 12 4" xfId="2275" xr:uid="{FF98E1A9-7B39-416C-9A37-25C2D01AC94A}"/>
    <cellStyle name="40% - Accent5 13" xfId="2276" xr:uid="{50C4E1CD-4AC5-4875-9B67-5E355AC0408B}"/>
    <cellStyle name="40% - Accent5 13 2" xfId="2277" xr:uid="{0C408388-266A-40DB-9B87-F70F0D771B98}"/>
    <cellStyle name="40% - Accent5 13 2 2" xfId="2278" xr:uid="{EA3F0899-A472-4102-A102-C6FD5AB44D24}"/>
    <cellStyle name="40% - Accent5 13 3" xfId="2279" xr:uid="{13D24167-72BF-4148-94FC-4EF223617E09}"/>
    <cellStyle name="40% - Accent5 13 3 2" xfId="2280" xr:uid="{1D0BB4DE-17C0-47A3-B13E-FB11BC4B11BF}"/>
    <cellStyle name="40% - Accent5 13 4" xfId="2281" xr:uid="{C9415638-2FA9-4CEE-BB42-59DF28AF415A}"/>
    <cellStyle name="40% - Accent5 14" xfId="2282" xr:uid="{72A23B06-2EAD-4763-9811-33F5356A5674}"/>
    <cellStyle name="40% - Accent5 14 2" xfId="2283" xr:uid="{217C56E5-0A49-4C29-94C7-4C659A32D8FF}"/>
    <cellStyle name="40% - Accent5 14 2 2" xfId="2284" xr:uid="{F355106F-7F8E-41EF-AF04-5B21888BB31C}"/>
    <cellStyle name="40% - Accent5 14 3" xfId="2285" xr:uid="{B7E28967-CE06-46B5-94C1-229558B85358}"/>
    <cellStyle name="40% - Accent5 14 3 2" xfId="2286" xr:uid="{66F7E7A0-C55E-4BEE-A664-5ABA277295C1}"/>
    <cellStyle name="40% - Accent5 14 4" xfId="2287" xr:uid="{593EAA92-0455-48E5-943E-00DEF7122911}"/>
    <cellStyle name="40% - Accent5 15" xfId="2288" xr:uid="{DC96AE55-F6EA-43F6-AE62-CD215A4EB54F}"/>
    <cellStyle name="40% - Accent5 15 2" xfId="2289" xr:uid="{B7CEB6CC-6F39-42B8-8CD6-5D0B42BAAC57}"/>
    <cellStyle name="40% - Accent5 15 2 2" xfId="2290" xr:uid="{5D2ECF55-32AD-476F-B709-0EA375AD7ED1}"/>
    <cellStyle name="40% - Accent5 15 3" xfId="2291" xr:uid="{2C1A89E0-1D30-449F-926D-B8CFB89C492E}"/>
    <cellStyle name="40% - Accent5 15 3 2" xfId="2292" xr:uid="{44E176D3-0665-4CBE-941D-CA3B181F7FD8}"/>
    <cellStyle name="40% - Accent5 15 4" xfId="2293" xr:uid="{73842960-F747-481A-A086-BF05D5E5581C}"/>
    <cellStyle name="40% - Accent5 16" xfId="2294" xr:uid="{1068CF8C-C5C6-46BD-BFEF-BC2F8AA0410F}"/>
    <cellStyle name="40% - Accent5 16 2" xfId="2295" xr:uid="{0B7011A0-2750-4F8A-B90E-A9C7EF268790}"/>
    <cellStyle name="40% - Accent5 17" xfId="2296" xr:uid="{37588C76-13F9-47B8-AC3D-F031E406D069}"/>
    <cellStyle name="40% - Accent5 17 2" xfId="2297" xr:uid="{C63273FB-716F-4E1C-B8EA-98269E6438B3}"/>
    <cellStyle name="40% - Accent5 17 2 2" xfId="3515" xr:uid="{0100F46B-D86E-4E65-A2A7-DA4BF9FD4C76}"/>
    <cellStyle name="40% - Accent5 17 3" xfId="2298" xr:uid="{D49C1099-EA68-4171-BBB5-3F1C6A0A6985}"/>
    <cellStyle name="40% - Accent5 18" xfId="2299" xr:uid="{06878F58-4EBC-44DD-A4EF-0AD354B1728D}"/>
    <cellStyle name="40% - Accent5 18 2" xfId="2300" xr:uid="{9AA12ABD-58EB-4A5F-9B1F-7B6F038E6E90}"/>
    <cellStyle name="40% - Accent5 18 2 2" xfId="3516" xr:uid="{D295EED9-68ED-41C5-8D62-549C24957D1A}"/>
    <cellStyle name="40% - Accent5 18 3" xfId="2301" xr:uid="{C3C498F2-11F2-4D52-8B11-72EADEAF778E}"/>
    <cellStyle name="40% - Accent5 19" xfId="3517" xr:uid="{02F1324E-0D8F-4E9D-997A-AB757A983213}"/>
    <cellStyle name="40% - Accent5 2" xfId="2302" xr:uid="{0C963A35-7350-4A09-BA90-7761F8FA9BD8}"/>
    <cellStyle name="40% - Accent5 2 2" xfId="2303" xr:uid="{40FB430D-54CC-4195-93AB-AE1F12F73D39}"/>
    <cellStyle name="40% - Accent5 2 2 2" xfId="2304" xr:uid="{D8494D78-CADC-4C8D-A3D4-0E70FF3BE815}"/>
    <cellStyle name="40% - Accent5 2 2 2 2" xfId="2305" xr:uid="{297F4DE1-934F-4ED0-BE01-93652545DB1E}"/>
    <cellStyle name="40% - Accent5 2 2 2 2 2" xfId="2306" xr:uid="{AC2DAEB9-55ED-49C5-B50E-33CBCE266B30}"/>
    <cellStyle name="40% - Accent5 2 2 2 3" xfId="2307" xr:uid="{2C03EDD3-B248-49D8-A91A-F87DAF9F2558}"/>
    <cellStyle name="40% - Accent5 2 2 2 3 2" xfId="2308" xr:uid="{6321307A-7F16-4A50-9B30-2985F497AD01}"/>
    <cellStyle name="40% - Accent5 2 2 2 4" xfId="2309" xr:uid="{A43AB731-25FA-4C03-A46D-1EAEB1CDA557}"/>
    <cellStyle name="40% - Accent5 2 2 3" xfId="2310" xr:uid="{F78B3BD5-BDB9-42E1-A87A-040831B90AAE}"/>
    <cellStyle name="40% - Accent5 2 2 3 2" xfId="2311" xr:uid="{95440BA6-6AE3-4550-8F6B-2190F4CB2DB3}"/>
    <cellStyle name="40% - Accent5 2 2 4" xfId="2312" xr:uid="{13BF3BB9-EDD9-4B21-AA24-755625313037}"/>
    <cellStyle name="40% - Accent5 2 2 4 2" xfId="2313" xr:uid="{84FE644D-A372-4B9A-80FB-D4576159A5FA}"/>
    <cellStyle name="40% - Accent5 2 2 5" xfId="2314" xr:uid="{4C60E522-9528-4CEC-B854-9D7BF4CC738A}"/>
    <cellStyle name="40% - Accent5 2 3" xfId="2315" xr:uid="{4026CF38-5A42-48A9-8D71-C812286409A3}"/>
    <cellStyle name="40% - Accent5 2 3 2" xfId="2316" xr:uid="{98B15DFF-8857-44C2-B641-2BBA647130A1}"/>
    <cellStyle name="40% - Accent5 2 3 2 2" xfId="2317" xr:uid="{ABB67E13-B416-44FA-A9D9-386389F79FE4}"/>
    <cellStyle name="40% - Accent5 2 3 3" xfId="2318" xr:uid="{15E15FFB-AD1E-4DB3-9163-DADD2E9797BB}"/>
    <cellStyle name="40% - Accent5 2 3 3 2" xfId="2319" xr:uid="{24434277-200F-4882-94D7-E7EF1457574F}"/>
    <cellStyle name="40% - Accent5 2 3 4" xfId="2320" xr:uid="{DC566B28-26DA-4AFF-8A36-23FE42B49050}"/>
    <cellStyle name="40% - Accent5 2 4" xfId="2321" xr:uid="{759BEEB4-29D6-4117-A731-3429ADAC6EAE}"/>
    <cellStyle name="40% - Accent5 2 4 2" xfId="2322" xr:uid="{66C16707-C358-4783-AB24-4C41FDE3AE1B}"/>
    <cellStyle name="40% - Accent5 2 5" xfId="2323" xr:uid="{85F8DD46-6504-4340-B45B-C839B9817297}"/>
    <cellStyle name="40% - Accent5 2 5 2" xfId="2324" xr:uid="{35FCD205-A99B-47B8-BA5A-D48023A93E76}"/>
    <cellStyle name="40% - Accent5 2 6" xfId="2325" xr:uid="{F24C865E-A9D4-4B14-BA1A-4018848FA14C}"/>
    <cellStyle name="40% - Accent5 20" xfId="3518" xr:uid="{54E23313-6AB9-45E2-B914-129714BF7D37}"/>
    <cellStyle name="40% - Accent5 21" xfId="3519" xr:uid="{594D5A46-A2ED-444B-9BA9-2202C0956A8D}"/>
    <cellStyle name="40% - Accent5 22" xfId="3520" xr:uid="{4872B540-F809-4A7C-B6B5-313E57421A38}"/>
    <cellStyle name="40% - Accent5 23" xfId="3521" xr:uid="{1D4C0F35-F6D3-4E59-83D5-619E49AD322B}"/>
    <cellStyle name="40% - Accent5 24" xfId="3522" xr:uid="{E2A8FE8D-A4FF-4B7D-AB3F-D9C699DFE6FD}"/>
    <cellStyle name="40% - Accent5 25" xfId="3523" xr:uid="{75A2763D-72F4-4030-955B-F3691B68FF9F}"/>
    <cellStyle name="40% - Accent5 3" xfId="2326" xr:uid="{84B6B464-0B14-42DC-A64B-A3C9B741C79B}"/>
    <cellStyle name="40% - Accent5 3 2" xfId="2327" xr:uid="{74A247BD-56BE-49EB-8946-B75620C65BBE}"/>
    <cellStyle name="40% - Accent5 3 2 2" xfId="2328" xr:uid="{EA42FB8F-EC18-44AC-A2BF-0D952A42ACA3}"/>
    <cellStyle name="40% - Accent5 3 2 2 2" xfId="2329" xr:uid="{C408D124-067C-4303-940D-8578E98197A1}"/>
    <cellStyle name="40% - Accent5 3 2 2 2 2" xfId="2330" xr:uid="{95274B02-E93A-4F5C-9FD0-CBE3956CD4A6}"/>
    <cellStyle name="40% - Accent5 3 2 2 3" xfId="2331" xr:uid="{13E3548A-34C5-4BE2-8EBD-4DDC38205F5C}"/>
    <cellStyle name="40% - Accent5 3 2 2 3 2" xfId="2332" xr:uid="{2F31C172-E057-4125-A308-4E9A480ABCAD}"/>
    <cellStyle name="40% - Accent5 3 2 2 4" xfId="2333" xr:uid="{C75B07D3-D8D6-48DC-BBF2-3444D86536EA}"/>
    <cellStyle name="40% - Accent5 3 2 3" xfId="2334" xr:uid="{EBA999D9-5DA4-43C7-8B00-DBC874F9372F}"/>
    <cellStyle name="40% - Accent5 3 2 3 2" xfId="2335" xr:uid="{6E2B8D2B-4C50-4EF1-B43E-C222E774EFBD}"/>
    <cellStyle name="40% - Accent5 3 2 4" xfId="2336" xr:uid="{BD001BA4-0B7C-4977-8CC5-D66477215357}"/>
    <cellStyle name="40% - Accent5 3 2 4 2" xfId="2337" xr:uid="{9CD2E397-727A-45F6-850E-427BB138208A}"/>
    <cellStyle name="40% - Accent5 3 2 5" xfId="2338" xr:uid="{1BCA4AFD-A03F-42B9-BEA3-718B6ACB53E5}"/>
    <cellStyle name="40% - Accent5 3 3" xfId="2339" xr:uid="{11033A4A-874A-40A2-A7F3-D8CCE94B680F}"/>
    <cellStyle name="40% - Accent5 3 3 2" xfId="2340" xr:uid="{11AED480-6EBE-4509-97D0-33E2D6D3599A}"/>
    <cellStyle name="40% - Accent5 3 3 2 2" xfId="2341" xr:uid="{BF8F5950-E3E0-4599-9DE9-CC79425F4952}"/>
    <cellStyle name="40% - Accent5 3 3 3" xfId="2342" xr:uid="{6E893A81-2CBA-49B6-B449-8C741537F6D7}"/>
    <cellStyle name="40% - Accent5 3 3 3 2" xfId="2343" xr:uid="{62336844-BEC7-4F73-8ACB-713988DF6917}"/>
    <cellStyle name="40% - Accent5 3 3 4" xfId="2344" xr:uid="{7CC037BD-72A0-4C4C-82B4-88F7F34627E6}"/>
    <cellStyle name="40% - Accent5 3 4" xfId="2345" xr:uid="{0A900365-1563-487A-AD60-EB8587A667C7}"/>
    <cellStyle name="40% - Accent5 3 4 2" xfId="2346" xr:uid="{6050F434-EEEB-4CF9-9D87-D5FBE1D65438}"/>
    <cellStyle name="40% - Accent5 3 5" xfId="2347" xr:uid="{5980A618-8DEB-4E9C-A004-CFA2EF61E197}"/>
    <cellStyle name="40% - Accent5 3 5 2" xfId="2348" xr:uid="{074FA1A0-9E66-4C24-805A-947AB2BB1CB6}"/>
    <cellStyle name="40% - Accent5 3 6" xfId="2349" xr:uid="{36CB6053-9AE6-4D26-9C16-94F78712CC29}"/>
    <cellStyle name="40% - Accent5 4" xfId="2350" xr:uid="{52836267-45EE-4B6D-A6C5-3FFAD963F240}"/>
    <cellStyle name="40% - Accent5 4 2" xfId="2351" xr:uid="{E079DDAC-C1E3-4BBD-A269-91BB3A579B20}"/>
    <cellStyle name="40% - Accent5 4 2 2" xfId="2352" xr:uid="{6490104D-38C5-4D14-8AF8-302D72AF2686}"/>
    <cellStyle name="40% - Accent5 4 2 2 2" xfId="2353" xr:uid="{A9256919-F411-4F6C-92D3-78AF4410D415}"/>
    <cellStyle name="40% - Accent5 4 2 2 2 2" xfId="2354" xr:uid="{88106771-66CD-4E2A-BD13-BDEAF8194BF9}"/>
    <cellStyle name="40% - Accent5 4 2 2 3" xfId="2355" xr:uid="{668138EF-82E3-49A0-B390-D8575D162DBF}"/>
    <cellStyle name="40% - Accent5 4 2 2 3 2" xfId="2356" xr:uid="{A4FBF720-5ADE-47A2-A3EC-66712FB8E74D}"/>
    <cellStyle name="40% - Accent5 4 2 2 4" xfId="2357" xr:uid="{2AC4FEE2-B7AB-48FC-999F-BB9E8AD362C0}"/>
    <cellStyle name="40% - Accent5 4 2 3" xfId="2358" xr:uid="{D18FB5BB-E22F-4536-A9F1-7A2501FE72D3}"/>
    <cellStyle name="40% - Accent5 4 2 3 2" xfId="2359" xr:uid="{D3DB4BF0-B693-4C8A-B1F9-3EA40FA16F33}"/>
    <cellStyle name="40% - Accent5 4 2 4" xfId="2360" xr:uid="{6343E8F4-E5AC-4511-A4DB-F80DB8B07D98}"/>
    <cellStyle name="40% - Accent5 4 2 4 2" xfId="2361" xr:uid="{FAEDB573-3250-41A7-9AF7-892C5524DF7F}"/>
    <cellStyle name="40% - Accent5 4 2 5" xfId="2362" xr:uid="{D356D5F2-EDD5-47DE-8E02-8473C05E6B27}"/>
    <cellStyle name="40% - Accent5 4 3" xfId="2363" xr:uid="{F94F29EA-0CE6-4330-9B63-A25953073E71}"/>
    <cellStyle name="40% - Accent5 4 3 2" xfId="2364" xr:uid="{82C05A60-5A10-400F-A3F2-6F3051FF0F64}"/>
    <cellStyle name="40% - Accent5 4 3 2 2" xfId="2365" xr:uid="{EFF3268B-A30C-4AD5-B619-7C570578F5E6}"/>
    <cellStyle name="40% - Accent5 4 3 3" xfId="2366" xr:uid="{17CA821B-CA22-46C5-8D26-7CC4BBFECEF2}"/>
    <cellStyle name="40% - Accent5 4 3 3 2" xfId="2367" xr:uid="{E82061DC-EE20-41FD-9344-30D98E38D000}"/>
    <cellStyle name="40% - Accent5 4 3 4" xfId="2368" xr:uid="{74E24CEA-3A66-4C35-9DFD-6BBF4A642DAF}"/>
    <cellStyle name="40% - Accent5 4 4" xfId="2369" xr:uid="{FF910D21-429B-4B59-98F9-BF5DF8221E3E}"/>
    <cellStyle name="40% - Accent5 4 4 2" xfId="2370" xr:uid="{AEEC0497-FA50-4C21-BDEB-41FD279558DC}"/>
    <cellStyle name="40% - Accent5 4 5" xfId="2371" xr:uid="{51EA21B9-2786-48FC-9C9D-AFF9D3C51E8C}"/>
    <cellStyle name="40% - Accent5 4 5 2" xfId="2372" xr:uid="{536EB798-0EBA-42F9-A2CF-902ADE5FA834}"/>
    <cellStyle name="40% - Accent5 4 6" xfId="2373" xr:uid="{BAC1B320-8736-403B-B0B5-F5666A43918E}"/>
    <cellStyle name="40% - Accent5 5" xfId="2374" xr:uid="{BC160DFA-45CC-4215-9DD6-E6168DBB6885}"/>
    <cellStyle name="40% - Accent5 5 2" xfId="2375" xr:uid="{06EE52EE-735D-45AC-AA5B-EA5D2B9A2E17}"/>
    <cellStyle name="40% - Accent5 5 2 2" xfId="2376" xr:uid="{D9494F68-B03F-4575-8D03-C4200DB5EFA1}"/>
    <cellStyle name="40% - Accent5 5 2 2 2" xfId="2377" xr:uid="{FCF60277-9A34-46F9-83C3-BC177C19439C}"/>
    <cellStyle name="40% - Accent5 5 2 2 2 2" xfId="2378" xr:uid="{7B140767-A994-4D4B-8C7A-2AFB158A46FA}"/>
    <cellStyle name="40% - Accent5 5 2 2 3" xfId="2379" xr:uid="{57A90EF9-05E8-4658-B3D1-20A83F47AAB7}"/>
    <cellStyle name="40% - Accent5 5 2 2 3 2" xfId="2380" xr:uid="{FEA2BC7F-B056-4CA2-9957-00B6CDB6DC30}"/>
    <cellStyle name="40% - Accent5 5 2 2 4" xfId="2381" xr:uid="{6AE07E97-0703-4971-8184-594255B4A0A4}"/>
    <cellStyle name="40% - Accent5 5 2 3" xfId="2382" xr:uid="{64204A2A-22A4-4277-A035-17E44FEC912B}"/>
    <cellStyle name="40% - Accent5 5 2 3 2" xfId="2383" xr:uid="{DA1858F4-64F4-4807-B465-E64D8E83170C}"/>
    <cellStyle name="40% - Accent5 5 2 4" xfId="2384" xr:uid="{E6074428-6BE0-4729-9E74-711363845354}"/>
    <cellStyle name="40% - Accent5 5 2 4 2" xfId="2385" xr:uid="{C739563F-3A40-4A9F-A735-B16C4957BD64}"/>
    <cellStyle name="40% - Accent5 5 2 5" xfId="2386" xr:uid="{9EE35AE3-AB84-4839-87C9-4BA96255243F}"/>
    <cellStyle name="40% - Accent5 5 3" xfId="2387" xr:uid="{53F38551-5F88-43C2-91DA-1678EA3EFEF7}"/>
    <cellStyle name="40% - Accent5 5 3 2" xfId="2388" xr:uid="{E72F2047-D43D-4FC4-8F3E-E3E2740FDDA7}"/>
    <cellStyle name="40% - Accent5 5 3 2 2" xfId="2389" xr:uid="{F11D7D67-09FC-4386-8D2A-D2B97F9A818F}"/>
    <cellStyle name="40% - Accent5 5 3 3" xfId="2390" xr:uid="{00FC7256-B128-4135-9131-FB3DB3943935}"/>
    <cellStyle name="40% - Accent5 5 3 3 2" xfId="2391" xr:uid="{D3DFB655-DB37-4B03-9971-D46691EE9D39}"/>
    <cellStyle name="40% - Accent5 5 3 4" xfId="2392" xr:uid="{82C0CB0F-5256-4758-B702-3A7F67D6E410}"/>
    <cellStyle name="40% - Accent5 5 4" xfId="2393" xr:uid="{084B0214-1930-4BCC-A338-9B8358A241E7}"/>
    <cellStyle name="40% - Accent5 5 4 2" xfId="2394" xr:uid="{478BCCCF-8F29-419E-BB22-0DE0DC3AF932}"/>
    <cellStyle name="40% - Accent5 5 5" xfId="2395" xr:uid="{87ED0BFE-EC7F-432F-89F4-914B30FA734C}"/>
    <cellStyle name="40% - Accent5 5 5 2" xfId="2396" xr:uid="{9B12BD54-9644-4B2E-A4A4-0E8F0904FCF1}"/>
    <cellStyle name="40% - Accent5 5 6" xfId="2397" xr:uid="{6EEBD9B7-163D-4471-8F8C-03114103052B}"/>
    <cellStyle name="40% - Accent5 6" xfId="2398" xr:uid="{2FEFBB6C-62D0-408D-8D0B-B4343713011F}"/>
    <cellStyle name="40% - Accent5 6 2" xfId="2399" xr:uid="{D4EC3D1E-77A3-480D-B8BC-6FFDE9F5EC45}"/>
    <cellStyle name="40% - Accent5 6 2 2" xfId="2400" xr:uid="{B0201CB5-091A-4C44-8DDB-272CF0886256}"/>
    <cellStyle name="40% - Accent5 6 2 2 2" xfId="2401" xr:uid="{5484EEC3-5056-495C-AC98-B40522BAD0B0}"/>
    <cellStyle name="40% - Accent5 6 2 2 2 2" xfId="2402" xr:uid="{E39C60B9-76F3-4727-87FA-F31BA7377D15}"/>
    <cellStyle name="40% - Accent5 6 2 2 3" xfId="2403" xr:uid="{B5B4581C-367C-432C-8429-487FFCF47F0D}"/>
    <cellStyle name="40% - Accent5 6 2 2 3 2" xfId="2404" xr:uid="{55DF8063-E528-4A58-9F09-763D72FA796B}"/>
    <cellStyle name="40% - Accent5 6 2 2 4" xfId="2405" xr:uid="{2C375C54-CEB6-4A53-8A49-47C093727FF7}"/>
    <cellStyle name="40% - Accent5 6 2 3" xfId="2406" xr:uid="{5373E44C-22B6-4172-B7B2-23A58D337F50}"/>
    <cellStyle name="40% - Accent5 6 2 3 2" xfId="2407" xr:uid="{48E9A9E0-DB91-4459-BDCA-119EEC70BAF9}"/>
    <cellStyle name="40% - Accent5 6 2 4" xfId="2408" xr:uid="{6E99D0E9-C0B7-4360-AF19-CBDF05B88A8C}"/>
    <cellStyle name="40% - Accent5 6 2 4 2" xfId="2409" xr:uid="{F3AC68B0-8F3B-4023-A040-2EE5EA1A44A3}"/>
    <cellStyle name="40% - Accent5 6 2 5" xfId="2410" xr:uid="{69A7B7CB-CA83-4917-8011-08C99037BF72}"/>
    <cellStyle name="40% - Accent5 6 3" xfId="2411" xr:uid="{42F9B7D9-986C-4258-AF3B-F79850FE4E02}"/>
    <cellStyle name="40% - Accent5 6 3 2" xfId="2412" xr:uid="{536BB1F8-5FF6-42F3-BC07-9D62657F7704}"/>
    <cellStyle name="40% - Accent5 6 3 2 2" xfId="2413" xr:uid="{B7FCEEFC-1DDE-4F6D-BBBB-2A462FE7E936}"/>
    <cellStyle name="40% - Accent5 6 3 3" xfId="2414" xr:uid="{4E3190ED-0A71-4B46-BFEC-F3FD1C1B5842}"/>
    <cellStyle name="40% - Accent5 6 3 3 2" xfId="2415" xr:uid="{B47531BC-795B-4E3F-B8B3-BF02F86DCEEA}"/>
    <cellStyle name="40% - Accent5 6 3 4" xfId="2416" xr:uid="{C9CCA225-0D73-4DAF-BAF6-F6509591115D}"/>
    <cellStyle name="40% - Accent5 6 4" xfId="2417" xr:uid="{C8391595-82EC-4C0D-8F53-FF648F76835B}"/>
    <cellStyle name="40% - Accent5 6 4 2" xfId="2418" xr:uid="{2EBE6E23-8A9C-408A-A87B-616DA0C3A501}"/>
    <cellStyle name="40% - Accent5 6 5" xfId="2419" xr:uid="{CCF930E8-88E8-4E18-AB39-B498F27E003A}"/>
    <cellStyle name="40% - Accent5 6 5 2" xfId="2420" xr:uid="{F7431278-ABAF-4AB3-8C8D-DE64982873A5}"/>
    <cellStyle name="40% - Accent5 6 6" xfId="2421" xr:uid="{992E152E-EAFA-40CA-BD77-9475297914F4}"/>
    <cellStyle name="40% - Accent5 7" xfId="2422" xr:uid="{A5B700D9-0A9D-454A-B305-14621B799754}"/>
    <cellStyle name="40% - Accent5 7 2" xfId="2423" xr:uid="{3F1FA327-0BD1-4806-B78E-254496D1D2AD}"/>
    <cellStyle name="40% - Accent5 7 2 2" xfId="2424" xr:uid="{071A4DEA-4190-4B09-98D2-2E98F0FFB460}"/>
    <cellStyle name="40% - Accent5 7 2 2 2" xfId="2425" xr:uid="{A0370703-DE74-4114-9C8A-9A868AED8386}"/>
    <cellStyle name="40% - Accent5 7 2 2 2 2" xfId="2426" xr:uid="{DC1BC8BC-6506-448D-9BB1-79B441BCDE12}"/>
    <cellStyle name="40% - Accent5 7 2 2 3" xfId="2427" xr:uid="{C34860E9-BF52-46D2-97DB-46D709EE47F2}"/>
    <cellStyle name="40% - Accent5 7 2 2 3 2" xfId="2428" xr:uid="{D394B3DE-E242-4900-B09D-78FE3CB537A8}"/>
    <cellStyle name="40% - Accent5 7 2 2 4" xfId="2429" xr:uid="{B3AFFF8D-CEAE-4E6D-ABCC-8888001E3984}"/>
    <cellStyle name="40% - Accent5 7 2 3" xfId="2430" xr:uid="{E92E7727-F501-4B51-B9A7-6CBD6A809300}"/>
    <cellStyle name="40% - Accent5 7 2 3 2" xfId="2431" xr:uid="{EE345F80-03DD-4B12-9F34-36C4CFF96215}"/>
    <cellStyle name="40% - Accent5 7 2 4" xfId="2432" xr:uid="{2913C767-7DF8-4772-9407-47DB641A2FE2}"/>
    <cellStyle name="40% - Accent5 7 2 4 2" xfId="2433" xr:uid="{7E6CB4D4-51B2-43DA-965A-50D7508A93CF}"/>
    <cellStyle name="40% - Accent5 7 2 5" xfId="2434" xr:uid="{47DC8D48-61CB-48C8-93BF-73BD66F5D34A}"/>
    <cellStyle name="40% - Accent5 7 3" xfId="2435" xr:uid="{8998F7F2-9DC6-42EB-9498-77429282C42B}"/>
    <cellStyle name="40% - Accent5 7 3 2" xfId="2436" xr:uid="{BDF5CAA5-6C06-4948-8566-C511B90EAEF2}"/>
    <cellStyle name="40% - Accent5 7 3 2 2" xfId="2437" xr:uid="{90CB352D-AF3D-4136-8D57-0B90A9992678}"/>
    <cellStyle name="40% - Accent5 7 3 3" xfId="2438" xr:uid="{F753CF93-96DE-4647-9BFA-DA4BD8AB5828}"/>
    <cellStyle name="40% - Accent5 7 3 3 2" xfId="2439" xr:uid="{D8813FA9-1FCA-4DE5-896A-99B801BD237C}"/>
    <cellStyle name="40% - Accent5 7 3 4" xfId="2440" xr:uid="{74231154-B99B-49CA-8741-297A40DE0359}"/>
    <cellStyle name="40% - Accent5 7 4" xfId="2441" xr:uid="{680EACCD-C8E8-471C-BB8E-1094F4204FAD}"/>
    <cellStyle name="40% - Accent5 7 4 2" xfId="2442" xr:uid="{ACF7CCD5-EA4F-4E63-B59C-ED168DA3E143}"/>
    <cellStyle name="40% - Accent5 7 5" xfId="2443" xr:uid="{3E39A02F-E34A-4BFA-B88F-308EAD1B8E1C}"/>
    <cellStyle name="40% - Accent5 7 5 2" xfId="2444" xr:uid="{238A12FD-6536-4999-AAA4-245CD3E9552C}"/>
    <cellStyle name="40% - Accent5 7 6" xfId="2445" xr:uid="{082446AF-D5D5-4F7D-9482-8D2A325974A9}"/>
    <cellStyle name="40% - Accent5 8" xfId="2446" xr:uid="{EF6FDA56-257D-44CB-A4D0-30212E12244E}"/>
    <cellStyle name="40% - Accent5 8 2" xfId="2447" xr:uid="{6C5F06A2-5A75-4555-8338-4DC31924638F}"/>
    <cellStyle name="40% - Accent5 8 2 2" xfId="2448" xr:uid="{CE3E25BA-21B1-4220-B748-CED580A52194}"/>
    <cellStyle name="40% - Accent5 8 2 2 2" xfId="2449" xr:uid="{64C4025E-328C-48A4-83B1-F168D7B293E6}"/>
    <cellStyle name="40% - Accent5 8 2 3" xfId="2450" xr:uid="{E60997F2-18F3-48CF-9DB4-D869246EBD3E}"/>
    <cellStyle name="40% - Accent5 8 2 3 2" xfId="2451" xr:uid="{057525B3-EE45-490B-9CF7-5B2557F7FE91}"/>
    <cellStyle name="40% - Accent5 8 2 4" xfId="2452" xr:uid="{AA7D64DA-FF41-4305-8FAD-00DFB20BEDF9}"/>
    <cellStyle name="40% - Accent5 8 3" xfId="2453" xr:uid="{42CBE13A-AB2C-4E0E-BE9F-558B2640CC61}"/>
    <cellStyle name="40% - Accent5 8 3 2" xfId="2454" xr:uid="{2DFF76EB-BE9D-4748-8215-36EEBC33952D}"/>
    <cellStyle name="40% - Accent5 8 4" xfId="2455" xr:uid="{00D1C9B5-0717-4FD9-A8BE-AE85D0AAB985}"/>
    <cellStyle name="40% - Accent5 8 4 2" xfId="2456" xr:uid="{40C3BA32-33A4-42AB-9B2E-9AEF9FBACD8B}"/>
    <cellStyle name="40% - Accent5 8 5" xfId="2457" xr:uid="{74BC6259-465C-419B-870A-E7BB4CAD9947}"/>
    <cellStyle name="40% - Accent5 9" xfId="2458" xr:uid="{C1001DA9-6447-47C6-978E-7106CEF4229D}"/>
    <cellStyle name="40% - Accent5 9 2" xfId="2459" xr:uid="{B704980D-61DB-46FE-96D6-CF7A39B82DEE}"/>
    <cellStyle name="40% - Accent5 9 2 2" xfId="2460" xr:uid="{F6FD3AE6-ECF5-4CE4-B2E0-ED95FFCA19D7}"/>
    <cellStyle name="40% - Accent5 9 2 2 2" xfId="2461" xr:uid="{5AD21A25-9768-4FD7-B3EF-3F8017CA29C6}"/>
    <cellStyle name="40% - Accent5 9 2 3" xfId="2462" xr:uid="{940DC583-C6BB-4B17-9D0F-BC41A67A9E05}"/>
    <cellStyle name="40% - Accent5 9 2 3 2" xfId="2463" xr:uid="{5C5502D3-D875-41BD-947E-457B12469A8C}"/>
    <cellStyle name="40% - Accent5 9 2 4" xfId="2464" xr:uid="{ED1B8823-E9B6-4ED2-9F98-8D0B7B9FA9D7}"/>
    <cellStyle name="40% - Accent5 9 3" xfId="2465" xr:uid="{9F2168EF-5F6E-463F-B09F-7FE7C7EB08B6}"/>
    <cellStyle name="40% - Accent5 9 3 2" xfId="2466" xr:uid="{22A23AB4-5A4D-440C-9C88-A6160DDAF73B}"/>
    <cellStyle name="40% - Accent5 9 4" xfId="2467" xr:uid="{DC91B852-FD3A-4D3C-87C0-5165A2A29159}"/>
    <cellStyle name="40% - Accent5 9 4 2" xfId="2468" xr:uid="{6BF10C23-187E-43F4-9E2A-13DED0B34ECE}"/>
    <cellStyle name="40% - Accent5 9 5" xfId="2469" xr:uid="{05665E92-5A40-46B0-AE23-986E45B38FAD}"/>
    <cellStyle name="40% - Accent6 10" xfId="2470" xr:uid="{94861CAF-825B-4059-BB31-2377B79A1759}"/>
    <cellStyle name="40% - Accent6 10 2" xfId="2471" xr:uid="{4EB1E68C-588E-4F5F-9DA2-11193DF6AEA3}"/>
    <cellStyle name="40% - Accent6 10 2 2" xfId="2472" xr:uid="{0CDAEB48-AC08-4134-8E2F-6AE3C9118BB0}"/>
    <cellStyle name="40% - Accent6 10 2 2 2" xfId="2473" xr:uid="{EDC9F02B-41B8-45C2-8C90-6F7153EF6042}"/>
    <cellStyle name="40% - Accent6 10 2 3" xfId="2474" xr:uid="{55AA5EAA-7CDF-410A-9099-F19BFCA73090}"/>
    <cellStyle name="40% - Accent6 10 2 3 2" xfId="2475" xr:uid="{5DA52E83-D637-498E-8C42-811A9E5E4B81}"/>
    <cellStyle name="40% - Accent6 10 2 4" xfId="2476" xr:uid="{92A7E585-9194-43C5-88D3-5705CDF05838}"/>
    <cellStyle name="40% - Accent6 10 3" xfId="2477" xr:uid="{A5102A8D-FE6B-4341-9BD9-2EAAC41C390E}"/>
    <cellStyle name="40% - Accent6 10 3 2" xfId="2478" xr:uid="{707C3C5F-3333-43B7-AA03-7C71981F576F}"/>
    <cellStyle name="40% - Accent6 10 4" xfId="2479" xr:uid="{9C169C09-C0AA-480E-8CA5-39AA6342A27A}"/>
    <cellStyle name="40% - Accent6 10 4 2" xfId="2480" xr:uid="{965D18E5-5950-4DC6-A9B8-BC958B234465}"/>
    <cellStyle name="40% - Accent6 10 5" xfId="2481" xr:uid="{29C59E0D-3234-4410-9FC5-CA04768A954A}"/>
    <cellStyle name="40% - Accent6 11" xfId="2482" xr:uid="{06DB5504-67F1-489C-A3A7-6B65348BB6BE}"/>
    <cellStyle name="40% - Accent6 11 2" xfId="2483" xr:uid="{3EF39E60-356C-4801-8D66-F6DEAA701831}"/>
    <cellStyle name="40% - Accent6 11 2 2" xfId="2484" xr:uid="{7C9E2DA1-7B3F-47F5-AE3F-46E6AF758D76}"/>
    <cellStyle name="40% - Accent6 11 2 2 2" xfId="2485" xr:uid="{E176F8DD-98BE-465D-8CA6-1BF0B28B1761}"/>
    <cellStyle name="40% - Accent6 11 2 3" xfId="2486" xr:uid="{D506747F-DE5A-4505-9BF6-46273CF329C3}"/>
    <cellStyle name="40% - Accent6 11 2 3 2" xfId="2487" xr:uid="{47195BC8-8C58-4B6A-AEB7-AC04164074DC}"/>
    <cellStyle name="40% - Accent6 11 2 4" xfId="2488" xr:uid="{4A7D0C7B-2E0E-4C07-B542-F3CF027E63E6}"/>
    <cellStyle name="40% - Accent6 11 3" xfId="2489" xr:uid="{54456A50-63E6-485C-9275-A06F7BB94AAA}"/>
    <cellStyle name="40% - Accent6 11 3 2" xfId="2490" xr:uid="{A0437712-0FC2-4A5C-B9C8-C6F5BC252B4B}"/>
    <cellStyle name="40% - Accent6 11 4" xfId="2491" xr:uid="{81A5DCA7-BC33-4E89-B48A-066827B75386}"/>
    <cellStyle name="40% - Accent6 11 4 2" xfId="2492" xr:uid="{2110CEA6-A89B-44E7-A89C-B5006FE4C451}"/>
    <cellStyle name="40% - Accent6 11 5" xfId="2493" xr:uid="{E4414E6B-9969-4029-B4B7-0E82A197F88D}"/>
    <cellStyle name="40% - Accent6 12" xfId="2494" xr:uid="{82764EAC-0217-4CE8-9F5E-755797063895}"/>
    <cellStyle name="40% - Accent6 12 2" xfId="2495" xr:uid="{2E09B788-3CBA-412D-961F-88919359E33C}"/>
    <cellStyle name="40% - Accent6 12 2 2" xfId="2496" xr:uid="{49055834-94A9-4586-BDA2-EB6413EA1F69}"/>
    <cellStyle name="40% - Accent6 12 3" xfId="2497" xr:uid="{D73363A6-82FC-436A-8A40-948331FCB246}"/>
    <cellStyle name="40% - Accent6 12 3 2" xfId="2498" xr:uid="{0520A2F7-A414-4183-BF8B-2EDF0ECDF3D9}"/>
    <cellStyle name="40% - Accent6 12 4" xfId="2499" xr:uid="{817F0220-15DC-4090-B9A4-F8377DFA3A3A}"/>
    <cellStyle name="40% - Accent6 13" xfId="2500" xr:uid="{367CB31C-B32F-4509-BB80-C34F2728FF07}"/>
    <cellStyle name="40% - Accent6 13 2" xfId="2501" xr:uid="{1483F4D7-D6B6-4C92-95BE-89F00C19B9EF}"/>
    <cellStyle name="40% - Accent6 13 2 2" xfId="2502" xr:uid="{D176DFF9-811B-49DA-97B7-E1BF95B6AF0A}"/>
    <cellStyle name="40% - Accent6 13 3" xfId="2503" xr:uid="{694938BC-57AD-43C4-8E39-98BA2914D33F}"/>
    <cellStyle name="40% - Accent6 13 3 2" xfId="2504" xr:uid="{386B7C34-7F63-4EB0-8125-11580D3F7836}"/>
    <cellStyle name="40% - Accent6 13 4" xfId="2505" xr:uid="{237076F3-7B8A-4DBD-A579-9758AAF01AB7}"/>
    <cellStyle name="40% - Accent6 14" xfId="2506" xr:uid="{F4992E02-40CC-4E59-BEDD-6248B39C15BA}"/>
    <cellStyle name="40% - Accent6 14 2" xfId="2507" xr:uid="{B49C75C7-7B4C-40D1-9191-508413CF776E}"/>
    <cellStyle name="40% - Accent6 14 2 2" xfId="2508" xr:uid="{379B90D4-67E0-43DE-AD50-F138CC6BF822}"/>
    <cellStyle name="40% - Accent6 14 3" xfId="2509" xr:uid="{0A660625-16A0-4544-BABE-C7AE5E6F0AF5}"/>
    <cellStyle name="40% - Accent6 14 3 2" xfId="2510" xr:uid="{DCA8C3FD-C8AD-4B9D-902A-655D5A1B4F5D}"/>
    <cellStyle name="40% - Accent6 14 4" xfId="2511" xr:uid="{9E232F63-58BA-4E4E-B38A-E577D5AD690D}"/>
    <cellStyle name="40% - Accent6 15" xfId="2512" xr:uid="{C907CFBF-016A-4A72-8084-8B3A62D2CBB6}"/>
    <cellStyle name="40% - Accent6 15 2" xfId="2513" xr:uid="{36635F1F-51E4-4EBF-A401-470AE32E7892}"/>
    <cellStyle name="40% - Accent6 15 2 2" xfId="2514" xr:uid="{8FFBC395-D09E-4840-AC12-099D3396D03F}"/>
    <cellStyle name="40% - Accent6 15 3" xfId="2515" xr:uid="{40340063-A509-483D-BBEF-0B086989ED99}"/>
    <cellStyle name="40% - Accent6 15 3 2" xfId="2516" xr:uid="{5A3C0F5D-26A1-4C27-8F3F-E2E1E2340FF3}"/>
    <cellStyle name="40% - Accent6 15 4" xfId="2517" xr:uid="{E5783177-70D6-4342-BA7D-1B8324EEC172}"/>
    <cellStyle name="40% - Accent6 16" xfId="2518" xr:uid="{6739C407-499B-4406-8A0E-27BAF80AC181}"/>
    <cellStyle name="40% - Accent6 16 2" xfId="2519" xr:uid="{34E83AC2-D09E-4DDB-94C1-DE2F7BEBBB85}"/>
    <cellStyle name="40% - Accent6 17" xfId="2520" xr:uid="{77F8B39B-2688-481D-871F-43620CCA0FF0}"/>
    <cellStyle name="40% - Accent6 17 2" xfId="2521" xr:uid="{AF4A3EA6-3B64-46AB-9BB6-2F3394E13118}"/>
    <cellStyle name="40% - Accent6 17 2 2" xfId="3524" xr:uid="{023175F3-210D-4831-AAD8-19F6C033965D}"/>
    <cellStyle name="40% - Accent6 17 3" xfId="2522" xr:uid="{1AEC12FC-BA65-4743-8C67-0A24149FDD05}"/>
    <cellStyle name="40% - Accent6 18" xfId="2523" xr:uid="{6878D45F-B3C6-454E-BF91-095E0DE201E3}"/>
    <cellStyle name="40% - Accent6 18 2" xfId="2524" xr:uid="{2DA4978D-8078-4F86-AD65-D7223DFF1428}"/>
    <cellStyle name="40% - Accent6 18 2 2" xfId="3525" xr:uid="{405B4657-3B3B-442D-8FE4-F15786A03277}"/>
    <cellStyle name="40% - Accent6 18 3" xfId="2525" xr:uid="{E0B3E4A3-B42F-4882-A409-74260704CFD5}"/>
    <cellStyle name="40% - Accent6 19" xfId="3526" xr:uid="{0398312A-CC11-403B-9C67-CA71AEA93A94}"/>
    <cellStyle name="40% - Accent6 2" xfId="2526" xr:uid="{DF3889F3-5B66-4B21-ADBB-6F50178F2A4A}"/>
    <cellStyle name="40% - Accent6 2 2" xfId="2527" xr:uid="{512BB88B-F613-465F-B78A-A91BD228B8EA}"/>
    <cellStyle name="40% - Accent6 2 2 2" xfId="2528" xr:uid="{6545F37A-2E64-4F4E-9589-BE3BF5EB9FB2}"/>
    <cellStyle name="40% - Accent6 2 2 2 2" xfId="2529" xr:uid="{D6E4247C-893E-49F2-B33B-F473157AF980}"/>
    <cellStyle name="40% - Accent6 2 2 2 2 2" xfId="2530" xr:uid="{B42E613C-5D6E-49A3-B3DE-4A3F52356F00}"/>
    <cellStyle name="40% - Accent6 2 2 2 3" xfId="2531" xr:uid="{52A9EC97-C7F8-4673-B41F-8D0F11580DDB}"/>
    <cellStyle name="40% - Accent6 2 2 2 3 2" xfId="2532" xr:uid="{486F24D8-33CC-4BD3-A3C6-1B6403B980C9}"/>
    <cellStyle name="40% - Accent6 2 2 2 4" xfId="2533" xr:uid="{620A4509-A5EA-40E2-AF4C-07DA4684C3DC}"/>
    <cellStyle name="40% - Accent6 2 2 3" xfId="2534" xr:uid="{910EADFF-A42F-4C4A-95F8-1134A4396A4B}"/>
    <cellStyle name="40% - Accent6 2 2 3 2" xfId="2535" xr:uid="{623FB2F2-0B86-460D-96DB-3E4B9A1AB140}"/>
    <cellStyle name="40% - Accent6 2 2 4" xfId="2536" xr:uid="{9C129F4E-F94C-40CA-86F7-EFCC9F121396}"/>
    <cellStyle name="40% - Accent6 2 2 4 2" xfId="2537" xr:uid="{CBCC1AEB-2F90-47B4-AAC5-863E1A20030D}"/>
    <cellStyle name="40% - Accent6 2 2 5" xfId="2538" xr:uid="{52B731D0-8C49-4A5D-8D52-550DF5AA4641}"/>
    <cellStyle name="40% - Accent6 2 3" xfId="2539" xr:uid="{41383FEE-B348-4F2B-988B-764C1F6A9673}"/>
    <cellStyle name="40% - Accent6 2 3 2" xfId="2540" xr:uid="{F83093BA-54F5-4192-AC9E-C29CEBBDAE61}"/>
    <cellStyle name="40% - Accent6 2 3 2 2" xfId="2541" xr:uid="{9096522A-3F51-4C26-AEAF-4F26F7F61C9F}"/>
    <cellStyle name="40% - Accent6 2 3 3" xfId="2542" xr:uid="{DC888B65-0EEE-4430-B306-E2A49750ED60}"/>
    <cellStyle name="40% - Accent6 2 3 3 2" xfId="2543" xr:uid="{987D9C45-5992-46EF-BC3D-A859865CB50B}"/>
    <cellStyle name="40% - Accent6 2 3 4" xfId="2544" xr:uid="{710A754C-96CE-41AF-A5AB-24AC7128A3AC}"/>
    <cellStyle name="40% - Accent6 2 4" xfId="2545" xr:uid="{A45D06F4-4805-44A6-826D-441A0BC76CB6}"/>
    <cellStyle name="40% - Accent6 2 4 2" xfId="2546" xr:uid="{87378E6E-B8A7-48F1-8CD3-72866D2D3AE6}"/>
    <cellStyle name="40% - Accent6 2 5" xfId="2547" xr:uid="{689C7ED4-26D4-4758-ABD4-F309454B724D}"/>
    <cellStyle name="40% - Accent6 2 5 2" xfId="2548" xr:uid="{F7229C19-3051-43CE-8580-D732C6DF209F}"/>
    <cellStyle name="40% - Accent6 2 6" xfId="2549" xr:uid="{203C1A38-AA72-46DB-935A-06E9318A5836}"/>
    <cellStyle name="40% - Accent6 20" xfId="3527" xr:uid="{748CDD5E-5DC0-457C-80F2-0D1FD2278BB9}"/>
    <cellStyle name="40% - Accent6 21" xfId="3528" xr:uid="{7DFAE247-96DD-43B3-A698-4A0E9B87E81E}"/>
    <cellStyle name="40% - Accent6 22" xfId="3529" xr:uid="{C8D75E36-A7F2-466C-ADE8-7F5FE8B88143}"/>
    <cellStyle name="40% - Accent6 23" xfId="3530" xr:uid="{ED94121D-72E4-4B05-A213-6C7F1AF97B62}"/>
    <cellStyle name="40% - Accent6 24" xfId="3531" xr:uid="{977C090D-6BBF-4692-82EB-D81A39A27664}"/>
    <cellStyle name="40% - Accent6 25" xfId="3532" xr:uid="{0E845720-2587-4F01-87C6-C97639087EFF}"/>
    <cellStyle name="40% - Accent6 3" xfId="2550" xr:uid="{2EEF103D-E9B5-4E68-9897-E13C3BA04702}"/>
    <cellStyle name="40% - Accent6 3 2" xfId="2551" xr:uid="{9C8CA249-B5E9-4138-BCA2-523454817210}"/>
    <cellStyle name="40% - Accent6 3 2 2" xfId="2552" xr:uid="{8286B11D-FCF5-4C3C-ACBF-C38AB897F926}"/>
    <cellStyle name="40% - Accent6 3 2 2 2" xfId="2553" xr:uid="{4C861576-E4A6-458D-8FE7-3FECD6708219}"/>
    <cellStyle name="40% - Accent6 3 2 2 2 2" xfId="2554" xr:uid="{8549928A-E417-42D8-9F30-EF674B03A902}"/>
    <cellStyle name="40% - Accent6 3 2 2 3" xfId="2555" xr:uid="{2BEF820F-EE7E-42EC-AD6F-48003DD930E8}"/>
    <cellStyle name="40% - Accent6 3 2 2 3 2" xfId="2556" xr:uid="{7CD7CFB7-D25D-4709-9A67-E86EC7A55879}"/>
    <cellStyle name="40% - Accent6 3 2 2 4" xfId="2557" xr:uid="{740C43E6-3BA9-4F6B-94FE-4935FB12F352}"/>
    <cellStyle name="40% - Accent6 3 2 3" xfId="2558" xr:uid="{B4762E23-2973-49C5-923A-7E9416BA70B8}"/>
    <cellStyle name="40% - Accent6 3 2 3 2" xfId="2559" xr:uid="{6DB790C0-EE99-46B8-8524-A2924CD82042}"/>
    <cellStyle name="40% - Accent6 3 2 4" xfId="2560" xr:uid="{CEA4E02C-C856-4EB3-A14E-6FAFE21ABB6E}"/>
    <cellStyle name="40% - Accent6 3 2 4 2" xfId="2561" xr:uid="{A186923D-A0A8-45D1-81B9-359C6D0115DF}"/>
    <cellStyle name="40% - Accent6 3 2 5" xfId="2562" xr:uid="{3C02E312-61E6-4A6E-8C3C-2DD7C85EFB0D}"/>
    <cellStyle name="40% - Accent6 3 3" xfId="2563" xr:uid="{AFC95DE1-AF78-45A1-9A68-5B7148919DE0}"/>
    <cellStyle name="40% - Accent6 3 3 2" xfId="2564" xr:uid="{5E92DAC6-9226-4491-92C2-E9E84DD3312E}"/>
    <cellStyle name="40% - Accent6 3 3 2 2" xfId="2565" xr:uid="{29DBCB10-6877-4E0E-8215-D6AB0845CE34}"/>
    <cellStyle name="40% - Accent6 3 3 3" xfId="2566" xr:uid="{69F7576D-41BA-48F2-9652-6514051A626C}"/>
    <cellStyle name="40% - Accent6 3 3 3 2" xfId="2567" xr:uid="{5447D956-363F-4601-8DAF-1BD07016F085}"/>
    <cellStyle name="40% - Accent6 3 3 4" xfId="2568" xr:uid="{5DF02621-5DA9-46F7-9CAC-00D87C7DE0E5}"/>
    <cellStyle name="40% - Accent6 3 4" xfId="2569" xr:uid="{0C32015D-A599-4291-A049-C9E734205A2F}"/>
    <cellStyle name="40% - Accent6 3 4 2" xfId="2570" xr:uid="{FEC3934E-2A9C-4611-B353-9360D67B3787}"/>
    <cellStyle name="40% - Accent6 3 5" xfId="2571" xr:uid="{6D7F75AD-636A-4762-ACE8-5260997A07FE}"/>
    <cellStyle name="40% - Accent6 3 5 2" xfId="2572" xr:uid="{91B400DC-B82B-4C7B-99E0-A6470DB4E9DD}"/>
    <cellStyle name="40% - Accent6 3 6" xfId="2573" xr:uid="{BBC30502-F33B-42C6-8EF1-91A8FCCDDEA3}"/>
    <cellStyle name="40% - Accent6 4" xfId="2574" xr:uid="{A8F3B028-C06D-461A-9516-2D5514844044}"/>
    <cellStyle name="40% - Accent6 4 2" xfId="2575" xr:uid="{9D6BF321-B34E-421D-8435-79510F290EA6}"/>
    <cellStyle name="40% - Accent6 4 2 2" xfId="2576" xr:uid="{82F4E68C-674F-47C2-8F19-9B23EFFEC175}"/>
    <cellStyle name="40% - Accent6 4 2 2 2" xfId="2577" xr:uid="{317FB93B-05C3-4615-8E43-EFB29413EAEA}"/>
    <cellStyle name="40% - Accent6 4 2 2 2 2" xfId="2578" xr:uid="{C87D8FAA-22D3-450C-9FE0-CCBA89B1435B}"/>
    <cellStyle name="40% - Accent6 4 2 2 3" xfId="2579" xr:uid="{231FBA20-0047-4271-B6C8-B759F3AA0168}"/>
    <cellStyle name="40% - Accent6 4 2 2 3 2" xfId="2580" xr:uid="{7F679F0F-73D7-4E79-92A5-14206448921A}"/>
    <cellStyle name="40% - Accent6 4 2 2 4" xfId="2581" xr:uid="{EEEA84D4-1F32-4C28-8865-D720E285DEF4}"/>
    <cellStyle name="40% - Accent6 4 2 3" xfId="2582" xr:uid="{6D51C3E7-D5DA-4CD3-A9AE-C9C6ABE243AA}"/>
    <cellStyle name="40% - Accent6 4 2 3 2" xfId="2583" xr:uid="{80440485-0553-416E-932C-1DBAC43153B2}"/>
    <cellStyle name="40% - Accent6 4 2 4" xfId="2584" xr:uid="{52DB01D3-4D04-403F-96C4-6F432D911CC8}"/>
    <cellStyle name="40% - Accent6 4 2 4 2" xfId="2585" xr:uid="{8D95D4BC-14CE-4A5F-9F83-3ED8C22821AF}"/>
    <cellStyle name="40% - Accent6 4 2 5" xfId="2586" xr:uid="{BED48A01-0158-47A9-B629-B4FCCA245811}"/>
    <cellStyle name="40% - Accent6 4 3" xfId="2587" xr:uid="{C0D1D207-7921-45C1-ADE6-3EC60D847E4F}"/>
    <cellStyle name="40% - Accent6 4 3 2" xfId="2588" xr:uid="{133F0103-61C1-4C79-8EF3-893657EF036D}"/>
    <cellStyle name="40% - Accent6 4 3 2 2" xfId="2589" xr:uid="{0201B3ED-D90C-414F-90D8-4A5F72373670}"/>
    <cellStyle name="40% - Accent6 4 3 3" xfId="2590" xr:uid="{CFB4D666-FF7B-4AD3-B212-C723999D3C41}"/>
    <cellStyle name="40% - Accent6 4 3 3 2" xfId="2591" xr:uid="{647FF676-DDEB-4FFA-9477-D5666630E3C8}"/>
    <cellStyle name="40% - Accent6 4 3 4" xfId="2592" xr:uid="{98DBDB27-7B16-489F-8C17-CC73E094FBD3}"/>
    <cellStyle name="40% - Accent6 4 4" xfId="2593" xr:uid="{B6425BEF-2A34-4C10-BC28-D24A728548BB}"/>
    <cellStyle name="40% - Accent6 4 4 2" xfId="2594" xr:uid="{BE46DE2E-6D6A-407C-AC61-CEC501EF06A4}"/>
    <cellStyle name="40% - Accent6 4 5" xfId="2595" xr:uid="{5C4A26A4-101E-4015-9BDF-1404AD18BB5A}"/>
    <cellStyle name="40% - Accent6 4 5 2" xfId="2596" xr:uid="{1349D2A7-A9C8-42F0-BDE5-4687F53E98C2}"/>
    <cellStyle name="40% - Accent6 4 6" xfId="2597" xr:uid="{CD08F37B-AC10-4DFB-89F0-5753C4F7E688}"/>
    <cellStyle name="40% - Accent6 5" xfId="2598" xr:uid="{857A5D30-4EF5-4595-B3C9-6AC1519CF54A}"/>
    <cellStyle name="40% - Accent6 5 2" xfId="2599" xr:uid="{ABBE8DAB-C7C5-410B-8326-8BF92647A67C}"/>
    <cellStyle name="40% - Accent6 5 2 2" xfId="2600" xr:uid="{133763BF-9FE1-4CE6-8D27-C7F924AFD87C}"/>
    <cellStyle name="40% - Accent6 5 2 2 2" xfId="2601" xr:uid="{B8896E30-A681-463E-8860-B87992E5F960}"/>
    <cellStyle name="40% - Accent6 5 2 2 2 2" xfId="2602" xr:uid="{20494359-A07E-426E-8435-9BBDC1DC99E7}"/>
    <cellStyle name="40% - Accent6 5 2 2 3" xfId="2603" xr:uid="{C2141932-331B-4C8D-BC9C-A4FFA6476635}"/>
    <cellStyle name="40% - Accent6 5 2 2 3 2" xfId="2604" xr:uid="{312B2556-7FE3-4E4C-83FA-BF25B0F849E1}"/>
    <cellStyle name="40% - Accent6 5 2 2 4" xfId="2605" xr:uid="{21FC4143-755F-4254-910D-794E0E79B746}"/>
    <cellStyle name="40% - Accent6 5 2 3" xfId="2606" xr:uid="{F2724919-B551-4262-A759-74527C9638A7}"/>
    <cellStyle name="40% - Accent6 5 2 3 2" xfId="2607" xr:uid="{DAD60F75-8501-4A9F-8E5B-3F50DE04B3F5}"/>
    <cellStyle name="40% - Accent6 5 2 4" xfId="2608" xr:uid="{B97DC69E-C79A-4444-AAF1-B936545CF02F}"/>
    <cellStyle name="40% - Accent6 5 2 4 2" xfId="2609" xr:uid="{439F5803-C609-4A3A-95B6-827C41663F75}"/>
    <cellStyle name="40% - Accent6 5 2 5" xfId="2610" xr:uid="{364F95BD-CFF0-4EDC-A548-3204F891147A}"/>
    <cellStyle name="40% - Accent6 5 3" xfId="2611" xr:uid="{16ADD816-86E8-4544-8A9D-9F3115CD72A2}"/>
    <cellStyle name="40% - Accent6 5 3 2" xfId="2612" xr:uid="{E63402EE-6D64-4049-AB68-FB39FDEF94E7}"/>
    <cellStyle name="40% - Accent6 5 3 2 2" xfId="2613" xr:uid="{EB5F7C02-56D2-441C-A04C-D643B2263AE2}"/>
    <cellStyle name="40% - Accent6 5 3 3" xfId="2614" xr:uid="{53D83EA2-665E-4745-AB0C-3D3455D619FB}"/>
    <cellStyle name="40% - Accent6 5 3 3 2" xfId="2615" xr:uid="{D2B3811B-F1C2-42A8-B423-332971351AD3}"/>
    <cellStyle name="40% - Accent6 5 3 4" xfId="2616" xr:uid="{306959D4-5E80-44FF-A128-4F18D8528547}"/>
    <cellStyle name="40% - Accent6 5 4" xfId="2617" xr:uid="{0EF3435C-5AA5-447F-B9FA-2566FCB44FFC}"/>
    <cellStyle name="40% - Accent6 5 4 2" xfId="2618" xr:uid="{E953417E-8CC4-4CFE-9A9A-874696878350}"/>
    <cellStyle name="40% - Accent6 5 5" xfId="2619" xr:uid="{39FEF6FD-FA5F-4F4E-8F9B-6D833C00EAD3}"/>
    <cellStyle name="40% - Accent6 5 5 2" xfId="2620" xr:uid="{1D136208-0B31-4961-941C-6782287FA9A2}"/>
    <cellStyle name="40% - Accent6 5 6" xfId="2621" xr:uid="{1AE32D4E-7F00-4FDC-96A4-EB176536C6E6}"/>
    <cellStyle name="40% - Accent6 6" xfId="2622" xr:uid="{F66E23EC-2CC9-4667-B973-7B981BEB3D82}"/>
    <cellStyle name="40% - Accent6 6 2" xfId="2623" xr:uid="{CEA4D0BF-BF62-46BB-A215-5A132F97BB62}"/>
    <cellStyle name="40% - Accent6 6 2 2" xfId="2624" xr:uid="{E6C02904-C5B8-44A1-8C2E-D1A1B6D0F4BD}"/>
    <cellStyle name="40% - Accent6 6 2 2 2" xfId="2625" xr:uid="{DC82D47F-8FB2-4F0E-9A63-5ED53ADD1EC7}"/>
    <cellStyle name="40% - Accent6 6 2 2 2 2" xfId="2626" xr:uid="{B1D037B4-BD6B-4398-ACDE-8F135CF165B7}"/>
    <cellStyle name="40% - Accent6 6 2 2 3" xfId="2627" xr:uid="{F1A88955-D9A6-4230-9A7D-6654C7C4F930}"/>
    <cellStyle name="40% - Accent6 6 2 2 3 2" xfId="2628" xr:uid="{72F581A6-9978-43C7-A0F5-6867C9365089}"/>
    <cellStyle name="40% - Accent6 6 2 2 4" xfId="2629" xr:uid="{71BB142D-9F2E-4F34-9FEE-462B38435D7C}"/>
    <cellStyle name="40% - Accent6 6 2 3" xfId="2630" xr:uid="{2E5523E3-1D6C-4782-AD94-C30236329AB8}"/>
    <cellStyle name="40% - Accent6 6 2 3 2" xfId="2631" xr:uid="{90A41AAA-CBFE-44FE-A8CD-E734115B35C9}"/>
    <cellStyle name="40% - Accent6 6 2 4" xfId="2632" xr:uid="{4432FA1C-AB68-407E-8F66-294C1D5BEB0D}"/>
    <cellStyle name="40% - Accent6 6 2 4 2" xfId="2633" xr:uid="{7DBC14E8-86D6-4BCE-BD3A-DE33A1FC854B}"/>
    <cellStyle name="40% - Accent6 6 2 5" xfId="2634" xr:uid="{7D2E2667-9B8A-4069-8CAA-5676D5CF9139}"/>
    <cellStyle name="40% - Accent6 6 3" xfId="2635" xr:uid="{3338D2DD-7DCC-4681-804F-8675B1173789}"/>
    <cellStyle name="40% - Accent6 6 3 2" xfId="2636" xr:uid="{DDCCFEA8-4B57-4A9B-849E-B508C664302D}"/>
    <cellStyle name="40% - Accent6 6 3 2 2" xfId="2637" xr:uid="{29E9D911-5E95-40A7-BB48-0E9B586470B8}"/>
    <cellStyle name="40% - Accent6 6 3 3" xfId="2638" xr:uid="{BF941D36-F4F7-4F9C-8F23-21B4E558E1AF}"/>
    <cellStyle name="40% - Accent6 6 3 3 2" xfId="2639" xr:uid="{B9DDECD4-1103-4F8D-BBEC-21603DFC4341}"/>
    <cellStyle name="40% - Accent6 6 3 4" xfId="2640" xr:uid="{793F496D-5D06-4672-8DFD-8095C6ADD040}"/>
    <cellStyle name="40% - Accent6 6 4" xfId="2641" xr:uid="{D2171CFD-202C-47E7-9CFE-D1F56361284F}"/>
    <cellStyle name="40% - Accent6 6 4 2" xfId="2642" xr:uid="{4C80A11F-37F3-4462-B2C3-B098858BD18B}"/>
    <cellStyle name="40% - Accent6 6 5" xfId="2643" xr:uid="{231C6B5D-E322-490F-A2B0-AC7001FF8793}"/>
    <cellStyle name="40% - Accent6 6 5 2" xfId="2644" xr:uid="{E5FC7FD9-7C0E-450F-B55E-F9CBD5B9436B}"/>
    <cellStyle name="40% - Accent6 6 6" xfId="2645" xr:uid="{FD2C581B-92EB-47EE-840E-24857B92F5C5}"/>
    <cellStyle name="40% - Accent6 7" xfId="2646" xr:uid="{24C34B6D-7457-47CA-B9A0-E9CED77590C8}"/>
    <cellStyle name="40% - Accent6 7 2" xfId="2647" xr:uid="{928BB6A0-131D-46C2-8EE9-A7BF3195A7E2}"/>
    <cellStyle name="40% - Accent6 7 2 2" xfId="2648" xr:uid="{88AC3A43-B72D-44D4-B47D-C6E75ADE672C}"/>
    <cellStyle name="40% - Accent6 7 2 2 2" xfId="2649" xr:uid="{B3F7A167-BB14-4B1A-A6A8-FCAF7CF0B1E7}"/>
    <cellStyle name="40% - Accent6 7 2 2 2 2" xfId="2650" xr:uid="{0EE9F990-86E1-47E3-ACD1-BF1214FBE237}"/>
    <cellStyle name="40% - Accent6 7 2 2 3" xfId="2651" xr:uid="{9EC9BE82-4932-4402-A2E1-65ED995337D9}"/>
    <cellStyle name="40% - Accent6 7 2 2 3 2" xfId="2652" xr:uid="{2E761A0D-4858-42C5-8B70-8C6F879B4782}"/>
    <cellStyle name="40% - Accent6 7 2 2 4" xfId="2653" xr:uid="{AB7F4EFE-9D0F-45A2-B51A-DA780C82A229}"/>
    <cellStyle name="40% - Accent6 7 2 3" xfId="2654" xr:uid="{0FC474A7-126A-4DF2-A89E-6BE9E8608EB3}"/>
    <cellStyle name="40% - Accent6 7 2 3 2" xfId="2655" xr:uid="{4D895331-A737-4627-87DA-919DA23A5D70}"/>
    <cellStyle name="40% - Accent6 7 2 4" xfId="2656" xr:uid="{101EACB6-EB06-44F2-8965-3CE841F21C3C}"/>
    <cellStyle name="40% - Accent6 7 2 4 2" xfId="2657" xr:uid="{6B614AD9-5255-49ED-936D-01FCAE8F1F10}"/>
    <cellStyle name="40% - Accent6 7 2 5" xfId="2658" xr:uid="{B8716A44-B3EA-4D86-8BED-3504FD8A1A44}"/>
    <cellStyle name="40% - Accent6 7 3" xfId="2659" xr:uid="{D0EFAE2E-C10D-4DF4-A62A-4537FC572E06}"/>
    <cellStyle name="40% - Accent6 7 3 2" xfId="2660" xr:uid="{5494EC33-7A05-4697-8849-6666B5F8B64F}"/>
    <cellStyle name="40% - Accent6 7 3 2 2" xfId="2661" xr:uid="{AA107740-9611-413F-A148-826BEEB227E2}"/>
    <cellStyle name="40% - Accent6 7 3 3" xfId="2662" xr:uid="{B70CC5D0-082C-4FB3-91FC-16C7240B7198}"/>
    <cellStyle name="40% - Accent6 7 3 3 2" xfId="2663" xr:uid="{5F4C0CF0-352F-4BC9-9CDE-C4D5FA5BD366}"/>
    <cellStyle name="40% - Accent6 7 3 4" xfId="2664" xr:uid="{9345E538-CE8E-44C5-8FB2-7CDCBED59D75}"/>
    <cellStyle name="40% - Accent6 7 4" xfId="2665" xr:uid="{585B37D6-61F9-4FF1-A0AD-21C4D442E17D}"/>
    <cellStyle name="40% - Accent6 7 4 2" xfId="2666" xr:uid="{39D860A0-4642-4DAF-BC9D-544206C86D34}"/>
    <cellStyle name="40% - Accent6 7 5" xfId="2667" xr:uid="{393C9010-3064-42F6-808F-779DFB8122B5}"/>
    <cellStyle name="40% - Accent6 7 5 2" xfId="2668" xr:uid="{9C3C8C2B-3A02-480D-9047-21CF277613B2}"/>
    <cellStyle name="40% - Accent6 7 6" xfId="2669" xr:uid="{FF660068-60E2-4306-97B1-DF2BF9A9D801}"/>
    <cellStyle name="40% - Accent6 8" xfId="2670" xr:uid="{5480C5CC-9BD4-45BC-B2F8-C03320DA5C42}"/>
    <cellStyle name="40% - Accent6 8 2" xfId="2671" xr:uid="{3B504E09-10D5-4941-BE8D-08366E17D2CD}"/>
    <cellStyle name="40% - Accent6 8 2 2" xfId="2672" xr:uid="{15CD57F3-65EC-4D7F-87CF-F21E99202EAF}"/>
    <cellStyle name="40% - Accent6 8 2 2 2" xfId="2673" xr:uid="{99587C2A-28BB-4109-8257-99952F503ABA}"/>
    <cellStyle name="40% - Accent6 8 2 3" xfId="2674" xr:uid="{A971C6D4-0A2C-4ECA-8BFA-1F8748EF9569}"/>
    <cellStyle name="40% - Accent6 8 2 3 2" xfId="2675" xr:uid="{5D0FAEC2-22A1-4162-96DB-B8F53AF21AF4}"/>
    <cellStyle name="40% - Accent6 8 2 4" xfId="2676" xr:uid="{CB9A379E-508E-4C7A-A662-BF9FCC00EF29}"/>
    <cellStyle name="40% - Accent6 8 3" xfId="2677" xr:uid="{3A94BF8A-D3D4-469B-A043-1DE628CD0D60}"/>
    <cellStyle name="40% - Accent6 8 3 2" xfId="2678" xr:uid="{B3101706-1B04-4AFE-9A29-147D7499735E}"/>
    <cellStyle name="40% - Accent6 8 4" xfId="2679" xr:uid="{DF67C36A-4732-4307-8A2F-3DBF4C3F522C}"/>
    <cellStyle name="40% - Accent6 8 4 2" xfId="2680" xr:uid="{28CD39C6-FD44-4135-8F1B-963E9BC10A2A}"/>
    <cellStyle name="40% - Accent6 8 5" xfId="2681" xr:uid="{558255B9-FAE8-4304-BA73-A34625057A96}"/>
    <cellStyle name="40% - Accent6 9" xfId="2682" xr:uid="{29CC475B-0365-4989-AEC6-5996DB3AF477}"/>
    <cellStyle name="40% - Accent6 9 2" xfId="2683" xr:uid="{3AF3565D-1698-4012-89BF-59C5D3CC22DA}"/>
    <cellStyle name="40% - Accent6 9 2 2" xfId="2684" xr:uid="{AF2E113F-7FC5-49AE-8673-E6F764715826}"/>
    <cellStyle name="40% - Accent6 9 2 2 2" xfId="2685" xr:uid="{29A1C162-C73F-4C1C-8D68-8886528A360D}"/>
    <cellStyle name="40% - Accent6 9 2 3" xfId="2686" xr:uid="{16B9E3A7-F5AA-4962-9DD6-27FCAF9E2581}"/>
    <cellStyle name="40% - Accent6 9 2 3 2" xfId="2687" xr:uid="{A35B5F69-67B6-449B-9103-84BC46A81F90}"/>
    <cellStyle name="40% - Accent6 9 2 4" xfId="2688" xr:uid="{326812D5-A555-46CE-95B3-727FF5C1E337}"/>
    <cellStyle name="40% - Accent6 9 3" xfId="2689" xr:uid="{6167FB22-05E9-46FB-B224-A92CB6FEAD6C}"/>
    <cellStyle name="40% - Accent6 9 3 2" xfId="2690" xr:uid="{6A05FB05-1D4C-4C9C-A87C-D8A73A346516}"/>
    <cellStyle name="40% - Accent6 9 4" xfId="2691" xr:uid="{973F11A2-E660-4C77-AE8F-705166BE73ED}"/>
    <cellStyle name="40% - Accent6 9 4 2" xfId="2692" xr:uid="{5A791923-62D3-42BD-A61E-54BAA3D846D2}"/>
    <cellStyle name="40% - Accent6 9 5" xfId="2693" xr:uid="{273242CC-8B72-460B-9491-01EAC8A6C638}"/>
    <cellStyle name="60% - Accent1 2" xfId="2694" xr:uid="{05A8D269-E7ED-4080-99A2-38003E9A2C9F}"/>
    <cellStyle name="60% - Accent1 2 2" xfId="2695" xr:uid="{AA587EBD-E26E-4D8C-9EA6-09B5CA4C56BE}"/>
    <cellStyle name="60% - Accent2 2" xfId="2696" xr:uid="{DA03C38A-ACDE-4E89-9470-B718CC2680A1}"/>
    <cellStyle name="60% - Accent2 2 2" xfId="2697" xr:uid="{B38F7A68-1658-42E3-918A-CEF77BDE5631}"/>
    <cellStyle name="60% - Accent3 2" xfId="2698" xr:uid="{84B44297-2818-4D24-838C-74C54AA9707A}"/>
    <cellStyle name="60% - Accent3 2 2" xfId="2699" xr:uid="{2D063810-F69F-4146-9E1C-9AFFAD205029}"/>
    <cellStyle name="60% - Accent4 2" xfId="2700" xr:uid="{CF27C08A-ACCD-4648-8A06-0101943E892E}"/>
    <cellStyle name="60% - Accent4 2 2" xfId="2701" xr:uid="{87384D4D-9B8D-4F3E-958D-E5270B3D30D6}"/>
    <cellStyle name="60% - Accent5 2" xfId="2702" xr:uid="{C250655F-BDE5-45F3-8D97-ED4BBD72B5D1}"/>
    <cellStyle name="60% - Accent5 2 2" xfId="2703" xr:uid="{AC2513E6-67BB-42CF-87B6-5BB75E1EEA56}"/>
    <cellStyle name="60% - Accent6 2" xfId="2704" xr:uid="{8D8DA344-6339-4B10-8B62-E18BEBB09F5E}"/>
    <cellStyle name="60% - Accent6 2 2" xfId="2705" xr:uid="{49CDA0E3-AB64-4822-BD68-7C83FF28B39B}"/>
    <cellStyle name="Accent1 2" xfId="2706" xr:uid="{057DECCE-6D5D-4D4E-9040-33E99301E805}"/>
    <cellStyle name="Accent1 2 2" xfId="2707" xr:uid="{FB93E91F-386F-4BD7-BF3A-6DA4F4F43D03}"/>
    <cellStyle name="Accent2 2" xfId="2708" xr:uid="{96FE2306-B046-412D-BD26-9D8AD742BFBA}"/>
    <cellStyle name="Accent2 2 2" xfId="2709" xr:uid="{693592B9-CAA0-4DE9-B9C2-A51CB7070EDF}"/>
    <cellStyle name="Accent3 2" xfId="2710" xr:uid="{EED094DB-8447-4D76-A841-A4C69F5E2726}"/>
    <cellStyle name="Accent3 2 2" xfId="2711" xr:uid="{9E01B7FE-2569-45FE-B5A2-2927BC1110AF}"/>
    <cellStyle name="Accent4 2" xfId="2712" xr:uid="{D8DC4BDC-C89C-41AA-B6F2-D031085DBB22}"/>
    <cellStyle name="Accent4 2 2" xfId="2713" xr:uid="{5984FF96-1E75-4023-B6CC-F133876504DB}"/>
    <cellStyle name="Accent5 2" xfId="2714" xr:uid="{83022F86-CCFA-434F-9D9D-2B22D9DF116A}"/>
    <cellStyle name="Accent5 2 2" xfId="2715" xr:uid="{90669370-708B-480A-9E9F-F9EC2B416421}"/>
    <cellStyle name="Accent6 2" xfId="2716" xr:uid="{C2C871E6-E85C-43F6-8936-A485917F133C}"/>
    <cellStyle name="Accent6 2 2" xfId="2717" xr:uid="{81DABE79-E1A1-43EA-8544-ED564711622E}"/>
    <cellStyle name="Bad 2" xfId="2718" xr:uid="{CBC016EF-23D3-4A85-B60F-116D588F7ACC}"/>
    <cellStyle name="Bad 2 2" xfId="2719" xr:uid="{870F4CBB-87FC-40C2-997D-9CB221194031}"/>
    <cellStyle name="Calculation 2" xfId="2720" xr:uid="{CCD58693-4905-4F62-B157-87921CF7E4D1}"/>
    <cellStyle name="Calculation 2 2" xfId="2721" xr:uid="{47BA41F5-98EE-4163-BF21-F3899F14D295}"/>
    <cellStyle name="Check Cell 2" xfId="2722" xr:uid="{5A74FBD0-A768-42E6-A34E-6ACA29D6EB8F}"/>
    <cellStyle name="Check Cell 2 2" xfId="2723" xr:uid="{5561137D-9756-4EDC-9B30-9F269929DCC5}"/>
    <cellStyle name="Comma" xfId="3567" builtinId="3"/>
    <cellStyle name="Comma 2" xfId="2724" xr:uid="{3CECB290-220E-43AD-BC8C-E1D5BB65DADD}"/>
    <cellStyle name="Comma 2 2" xfId="2725" xr:uid="{B87D01A5-8EAE-49E5-A5B3-1EE1969C3B53}"/>
    <cellStyle name="Comma 2 2 2" xfId="3558" xr:uid="{D5C521DF-BB7B-4CBC-BE66-1CD826FF479A}"/>
    <cellStyle name="Comma 2 3" xfId="3557" xr:uid="{1747CEFE-21D1-487A-9EC4-36FC114306DD}"/>
    <cellStyle name="Comma 3" xfId="2726" xr:uid="{4F3588E9-BF15-42A8-B9D0-C76037B42BC2}"/>
    <cellStyle name="Comma 3 2" xfId="2727" xr:uid="{B2F94DF8-F9C1-4B8E-B53A-EDD7B65C1B94}"/>
    <cellStyle name="Comma 3 2 2" xfId="3560" xr:uid="{9880E2CC-14AC-439F-9DD0-92B0CA803FA9}"/>
    <cellStyle name="Comma 3 3" xfId="3559" xr:uid="{2FBB6494-2F34-41E8-802D-C90878274865}"/>
    <cellStyle name="Comma 4" xfId="2728" xr:uid="{7D7134B7-FC2D-4922-A3F9-C862F8387B33}"/>
    <cellStyle name="Comma 4 2" xfId="2729" xr:uid="{366D50E4-E069-4800-8046-7B41CB60461E}"/>
    <cellStyle name="Comma 4 2 2" xfId="3562" xr:uid="{F008BAF7-88BC-4B7D-B7E3-018E08B228CF}"/>
    <cellStyle name="Comma 4 3" xfId="3561" xr:uid="{1C8C5CB7-7AD6-467B-8E3C-3B0F521B6AC3}"/>
    <cellStyle name="Comma 5" xfId="2730" xr:uid="{7B12C070-525E-4EF9-8F41-55D35417F18C}"/>
    <cellStyle name="Comma 5 2" xfId="2731" xr:uid="{FA538E86-885E-4489-9CCE-12064FC1FDAB}"/>
    <cellStyle name="Comma 5 2 2" xfId="3564" xr:uid="{1A9E4535-E48F-4F45-A811-09C64A221410}"/>
    <cellStyle name="Comma 5 3" xfId="3563" xr:uid="{98556E7F-4D94-453A-8427-012F230E5F3C}"/>
    <cellStyle name="Comma 6" xfId="2732" xr:uid="{325FE080-46D9-4A1E-A9EE-2499B152C697}"/>
    <cellStyle name="Comma 6 2" xfId="3565" xr:uid="{4AD79D55-7996-40A2-BCCC-3A3317190322}"/>
    <cellStyle name="Comma 7" xfId="3566" xr:uid="{7A738B58-7ED3-4E7E-BA55-9C81B9317C7F}"/>
    <cellStyle name="Explanatory Text 2" xfId="2733" xr:uid="{F66B5245-B156-4FB6-94D5-4FEC2CC00DAF}"/>
    <cellStyle name="Explanatory Text 2 2" xfId="2734" xr:uid="{AC3FB0D6-1963-415D-BFD0-591B24B1B4AA}"/>
    <cellStyle name="Good 2" xfId="2735" xr:uid="{1E8985CA-0B2C-4BDD-B821-DC087CEE767F}"/>
    <cellStyle name="Good 2 2" xfId="2736" xr:uid="{3B04EE18-A2FB-4652-97C5-D287D074798A}"/>
    <cellStyle name="Heading 1 2" xfId="2737" xr:uid="{BF45143E-82DB-49DE-A944-E828417E64E5}"/>
    <cellStyle name="Heading 1 2 2" xfId="2738" xr:uid="{1B74949F-CA79-4633-90D6-98DF31A1711A}"/>
    <cellStyle name="Heading 2 2" xfId="2739" xr:uid="{A86990CB-F992-447F-A323-5E17F865C1EF}"/>
    <cellStyle name="Heading 2 2 2" xfId="2740" xr:uid="{1344A01F-862D-4DE4-BAD0-DD2D0A43E8C0}"/>
    <cellStyle name="Heading 3 2" xfId="2741" xr:uid="{458ECBCF-B45E-4F77-B132-119D4614106D}"/>
    <cellStyle name="Heading 3 2 2" xfId="2742" xr:uid="{8AAE5FC4-6747-46A0-91FF-FF3308FD62F5}"/>
    <cellStyle name="Heading 4 2" xfId="2743" xr:uid="{9D247D0C-C884-4026-9A19-867E77C48EA0}"/>
    <cellStyle name="Heading 4 2 2" xfId="2744" xr:uid="{C20D10FF-1850-46A9-A506-BDFBF0532CED}"/>
    <cellStyle name="Input 2" xfId="2745" xr:uid="{6333F3F2-F9CE-420B-A9BE-323F032E8CAF}"/>
    <cellStyle name="Input 2 2" xfId="2746" xr:uid="{26B373D3-4A43-460D-848C-D5F812929800}"/>
    <cellStyle name="Linked Cell 2" xfId="2747" xr:uid="{CE17A7E3-053B-44E6-B567-A3B954C7FD5D}"/>
    <cellStyle name="Linked Cell 2 2" xfId="2748" xr:uid="{2E40040E-7361-4527-8085-18136E51AF96}"/>
    <cellStyle name="Neutral 2" xfId="2749" xr:uid="{BF1A1948-1520-4017-9F72-8BA812175ABB}"/>
    <cellStyle name="Neutral 2 2" xfId="2750" xr:uid="{921611F7-32B9-4CE3-A7A8-9E6CA2823398}"/>
    <cellStyle name="Normal" xfId="0" builtinId="0"/>
    <cellStyle name="Normal 10" xfId="2751" xr:uid="{2700AD7E-CD2C-4B8C-AC2D-F75BB99A4CAF}"/>
    <cellStyle name="Normal 10 2" xfId="2752" xr:uid="{174DF105-9AEE-4776-B13D-9CACE650919D}"/>
    <cellStyle name="Normal 10 2 2" xfId="2753" xr:uid="{26DD500F-B3F7-4D4B-8997-152AB5092789}"/>
    <cellStyle name="Normal 10 2 2 2" xfId="2754" xr:uid="{01BD0812-8B41-4A05-BAFD-48DC54596140}"/>
    <cellStyle name="Normal 10 2 2 2 2" xfId="2755" xr:uid="{751E84BE-0DC9-4693-ADB4-8C8F75F63C41}"/>
    <cellStyle name="Normal 10 2 2 3" xfId="2756" xr:uid="{A9BD2DA9-EFD0-4835-AB70-B5B651543E92}"/>
    <cellStyle name="Normal 10 2 2 3 2" xfId="2757" xr:uid="{38681345-7C28-4430-8B14-08D9E136FB94}"/>
    <cellStyle name="Normal 10 2 2 4" xfId="2758" xr:uid="{3DCD1CE7-5AAD-4D9A-A5AE-58E9010B3640}"/>
    <cellStyle name="Normal 10 2 3" xfId="2759" xr:uid="{9F46C2B2-D222-4451-B857-7CD538ED339D}"/>
    <cellStyle name="Normal 10 2 3 2" xfId="2760" xr:uid="{6070918E-2D5E-4282-8DE9-2ACEE118A72D}"/>
    <cellStyle name="Normal 10 2 4" xfId="2761" xr:uid="{4AB7B5B5-889C-429C-8BFD-ED7FFE18FEF9}"/>
    <cellStyle name="Normal 10 2 4 2" xfId="2762" xr:uid="{D210E026-97FA-494F-9140-7A614C3B2229}"/>
    <cellStyle name="Normal 10 2 5" xfId="2763" xr:uid="{F23CBCC8-BA73-4A5A-A972-49047831C23B}"/>
    <cellStyle name="Normal 10 3" xfId="2764" xr:uid="{A82A90A0-6FEC-403F-B61E-EB92AEF270AF}"/>
    <cellStyle name="Normal 10 3 2" xfId="2765" xr:uid="{FE891A2B-2313-4DC1-9ADB-A93FE40DE975}"/>
    <cellStyle name="Normal 10 3 2 2" xfId="2766" xr:uid="{30B171B6-7751-4357-B215-10B81ED2F13A}"/>
    <cellStyle name="Normal 10 3 3" xfId="2767" xr:uid="{1B1FDD95-0A41-424C-8E7E-28AFFA2FC30E}"/>
    <cellStyle name="Normal 10 3 3 2" xfId="2768" xr:uid="{6BD904F5-CC2A-4A4E-8CA8-759163EDA709}"/>
    <cellStyle name="Normal 10 3 4" xfId="2769" xr:uid="{BCB46FA5-6885-4211-94CD-EA76CEAA677B}"/>
    <cellStyle name="Normal 10 4" xfId="2770" xr:uid="{1F2892E3-99CC-4C8A-B862-F72044975901}"/>
    <cellStyle name="Normal 10 4 2" xfId="2771" xr:uid="{6AC6DF73-31DB-4C3D-8D0C-017558F3AD57}"/>
    <cellStyle name="Normal 10 5" xfId="2772" xr:uid="{F53B1698-2CA1-42DE-838F-ED195D1AD37A}"/>
    <cellStyle name="Normal 10 5 2" xfId="2773" xr:uid="{B255312D-6B0F-48EF-9EF9-049B270744D4}"/>
    <cellStyle name="Normal 10 6" xfId="2774" xr:uid="{DC5F0510-E8F4-428C-BB06-432091E62498}"/>
    <cellStyle name="Normal 11" xfId="2775" xr:uid="{F454C7AD-8073-4A23-AB45-CEE5ECB644C3}"/>
    <cellStyle name="Normal 11 2" xfId="2776" xr:uid="{4A288EAC-B4DB-4FBD-9FAB-84C7F78818F1}"/>
    <cellStyle name="Normal 11 2 2" xfId="2777" xr:uid="{A6B7281F-0518-463C-84BC-BB8FD1D844D7}"/>
    <cellStyle name="Normal 11 2 2 2" xfId="2778" xr:uid="{4A9245DF-E4DC-4FCE-A1EA-09298A5C95DC}"/>
    <cellStyle name="Normal 11 2 2 2 2" xfId="2779" xr:uid="{B8F0B9EE-99B1-4AB9-9911-C689FC5DF00A}"/>
    <cellStyle name="Normal 11 2 2 3" xfId="2780" xr:uid="{BD899C3A-4F2A-465B-83DF-C31EC6736A41}"/>
    <cellStyle name="Normal 11 2 2 3 2" xfId="2781" xr:uid="{08898A6F-D25C-48E6-8966-40A2C6773784}"/>
    <cellStyle name="Normal 11 2 2 4" xfId="2782" xr:uid="{2FEFB6B9-434B-4761-A500-404597CFB016}"/>
    <cellStyle name="Normal 11 2 3" xfId="2783" xr:uid="{18EFF9CE-1643-478D-B1D2-5AB521E9A980}"/>
    <cellStyle name="Normal 11 2 3 2" xfId="2784" xr:uid="{ACCA1DCD-51E8-442C-90BE-B6609974E305}"/>
    <cellStyle name="Normal 11 2 4" xfId="2785" xr:uid="{DD4C39E8-0E84-42C6-B0E5-C679F99D8F76}"/>
    <cellStyle name="Normal 11 2 4 2" xfId="2786" xr:uid="{32ECB0AF-42B3-4760-93AF-142E13FFA116}"/>
    <cellStyle name="Normal 11 2 5" xfId="2787" xr:uid="{7F9E5CDE-0C4F-40E1-834A-B2CAF4D7029F}"/>
    <cellStyle name="Normal 11 3" xfId="2788" xr:uid="{94A19E63-309E-4048-8F50-75F6827F5D5E}"/>
    <cellStyle name="Normal 11 3 2" xfId="2789" xr:uid="{DC9B4E75-3675-4D87-BBE3-5D1B06CA0A0D}"/>
    <cellStyle name="Normal 11 3 2 2" xfId="2790" xr:uid="{C56DA885-3EB0-4FFA-9A99-69E3F79C0958}"/>
    <cellStyle name="Normal 11 3 3" xfId="2791" xr:uid="{E3233BA0-27B5-40AA-8A81-525166D76E68}"/>
    <cellStyle name="Normal 11 3 3 2" xfId="2792" xr:uid="{D2FD6243-EBCF-4E9C-B177-87E4B202D43A}"/>
    <cellStyle name="Normal 11 3 4" xfId="2793" xr:uid="{B80E3F23-D82B-4294-BE0C-8579CD2D02FA}"/>
    <cellStyle name="Normal 11 4" xfId="2794" xr:uid="{A9CEDA06-B609-41C0-A504-78E315A734BD}"/>
    <cellStyle name="Normal 11 4 2" xfId="2795" xr:uid="{53733E95-0D3F-4D31-B257-39E6E3BD9DF3}"/>
    <cellStyle name="Normal 11 5" xfId="2796" xr:uid="{FEF1B21A-6EED-48C3-9DC5-7C73CF67C14B}"/>
    <cellStyle name="Normal 11 5 2" xfId="2797" xr:uid="{C97A0798-DFD7-4BBA-8790-54BAF72A9ED0}"/>
    <cellStyle name="Normal 11 6" xfId="2798" xr:uid="{60E5F68C-4BF0-4D46-901E-FAA582753CE0}"/>
    <cellStyle name="Normal 12" xfId="2799" xr:uid="{6A5A6428-8DD9-4F17-85B2-7C95D5CC7733}"/>
    <cellStyle name="Normal 12 2" xfId="2800" xr:uid="{7ED59295-36DE-4209-B9AD-7D05948F2203}"/>
    <cellStyle name="Normal 12 2 2" xfId="2801" xr:uid="{BAD00760-416B-4D8E-9BFD-0DB60F2216A8}"/>
    <cellStyle name="Normal 12 2 2 2" xfId="2802" xr:uid="{80E13561-9D51-456E-B787-E915439B170C}"/>
    <cellStyle name="Normal 12 2 2 2 2" xfId="2803" xr:uid="{31F651AC-8C8F-4EF3-BA49-568F583B8A75}"/>
    <cellStyle name="Normal 12 2 2 3" xfId="2804" xr:uid="{5E8AF462-C6C8-4809-899D-A80EB0A878F1}"/>
    <cellStyle name="Normal 12 2 2 3 2" xfId="2805" xr:uid="{E9CD89EB-B406-4140-9D0F-F88D588B4884}"/>
    <cellStyle name="Normal 12 2 2 4" xfId="2806" xr:uid="{746566B3-779E-472A-8E28-625A3DA4B154}"/>
    <cellStyle name="Normal 12 2 3" xfId="2807" xr:uid="{C6C5F176-69D5-4133-B13A-3B695FFEFFF6}"/>
    <cellStyle name="Normal 12 2 3 2" xfId="2808" xr:uid="{E3425130-9412-439E-90B3-E1CFFA4658ED}"/>
    <cellStyle name="Normal 12 2 4" xfId="2809" xr:uid="{4E45473F-0F17-499E-B5DC-93AB83F29ACA}"/>
    <cellStyle name="Normal 12 2 4 2" xfId="2810" xr:uid="{54849409-2DBE-4B45-9033-C194B358B069}"/>
    <cellStyle name="Normal 12 2 5" xfId="2811" xr:uid="{C5C90C74-D21F-4744-96AF-5F1BA8DEB241}"/>
    <cellStyle name="Normal 12 3" xfId="2812" xr:uid="{B0B50D01-F708-4636-934F-6A3C3180A3C4}"/>
    <cellStyle name="Normal 12 3 2" xfId="2813" xr:uid="{0FD3F587-1918-4CD9-89A2-8F7B8167BD36}"/>
    <cellStyle name="Normal 12 3 2 2" xfId="2814" xr:uid="{2BC6D66E-28CA-4DE2-8C42-976C4E8B9A62}"/>
    <cellStyle name="Normal 12 3 3" xfId="2815" xr:uid="{4F48B4A9-5BBC-4FCB-A889-90304D621432}"/>
    <cellStyle name="Normal 12 3 3 2" xfId="2816" xr:uid="{BC5595AC-C3F3-4741-84FC-C341044A994B}"/>
    <cellStyle name="Normal 12 3 4" xfId="2817" xr:uid="{3B15458E-007C-4247-89E0-E4F689CDCBBC}"/>
    <cellStyle name="Normal 12 4" xfId="2818" xr:uid="{A0F585BB-63C3-4745-B377-EDF45488B58F}"/>
    <cellStyle name="Normal 12 4 2" xfId="2819" xr:uid="{DE169063-43A8-4010-A123-93C97527739A}"/>
    <cellStyle name="Normal 12 5" xfId="2820" xr:uid="{665C0AA7-6EC3-4FFC-8CCB-0979788A099A}"/>
    <cellStyle name="Normal 12 5 2" xfId="2821" xr:uid="{755D5C87-8C8F-4BC8-8A7C-59477119BCEF}"/>
    <cellStyle name="Normal 12 6" xfId="2822" xr:uid="{6612FDBA-C8AF-4318-8444-7451A071C32E}"/>
    <cellStyle name="Normal 13" xfId="2823" xr:uid="{F0772816-0FD3-4294-9E70-3F28330E38E3}"/>
    <cellStyle name="Normal 13 2" xfId="2824" xr:uid="{D6386B1F-E180-4AB2-8D49-D5096C97A75B}"/>
    <cellStyle name="Normal 13 2 2" xfId="2825" xr:uid="{E85E4FF6-5D0F-4DBC-BBFA-68D107D01CE0}"/>
    <cellStyle name="Normal 13 2 2 2" xfId="2826" xr:uid="{823F93CC-35C2-4FF9-A401-E901CE651850}"/>
    <cellStyle name="Normal 13 2 2 2 2" xfId="2827" xr:uid="{B2490E7B-FD60-4B8D-9715-A763DD120A7B}"/>
    <cellStyle name="Normal 13 2 2 3" xfId="2828" xr:uid="{71B3CB8D-034D-4FB5-838A-B397E2B5C953}"/>
    <cellStyle name="Normal 13 2 2 3 2" xfId="2829" xr:uid="{A83FC8B9-34E7-4BB8-9F94-D9523EC91BD9}"/>
    <cellStyle name="Normal 13 2 2 4" xfId="2830" xr:uid="{572B089E-B1C7-4414-909D-1C99A8050E10}"/>
    <cellStyle name="Normal 13 2 3" xfId="2831" xr:uid="{52BF9EF4-9EF1-4FB2-A708-AC05EF5FF9ED}"/>
    <cellStyle name="Normal 13 2 3 2" xfId="2832" xr:uid="{34383DB6-526B-4403-B43A-EA818DDBFDE9}"/>
    <cellStyle name="Normal 13 2 4" xfId="2833" xr:uid="{A9FA638F-5ACC-423A-8015-3B36A3406C64}"/>
    <cellStyle name="Normal 13 2 4 2" xfId="2834" xr:uid="{426D9CAE-7A15-4B83-B764-5645D9B1603B}"/>
    <cellStyle name="Normal 13 2 5" xfId="2835" xr:uid="{A3638D4F-806F-40F1-9A13-A2893106DEE7}"/>
    <cellStyle name="Normal 13 3" xfId="2836" xr:uid="{A41612B7-FF5E-4FD8-98CE-C4333AAD25D6}"/>
    <cellStyle name="Normal 13 3 2" xfId="2837" xr:uid="{B51238D0-57CD-4825-9D74-742647DBCA0B}"/>
    <cellStyle name="Normal 13 3 2 2" xfId="2838" xr:uid="{2813B761-D144-4D51-AF15-4F9D98669DA9}"/>
    <cellStyle name="Normal 13 3 3" xfId="2839" xr:uid="{6017361A-8BC0-4DA3-ADAB-EE1DB748DF36}"/>
    <cellStyle name="Normal 13 3 3 2" xfId="2840" xr:uid="{66709085-4421-4018-9CFC-A625669B6EE4}"/>
    <cellStyle name="Normal 13 3 4" xfId="2841" xr:uid="{634D400C-EA4D-4884-BF04-684299EB51F8}"/>
    <cellStyle name="Normal 13 4" xfId="2842" xr:uid="{93125FF9-EEB5-4AF6-A719-CB03B147409A}"/>
    <cellStyle name="Normal 13 4 2" xfId="2843" xr:uid="{C7BBB991-C4F3-4831-956E-835C21257808}"/>
    <cellStyle name="Normal 13 5" xfId="2844" xr:uid="{BA4EDB3B-7E79-4D2D-961B-BDE18EC84CE1}"/>
    <cellStyle name="Normal 13 5 2" xfId="2845" xr:uid="{4D04B0E2-4166-45D5-A8CA-A07D78501132}"/>
    <cellStyle name="Normal 13 6" xfId="2846" xr:uid="{F5221AC4-7FF6-4407-B4FA-B87AD7B0A9F8}"/>
    <cellStyle name="Normal 14" xfId="2847" xr:uid="{7B20CA42-9661-47E4-ADE4-28F397D01E28}"/>
    <cellStyle name="Normal 14 2" xfId="2848" xr:uid="{35669412-6B96-490E-B173-19FF4A05BAB5}"/>
    <cellStyle name="Normal 14 2 2" xfId="2849" xr:uid="{6989FCD6-03C4-4BD7-9A75-9B2FE6712508}"/>
    <cellStyle name="Normal 14 2 2 2" xfId="2850" xr:uid="{48F5891D-4673-4BB4-9D9C-806DE6B3606E}"/>
    <cellStyle name="Normal 14 2 2 2 2" xfId="2851" xr:uid="{5E18B3D7-AE31-4061-B6A1-C50EDA26302C}"/>
    <cellStyle name="Normal 14 2 2 3" xfId="2852" xr:uid="{F610D802-1A22-47C6-83E8-1C4B87F9FED9}"/>
    <cellStyle name="Normal 14 2 2 3 2" xfId="2853" xr:uid="{B66E4AEF-C6B2-4011-BAAE-7F5BFE3E1A65}"/>
    <cellStyle name="Normal 14 2 2 4" xfId="2854" xr:uid="{C39F7B70-011B-4605-80CD-2FA55FC0FE4D}"/>
    <cellStyle name="Normal 14 2 3" xfId="2855" xr:uid="{4BB1DB9E-25CF-4D4C-9323-2860CF626CF6}"/>
    <cellStyle name="Normal 14 2 3 2" xfId="2856" xr:uid="{79B19FC9-C157-465E-BB8A-6AA4EB4DA97E}"/>
    <cellStyle name="Normal 14 2 4" xfId="2857" xr:uid="{BFD4B0BC-538F-4C1F-A870-B7C0CB2D8901}"/>
    <cellStyle name="Normal 14 2 4 2" xfId="2858" xr:uid="{C33EB6F8-83D4-44FE-A1E2-5E63EC5F3483}"/>
    <cellStyle name="Normal 14 2 5" xfId="2859" xr:uid="{EA5A8975-C39B-4D52-85FB-824FBA2DDC16}"/>
    <cellStyle name="Normal 14 3" xfId="2860" xr:uid="{15794785-2873-4009-B05B-BDAC6AC9F578}"/>
    <cellStyle name="Normal 14 3 2" xfId="2861" xr:uid="{EC5EDE5A-8298-4895-AC84-F8A31FE81D1C}"/>
    <cellStyle name="Normal 14 3 2 2" xfId="2862" xr:uid="{653C4F37-5AC1-4A6C-A2B0-2E60C8215AD1}"/>
    <cellStyle name="Normal 14 3 3" xfId="2863" xr:uid="{7359159D-701C-4759-90FB-FFC534392E4F}"/>
    <cellStyle name="Normal 14 3 3 2" xfId="2864" xr:uid="{F627B82D-E51D-484A-BBC2-4A78225C7253}"/>
    <cellStyle name="Normal 14 3 4" xfId="2865" xr:uid="{4B0B0DFC-D139-4C11-B871-8BF38C3C268E}"/>
    <cellStyle name="Normal 14 4" xfId="2866" xr:uid="{7D535776-36CE-401E-8451-E01357A5F7F0}"/>
    <cellStyle name="Normal 14 4 2" xfId="2867" xr:uid="{0C8EE8B0-7BF2-470F-A73F-52040BC405A1}"/>
    <cellStyle name="Normal 14 5" xfId="2868" xr:uid="{721A223B-90FD-4E5A-B45C-66B64EF98137}"/>
    <cellStyle name="Normal 14 5 2" xfId="2869" xr:uid="{F8690B15-F0D2-45C0-AB19-67A33BF62F46}"/>
    <cellStyle name="Normal 14 6" xfId="2870" xr:uid="{BE0679CB-2EEC-4772-B74C-C05E72C67FEB}"/>
    <cellStyle name="Normal 15" xfId="2871" xr:uid="{43710C5F-9CA9-4D11-BDE1-C995E7D8E9EA}"/>
    <cellStyle name="Normal 15 2" xfId="2872" xr:uid="{DF860C4D-09FC-4411-B218-9483E348E90D}"/>
    <cellStyle name="Normal 16" xfId="2873" xr:uid="{EF57DA43-3139-4273-BA40-FEBC9ADC81E5}"/>
    <cellStyle name="Normal 16 2" xfId="2874" xr:uid="{891755D1-A618-4D2D-87B4-CE1F2BE2DB65}"/>
    <cellStyle name="Normal 16 2 2" xfId="2875" xr:uid="{7EF58644-2D9C-41EE-BF77-DE6BAAC3782A}"/>
    <cellStyle name="Normal 16 2 2 2" xfId="2876" xr:uid="{E9B6402D-BBDC-4552-97E5-BDFFE2E4DD2D}"/>
    <cellStyle name="Normal 16 2 3" xfId="2877" xr:uid="{5175343F-1D17-4616-A02D-36F6A791F62A}"/>
    <cellStyle name="Normal 16 2 3 2" xfId="2878" xr:uid="{FDF8A88F-FF00-4F90-863C-0035F1D05C74}"/>
    <cellStyle name="Normal 16 2 4" xfId="2879" xr:uid="{F73ED10D-87F8-4319-BC01-D38E46F3E959}"/>
    <cellStyle name="Normal 16 3" xfId="2880" xr:uid="{971A6D30-5A14-4A75-B7BD-A83422E42296}"/>
    <cellStyle name="Normal 16 3 2" xfId="2881" xr:uid="{19B17411-E460-460B-8487-FE1214966AFB}"/>
    <cellStyle name="Normal 16 4" xfId="2882" xr:uid="{FAB768A8-594A-43FC-AB21-0BBC22CFF0C8}"/>
    <cellStyle name="Normal 16 4 2" xfId="2883" xr:uid="{19E5D13C-6228-435C-A437-9FBFF3387654}"/>
    <cellStyle name="Normal 16 5" xfId="2884" xr:uid="{6D0767EB-AB05-434E-B30F-0147332CE30F}"/>
    <cellStyle name="Normal 17" xfId="2885" xr:uid="{0929E826-D95F-4458-BF88-EF8F6B837233}"/>
    <cellStyle name="Normal 17 2" xfId="2886" xr:uid="{761E26CB-B5F8-4CCB-9C21-16CD5D738211}"/>
    <cellStyle name="Normal 17 2 2" xfId="2887" xr:uid="{D365D037-4EEF-4F22-BDD7-B0ECC7E28CF9}"/>
    <cellStyle name="Normal 17 2 2 2" xfId="2888" xr:uid="{3B395778-8FA8-45B4-AD74-21A50C0CEA30}"/>
    <cellStyle name="Normal 17 2 3" xfId="2889" xr:uid="{5831CD60-9A14-40C9-8D71-62794DCF13F3}"/>
    <cellStyle name="Normal 17 2 3 2" xfId="2890" xr:uid="{9677DBA9-D351-41F1-9693-F5A5086247D3}"/>
    <cellStyle name="Normal 17 2 4" xfId="2891" xr:uid="{15D7E85F-8EF7-4F17-979B-2DBA55585B0E}"/>
    <cellStyle name="Normal 17 3" xfId="2892" xr:uid="{320D8786-4061-4B59-A084-9053A0D61E37}"/>
    <cellStyle name="Normal 17 3 2" xfId="2893" xr:uid="{91743090-435C-4597-BB40-5F8F3773BAFD}"/>
    <cellStyle name="Normal 17 4" xfId="2894" xr:uid="{1A5A65A5-F599-4EB4-8045-1D9F8C9CB23B}"/>
    <cellStyle name="Normal 17 4 2" xfId="2895" xr:uid="{257F6581-0D19-4827-9A18-B0AC542AE9F4}"/>
    <cellStyle name="Normal 17 5" xfId="2896" xr:uid="{2C21DFD2-C3EF-4C0F-BFCF-C7B422480AA9}"/>
    <cellStyle name="Normal 18" xfId="2897" xr:uid="{8A2F2212-6DC5-4AD5-B959-80ED8797EB6A}"/>
    <cellStyle name="Normal 18 2" xfId="2898" xr:uid="{1A3CA8C6-068E-4D5D-B542-0861AC5B90B3}"/>
    <cellStyle name="Normal 18 2 2" xfId="2899" xr:uid="{0C0FED90-8C2D-4D98-97C2-4AB0EBF31CF7}"/>
    <cellStyle name="Normal 18 2 2 2" xfId="2900" xr:uid="{FAACA5E9-17C4-4800-A4D9-14723207A2E5}"/>
    <cellStyle name="Normal 18 2 3" xfId="2901" xr:uid="{5179C076-D6EE-4F8E-862F-D1506DD0EC13}"/>
    <cellStyle name="Normal 18 2 3 2" xfId="2902" xr:uid="{48577492-8CAD-4F6A-838B-6EC79FC24BB3}"/>
    <cellStyle name="Normal 18 2 4" xfId="2903" xr:uid="{14C9F647-4A88-40F3-945F-B1F5A3F12298}"/>
    <cellStyle name="Normal 18 3" xfId="2904" xr:uid="{D2E9DE06-2A6E-415D-84FF-5046B5717DD0}"/>
    <cellStyle name="Normal 18 3 2" xfId="2905" xr:uid="{5221E6BB-4A29-4E8D-877B-52AEC441D66B}"/>
    <cellStyle name="Normal 18 4" xfId="2906" xr:uid="{806DA76D-AB38-450C-BC3E-D4FB6155D153}"/>
    <cellStyle name="Normal 18 4 2" xfId="2907" xr:uid="{09CA63B5-614C-4D4B-97E0-F7870218B7D5}"/>
    <cellStyle name="Normal 18 5" xfId="2908" xr:uid="{D256FA2A-1AD4-4E7F-ABBA-E6267745732E}"/>
    <cellStyle name="Normal 19" xfId="2909" xr:uid="{2A3D2F55-D9D9-4B16-9C8D-93C2274E68BA}"/>
    <cellStyle name="Normal 19 2" xfId="2910" xr:uid="{F4146FFB-D23A-49D4-A6BF-76CA2FDC717B}"/>
    <cellStyle name="Normal 19 2 2" xfId="2911" xr:uid="{4C9880FE-BEFC-441D-A9FA-F8846910886F}"/>
    <cellStyle name="Normal 19 2 2 2" xfId="2912" xr:uid="{F4FDF022-994A-4F9F-BF67-D70EF1485E56}"/>
    <cellStyle name="Normal 19 2 3" xfId="2913" xr:uid="{F4A14877-0C22-4332-97F2-39EC22472619}"/>
    <cellStyle name="Normal 19 2 3 2" xfId="2914" xr:uid="{DE70992F-B9A0-488A-B993-23170F7DF688}"/>
    <cellStyle name="Normal 19 2 4" xfId="2915" xr:uid="{5239B37E-ACE5-4A4D-B258-7EA2E40C25C0}"/>
    <cellStyle name="Normal 19 3" xfId="2916" xr:uid="{BDEBA156-6129-4100-89DB-26211FCE4448}"/>
    <cellStyle name="Normal 19 3 2" xfId="2917" xr:uid="{2F1C9B32-F362-4704-8910-5A6DD71C4CCB}"/>
    <cellStyle name="Normal 19 4" xfId="2918" xr:uid="{EE9889F7-D156-4BE7-8884-44F8C4B30803}"/>
    <cellStyle name="Normal 19 4 2" xfId="2919" xr:uid="{6FFDA34E-7D77-458D-9429-F1AA317D2111}"/>
    <cellStyle name="Normal 19 5" xfId="2920" xr:uid="{2DEDAA57-3DF5-49D3-BB21-640C529B7A33}"/>
    <cellStyle name="Normal 2" xfId="2921" xr:uid="{9E4772E9-E7CA-4DF5-895E-B74AEB8824E6}"/>
    <cellStyle name="Normal 2 2" xfId="2922" xr:uid="{BBD212C1-55C1-4C64-8B30-3150338D3E48}"/>
    <cellStyle name="Normal 2 2 2" xfId="2923" xr:uid="{CB14BA5F-B8BD-4498-9B81-CB67616761F5}"/>
    <cellStyle name="Normal 2 2 2 2" xfId="4" xr:uid="{9666EB17-CD2B-4C50-B874-CBAF72DFC91F}"/>
    <cellStyle name="Normal 2 2 3" xfId="2924" xr:uid="{FAFED656-9352-4F8B-BCC7-9D37B3AEBE34}"/>
    <cellStyle name="Normal 2 3" xfId="2925" xr:uid="{F45C2E4E-027A-480B-B328-218DF91F750A}"/>
    <cellStyle name="Normal 2 3 2" xfId="2926" xr:uid="{914363F0-E62E-48FF-9405-6A24ADD5F5EE}"/>
    <cellStyle name="Normal 2 3 2 2" xfId="2927" xr:uid="{8E013DCC-CE17-4755-9F87-CD7226D50B0C}"/>
    <cellStyle name="Normal 2 3 2 2 2" xfId="2928" xr:uid="{38791B28-1F12-4826-BD79-52EA50008DEC}"/>
    <cellStyle name="Normal 2 3 2 3" xfId="2929" xr:uid="{0B8405A5-AD40-408F-BD76-819CE70A6599}"/>
    <cellStyle name="Normal 2 3 2 3 2" xfId="2930" xr:uid="{7145579B-B9C8-49BD-9E0E-2AF36A62C400}"/>
    <cellStyle name="Normal 2 3 2 4" xfId="2931" xr:uid="{DD6F378A-1150-41FF-A69A-8E1C57462FC4}"/>
    <cellStyle name="Normal 2 3 3" xfId="2932" xr:uid="{744E21EF-F41C-4C23-A1D1-4C860DE60A1C}"/>
    <cellStyle name="Normal 2 3 3 2" xfId="2933" xr:uid="{AE6CF2B9-FF53-4DDC-BEB7-1DEAC7E75CCA}"/>
    <cellStyle name="Normal 2 3 4" xfId="2934" xr:uid="{2CA2C05E-4489-4A25-AA58-68E2DC5CBAC6}"/>
    <cellStyle name="Normal 2 3 4 2" xfId="2935" xr:uid="{4010AE01-365B-4815-963A-76D963BAD54D}"/>
    <cellStyle name="Normal 2 3 5" xfId="2936" xr:uid="{54F6E118-A58F-4DA3-9463-F41CFB2854E7}"/>
    <cellStyle name="Normal 2 4" xfId="2937" xr:uid="{275C774F-9D52-464E-9CC3-E41760727F3A}"/>
    <cellStyle name="Normal 2 4 2" xfId="2938" xr:uid="{FEDE9B8B-FB26-47E8-977A-3829C6B72EE7}"/>
    <cellStyle name="Normal 2 4 2 2" xfId="2939" xr:uid="{B7C8DE9E-B6FF-40BC-A85A-F121F72C160D}"/>
    <cellStyle name="Normal 2 4 3" xfId="2940" xr:uid="{3DCA11CB-D877-42CF-924E-03F59CB89C97}"/>
    <cellStyle name="Normal 2 4 3 2" xfId="2941" xr:uid="{7E766E20-2E76-4005-A438-27AED6B2B255}"/>
    <cellStyle name="Normal 2 4 4" xfId="2942" xr:uid="{267DABB1-2A1D-4358-ACFA-ADE8120020FE}"/>
    <cellStyle name="Normal 2 5" xfId="2943" xr:uid="{1C104CF5-0DE2-488D-B6CF-C59C0D2686A8}"/>
    <cellStyle name="Normal 2 5 2" xfId="2944" xr:uid="{7298EEB1-70FA-44DC-9ADC-4636D36175DF}"/>
    <cellStyle name="Normal 2 5 3" xfId="3533" xr:uid="{36F0F217-913D-4978-8B13-1BC55F97EEB9}"/>
    <cellStyle name="Normal 2 5 4" xfId="3534" xr:uid="{02D44957-1F93-4DF0-AA3C-A38176B03DCC}"/>
    <cellStyle name="Normal 2 6" xfId="2945" xr:uid="{600FD149-9B9C-49D7-ACBC-F693E2C6EC33}"/>
    <cellStyle name="Normal 2 6 2" xfId="2946" xr:uid="{8FC316FF-5085-4CB4-B064-8BEB320F6F5C}"/>
    <cellStyle name="Normal 2 7" xfId="2947" xr:uid="{9CF63A49-D3BF-4F53-B23A-87744902C1D7}"/>
    <cellStyle name="Normal 2 7 2" xfId="3535" xr:uid="{CDB2BCE1-048C-4560-8292-FC64468F04A9}"/>
    <cellStyle name="Normal 20" xfId="2948" xr:uid="{78E4D3B4-4701-412D-8425-111F51265068}"/>
    <cellStyle name="Normal 20 2" xfId="2949" xr:uid="{B9EC9B46-457C-434F-9098-B37C46601174}"/>
    <cellStyle name="Normal 20 2 2" xfId="2950" xr:uid="{39474B33-D0C4-4428-9B74-560AB37E26B8}"/>
    <cellStyle name="Normal 20 2 2 2" xfId="2951" xr:uid="{86B5F478-FF1A-48BB-AE2A-33EC9454FFB2}"/>
    <cellStyle name="Normal 20 2 3" xfId="2952" xr:uid="{FFD6780A-AE2D-4B68-BEAC-A6212FEF4881}"/>
    <cellStyle name="Normal 20 2 3 2" xfId="2953" xr:uid="{BB98E529-46C4-485B-B9F9-4D214D4B5987}"/>
    <cellStyle name="Normal 20 2 4" xfId="2954" xr:uid="{52613430-B17C-4DA2-BA5E-02CE6AD563E3}"/>
    <cellStyle name="Normal 20 3" xfId="2955" xr:uid="{CFB35048-094E-49B3-933F-C942472D4840}"/>
    <cellStyle name="Normal 20 3 2" xfId="2956" xr:uid="{AADAF858-60A3-449A-9C55-310BC859323B}"/>
    <cellStyle name="Normal 20 4" xfId="2957" xr:uid="{2EDF6741-55DD-44CE-8392-94B751E003A5}"/>
    <cellStyle name="Normal 20 4 2" xfId="2958" xr:uid="{6E8C8D33-0246-496F-8DA3-1BCAEC13F577}"/>
    <cellStyle name="Normal 20 5" xfId="2959" xr:uid="{80073138-67EB-4ECE-A39E-E0DA5AF13885}"/>
    <cellStyle name="Normal 21" xfId="2960" xr:uid="{1B83CA6A-0725-4381-BBD8-E551374F0BD8}"/>
    <cellStyle name="Normal 21 2" xfId="2961" xr:uid="{F1B0417E-9C15-4B0B-A886-461DB29CEB4D}"/>
    <cellStyle name="Normal 21 2 2" xfId="2962" xr:uid="{84692E0D-816E-4948-AD2D-29DDF2A4CD9A}"/>
    <cellStyle name="Normal 21 3" xfId="2963" xr:uid="{05218641-AA16-4A25-8782-556B7DF51B94}"/>
    <cellStyle name="Normal 21 3 2" xfId="2964" xr:uid="{D7748E87-684A-4BDE-B368-DF6B7B1D658A}"/>
    <cellStyle name="Normal 21 4" xfId="2965" xr:uid="{77E84C3D-3714-427D-8B6F-FE944767EFEC}"/>
    <cellStyle name="Normal 22" xfId="2966" xr:uid="{46A659D8-28B1-4EBA-809C-5AD81E4A6D87}"/>
    <cellStyle name="Normal 22 2" xfId="2967" xr:uid="{E8C9C4E5-CAF5-4DE1-BE3A-15941744F423}"/>
    <cellStyle name="Normal 22 2 2" xfId="2968" xr:uid="{0E8951EC-8138-4674-8F91-8A0571DA62E9}"/>
    <cellStyle name="Normal 22 3" xfId="2969" xr:uid="{1C4CD64B-9A85-400D-B42C-7D65C91B3EF2}"/>
    <cellStyle name="Normal 22 3 2" xfId="2970" xr:uid="{F5FBEBB4-997B-4063-8001-AA8877B5DD14}"/>
    <cellStyle name="Normal 22 4" xfId="2971" xr:uid="{545FA0FD-C63D-44BC-90FC-92BCA6AFA35D}"/>
    <cellStyle name="Normal 23" xfId="3" xr:uid="{B291E63E-C1C9-452C-863D-DA149AE75ED3}"/>
    <cellStyle name="Normal 23 2" xfId="2972" xr:uid="{5C28F409-D48C-46BE-87F1-0E032307CAEA}"/>
    <cellStyle name="Normal 23 2 2" xfId="2973" xr:uid="{A21CF7F4-1ACF-434E-80D8-1D05EC0B0368}"/>
    <cellStyle name="Normal 23 3" xfId="2974" xr:uid="{28568129-49E7-41D9-9016-513EF5EBF8C8}"/>
    <cellStyle name="Normal 23 3 2" xfId="2975" xr:uid="{C628F7FF-BB8F-43E9-B230-D4684CE46D66}"/>
    <cellStyle name="Normal 23 4" xfId="2976" xr:uid="{CA3A6D05-1449-4126-9122-77956ECD01B9}"/>
    <cellStyle name="Normal 24" xfId="2977" xr:uid="{BA68EF91-C518-46B3-B5EA-CE7226E6F9E5}"/>
    <cellStyle name="Normal 24 2" xfId="2978" xr:uid="{EB1A2714-E410-47A1-B3B3-B78DA9B65D6A}"/>
    <cellStyle name="Normal 24 2 2" xfId="2979" xr:uid="{A84F233C-E48F-44CC-9E11-6EB3EEB843FC}"/>
    <cellStyle name="Normal 24 3" xfId="2980" xr:uid="{0B76E12D-2258-4319-9AB3-EAE41426F084}"/>
    <cellStyle name="Normal 24 3 2" xfId="2981" xr:uid="{CD28F878-A905-4C22-8708-A0DD510FED48}"/>
    <cellStyle name="Normal 24 4" xfId="2982" xr:uid="{EF74D8F4-DC78-416C-9D05-54C810DCA5C2}"/>
    <cellStyle name="Normal 25" xfId="2983" xr:uid="{B59038AE-2707-4891-985F-42713309EF0D}"/>
    <cellStyle name="Normal 25 2" xfId="2984" xr:uid="{618C08C5-A3EF-4C99-904E-E09C70019E90}"/>
    <cellStyle name="Normal 25 2 2" xfId="2985" xr:uid="{53646C59-F005-466C-A602-4A6462EC7F18}"/>
    <cellStyle name="Normal 25 3" xfId="2986" xr:uid="{DB0E8B04-B072-4CD2-8F1F-912AFC3B8D83}"/>
    <cellStyle name="Normal 25 3 2" xfId="2987" xr:uid="{ED413972-C81B-4FEC-8950-ED4DE0171773}"/>
    <cellStyle name="Normal 25 4" xfId="2988" xr:uid="{7C2077DC-BD6E-4249-A082-D4C05BCB5E97}"/>
    <cellStyle name="Normal 26" xfId="2989" xr:uid="{83FF592A-0C91-42FA-82F0-B8F95EA85461}"/>
    <cellStyle name="Normal 26 2" xfId="2990" xr:uid="{47228427-F10C-4ACD-9062-62E70DFB7A91}"/>
    <cellStyle name="Normal 26 3" xfId="2991" xr:uid="{2512A4BF-7472-4985-B392-539607D1CDC3}"/>
    <cellStyle name="Normal 27" xfId="2992" xr:uid="{B48197A4-868C-4AF8-84C2-399ABB9A9501}"/>
    <cellStyle name="Normal 27 2" xfId="2993" xr:uid="{C1C8711C-D504-4BB4-8688-09FD660AC095}"/>
    <cellStyle name="Normal 28" xfId="2994" xr:uid="{AC776C61-FC3E-4C90-B381-27C8DA788C2E}"/>
    <cellStyle name="Normal 28 2" xfId="2995" xr:uid="{32A8FE1F-5052-4842-92D1-AB2E9533C65D}"/>
    <cellStyle name="Normal 28 2 2" xfId="3536" xr:uid="{3AB67063-55AB-4576-A504-A22A35BE5716}"/>
    <cellStyle name="Normal 28 3" xfId="2996" xr:uid="{DE407F61-762B-40B1-AA0E-A83A973B0F7F}"/>
    <cellStyle name="Normal 29" xfId="2" xr:uid="{1950B0B4-5294-4204-A8C9-1E5CD9907FA2}"/>
    <cellStyle name="Normal 29 2" xfId="2997" xr:uid="{D3821FDB-8BB0-49AD-8183-C3483E766A5C}"/>
    <cellStyle name="Normal 3" xfId="2998" xr:uid="{820AFB7C-DCAA-4585-AAD7-D4EA1065D56E}"/>
    <cellStyle name="Normal 3 2" xfId="2999" xr:uid="{A622A5BB-9341-4CFC-B6F2-008CE0A856A9}"/>
    <cellStyle name="Normal 3 2 2" xfId="3000" xr:uid="{C3829C69-C12A-4807-A65F-CF836A374C08}"/>
    <cellStyle name="Normal 3 2 2 2" xfId="3001" xr:uid="{5AA3F660-49F1-4DD8-ADD9-3B846F8730D3}"/>
    <cellStyle name="Normal 3 2 2 2 2" xfId="3002" xr:uid="{F1CCF899-B9EF-45AE-A3BC-82AC1F30F068}"/>
    <cellStyle name="Normal 3 2 2 3" xfId="3003" xr:uid="{E0001E4D-A261-48AE-B204-961A891F0B1B}"/>
    <cellStyle name="Normal 3 2 2 3 2" xfId="3004" xr:uid="{69A0FC88-C0F3-48C4-A3DF-0394EE3D34A3}"/>
    <cellStyle name="Normal 3 2 2 4" xfId="3005" xr:uid="{E87DC14D-EA7E-4882-A66B-F725652AA9AA}"/>
    <cellStyle name="Normal 3 2 3" xfId="3006" xr:uid="{9598EFF7-9D54-4D51-9B97-8C82CD16E3A4}"/>
    <cellStyle name="Normal 3 2 3 2" xfId="3007" xr:uid="{E6027130-2FAB-49B6-9574-DC1D4BB2F03E}"/>
    <cellStyle name="Normal 3 2 4" xfId="3008" xr:uid="{EF6FD66E-5172-4ADC-AD85-EDF2A73E352B}"/>
    <cellStyle name="Normal 3 2 4 2" xfId="3009" xr:uid="{BA6BADAC-AAB4-4E9B-9C3E-C31B0393FA44}"/>
    <cellStyle name="Normal 3 2 5" xfId="3010" xr:uid="{9B013014-B634-4A39-BA64-F10E5392907A}"/>
    <cellStyle name="Normal 3 3" xfId="3011" xr:uid="{D5E9EA95-37B3-4615-BE6B-255F2F5E97A1}"/>
    <cellStyle name="Normal 3 3 2" xfId="3012" xr:uid="{E0257744-1675-4549-9D52-5BFFC0CFD1FD}"/>
    <cellStyle name="Normal 3 3 2 2" xfId="3013" xr:uid="{619DF098-B6B0-46A1-9D5B-B81CE3E42273}"/>
    <cellStyle name="Normal 3 3 3" xfId="3014" xr:uid="{4F9CDD60-2E2E-4B07-87BF-E8614011845A}"/>
    <cellStyle name="Normal 3 3 3 2" xfId="3015" xr:uid="{2EDA16E2-6FD1-4FD4-A17F-6DF9D0425DF5}"/>
    <cellStyle name="Normal 3 3 4" xfId="3016" xr:uid="{BB5D4B32-BAC0-4460-8B1D-C10EC03EC345}"/>
    <cellStyle name="Normal 3 4" xfId="3017" xr:uid="{DC29F477-87CC-4C30-8865-3A3ED51B03E7}"/>
    <cellStyle name="Normal 3 4 2" xfId="3018" xr:uid="{915C76DC-84D6-46DC-894C-875CA1294328}"/>
    <cellStyle name="Normal 3 5" xfId="3019" xr:uid="{244EE958-E4D6-446F-BB16-0038BEC7C89F}"/>
    <cellStyle name="Normal 3 5 2" xfId="3020" xr:uid="{3E8E54DD-22CB-4676-9D99-8EF05456720B}"/>
    <cellStyle name="Normal 3 5 3" xfId="3021" xr:uid="{13959769-FD90-4D2C-9ED5-F0BF09E3C4EF}"/>
    <cellStyle name="Normal 3 5 3 2" xfId="3022" xr:uid="{E6AA81D1-179B-461C-92B3-65E92E4F98DA}"/>
    <cellStyle name="Normal 3 6" xfId="3023" xr:uid="{27B5E959-BF9B-4216-A63D-FD4D8D9F7F79}"/>
    <cellStyle name="Normal 30" xfId="3024" xr:uid="{DBDFFC6B-779D-4026-A25C-F0A6F3EC6C21}"/>
    <cellStyle name="Normal 30 2" xfId="3025" xr:uid="{B391788A-F5A4-452F-B569-4A327CD7D404}"/>
    <cellStyle name="Normal 30 3" xfId="3537" xr:uid="{98A8956E-CBAF-4EC9-832C-7D9A115FB0F3}"/>
    <cellStyle name="Normal 31" xfId="3026" xr:uid="{F932027E-A82B-4337-A74F-06080DFFD1FC}"/>
    <cellStyle name="Normal 31 2" xfId="3027" xr:uid="{954D0FD8-FD9B-4659-BA59-2953FCC9E236}"/>
    <cellStyle name="Normal 31 3" xfId="3538" xr:uid="{2CDBFCDA-E19D-4462-8642-E171C485CE13}"/>
    <cellStyle name="Normal 32" xfId="3539" xr:uid="{AB3B1F67-0D3C-4566-B8D2-0158C5269BBA}"/>
    <cellStyle name="Normal 32 2" xfId="3540" xr:uid="{0E219FDE-807C-4D76-86FE-FD514A427453}"/>
    <cellStyle name="Normal 32 3" xfId="3541" xr:uid="{15DBDBAC-D019-4F6F-ABDE-2F6A329771E1}"/>
    <cellStyle name="Normal 33" xfId="3542" xr:uid="{368DC26E-2A90-4D2F-9264-DE9DDDC774EC}"/>
    <cellStyle name="Normal 34" xfId="3543" xr:uid="{072C54BB-BF65-4441-B263-4A25E68626F0}"/>
    <cellStyle name="Normal 35" xfId="3544" xr:uid="{24F40D2D-ACEA-4D4A-975C-5BD8C55157B5}"/>
    <cellStyle name="Normal 36" xfId="3545" xr:uid="{2EF06878-3DAF-481B-BFA7-109E6A38B1D3}"/>
    <cellStyle name="Normal 37" xfId="3546" xr:uid="{106B21C8-BE51-416C-B7BA-E17B4A5B1F37}"/>
    <cellStyle name="Normal 38" xfId="3556" xr:uid="{53C0F46C-FA7D-4036-8B4F-6839DCA013DC}"/>
    <cellStyle name="Normal 4" xfId="3028" xr:uid="{63323381-EA5E-4515-968F-CB0FE3FCB2AF}"/>
    <cellStyle name="Normal 4 2" xfId="3029" xr:uid="{CE874091-BED7-47AD-AC6C-0B6814B53CA3}"/>
    <cellStyle name="Normal 4 2 2" xfId="3030" xr:uid="{044168DA-26BE-4A60-96AA-265D5E9E8056}"/>
    <cellStyle name="Normal 4 2 2 2" xfId="3031" xr:uid="{D818EF13-4835-4F30-98E0-2376C966A317}"/>
    <cellStyle name="Normal 4 2 2 2 2" xfId="3032" xr:uid="{0D7BD2A8-FA42-4197-8CC0-6AA61B23BEA2}"/>
    <cellStyle name="Normal 4 2 2 3" xfId="3033" xr:uid="{093316CD-74D0-4737-AC60-506CF8C634A0}"/>
    <cellStyle name="Normal 4 2 2 3 2" xfId="3034" xr:uid="{8F75F0A3-C332-4507-A7B4-7C336C853F46}"/>
    <cellStyle name="Normal 4 2 2 4" xfId="3035" xr:uid="{259C2124-7D56-43DD-80B7-E7CE1D1B3F1B}"/>
    <cellStyle name="Normal 4 2 3" xfId="3036" xr:uid="{8C2DFF26-0004-49D4-87F1-7D315F279118}"/>
    <cellStyle name="Normal 4 2 3 2" xfId="3037" xr:uid="{7331B868-0E86-4E0E-858E-3B2899CF1C6A}"/>
    <cellStyle name="Normal 4 2 4" xfId="3038" xr:uid="{2FBB2CAB-B94E-4CD1-BABE-DC95322E8967}"/>
    <cellStyle name="Normal 4 2 4 2" xfId="3039" xr:uid="{5A5FF171-8FB9-48F6-B7C2-BB0E3AEAE93A}"/>
    <cellStyle name="Normal 4 2 5" xfId="3040" xr:uid="{8A8FB19D-0253-4543-BEB7-1AA846EA7916}"/>
    <cellStyle name="Normal 4 3" xfId="3041" xr:uid="{B3739C88-4C96-4A6B-B6EE-8F67A8098348}"/>
    <cellStyle name="Normal 4 3 2" xfId="3042" xr:uid="{6C8F45D3-07E0-40A7-9214-69DFB974BC1E}"/>
    <cellStyle name="Normal 4 3 2 2" xfId="3043" xr:uid="{E0A320D5-B66A-449F-A205-8DBFB3CED25B}"/>
    <cellStyle name="Normal 4 3 3" xfId="3044" xr:uid="{12EC760B-E6E3-4B1D-93D2-B68DA7A2F0DB}"/>
    <cellStyle name="Normal 4 3 3 2" xfId="3045" xr:uid="{303B9D8D-3490-44B6-B1D6-016FF4489B2A}"/>
    <cellStyle name="Normal 4 3 4" xfId="3046" xr:uid="{EDEBBCB8-4476-471E-BBBF-AC9CF89A5475}"/>
    <cellStyle name="Normal 4 4" xfId="3047" xr:uid="{73F65CD4-77D4-4C05-95CE-D73021447F80}"/>
    <cellStyle name="Normal 4 4 2" xfId="3048" xr:uid="{0AD7C822-96DF-46D0-915E-C345D784CEE7}"/>
    <cellStyle name="Normal 4 5" xfId="3049" xr:uid="{49BC6589-4614-476D-A708-964E687EE495}"/>
    <cellStyle name="Normal 4 5 2" xfId="3050" xr:uid="{78816419-334A-4361-A078-C6ADB56BFFBF}"/>
    <cellStyle name="Normal 4 6" xfId="3051" xr:uid="{25B7B9CF-740E-4CAC-A4A3-7438E3606EB0}"/>
    <cellStyle name="Normal 5" xfId="3052" xr:uid="{2D3B98CC-C28B-4C4D-A693-FC5F70DD23E8}"/>
    <cellStyle name="Normal 5 2" xfId="3053" xr:uid="{8F9ADDC1-336A-496E-80A9-3B1D7E73943C}"/>
    <cellStyle name="Normal 5 2 2" xfId="3054" xr:uid="{52C30C36-7A51-46A2-A030-9FE04F7B5E21}"/>
    <cellStyle name="Normal 5 2 2 2" xfId="3055" xr:uid="{8CC1E389-BDF3-4E35-9F95-8EB520A9909B}"/>
    <cellStyle name="Normal 5 2 2 2 2" xfId="3056" xr:uid="{25B5C9D9-7B19-498A-B8DF-EC4A8D9F3CFE}"/>
    <cellStyle name="Normal 5 2 2 3" xfId="3057" xr:uid="{61F11CFB-3459-44EF-A7F2-6EB5ABFB5D1F}"/>
    <cellStyle name="Normal 5 2 2 3 2" xfId="3058" xr:uid="{EDA9C301-4344-47E9-AD68-24369D58563B}"/>
    <cellStyle name="Normal 5 2 2 4" xfId="3059" xr:uid="{E0BD9109-07C2-406B-8846-08BC3C405500}"/>
    <cellStyle name="Normal 5 2 3" xfId="3060" xr:uid="{6F1FA686-A236-47C3-8C2D-4225D31F9DE5}"/>
    <cellStyle name="Normal 5 2 3 2" xfId="3061" xr:uid="{5A6F717C-0C33-4CAE-985A-C5E08EE9323F}"/>
    <cellStyle name="Normal 5 2 4" xfId="3062" xr:uid="{F8BDCFAC-5B3E-4198-88ED-5CF205E90E81}"/>
    <cellStyle name="Normal 5 2 4 2" xfId="3063" xr:uid="{FD49456D-A528-4780-A7F1-F459ED3FC19C}"/>
    <cellStyle name="Normal 5 2 5" xfId="3064" xr:uid="{6840C07D-F60B-49A2-8287-FD5EC03159D8}"/>
    <cellStyle name="Normal 5 3" xfId="3065" xr:uid="{BF3597CD-94E6-4C0D-97C0-8E2B2FB8E28D}"/>
    <cellStyle name="Normal 5 3 2" xfId="3066" xr:uid="{735D5A64-E84F-4A65-B572-4E0105BE0CBB}"/>
    <cellStyle name="Normal 5 3 2 2" xfId="3067" xr:uid="{ED1C1382-7564-4F8E-A3F8-C656560DF846}"/>
    <cellStyle name="Normal 5 3 3" xfId="3068" xr:uid="{2EC2EB70-ABEA-474B-A5D5-900A7B59DD97}"/>
    <cellStyle name="Normal 5 3 3 2" xfId="3069" xr:uid="{63975242-3CDC-495C-8B05-6E4F9B2B3FB5}"/>
    <cellStyle name="Normal 5 3 4" xfId="3070" xr:uid="{EBBC1806-0A5D-45D2-84C2-D4AB947670FD}"/>
    <cellStyle name="Normal 5 4" xfId="3071" xr:uid="{90393F65-5195-45CD-BE31-FA00C3BEF01C}"/>
    <cellStyle name="Normal 5 4 2" xfId="3072" xr:uid="{82E78C14-1894-4952-ADE5-50BA3BE97414}"/>
    <cellStyle name="Normal 5 5" xfId="3073" xr:uid="{568EF8A9-93F8-4897-96A1-DDDA19795D62}"/>
    <cellStyle name="Normal 5 5 2" xfId="3074" xr:uid="{38F0ED42-D6BF-46CB-891D-60A6C0C4882B}"/>
    <cellStyle name="Normal 5 6" xfId="3075" xr:uid="{895DE7D2-65D1-4F9A-9C6C-8F95B2624133}"/>
    <cellStyle name="Normal 6" xfId="3076" xr:uid="{3275FD04-C4F0-4F06-B4BA-167D29AC3AC4}"/>
    <cellStyle name="Normal 6 2" xfId="3077" xr:uid="{648F8D60-D4BF-4AB8-BF53-D46CF2B78E87}"/>
    <cellStyle name="Normal 6 2 2" xfId="3078" xr:uid="{8979136E-7160-4D33-A079-9426AFD65356}"/>
    <cellStyle name="Normal 6 2 2 2" xfId="3079" xr:uid="{C8A073A0-5399-477A-8164-F92F229C7B53}"/>
    <cellStyle name="Normal 6 2 2 2 2" xfId="3080" xr:uid="{D873BB4E-A97A-415E-9F55-A5CDBE4B32E1}"/>
    <cellStyle name="Normal 6 2 2 3" xfId="3081" xr:uid="{411AF72A-80D1-4B26-B448-BE1F18DC51B6}"/>
    <cellStyle name="Normal 6 2 2 3 2" xfId="3082" xr:uid="{C01F7958-30D0-46DD-B45B-6DAF934FF544}"/>
    <cellStyle name="Normal 6 2 2 4" xfId="3083" xr:uid="{2C51E9D1-D93A-49E9-9936-5908F0AB6BF2}"/>
    <cellStyle name="Normal 6 2 3" xfId="3084" xr:uid="{027560B9-F710-43E6-831C-A38E812003EC}"/>
    <cellStyle name="Normal 6 2 3 2" xfId="3085" xr:uid="{9A301337-19E3-4A28-AA67-C48B590DFC9B}"/>
    <cellStyle name="Normal 6 2 4" xfId="3086" xr:uid="{68A13CC1-99B8-40FF-99E8-2078DE1762FA}"/>
    <cellStyle name="Normal 6 2 4 2" xfId="3087" xr:uid="{AB531891-12FA-417F-8A69-65D3F4E42201}"/>
    <cellStyle name="Normal 6 2 5" xfId="3088" xr:uid="{432F8992-DC3C-4890-83F2-FC7A505B6EA8}"/>
    <cellStyle name="Normal 6 3" xfId="3089" xr:uid="{05F64C56-7CF0-42AB-AA13-DD6DA24A837B}"/>
    <cellStyle name="Normal 6 3 2" xfId="3090" xr:uid="{11AEA2D9-B14D-4737-968C-8F7813DEE3E0}"/>
    <cellStyle name="Normal 6 3 2 2" xfId="3091" xr:uid="{DB226E5A-6736-419B-81A4-430F2C697597}"/>
    <cellStyle name="Normal 6 3 3" xfId="3092" xr:uid="{EB3C531E-79E5-4223-8ED2-7C85FAABFD77}"/>
    <cellStyle name="Normal 6 3 3 2" xfId="3093" xr:uid="{40834BF3-088D-4E9E-9C4D-92BB92CF7B10}"/>
    <cellStyle name="Normal 6 3 4" xfId="3094" xr:uid="{C0FC19B8-048F-460A-AFD2-A1C55D00692F}"/>
    <cellStyle name="Normal 6 4" xfId="3095" xr:uid="{C87E7561-B1AD-4AF9-A514-99C08442EF18}"/>
    <cellStyle name="Normal 6 4 2" xfId="3096" xr:uid="{12D71DC5-E5FD-4392-B747-22B61816F3E2}"/>
    <cellStyle name="Normal 6 5" xfId="3097" xr:uid="{406267AF-CD37-436E-96F0-326DEDA5A125}"/>
    <cellStyle name="Normal 6 5 2" xfId="3098" xr:uid="{932432C5-C0D9-438A-BE5B-5C3E7F338278}"/>
    <cellStyle name="Normal 6 6" xfId="3099" xr:uid="{35357CED-602A-4D65-8E4C-FD6E27D74D28}"/>
    <cellStyle name="Normal 7" xfId="3100" xr:uid="{02E80567-E84C-42BF-9D11-EB92C318068C}"/>
    <cellStyle name="Normal 7 2" xfId="3101" xr:uid="{FA8E43D4-0931-4CB4-8F43-47D79CBB54A1}"/>
    <cellStyle name="Normal 7 2 2" xfId="3102" xr:uid="{12984F6C-DE7A-4061-B3AA-EF0E541D0A70}"/>
    <cellStyle name="Normal 7 2 2 2" xfId="3103" xr:uid="{55C2450E-7FDC-4B59-9D3F-8BDC4EE47513}"/>
    <cellStyle name="Normal 7 2 2 2 2" xfId="3104" xr:uid="{5545CC34-873F-40A1-8BEB-0524998F2823}"/>
    <cellStyle name="Normal 7 2 2 3" xfId="3105" xr:uid="{3E430B6B-4AE4-44EE-906E-B6DCDB43C5C5}"/>
    <cellStyle name="Normal 7 2 2 3 2" xfId="3106" xr:uid="{C2A7A58D-5933-4FC7-B0EB-1356B8B3AD4E}"/>
    <cellStyle name="Normal 7 2 2 4" xfId="3107" xr:uid="{1AA28C50-1538-4971-B4D7-45977F5C3B2C}"/>
    <cellStyle name="Normal 7 2 3" xfId="3108" xr:uid="{6CC39C3C-1344-437E-923A-A91512A181EE}"/>
    <cellStyle name="Normal 7 2 3 2" xfId="3109" xr:uid="{E0D31292-59EC-48CA-BFEB-E1C90403995D}"/>
    <cellStyle name="Normal 7 2 4" xfId="3110" xr:uid="{5FF45073-E5A9-489E-9AF8-4E30D4768ECB}"/>
    <cellStyle name="Normal 7 2 4 2" xfId="3111" xr:uid="{B2A9BBFC-3062-4F60-9045-C5E4E9DBADE5}"/>
    <cellStyle name="Normal 7 2 5" xfId="3112" xr:uid="{F3B49105-99CF-45E3-931A-08937F29C3E9}"/>
    <cellStyle name="Normal 7 3" xfId="3113" xr:uid="{72AC29D5-0E19-4BE2-BF5E-60F4D848BC33}"/>
    <cellStyle name="Normal 7 3 2" xfId="3114" xr:uid="{326FB929-D230-4B73-8D19-CF626726DF13}"/>
    <cellStyle name="Normal 7 3 2 2" xfId="3115" xr:uid="{CF31DD7C-F1B2-42FA-89FA-752D340D4B49}"/>
    <cellStyle name="Normal 7 3 3" xfId="3116" xr:uid="{820C6574-D87B-4948-91E7-506DB36E6190}"/>
    <cellStyle name="Normal 7 3 3 2" xfId="3117" xr:uid="{A9D362D7-EB8D-48B6-9FC0-95BF1EFB734D}"/>
    <cellStyle name="Normal 7 3 4" xfId="3118" xr:uid="{E545E098-A380-4D93-9F54-F97042F71647}"/>
    <cellStyle name="Normal 7 4" xfId="3119" xr:uid="{D2102065-ADAF-409A-A8E2-8C634094A8C8}"/>
    <cellStyle name="Normal 7 4 2" xfId="3120" xr:uid="{ED371F2C-D1D6-4D7A-9308-F30E571E93B6}"/>
    <cellStyle name="Normal 7 5" xfId="3121" xr:uid="{BEE8052F-7A3D-4266-ACC4-B1E72FB9319F}"/>
    <cellStyle name="Normal 7 5 2" xfId="3122" xr:uid="{2F9DE664-1E1D-4508-A654-1FFD6D5994D0}"/>
    <cellStyle name="Normal 7 6" xfId="3123" xr:uid="{1D2776A7-C250-4819-A522-DDADFDECD8C4}"/>
    <cellStyle name="Normal 8" xfId="3124" xr:uid="{D0371253-4506-403F-86F7-8F4E22AAB353}"/>
    <cellStyle name="Normal 8 2" xfId="3125" xr:uid="{9CCAEF6D-1A2B-42B5-B6FC-BE759A1B2381}"/>
    <cellStyle name="Normal 8 2 2" xfId="3126" xr:uid="{9EE40360-8850-4C4A-941F-FA3316555614}"/>
    <cellStyle name="Normal 8 2 2 2" xfId="3127" xr:uid="{B6A953EA-D15F-4554-AAB7-CB29836E5253}"/>
    <cellStyle name="Normal 8 2 2 2 2" xfId="3128" xr:uid="{212147DF-0A77-4665-B444-6EB0C1824466}"/>
    <cellStyle name="Normal 8 2 2 3" xfId="3129" xr:uid="{D93DD6B1-E43E-47FC-9FE6-45E6D26FBD25}"/>
    <cellStyle name="Normal 8 2 2 3 2" xfId="3130" xr:uid="{910B334B-5556-4A67-82A8-E438817C4F59}"/>
    <cellStyle name="Normal 8 2 2 4" xfId="3131" xr:uid="{38C620E6-E4E1-46A9-8F29-0C6045D1B3C9}"/>
    <cellStyle name="Normal 8 2 3" xfId="3132" xr:uid="{2A176F9E-982B-4289-9A63-FE47B523DB13}"/>
    <cellStyle name="Normal 8 2 3 2" xfId="3133" xr:uid="{F693C2A2-3A93-455B-AADB-CB4B8019CD10}"/>
    <cellStyle name="Normal 8 2 4" xfId="3134" xr:uid="{4A2C468B-A8C9-4D21-A4F2-CDBD0B55F0A4}"/>
    <cellStyle name="Normal 8 2 4 2" xfId="3135" xr:uid="{0932BADC-9A24-48F6-B2F3-5953F6D37764}"/>
    <cellStyle name="Normal 8 2 5" xfId="3136" xr:uid="{635DB9AD-11AF-4032-82ED-FECDEFEB158C}"/>
    <cellStyle name="Normal 8 3" xfId="3137" xr:uid="{A28C6E54-C720-42E5-982E-4843E4AC883E}"/>
    <cellStyle name="Normal 8 3 2" xfId="3138" xr:uid="{29A9744E-283F-44C2-B0C0-090FA1D142D7}"/>
    <cellStyle name="Normal 8 3 2 2" xfId="3139" xr:uid="{9F9F1EC4-968F-4E3C-B187-0900ED3ABD5C}"/>
    <cellStyle name="Normal 8 3 3" xfId="3140" xr:uid="{594A588A-ABCF-4696-86F0-928EC7B20EC2}"/>
    <cellStyle name="Normal 8 3 3 2" xfId="3141" xr:uid="{0A0F27C1-3383-41BD-AB02-154B26149576}"/>
    <cellStyle name="Normal 8 3 4" xfId="3142" xr:uid="{7A6A9DFD-388D-4072-9FB0-959DF09441C2}"/>
    <cellStyle name="Normal 8 4" xfId="3143" xr:uid="{26E3D8E7-A14B-4FE3-A039-A039A1D35E4B}"/>
    <cellStyle name="Normal 8 4 2" xfId="3144" xr:uid="{541F2588-0EF0-41C3-8353-C58D63723608}"/>
    <cellStyle name="Normal 8 5" xfId="3145" xr:uid="{B3645CF6-9D0D-45CC-9164-7BB12CFC6524}"/>
    <cellStyle name="Normal 8 5 2" xfId="3146" xr:uid="{FF58FA98-6190-48F6-B5FD-50607F578047}"/>
    <cellStyle name="Normal 8 6" xfId="3147" xr:uid="{10FCDD24-2A8F-4345-9BC4-22812A94D73F}"/>
    <cellStyle name="Normal 9" xfId="3148" xr:uid="{627E95E5-21E2-4432-8302-26744CE40085}"/>
    <cellStyle name="Normal 9 2" xfId="3149" xr:uid="{E72777BB-2D75-4A22-97CF-192421B7A472}"/>
    <cellStyle name="Normal 9 2 2" xfId="3150" xr:uid="{62FDECE8-55DD-426C-B7C3-0E77A87E3A2A}"/>
    <cellStyle name="Normal 9 2 2 2" xfId="3151" xr:uid="{2491779C-BDA6-4753-944E-DAACA42D9685}"/>
    <cellStyle name="Normal 9 2 2 2 2" xfId="3152" xr:uid="{F089CDAE-D8D1-4F14-A227-C134B9E313FD}"/>
    <cellStyle name="Normal 9 2 2 3" xfId="3153" xr:uid="{C1B2061C-1E36-499B-B090-AD92B8926C8D}"/>
    <cellStyle name="Normal 9 2 2 3 2" xfId="3154" xr:uid="{FE9C9C7A-74B6-4EC3-BB6B-64C655B3FC7A}"/>
    <cellStyle name="Normal 9 2 2 4" xfId="3155" xr:uid="{802234B0-9371-49B0-AE57-8D1BCCECE9D3}"/>
    <cellStyle name="Normal 9 2 3" xfId="3156" xr:uid="{D47D7DFC-8E38-480C-A545-EC9A64DD529F}"/>
    <cellStyle name="Normal 9 2 3 2" xfId="3157" xr:uid="{D1EAD130-02EF-46D6-AB20-CCA329A55130}"/>
    <cellStyle name="Normal 9 2 4" xfId="3158" xr:uid="{F2F7F510-FC02-4028-8F98-77CDC84E1A58}"/>
    <cellStyle name="Normal 9 2 4 2" xfId="3159" xr:uid="{7272B60F-1A0B-49B3-A444-475F587298E9}"/>
    <cellStyle name="Normal 9 2 5" xfId="3160" xr:uid="{7432EA50-125D-4943-9B5B-8DCAF1D77264}"/>
    <cellStyle name="Normal 9 3" xfId="3161" xr:uid="{BF3BA8F7-3960-48C4-9544-FE1A12E773E3}"/>
    <cellStyle name="Normal 9 3 2" xfId="3162" xr:uid="{B6834ECF-834C-4F2B-9CF1-58B28BED648B}"/>
    <cellStyle name="Normal 9 3 2 2" xfId="3163" xr:uid="{A729065E-9669-4E15-8A59-C57A76D5B3CA}"/>
    <cellStyle name="Normal 9 3 3" xfId="3164" xr:uid="{1FD2DA8D-0415-40E8-8704-5C77811906CA}"/>
    <cellStyle name="Normal 9 3 3 2" xfId="3165" xr:uid="{50F41538-1CA6-4C07-8912-90CC8D02806C}"/>
    <cellStyle name="Normal 9 3 4" xfId="3166" xr:uid="{0AD50B53-6CEB-442A-AF9C-6590617672A9}"/>
    <cellStyle name="Normal 9 4" xfId="3167" xr:uid="{D1B24B03-CB34-4334-B4BE-36766A838AD1}"/>
    <cellStyle name="Normal 9 4 2" xfId="3168" xr:uid="{9B76580B-6451-4BDA-B2B6-89C25EEF4B02}"/>
    <cellStyle name="Normal 9 5" xfId="3169" xr:uid="{1D2EB383-5F4D-4BE2-81D0-1D5AA2C2A3B9}"/>
    <cellStyle name="Normal 9 5 2" xfId="3170" xr:uid="{EFD320F2-D4EA-443C-B86A-47D69890918C}"/>
    <cellStyle name="Normal 9 6" xfId="3171" xr:uid="{8B23F204-3245-4327-A260-C604372C1026}"/>
    <cellStyle name="Note 10" xfId="3172" xr:uid="{02BE6426-3EB4-441F-97FD-9D0CC8A47431}"/>
    <cellStyle name="Note 10 2" xfId="3173" xr:uid="{78FA09B7-EB6E-49A6-9447-9EE232F97A17}"/>
    <cellStyle name="Note 10 2 2" xfId="3174" xr:uid="{F6961ABE-92ED-4031-930E-C656A73066DC}"/>
    <cellStyle name="Note 10 2 2 2" xfId="3175" xr:uid="{76CBCBFB-2CE0-4EC7-932F-69D9C94C26C4}"/>
    <cellStyle name="Note 10 2 3" xfId="3176" xr:uid="{5160CD22-69F4-4E2D-B377-06D87A076423}"/>
    <cellStyle name="Note 10 2 3 2" xfId="3177" xr:uid="{14743F3D-FDA0-4E8B-B609-5E38DCFDE877}"/>
    <cellStyle name="Note 10 2 4" xfId="3178" xr:uid="{7297246B-4272-4B2C-ACE7-3AA7539B654C}"/>
    <cellStyle name="Note 10 3" xfId="3179" xr:uid="{791E1495-9D26-4662-BA5C-AA9F39FB5B7D}"/>
    <cellStyle name="Note 10 3 2" xfId="3180" xr:uid="{7E5A9C71-1BD2-4933-9A9D-F6F414BB720F}"/>
    <cellStyle name="Note 10 4" xfId="3181" xr:uid="{0AB43DFA-BF1C-44BF-B539-8D0FFDD8178E}"/>
    <cellStyle name="Note 10 4 2" xfId="3182" xr:uid="{3F93C62F-9474-4FE9-924B-A0BB7B3952B3}"/>
    <cellStyle name="Note 10 5" xfId="3183" xr:uid="{4DDC1463-C5F5-47B6-8401-6676414E32A0}"/>
    <cellStyle name="Note 11" xfId="3184" xr:uid="{F7D41B25-1F7D-4E2A-A9D4-521D15E24F71}"/>
    <cellStyle name="Note 11 2" xfId="3185" xr:uid="{2F7CBB98-9082-4B2B-B76F-106CA589524F}"/>
    <cellStyle name="Note 11 2 2" xfId="3186" xr:uid="{05EE116A-8A07-40C8-87FF-80D16E83F506}"/>
    <cellStyle name="Note 11 2 2 2" xfId="3187" xr:uid="{E1FBAF1D-9375-4009-B518-31305295A39C}"/>
    <cellStyle name="Note 11 2 3" xfId="3188" xr:uid="{B56AAB15-4511-43E8-B264-2A205838DFEF}"/>
    <cellStyle name="Note 11 2 3 2" xfId="3189" xr:uid="{78B7B207-D659-4B85-A6D5-D344086A2EB8}"/>
    <cellStyle name="Note 11 2 4" xfId="3190" xr:uid="{FEB84570-BF91-40C4-AFE3-69FCE9BF125C}"/>
    <cellStyle name="Note 11 3" xfId="3191" xr:uid="{C9E19C7A-DBC6-4F71-8724-15631A17A0F3}"/>
    <cellStyle name="Note 11 3 2" xfId="3192" xr:uid="{E3CDB774-4B1D-4996-892B-721068A20054}"/>
    <cellStyle name="Note 11 4" xfId="3193" xr:uid="{A98F914D-ABE2-4B77-B1C2-77C5E80702DC}"/>
    <cellStyle name="Note 11 4 2" xfId="3194" xr:uid="{874F6E07-D608-4B67-949A-5E4BE6CF92A8}"/>
    <cellStyle name="Note 11 5" xfId="3195" xr:uid="{40FC2A65-61CB-4AA1-B344-C6233805C0AB}"/>
    <cellStyle name="Note 12" xfId="3196" xr:uid="{2A8D510F-9C34-47AC-AD50-9BB8FAAAF1D4}"/>
    <cellStyle name="Note 12 2" xfId="3197" xr:uid="{DDFF6913-4777-4D96-82DC-5FA7572E5F63}"/>
    <cellStyle name="Note 12 2 2" xfId="3198" xr:uid="{8FD1C5B2-3D31-405D-AE77-72D179C64D2D}"/>
    <cellStyle name="Note 12 3" xfId="3199" xr:uid="{CB38C8D7-5768-4A26-886B-BBD32384FE7F}"/>
    <cellStyle name="Note 12 3 2" xfId="3200" xr:uid="{F3AA2869-AF39-4F47-B727-D37BA677F6E5}"/>
    <cellStyle name="Note 12 4" xfId="3201" xr:uid="{28173D4F-AFFF-4A9B-9658-D52A0A8399BB}"/>
    <cellStyle name="Note 13" xfId="3202" xr:uid="{A611AD98-08DC-4F66-A56B-395D121CE7AF}"/>
    <cellStyle name="Note 13 2" xfId="3203" xr:uid="{FE8B3A65-2636-4A25-A5A1-FCD4F61C4E85}"/>
    <cellStyle name="Note 13 2 2" xfId="3204" xr:uid="{94103782-AA4C-461F-BA83-1EAF9DB76622}"/>
    <cellStyle name="Note 13 3" xfId="3205" xr:uid="{296A3B85-DC0B-4E35-B0B9-0FBA7C7E9C1F}"/>
    <cellStyle name="Note 13 3 2" xfId="3206" xr:uid="{D26008E1-1693-49D3-BA13-0DDAAB4DFB76}"/>
    <cellStyle name="Note 13 4" xfId="3207" xr:uid="{4E38926C-888C-434B-9648-B8DE0C39001A}"/>
    <cellStyle name="Note 14" xfId="3208" xr:uid="{9FDE5280-106C-4C2F-83EB-5C2590F9FD36}"/>
    <cellStyle name="Note 14 2" xfId="3209" xr:uid="{E4B31BC1-F818-418B-A2B5-E2F8D975E5B3}"/>
    <cellStyle name="Note 14 2 2" xfId="3210" xr:uid="{C9D58EE0-DFD1-4DDA-B221-F9BEADBF518C}"/>
    <cellStyle name="Note 14 3" xfId="3211" xr:uid="{FE8F034F-F159-4F94-947B-03A61F718B03}"/>
    <cellStyle name="Note 14 3 2" xfId="3212" xr:uid="{CEB3A0AD-D809-44F1-9663-65B60EFE15C8}"/>
    <cellStyle name="Note 14 4" xfId="3213" xr:uid="{E68A507D-8268-4A42-B960-6EDE23C01BA4}"/>
    <cellStyle name="Note 15" xfId="3214" xr:uid="{1DE7FF0F-5E20-4E99-9F71-B98B8D08FE01}"/>
    <cellStyle name="Note 15 2" xfId="3215" xr:uid="{9FE92468-07CA-45F4-8E38-FD1901D8EBF5}"/>
    <cellStyle name="Note 16" xfId="3216" xr:uid="{4E1474E5-9385-4D53-93E6-B8B75E097717}"/>
    <cellStyle name="Note 16 2" xfId="3217" xr:uid="{61B9FEB0-D315-4C81-A284-9AFE32C72D8A}"/>
    <cellStyle name="Note 16 2 2" xfId="3547" xr:uid="{571891F2-C4B4-4C93-B6AB-3CD66A6D7091}"/>
    <cellStyle name="Note 16 3" xfId="3218" xr:uid="{720901FA-852C-464B-86B3-971DD980576E}"/>
    <cellStyle name="Note 17" xfId="3219" xr:uid="{B721012B-D483-4B87-B108-5383414F8348}"/>
    <cellStyle name="Note 17 2" xfId="3548" xr:uid="{62145922-65FB-4D42-8442-470E8AF861BC}"/>
    <cellStyle name="Note 18" xfId="3549" xr:uid="{751F505D-4FC9-4CCC-92DF-98B71CF6C5DD}"/>
    <cellStyle name="Note 19" xfId="3550" xr:uid="{7860BD34-4879-4461-AC2C-9160A5AE377D}"/>
    <cellStyle name="Note 2" xfId="3220" xr:uid="{CA96C46C-502C-413A-AF73-1E29ACF0058D}"/>
    <cellStyle name="Note 2 2" xfId="3221" xr:uid="{CE1A55A1-0827-4F20-9ECD-F97FDC690E8C}"/>
    <cellStyle name="Note 2 2 2" xfId="3222" xr:uid="{B226512C-3E4B-4D27-B5B2-715CF855A34C}"/>
    <cellStyle name="Note 2 2 2 2" xfId="3223" xr:uid="{50C9DC4A-C7F5-4196-BEDD-43FBFA22534E}"/>
    <cellStyle name="Note 2 2 2 2 2" xfId="3224" xr:uid="{5A7AF10A-4FCB-44D0-9466-9BB6B6C6ED28}"/>
    <cellStyle name="Note 2 2 2 3" xfId="3225" xr:uid="{33148B7F-64D4-4769-BEE7-6CC6D5953CA5}"/>
    <cellStyle name="Note 2 2 2 3 2" xfId="3226" xr:uid="{EB34F8E5-4229-4A56-8A1E-ADCE687027A7}"/>
    <cellStyle name="Note 2 2 2 4" xfId="3227" xr:uid="{8BADA89A-509C-4FCA-BFF5-381F603E8B96}"/>
    <cellStyle name="Note 2 2 3" xfId="3228" xr:uid="{56622FF8-04BB-4EC0-A67E-79A6D3C24E2B}"/>
    <cellStyle name="Note 2 2 3 2" xfId="3229" xr:uid="{17F4E769-BA03-4D2D-B8CF-599F462184D4}"/>
    <cellStyle name="Note 2 2 4" xfId="3230" xr:uid="{2BCC51BD-12EF-47E1-9E28-3D71011D0ED8}"/>
    <cellStyle name="Note 2 2 4 2" xfId="3231" xr:uid="{0A455E3E-0A9D-498F-90CA-91D4183D7DD3}"/>
    <cellStyle name="Note 2 2 5" xfId="3232" xr:uid="{ACE9828B-49C7-49F4-8C09-33772A24DEE3}"/>
    <cellStyle name="Note 2 3" xfId="3233" xr:uid="{C2751ADA-E527-43B9-B5B6-47BA76ED8BC5}"/>
    <cellStyle name="Note 2 3 2" xfId="3234" xr:uid="{B399A2F8-DC9C-4B44-9A79-8CFFCE0D0187}"/>
    <cellStyle name="Note 2 3 2 2" xfId="3235" xr:uid="{52663127-52D9-40E8-B43D-79BA87D35026}"/>
    <cellStyle name="Note 2 3 3" xfId="3236" xr:uid="{7BF319CD-C2E2-425B-9387-8B81C44E81AA}"/>
    <cellStyle name="Note 2 3 3 2" xfId="3237" xr:uid="{B96410E0-4FC6-4E96-9607-0BCCAFC51EE6}"/>
    <cellStyle name="Note 2 3 4" xfId="3238" xr:uid="{C72034F5-CF4A-4143-96FE-21CFE0CF8EA7}"/>
    <cellStyle name="Note 2 4" xfId="3239" xr:uid="{759C161D-76E6-4F7C-946B-8B7402417DD9}"/>
    <cellStyle name="Note 2 4 2" xfId="3240" xr:uid="{A4F575D8-BEEC-4B95-944B-A0E8E06CCC01}"/>
    <cellStyle name="Note 2 5" xfId="3241" xr:uid="{F25E94F9-6578-4160-8DEC-516961BD118A}"/>
    <cellStyle name="Note 2 5 2" xfId="3242" xr:uid="{49C6783A-C4F2-47A0-8606-D9BB0CC1FA38}"/>
    <cellStyle name="Note 2 6" xfId="3243" xr:uid="{62292E6D-E92F-4506-87A7-76FACF861537}"/>
    <cellStyle name="Note 20" xfId="3551" xr:uid="{6ED73F47-84AE-4966-9E56-74FBD648B815}"/>
    <cellStyle name="Note 21" xfId="3552" xr:uid="{BC7C9DEA-6A92-4E47-9E7F-73152E79207F}"/>
    <cellStyle name="Note 22" xfId="3553" xr:uid="{0DD35AD7-3065-4D80-9724-AFB5BBB17CE8}"/>
    <cellStyle name="Note 23" xfId="3554" xr:uid="{BB0BF235-996B-49DD-9749-DE8F8E824865}"/>
    <cellStyle name="Note 24" xfId="3555" xr:uid="{5ED07F60-419C-4896-8362-25454A9F0180}"/>
    <cellStyle name="Note 3" xfId="3244" xr:uid="{5A1A0B59-868D-4A1F-9DBE-09EAEB42A0F5}"/>
    <cellStyle name="Note 3 2" xfId="3245" xr:uid="{0C61A44D-E6C9-47E2-A188-0AF30D3E3783}"/>
    <cellStyle name="Note 3 2 2" xfId="3246" xr:uid="{4CE8A6E7-1FF5-4CB9-830D-781A03CA9C45}"/>
    <cellStyle name="Note 3 2 2 2" xfId="3247" xr:uid="{6FBD30C3-68DB-421C-AC1C-ACEF11E12EBF}"/>
    <cellStyle name="Note 3 2 2 2 2" xfId="3248" xr:uid="{22EC885D-7CBE-4794-B742-30BF5BFF8A07}"/>
    <cellStyle name="Note 3 2 2 3" xfId="3249" xr:uid="{55CA5A2D-079D-4589-996F-4B143986E581}"/>
    <cellStyle name="Note 3 2 2 3 2" xfId="3250" xr:uid="{50DD1EEC-CAAE-4E75-B2F4-E23D7B6502FA}"/>
    <cellStyle name="Note 3 2 2 4" xfId="3251" xr:uid="{4E00B348-BAAC-4D14-97A7-B707B80D71F5}"/>
    <cellStyle name="Note 3 2 3" xfId="3252" xr:uid="{D29AEDD4-E51B-4C5D-A12E-CEB8BE6368FA}"/>
    <cellStyle name="Note 3 2 3 2" xfId="3253" xr:uid="{0F001989-3C80-4226-A9FA-008A9CA07E71}"/>
    <cellStyle name="Note 3 2 4" xfId="3254" xr:uid="{C3C71BEE-B0F5-4CDA-8B0C-B866270D90E4}"/>
    <cellStyle name="Note 3 2 4 2" xfId="3255" xr:uid="{E948E4D4-F99A-4D8F-899F-D51417C7D412}"/>
    <cellStyle name="Note 3 2 5" xfId="3256" xr:uid="{8D63A5FD-0CF6-4C45-9174-3740D625A736}"/>
    <cellStyle name="Note 3 3" xfId="3257" xr:uid="{51463DC7-0D78-4377-9617-6C069FB95BA4}"/>
    <cellStyle name="Note 3 3 2" xfId="3258" xr:uid="{7750474A-3534-4F30-AE70-471E35F3527A}"/>
    <cellStyle name="Note 3 3 2 2" xfId="3259" xr:uid="{4004C2CF-0ACE-49B2-9AA6-2732791E1805}"/>
    <cellStyle name="Note 3 3 3" xfId="3260" xr:uid="{4AB023D7-3F10-4F0D-99DA-4D85CC816118}"/>
    <cellStyle name="Note 3 3 3 2" xfId="3261" xr:uid="{B45E36E3-3E2E-4371-A3C4-1236E316F3EF}"/>
    <cellStyle name="Note 3 3 4" xfId="3262" xr:uid="{FFCC2871-327D-4D2C-86CF-374205E656EB}"/>
    <cellStyle name="Note 3 4" xfId="3263" xr:uid="{1136EA03-5899-4D7C-96D8-AF645FF82EA5}"/>
    <cellStyle name="Note 3 4 2" xfId="3264" xr:uid="{21C44901-D884-4746-93E4-6A1092711954}"/>
    <cellStyle name="Note 3 5" xfId="3265" xr:uid="{D9FD8CBE-58F8-41E1-8A61-F98BAC2E6A31}"/>
    <cellStyle name="Note 3 5 2" xfId="3266" xr:uid="{AAD8A78B-BA02-4D96-9305-CC0586049CAD}"/>
    <cellStyle name="Note 3 6" xfId="3267" xr:uid="{F9011888-FC72-4B70-8B60-4428AE8D6B04}"/>
    <cellStyle name="Note 4" xfId="3268" xr:uid="{27ADDE5A-D52C-4AFA-B692-ED9C22C05D5B}"/>
    <cellStyle name="Note 4 2" xfId="3269" xr:uid="{7F0C67BD-1080-41AA-87B0-33FC41975CC1}"/>
    <cellStyle name="Note 4 2 2" xfId="3270" xr:uid="{432DCA15-395F-4D2A-AC19-3A5C476F6633}"/>
    <cellStyle name="Note 4 2 2 2" xfId="3271" xr:uid="{02D8865E-3E72-4E87-869D-5B3F90415426}"/>
    <cellStyle name="Note 4 2 2 2 2" xfId="3272" xr:uid="{0B217670-0F15-4B99-8B0F-21ECC3885AE4}"/>
    <cellStyle name="Note 4 2 2 3" xfId="3273" xr:uid="{CDFE5BA1-3A6F-4F07-8C7B-1A6633893B4C}"/>
    <cellStyle name="Note 4 2 2 3 2" xfId="3274" xr:uid="{998D8CAA-9FF8-43C1-ABDB-64226B7E32FE}"/>
    <cellStyle name="Note 4 2 2 4" xfId="3275" xr:uid="{7FB1D1FA-518E-4204-9085-36E191B6C4C9}"/>
    <cellStyle name="Note 4 2 3" xfId="3276" xr:uid="{1477BEAB-F51C-416B-AB5C-C83E9E8EFEFF}"/>
    <cellStyle name="Note 4 2 3 2" xfId="3277" xr:uid="{C150D7CB-5B59-4C7F-831D-B9B017D05061}"/>
    <cellStyle name="Note 4 2 4" xfId="3278" xr:uid="{F76F061B-1AB1-4981-B403-3DBE8DF45F58}"/>
    <cellStyle name="Note 4 2 4 2" xfId="3279" xr:uid="{C0CD2971-196E-4E87-8B67-BC568229D6EA}"/>
    <cellStyle name="Note 4 2 5" xfId="3280" xr:uid="{9B29FB0D-2B38-4102-80DD-86AF18E2BEA6}"/>
    <cellStyle name="Note 4 3" xfId="3281" xr:uid="{48FB1D40-6030-4CB0-8AFC-4A85539CBA81}"/>
    <cellStyle name="Note 4 3 2" xfId="3282" xr:uid="{1A42513E-5BCA-493B-A5E8-2A4F2CDF950E}"/>
    <cellStyle name="Note 4 3 2 2" xfId="3283" xr:uid="{B2D198DA-742C-4B96-89F7-4D2859B6BAF0}"/>
    <cellStyle name="Note 4 3 3" xfId="3284" xr:uid="{A3830C32-9871-424E-8E07-4F970F5ACC39}"/>
    <cellStyle name="Note 4 3 3 2" xfId="3285" xr:uid="{3D64DC85-55CF-43E5-A3B8-B6A567E6E461}"/>
    <cellStyle name="Note 4 3 4" xfId="3286" xr:uid="{9E46179A-48BA-4EB5-B2B0-0F2DB14C0D88}"/>
    <cellStyle name="Note 4 4" xfId="3287" xr:uid="{EE9EB480-57AD-44D5-9DCF-4055BB04DCA3}"/>
    <cellStyle name="Note 4 4 2" xfId="3288" xr:uid="{21203125-6A87-492B-B07C-A7093F4A7813}"/>
    <cellStyle name="Note 4 5" xfId="3289" xr:uid="{F86908FF-AB06-4087-A48D-7A54EE6EC36A}"/>
    <cellStyle name="Note 4 5 2" xfId="3290" xr:uid="{EDFCEBBE-9D11-4CDD-8A35-79A45B25619E}"/>
    <cellStyle name="Note 4 6" xfId="3291" xr:uid="{BB37DC29-4E69-4C7F-9777-015B2881EFCB}"/>
    <cellStyle name="Note 5" xfId="3292" xr:uid="{55940B4A-44D2-4E9E-BFB9-AE9609831F81}"/>
    <cellStyle name="Note 5 2" xfId="3293" xr:uid="{19ABF470-FB1D-48F4-BB65-10F466818C60}"/>
    <cellStyle name="Note 5 2 2" xfId="3294" xr:uid="{B9757CB5-4939-4F9B-A3DB-4422C00F4DF3}"/>
    <cellStyle name="Note 5 2 2 2" xfId="3295" xr:uid="{6EB290A7-C929-402B-A8F1-D29A20490849}"/>
    <cellStyle name="Note 5 2 2 2 2" xfId="3296" xr:uid="{53E600B2-5752-4C7C-9912-61E7EC4E69DC}"/>
    <cellStyle name="Note 5 2 2 3" xfId="3297" xr:uid="{EFBD8215-CC26-44DD-9744-A7433D007DB9}"/>
    <cellStyle name="Note 5 2 2 3 2" xfId="3298" xr:uid="{A75AB62A-5508-4BA1-83EA-DD3CAF0B3EAE}"/>
    <cellStyle name="Note 5 2 2 4" xfId="3299" xr:uid="{48E6630D-775E-4CFE-ABC8-A356E589B19C}"/>
    <cellStyle name="Note 5 2 3" xfId="3300" xr:uid="{D16F87FB-BF33-4A21-B04C-2D4A99DEF92A}"/>
    <cellStyle name="Note 5 2 3 2" xfId="3301" xr:uid="{8175FCF8-0154-4CA7-B1C0-C8D502CCF5D0}"/>
    <cellStyle name="Note 5 2 4" xfId="3302" xr:uid="{91515E7F-DB94-4EAF-8D6E-718C3AB58507}"/>
    <cellStyle name="Note 5 2 4 2" xfId="3303" xr:uid="{3752B685-0AAF-47DF-A656-6AD5C92124BF}"/>
    <cellStyle name="Note 5 2 5" xfId="3304" xr:uid="{6C98D3F4-02BD-452B-9416-DB058D5B2763}"/>
    <cellStyle name="Note 5 3" xfId="3305" xr:uid="{BD51DD6B-B64B-4B08-B5EA-630C732E6E99}"/>
    <cellStyle name="Note 5 3 2" xfId="3306" xr:uid="{DA2D9C41-4CD8-4F43-86CD-C50E2FF0E419}"/>
    <cellStyle name="Note 5 3 2 2" xfId="3307" xr:uid="{3BA19729-A721-4886-8ED7-356B98F9CA36}"/>
    <cellStyle name="Note 5 3 3" xfId="3308" xr:uid="{8BD81CED-0B53-4D1C-9D03-F90B73571E3D}"/>
    <cellStyle name="Note 5 3 3 2" xfId="3309" xr:uid="{E906E1E3-1A6B-4E9B-9062-8C2C0BF026A8}"/>
    <cellStyle name="Note 5 3 4" xfId="3310" xr:uid="{A40D604D-598C-4698-B4F5-B4B9D4E07587}"/>
    <cellStyle name="Note 5 4" xfId="3311" xr:uid="{7A160CE8-9C01-4322-B280-1CC855D25267}"/>
    <cellStyle name="Note 5 4 2" xfId="3312" xr:uid="{59613B71-FB0B-4877-BF25-D74AE3A23163}"/>
    <cellStyle name="Note 5 5" xfId="3313" xr:uid="{BC854F68-F0C8-4A9C-B2FD-AF23BC56B059}"/>
    <cellStyle name="Note 5 5 2" xfId="3314" xr:uid="{72CDC63D-AAC9-407C-B3DA-01BFB4E3F518}"/>
    <cellStyle name="Note 5 6" xfId="3315" xr:uid="{39907D60-4592-4FA3-8F33-4894A5E73B99}"/>
    <cellStyle name="Note 6" xfId="3316" xr:uid="{2CD21017-A5A9-4AF2-8FF6-8F7FC273F4A7}"/>
    <cellStyle name="Note 6 2" xfId="3317" xr:uid="{6830F3A6-A557-4CC9-9D08-4C10DD919282}"/>
    <cellStyle name="Note 6 2 2" xfId="3318" xr:uid="{11ECF4C4-5C56-46A5-BD91-747E554EB873}"/>
    <cellStyle name="Note 6 2 2 2" xfId="3319" xr:uid="{B1351198-EA24-4CC5-A2FD-A01AE28C0488}"/>
    <cellStyle name="Note 6 2 2 2 2" xfId="3320" xr:uid="{866558DF-F03D-4EC2-8292-4109193A2EA0}"/>
    <cellStyle name="Note 6 2 2 3" xfId="3321" xr:uid="{21DE9220-3E6C-4C1F-AD09-CAB4F61139F4}"/>
    <cellStyle name="Note 6 2 2 3 2" xfId="3322" xr:uid="{275CDFF7-4642-4CB6-8020-2F89EE186A9F}"/>
    <cellStyle name="Note 6 2 2 4" xfId="3323" xr:uid="{245EB83E-400C-46C2-A114-087E67B5DD3E}"/>
    <cellStyle name="Note 6 2 3" xfId="3324" xr:uid="{042CFCAF-7E69-4737-B30F-5596702C5DF1}"/>
    <cellStyle name="Note 6 2 3 2" xfId="3325" xr:uid="{809107ED-B9D8-4B24-93E2-8ADDC55958CF}"/>
    <cellStyle name="Note 6 2 4" xfId="3326" xr:uid="{F633B6DA-ACE4-47D6-BD05-3331B5BB1ACB}"/>
    <cellStyle name="Note 6 2 4 2" xfId="3327" xr:uid="{DEFEE8B5-FF61-4FAF-A48F-0A0E8BDC58FB}"/>
    <cellStyle name="Note 6 2 5" xfId="3328" xr:uid="{C3667CBD-BF60-4820-8052-60CF4D079ACE}"/>
    <cellStyle name="Note 6 3" xfId="3329" xr:uid="{00C88D4B-C1D3-4907-A9ED-E89D2E5F8FDC}"/>
    <cellStyle name="Note 6 3 2" xfId="3330" xr:uid="{B6568C4F-834F-46C2-84F5-5FE8DF45A685}"/>
    <cellStyle name="Note 6 3 2 2" xfId="3331" xr:uid="{0AB31BEC-FB04-472E-A259-9F46395C45DB}"/>
    <cellStyle name="Note 6 3 3" xfId="3332" xr:uid="{933DFA05-87DC-4910-B0AB-8FB8B94B748B}"/>
    <cellStyle name="Note 6 3 3 2" xfId="3333" xr:uid="{4B4902C2-40F8-42BB-A241-1011E9C3203F}"/>
    <cellStyle name="Note 6 3 4" xfId="3334" xr:uid="{D314876E-DCC8-4CDA-9B9A-89E5D910BDE4}"/>
    <cellStyle name="Note 6 4" xfId="3335" xr:uid="{2E4C5BC3-0EB4-4B9F-818A-AA34F9028F40}"/>
    <cellStyle name="Note 6 4 2" xfId="3336" xr:uid="{3D8C5885-2E67-4A11-B811-055D43EBE4D1}"/>
    <cellStyle name="Note 6 5" xfId="3337" xr:uid="{709981F9-4011-4040-99FD-BB88021167E9}"/>
    <cellStyle name="Note 6 5 2" xfId="3338" xr:uid="{F6C0050D-B1A7-438C-ADF0-FE0EA99CAFF3}"/>
    <cellStyle name="Note 6 6" xfId="3339" xr:uid="{7540F226-3A84-49E1-B36E-B6E53F257BBA}"/>
    <cellStyle name="Note 7" xfId="3340" xr:uid="{018E940F-B2CE-4992-A9FB-6DF17ABF2FCA}"/>
    <cellStyle name="Note 7 2" xfId="3341" xr:uid="{A327432C-2E7D-42BD-BB82-D911F137955C}"/>
    <cellStyle name="Note 7 2 2" xfId="3342" xr:uid="{B9F7F43F-60D9-4F62-BB0B-54317576EB05}"/>
    <cellStyle name="Note 7 2 2 2" xfId="3343" xr:uid="{C44D2DE5-9114-4307-853A-55B1BA725C18}"/>
    <cellStyle name="Note 7 2 2 2 2" xfId="3344" xr:uid="{AAF55F15-00C4-44B8-BBFE-AD341BE633B5}"/>
    <cellStyle name="Note 7 2 2 3" xfId="3345" xr:uid="{FD629D1F-83DB-4381-AA42-DB1AF3F3F6CA}"/>
    <cellStyle name="Note 7 2 2 3 2" xfId="3346" xr:uid="{D6E2364C-4196-4E8C-AAF3-135A17A64FDA}"/>
    <cellStyle name="Note 7 2 2 4" xfId="3347" xr:uid="{E7671DE1-D97A-40EE-B765-15001CD7EF74}"/>
    <cellStyle name="Note 7 2 3" xfId="3348" xr:uid="{AC1C7436-3967-43D3-94EE-93FB52073BF6}"/>
    <cellStyle name="Note 7 2 3 2" xfId="3349" xr:uid="{4DAAFBFE-AC61-4A10-9EBF-E1C648981A94}"/>
    <cellStyle name="Note 7 2 4" xfId="3350" xr:uid="{045DD680-0801-4141-9ACB-1FAF66815C03}"/>
    <cellStyle name="Note 7 2 4 2" xfId="3351" xr:uid="{30BA2AFE-7254-4813-A0E5-4685920FB818}"/>
    <cellStyle name="Note 7 2 5" xfId="3352" xr:uid="{AF47E118-1625-472A-925F-417539C4D301}"/>
    <cellStyle name="Note 7 3" xfId="3353" xr:uid="{0689540F-F9C2-4EF0-9B84-B43A836F3909}"/>
    <cellStyle name="Note 7 3 2" xfId="3354" xr:uid="{FA719B5E-C97F-457D-A861-701F42C4BE48}"/>
    <cellStyle name="Note 7 3 2 2" xfId="3355" xr:uid="{33B5CB9C-9B30-49A6-B4B5-BD17509CD697}"/>
    <cellStyle name="Note 7 3 3" xfId="3356" xr:uid="{A5F69A6F-6743-4E2B-B5DC-0293577DEDB3}"/>
    <cellStyle name="Note 7 3 3 2" xfId="3357" xr:uid="{C0BF645A-E6AE-4808-89CF-34C26CD48EA4}"/>
    <cellStyle name="Note 7 3 4" xfId="3358" xr:uid="{91EA906D-E4B0-4C4F-AADA-A029B3CF69AE}"/>
    <cellStyle name="Note 7 4" xfId="3359" xr:uid="{94926FEA-6C56-4E0A-A66A-E41CFA837ED0}"/>
    <cellStyle name="Note 7 4 2" xfId="3360" xr:uid="{52D16137-11DB-49FA-BC43-5CAA7617F292}"/>
    <cellStyle name="Note 7 5" xfId="3361" xr:uid="{6FD4F903-323C-4359-B7D2-685925EC63EC}"/>
    <cellStyle name="Note 7 5 2" xfId="3362" xr:uid="{D3261963-59FA-4A8B-BE7B-0752E4A8E645}"/>
    <cellStyle name="Note 7 6" xfId="3363" xr:uid="{B77617DF-9EDF-46BC-910F-2A8B645F5C25}"/>
    <cellStyle name="Note 8" xfId="3364" xr:uid="{C5A2DA8B-D343-498F-8413-4F560E19C23C}"/>
    <cellStyle name="Note 8 2" xfId="3365" xr:uid="{CC3164CD-5664-4321-BD01-900B4E73D347}"/>
    <cellStyle name="Note 8 2 2" xfId="3366" xr:uid="{9D3B5158-5475-4836-919B-3A371BCF719D}"/>
    <cellStyle name="Note 8 2 2 2" xfId="3367" xr:uid="{5F7F2F0E-A058-4448-8D5C-EFA7ADD8E788}"/>
    <cellStyle name="Note 8 2 2 2 2" xfId="3368" xr:uid="{F92D263C-8599-4C5C-BF59-2EC56D7D8D13}"/>
    <cellStyle name="Note 8 2 2 3" xfId="3369" xr:uid="{5299368B-0F67-4441-8E51-25BF8FF7C630}"/>
    <cellStyle name="Note 8 2 2 3 2" xfId="3370" xr:uid="{1D10BF1C-78FB-4B11-9A8E-1D471150AC10}"/>
    <cellStyle name="Note 8 2 2 4" xfId="3371" xr:uid="{56073626-A901-4C91-9D6B-62761B92094F}"/>
    <cellStyle name="Note 8 2 3" xfId="3372" xr:uid="{7CA1E5D1-B34F-4AB5-848E-AF9B78DCE2D4}"/>
    <cellStyle name="Note 8 2 3 2" xfId="3373" xr:uid="{A9E3F54A-C4E7-46A4-B243-5CD7EFB0EDA8}"/>
    <cellStyle name="Note 8 2 4" xfId="3374" xr:uid="{731A1B6D-A7F7-4D07-8902-0DBEFA6C5C1C}"/>
    <cellStyle name="Note 8 2 4 2" xfId="3375" xr:uid="{8BEF9691-759E-416F-8186-8100534A4105}"/>
    <cellStyle name="Note 8 2 5" xfId="3376" xr:uid="{A811EBF7-681F-4CEF-A5B6-9B31C97D8CBF}"/>
    <cellStyle name="Note 8 3" xfId="3377" xr:uid="{CA778874-9349-420C-932A-1555FCC7F726}"/>
    <cellStyle name="Note 8 3 2" xfId="3378" xr:uid="{F7706D6E-4E75-4E9B-A1CA-1AB13BC9A784}"/>
    <cellStyle name="Note 8 3 2 2" xfId="3379" xr:uid="{23639D78-80C3-41B0-B5DB-9B89520C9495}"/>
    <cellStyle name="Note 8 3 3" xfId="3380" xr:uid="{904F649B-DF5E-4031-B60B-75E84F2871BA}"/>
    <cellStyle name="Note 8 3 3 2" xfId="3381" xr:uid="{79360264-6ACA-4947-9028-1A0E7F9C8AA6}"/>
    <cellStyle name="Note 8 3 4" xfId="3382" xr:uid="{244823C5-4AD4-477E-83FD-C5F9289AED46}"/>
    <cellStyle name="Note 8 4" xfId="3383" xr:uid="{7A8C09EF-2D88-4A17-982D-2107CF8E8A79}"/>
    <cellStyle name="Note 8 4 2" xfId="3384" xr:uid="{B8F1A7F9-F6E0-48DC-B0BC-0DA359E646E6}"/>
    <cellStyle name="Note 8 5" xfId="3385" xr:uid="{23E66836-1737-4370-A117-90939260B8E2}"/>
    <cellStyle name="Note 8 5 2" xfId="3386" xr:uid="{69A0DF86-44CA-48DE-9BBC-A48697F8A823}"/>
    <cellStyle name="Note 8 6" xfId="3387" xr:uid="{7C2682DA-5E9D-4841-AE5D-99E897710673}"/>
    <cellStyle name="Note 9" xfId="3388" xr:uid="{0C17764D-CADD-4EC2-99AF-82A8E762032F}"/>
    <cellStyle name="Note 9 2" xfId="3389" xr:uid="{D6201BC9-DD27-4275-9AA9-6F008C9A4A33}"/>
    <cellStyle name="Note 9 2 2" xfId="3390" xr:uid="{1B6F0044-8879-4F34-B960-28DC2E9981B5}"/>
    <cellStyle name="Note 9 2 2 2" xfId="3391" xr:uid="{1D0CD5FC-6DBF-4369-9657-3829556B25DF}"/>
    <cellStyle name="Note 9 2 3" xfId="3392" xr:uid="{167EF921-05F9-4DD3-9290-4A5694B85751}"/>
    <cellStyle name="Note 9 2 3 2" xfId="3393" xr:uid="{35DAFDF0-04C9-4AE7-AF95-296E32AC9770}"/>
    <cellStyle name="Note 9 2 4" xfId="3394" xr:uid="{97D84E4C-EABA-443C-81D9-7161AE5FCEA7}"/>
    <cellStyle name="Note 9 3" xfId="3395" xr:uid="{D15E7E3C-ADBF-4C36-AA06-47DAD0981C3C}"/>
    <cellStyle name="Note 9 3 2" xfId="3396" xr:uid="{F187AF31-E052-477A-B68A-E8C928B07D49}"/>
    <cellStyle name="Note 9 4" xfId="3397" xr:uid="{645299B7-E910-419C-81F9-0AFA6F1E9678}"/>
    <cellStyle name="Note 9 4 2" xfId="3398" xr:uid="{15CE98FE-27A5-4407-B264-D39678C42F05}"/>
    <cellStyle name="Note 9 5" xfId="3399" xr:uid="{16E7A5CD-5FA5-4D3C-AA74-5371FF72E395}"/>
    <cellStyle name="Output 2" xfId="3400" xr:uid="{C133CF14-65C7-49D8-A47D-5F07092DD203}"/>
    <cellStyle name="Output 2 2" xfId="3401" xr:uid="{A3705D7B-0B79-48E6-9A6B-7DD169AEC85D}"/>
    <cellStyle name="Percent" xfId="1" builtinId="5"/>
    <cellStyle name="Percent 2" xfId="3402" xr:uid="{71C037D1-73BE-45F9-810D-4B4DC6BF03B2}"/>
    <cellStyle name="Percent 2 2" xfId="3403" xr:uid="{1B0CD824-B582-4EA3-9621-C8EE1F016373}"/>
    <cellStyle name="Percent 2 3" xfId="3404" xr:uid="{1665BE0A-9341-45B6-BDA4-887659D0736B}"/>
    <cellStyle name="Percent 2 3 2" xfId="3405" xr:uid="{76DF1838-9F06-4074-B56B-0A0853480F80}"/>
    <cellStyle name="Percent 3" xfId="3406" xr:uid="{F241DA65-C196-4D92-9FE2-864D2313D3D3}"/>
    <cellStyle name="Percent 3 2" xfId="3407" xr:uid="{9DBDA601-2E7B-4148-8DE6-3F5E4685ED0C}"/>
    <cellStyle name="Percent 3 2 2" xfId="3408" xr:uid="{2B583139-8996-4D93-B55B-B186DE6782B4}"/>
    <cellStyle name="Percent 3 3" xfId="3409" xr:uid="{67082BBD-D273-4F99-A2D4-8CF9BA939BAC}"/>
    <cellStyle name="Percent 3 3 2" xfId="3410" xr:uid="{7A2D72AA-682C-4E8C-8AC9-749F3DC38354}"/>
    <cellStyle name="Percent 3 3 3" xfId="3411" xr:uid="{9BD82C3C-53CB-4454-9EBF-CE2BAC385FF9}"/>
    <cellStyle name="Percent 3 3 3 2" xfId="3412" xr:uid="{5E0C5500-108B-4B7F-BDC4-631EE788E2B6}"/>
    <cellStyle name="Percent 3 4" xfId="3413" xr:uid="{B4598358-EC6C-4907-828E-704CF02BCD4F}"/>
    <cellStyle name="Percent 4" xfId="3414" xr:uid="{18C0AABE-4560-46BC-8B89-F2A7AC7B387E}"/>
    <cellStyle name="Percent 4 2" xfId="3415" xr:uid="{83D471EC-734F-466D-8381-FD2668325FEB}"/>
    <cellStyle name="Percent 5" xfId="3416" xr:uid="{93B68014-EBA8-4976-9D82-C2F8BBB4CBFE}"/>
    <cellStyle name="Percent 5 2" xfId="3417" xr:uid="{26C10BDE-DAB0-46AA-B03E-8CF7BBC36E47}"/>
    <cellStyle name="Percent 6" xfId="3418" xr:uid="{7DB268C8-1A03-4DAE-A426-FFE7D36FDD46}"/>
    <cellStyle name="Percent 6 2" xfId="3419" xr:uid="{BC9F6731-C509-40F5-AD80-FB930A81799D}"/>
    <cellStyle name="Percent 7" xfId="3420" xr:uid="{CB3CC152-4C42-4286-B3E4-6FD8907D49EF}"/>
    <cellStyle name="Total 2" xfId="3421" xr:uid="{28C59AE1-8156-4C07-A432-DD969FE748FA}"/>
    <cellStyle name="Total 2 2" xfId="3422" xr:uid="{97FA3144-A59E-4ECF-B647-C66C5B619FAE}"/>
    <cellStyle name="Warning Text 2" xfId="3423" xr:uid="{3AEFBB46-A175-476E-B435-8F2F6BDD715C}"/>
    <cellStyle name="Warning Text 2 2" xfId="3424" xr:uid="{BF32C791-4034-4548-AAD1-AAAD7490871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 Constant</a:t>
            </a:r>
            <a:r>
              <a:rPr lang="en-IE" baseline="0"/>
              <a:t> Growth Factor Model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E"/>
        </a:p>
      </c:txPr>
    </c:title>
    <c:autoTitleDeleted val="0"/>
    <c:plotArea>
      <c:layout/>
      <c:areaChart>
        <c:grouping val="stacked"/>
        <c:varyColors val="0"/>
        <c:ser>
          <c:idx val="3"/>
          <c:order val="1"/>
          <c:tx>
            <c:strRef>
              <c:f>Model!$A$19</c:f>
              <c:strCache>
                <c:ptCount val="1"/>
                <c:pt idx="0">
                  <c:v>Fossil Generation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cat>
            <c:numRef>
              <c:f>Model!$B$14:$AB$14</c:f>
              <c:numCache>
                <c:formatCode>General</c:formatCode>
                <c:ptCount val="2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  <c:pt idx="13">
                  <c:v>2037</c:v>
                </c:pt>
                <c:pt idx="14">
                  <c:v>2038</c:v>
                </c:pt>
                <c:pt idx="15">
                  <c:v>2039</c:v>
                </c:pt>
                <c:pt idx="16">
                  <c:v>2040</c:v>
                </c:pt>
                <c:pt idx="17">
                  <c:v>2041</c:v>
                </c:pt>
                <c:pt idx="18">
                  <c:v>2042</c:v>
                </c:pt>
                <c:pt idx="19">
                  <c:v>2043</c:v>
                </c:pt>
                <c:pt idx="20">
                  <c:v>2044</c:v>
                </c:pt>
                <c:pt idx="21">
                  <c:v>2045</c:v>
                </c:pt>
                <c:pt idx="22">
                  <c:v>2046</c:v>
                </c:pt>
                <c:pt idx="23">
                  <c:v>2047</c:v>
                </c:pt>
                <c:pt idx="24">
                  <c:v>2048</c:v>
                </c:pt>
                <c:pt idx="25">
                  <c:v>2049</c:v>
                </c:pt>
                <c:pt idx="26">
                  <c:v>2050</c:v>
                </c:pt>
              </c:numCache>
            </c:numRef>
          </c:cat>
          <c:val>
            <c:numRef>
              <c:f>Model!$B$19:$AC$19</c:f>
              <c:numCache>
                <c:formatCode>0</c:formatCode>
                <c:ptCount val="28"/>
                <c:pt idx="0">
                  <c:v>20242.382577231379</c:v>
                </c:pt>
                <c:pt idx="1">
                  <c:v>20428.807563706392</c:v>
                </c:pt>
                <c:pt idx="2">
                  <c:v>20587.81983939265</c:v>
                </c:pt>
                <c:pt idx="3">
                  <c:v>20716.286640739687</c:v>
                </c:pt>
                <c:pt idx="4">
                  <c:v>20810.819494534644</c:v>
                </c:pt>
                <c:pt idx="5">
                  <c:v>20867.755225739475</c:v>
                </c:pt>
                <c:pt idx="6">
                  <c:v>20883.135603102201</c:v>
                </c:pt>
                <c:pt idx="7">
                  <c:v>20852.685526203088</c:v>
                </c:pt>
                <c:pt idx="8">
                  <c:v>20771.789650823481</c:v>
                </c:pt>
                <c:pt idx="9">
                  <c:v>20635.467342276817</c:v>
                </c:pt>
                <c:pt idx="10">
                  <c:v>20438.345838584693</c:v>
                </c:pt>
                <c:pt idx="11">
                  <c:v>20174.631497080514</c:v>
                </c:pt>
                <c:pt idx="12">
                  <c:v>19838.078989140828</c:v>
                </c:pt>
                <c:pt idx="13">
                  <c:v>19421.958298239239</c:v>
                </c:pt>
                <c:pt idx="14">
                  <c:v>18919.019366346227</c:v>
                </c:pt>
                <c:pt idx="15">
                  <c:v>18321.454222813547</c:v>
                </c:pt>
                <c:pt idx="16">
                  <c:v>17620.856418234209</c:v>
                </c:pt>
                <c:pt idx="17">
                  <c:v>16808.177573304965</c:v>
                </c:pt>
                <c:pt idx="18">
                  <c:v>15873.68083938044</c:v>
                </c:pt>
                <c:pt idx="19">
                  <c:v>14806.891053135458</c:v>
                </c:pt>
                <c:pt idx="20">
                  <c:v>13596.541352479204</c:v>
                </c:pt>
                <c:pt idx="21">
                  <c:v>12230.516004521678</c:v>
                </c:pt>
                <c:pt idx="22">
                  <c:v>10695.789178904126</c:v>
                </c:pt>
                <c:pt idx="23">
                  <c:v>8978.3593810912662</c:v>
                </c:pt>
                <c:pt idx="24">
                  <c:v>7063.1792401973516</c:v>
                </c:pt>
                <c:pt idx="25">
                  <c:v>4934.0803244896897</c:v>
                </c:pt>
                <c:pt idx="26">
                  <c:v>2573.6926347827839</c:v>
                </c:pt>
                <c:pt idx="27">
                  <c:v>-36.641598600310999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B4-4924-A1ED-A5191F7B31E1}"/>
            </c:ext>
          </c:extLst>
        </c:ser>
        <c:ser>
          <c:idx val="4"/>
          <c:order val="2"/>
          <c:tx>
            <c:strRef>
              <c:f>Model!$A$18</c:f>
              <c:strCache>
                <c:ptCount val="1"/>
                <c:pt idx="0">
                  <c:v>Renewable Generation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val>
            <c:numRef>
              <c:f>Model!$B$18:$AC$18</c:f>
              <c:numCache>
                <c:formatCode>0</c:formatCode>
                <c:ptCount val="28"/>
                <c:pt idx="0">
                  <c:v>13476.333957768824</c:v>
                </c:pt>
                <c:pt idx="1">
                  <c:v>14301.470467343819</c:v>
                </c:pt>
                <c:pt idx="2">
                  <c:v>15184.366532589065</c:v>
                </c:pt>
                <c:pt idx="3">
                  <c:v>16129.065322401479</c:v>
                </c:pt>
                <c:pt idx="4">
                  <c:v>17139.893027500762</c:v>
                </c:pt>
                <c:pt idx="5">
                  <c:v>18221.478671956993</c:v>
                </c:pt>
                <c:pt idx="6">
                  <c:v>19378.775311525162</c:v>
                </c:pt>
                <c:pt idx="7">
                  <c:v>20617.0827158631</c:v>
                </c:pt>
                <c:pt idx="8">
                  <c:v>21942.071638504694</c:v>
                </c:pt>
                <c:pt idx="9">
                  <c:v>23359.809785731202</c:v>
                </c:pt>
                <c:pt idx="10">
                  <c:v>24876.789603263565</c:v>
                </c:pt>
                <c:pt idx="11">
                  <c:v>26499.958008023194</c:v>
                </c:pt>
                <c:pt idx="12">
                  <c:v>28236.748201115995</c:v>
                </c:pt>
                <c:pt idx="13">
                  <c:v>30095.113707725293</c:v>
                </c:pt>
                <c:pt idx="14">
                  <c:v>32083.564799797241</c:v>
                </c:pt>
                <c:pt idx="15">
                  <c:v>34211.207468314227</c:v>
                </c:pt>
                <c:pt idx="16">
                  <c:v>36487.7851236274</c:v>
                </c:pt>
                <c:pt idx="17">
                  <c:v>38923.723214812497</c:v>
                </c:pt>
                <c:pt idx="18">
                  <c:v>41530.176972380548</c:v>
                </c:pt>
                <c:pt idx="19">
                  <c:v>44319.082492978363</c:v>
                </c:pt>
                <c:pt idx="20">
                  <c:v>47303.21140001803</c:v>
                </c:pt>
                <c:pt idx="21">
                  <c:v>50496.229330550472</c:v>
                </c:pt>
                <c:pt idx="22">
                  <c:v>53912.758516220187</c:v>
                </c:pt>
                <c:pt idx="23">
                  <c:v>57568.44474488678</c:v>
                </c:pt>
                <c:pt idx="24">
                  <c:v>61480.029009560036</c:v>
                </c:pt>
                <c:pt idx="25">
                  <c:v>65665.424172760409</c:v>
                </c:pt>
                <c:pt idx="26">
                  <c:v>70143.796997384823</c:v>
                </c:pt>
                <c:pt idx="27">
                  <c:v>74935.655919732948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B4-4924-A1ED-A5191F7B3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577144"/>
        <c:axId val="687577504"/>
      </c:areaChart>
      <c:lineChart>
        <c:grouping val="standard"/>
        <c:varyColors val="0"/>
        <c:ser>
          <c:idx val="0"/>
          <c:order val="0"/>
          <c:tx>
            <c:strRef>
              <c:f>Model!$A$15</c:f>
              <c:strCache>
                <c:ptCount val="1"/>
                <c:pt idx="0">
                  <c:v>Total Demand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Model!$B$14:$AB$14</c:f>
              <c:numCache>
                <c:formatCode>General</c:formatCode>
                <c:ptCount val="2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  <c:pt idx="13">
                  <c:v>2037</c:v>
                </c:pt>
                <c:pt idx="14">
                  <c:v>2038</c:v>
                </c:pt>
                <c:pt idx="15">
                  <c:v>2039</c:v>
                </c:pt>
                <c:pt idx="16">
                  <c:v>2040</c:v>
                </c:pt>
                <c:pt idx="17">
                  <c:v>2041</c:v>
                </c:pt>
                <c:pt idx="18">
                  <c:v>2042</c:v>
                </c:pt>
                <c:pt idx="19">
                  <c:v>2043</c:v>
                </c:pt>
                <c:pt idx="20">
                  <c:v>2044</c:v>
                </c:pt>
                <c:pt idx="21">
                  <c:v>2045</c:v>
                </c:pt>
                <c:pt idx="22">
                  <c:v>2046</c:v>
                </c:pt>
                <c:pt idx="23">
                  <c:v>2047</c:v>
                </c:pt>
                <c:pt idx="24">
                  <c:v>2048</c:v>
                </c:pt>
                <c:pt idx="25">
                  <c:v>2049</c:v>
                </c:pt>
                <c:pt idx="26">
                  <c:v>2050</c:v>
                </c:pt>
              </c:numCache>
            </c:numRef>
          </c:cat>
          <c:val>
            <c:numRef>
              <c:f>Model!$B$15:$AC$15</c:f>
              <c:numCache>
                <c:formatCode>0</c:formatCode>
                <c:ptCount val="28"/>
                <c:pt idx="0">
                  <c:v>33718.716535000203</c:v>
                </c:pt>
                <c:pt idx="1">
                  <c:v>34730.278031050213</c:v>
                </c:pt>
                <c:pt idx="2">
                  <c:v>35772.186371981719</c:v>
                </c:pt>
                <c:pt idx="3">
                  <c:v>36845.351963141169</c:v>
                </c:pt>
                <c:pt idx="4">
                  <c:v>37950.712522035406</c:v>
                </c:pt>
                <c:pt idx="5">
                  <c:v>39089.233897696467</c:v>
                </c:pt>
                <c:pt idx="6">
                  <c:v>40261.910914627362</c:v>
                </c:pt>
                <c:pt idx="7">
                  <c:v>41469.768242066188</c:v>
                </c:pt>
                <c:pt idx="8">
                  <c:v>42713.861289328175</c:v>
                </c:pt>
                <c:pt idx="9">
                  <c:v>43995.27712800802</c:v>
                </c:pt>
                <c:pt idx="10">
                  <c:v>45315.135441848259</c:v>
                </c:pt>
                <c:pt idx="11">
                  <c:v>46674.589505103708</c:v>
                </c:pt>
                <c:pt idx="12">
                  <c:v>48074.827190256823</c:v>
                </c:pt>
                <c:pt idx="13">
                  <c:v>49517.072005964532</c:v>
                </c:pt>
                <c:pt idx="14">
                  <c:v>51002.584166143468</c:v>
                </c:pt>
                <c:pt idx="15">
                  <c:v>52532.661691127774</c:v>
                </c:pt>
                <c:pt idx="16">
                  <c:v>54108.641541861609</c:v>
                </c:pt>
                <c:pt idx="17">
                  <c:v>55731.900788117462</c:v>
                </c:pt>
                <c:pt idx="18">
                  <c:v>57403.857811760987</c:v>
                </c:pt>
                <c:pt idx="19">
                  <c:v>59125.973546113819</c:v>
                </c:pt>
                <c:pt idx="20">
                  <c:v>60899.752752497232</c:v>
                </c:pt>
                <c:pt idx="21">
                  <c:v>62726.745335072148</c:v>
                </c:pt>
                <c:pt idx="22">
                  <c:v>64608.547695124311</c:v>
                </c:pt>
                <c:pt idx="23">
                  <c:v>66546.804125978044</c:v>
                </c:pt>
                <c:pt idx="24">
                  <c:v>68543.208249757387</c:v>
                </c:pt>
                <c:pt idx="25">
                  <c:v>70599.504497250105</c:v>
                </c:pt>
                <c:pt idx="26">
                  <c:v>72717.489632167606</c:v>
                </c:pt>
                <c:pt idx="27">
                  <c:v>74899.014321132636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B4-4924-A1ED-A5191F7B3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577144"/>
        <c:axId val="687577504"/>
      </c:lineChart>
      <c:catAx>
        <c:axId val="68757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577504"/>
        <c:crosses val="autoZero"/>
        <c:auto val="1"/>
        <c:lblAlgn val="ctr"/>
        <c:lblOffset val="100"/>
        <c:noMultiLvlLbl val="0"/>
      </c:catAx>
      <c:valAx>
        <c:axId val="6875775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57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 Constant</a:t>
            </a:r>
            <a:r>
              <a:rPr lang="en-IE" baseline="0"/>
              <a:t> Growth Factor Model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E"/>
        </a:p>
      </c:txPr>
    </c:title>
    <c:autoTitleDeleted val="0"/>
    <c:plotArea>
      <c:layout/>
      <c:areaChart>
        <c:grouping val="stacked"/>
        <c:varyColors val="0"/>
        <c:ser>
          <c:idx val="3"/>
          <c:order val="1"/>
          <c:tx>
            <c:strRef>
              <c:f>'Input Model'!$A$10</c:f>
              <c:strCache>
                <c:ptCount val="1"/>
                <c:pt idx="0">
                  <c:v>Fossil Generation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cat>
            <c:numRef>
              <c:f>'Input Model'!$B$5:$AB$5</c:f>
              <c:numCache>
                <c:formatCode>General</c:formatCode>
                <c:ptCount val="2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  <c:pt idx="13">
                  <c:v>2037</c:v>
                </c:pt>
                <c:pt idx="14">
                  <c:v>2038</c:v>
                </c:pt>
                <c:pt idx="15">
                  <c:v>2039</c:v>
                </c:pt>
                <c:pt idx="16">
                  <c:v>2040</c:v>
                </c:pt>
                <c:pt idx="17">
                  <c:v>2041</c:v>
                </c:pt>
                <c:pt idx="18">
                  <c:v>2042</c:v>
                </c:pt>
                <c:pt idx="19">
                  <c:v>2043</c:v>
                </c:pt>
                <c:pt idx="20">
                  <c:v>2044</c:v>
                </c:pt>
                <c:pt idx="21">
                  <c:v>2045</c:v>
                </c:pt>
                <c:pt idx="22">
                  <c:v>2046</c:v>
                </c:pt>
                <c:pt idx="23">
                  <c:v>2047</c:v>
                </c:pt>
                <c:pt idx="24">
                  <c:v>2048</c:v>
                </c:pt>
                <c:pt idx="25">
                  <c:v>2049</c:v>
                </c:pt>
                <c:pt idx="26">
                  <c:v>2050</c:v>
                </c:pt>
              </c:numCache>
            </c:numRef>
          </c:cat>
          <c:val>
            <c:numRef>
              <c:f>'Input Model'!$B$10:$AC$10</c:f>
              <c:numCache>
                <c:formatCode>0</c:formatCode>
                <c:ptCount val="28"/>
                <c:pt idx="0">
                  <c:v>20242.382577231379</c:v>
                </c:pt>
                <c:pt idx="1">
                  <c:v>20193.054275256392</c:v>
                </c:pt>
                <c:pt idx="2">
                  <c:v>20078.592736340655</c:v>
                </c:pt>
                <c:pt idx="3">
                  <c:v>19891.315158466608</c:v>
                </c:pt>
                <c:pt idx="4">
                  <c:v>19622.792663114335</c:v>
                </c:pt>
                <c:pt idx="5">
                  <c:v>19263.781509646698</c:v>
                </c:pt>
                <c:pt idx="6">
                  <c:v>18804.148069827312</c:v>
                </c:pt>
                <c:pt idx="7">
                  <c:v>18232.78699940833</c:v>
                </c:pt>
                <c:pt idx="8">
                  <c:v>17537.531993005308</c:v>
                </c:pt>
                <c:pt idx="9">
                  <c:v>16705.058453190293</c:v>
                </c:pt>
                <c:pt idx="10">
                  <c:v>15720.777344471137</c:v>
                </c:pt>
                <c:pt idx="11">
                  <c:v>14568.719437136844</c:v>
                </c:pt>
                <c:pt idx="12">
                  <c:v>13231.409074347141</c:v>
                </c:pt>
                <c:pt idx="13">
                  <c:v>11689.726517797173</c:v>
                </c:pt>
                <c:pt idx="14">
                  <c:v>9922.7578422152455</c:v>
                </c:pt>
                <c:pt idx="15">
                  <c:v>7907.6312562202083</c:v>
                </c:pt>
                <c:pt idx="16">
                  <c:v>5619.3386259865592</c:v>
                </c:pt>
                <c:pt idx="17">
                  <c:v>3030.5408679878537</c:v>
                </c:pt>
                <c:pt idx="18">
                  <c:v>111.3557569939087</c:v>
                </c:pt>
                <c:pt idx="19">
                  <c:v>-3170.8734354081016</c:v>
                </c:pt>
                <c:pt idx="20">
                  <c:v>-6851.8301991874678</c:v>
                </c:pt>
                <c:pt idx="21">
                  <c:v>-10970.499824089971</c:v>
                </c:pt>
                <c:pt idx="22">
                  <c:v>-15569.469270188207</c:v>
                </c:pt>
                <c:pt idx="23">
                  <c:v>-20695.254108038411</c:v>
                </c:pt>
                <c:pt idx="24">
                  <c:v>-26398.654967146358</c:v>
                </c:pt>
                <c:pt idx="25">
                  <c:v>-32735.146151000779</c:v>
                </c:pt>
                <c:pt idx="26">
                  <c:v>-39765.299316251665</c:v>
                </c:pt>
                <c:pt idx="27">
                  <c:v>-47555.245374470178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FD-4992-9A4C-EF1200981737}"/>
            </c:ext>
          </c:extLst>
        </c:ser>
        <c:ser>
          <c:idx val="4"/>
          <c:order val="2"/>
          <c:tx>
            <c:strRef>
              <c:f>'Input Model'!$A$9</c:f>
              <c:strCache>
                <c:ptCount val="1"/>
                <c:pt idx="0">
                  <c:v>Renewable Generation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val>
            <c:numRef>
              <c:f>'Input Model'!$B$9:$AC$9</c:f>
              <c:numCache>
                <c:formatCode>0</c:formatCode>
                <c:ptCount val="28"/>
                <c:pt idx="0">
                  <c:v>13476.333957768824</c:v>
                </c:pt>
                <c:pt idx="1">
                  <c:v>14537.223755793819</c:v>
                </c:pt>
                <c:pt idx="2">
                  <c:v>15693.593635641062</c:v>
                </c:pt>
                <c:pt idx="3">
                  <c:v>16954.036804674561</c:v>
                </c:pt>
                <c:pt idx="4">
                  <c:v>18327.919858921072</c:v>
                </c:pt>
                <c:pt idx="5">
                  <c:v>19825.452388049769</c:v>
                </c:pt>
                <c:pt idx="6">
                  <c:v>21457.762844800051</c:v>
                </c:pt>
                <c:pt idx="7">
                  <c:v>23236.981242657857</c:v>
                </c:pt>
                <c:pt idx="8">
                  <c:v>25176.329296322867</c:v>
                </c:pt>
                <c:pt idx="9">
                  <c:v>27290.218674817726</c:v>
                </c:pt>
                <c:pt idx="10">
                  <c:v>29594.358097377124</c:v>
                </c:pt>
                <c:pt idx="11">
                  <c:v>32105.870067966865</c:v>
                </c:pt>
                <c:pt idx="12">
                  <c:v>34843.418115909684</c:v>
                </c:pt>
                <c:pt idx="13">
                  <c:v>37827.345488167361</c:v>
                </c:pt>
                <c:pt idx="14">
                  <c:v>41079.826323928224</c:v>
                </c:pt>
                <c:pt idx="15">
                  <c:v>44625.030434907567</c:v>
                </c:pt>
                <c:pt idx="16">
                  <c:v>48489.302915875051</c:v>
                </c:pt>
                <c:pt idx="17">
                  <c:v>52701.359920129609</c:v>
                </c:pt>
                <c:pt idx="18">
                  <c:v>57292.502054767079</c:v>
                </c:pt>
                <c:pt idx="19">
                  <c:v>62296.846981521921</c:v>
                </c:pt>
                <c:pt idx="20">
                  <c:v>67751.582951684701</c:v>
                </c:pt>
                <c:pt idx="21">
                  <c:v>73697.245159162121</c:v>
                </c:pt>
                <c:pt idx="22">
                  <c:v>80178.016965312519</c:v>
                </c:pt>
                <c:pt idx="23">
                  <c:v>87242.058234016455</c:v>
                </c:pt>
                <c:pt idx="24">
                  <c:v>94941.863216903745</c:v>
                </c:pt>
                <c:pt idx="25">
                  <c:v>103334.65064825088</c:v>
                </c:pt>
                <c:pt idx="26">
                  <c:v>112482.78894841927</c:v>
                </c:pt>
                <c:pt idx="27">
                  <c:v>122454.25969560281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FD-4992-9A4C-EF1200981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577144"/>
        <c:axId val="687577504"/>
      </c:areaChart>
      <c:lineChart>
        <c:grouping val="standard"/>
        <c:varyColors val="0"/>
        <c:ser>
          <c:idx val="0"/>
          <c:order val="0"/>
          <c:tx>
            <c:strRef>
              <c:f>'Input Model'!$A$6</c:f>
              <c:strCache>
                <c:ptCount val="1"/>
                <c:pt idx="0">
                  <c:v>Total Demand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'Input Model'!$B$5:$AB$5</c:f>
              <c:numCache>
                <c:formatCode>General</c:formatCode>
                <c:ptCount val="2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  <c:pt idx="13">
                  <c:v>2037</c:v>
                </c:pt>
                <c:pt idx="14">
                  <c:v>2038</c:v>
                </c:pt>
                <c:pt idx="15">
                  <c:v>2039</c:v>
                </c:pt>
                <c:pt idx="16">
                  <c:v>2040</c:v>
                </c:pt>
                <c:pt idx="17">
                  <c:v>2041</c:v>
                </c:pt>
                <c:pt idx="18">
                  <c:v>2042</c:v>
                </c:pt>
                <c:pt idx="19">
                  <c:v>2043</c:v>
                </c:pt>
                <c:pt idx="20">
                  <c:v>2044</c:v>
                </c:pt>
                <c:pt idx="21">
                  <c:v>2045</c:v>
                </c:pt>
                <c:pt idx="22">
                  <c:v>2046</c:v>
                </c:pt>
                <c:pt idx="23">
                  <c:v>2047</c:v>
                </c:pt>
                <c:pt idx="24">
                  <c:v>2048</c:v>
                </c:pt>
                <c:pt idx="25">
                  <c:v>2049</c:v>
                </c:pt>
                <c:pt idx="26">
                  <c:v>2050</c:v>
                </c:pt>
              </c:numCache>
            </c:numRef>
          </c:cat>
          <c:val>
            <c:numRef>
              <c:f>'Input Model'!$B$6:$AC$6</c:f>
              <c:numCache>
                <c:formatCode>0</c:formatCode>
                <c:ptCount val="28"/>
                <c:pt idx="0">
                  <c:v>33718.716535000203</c:v>
                </c:pt>
                <c:pt idx="1">
                  <c:v>34730.278031050213</c:v>
                </c:pt>
                <c:pt idx="2">
                  <c:v>35772.186371981719</c:v>
                </c:pt>
                <c:pt idx="3">
                  <c:v>36845.351963141169</c:v>
                </c:pt>
                <c:pt idx="4">
                  <c:v>37950.712522035406</c:v>
                </c:pt>
                <c:pt idx="5">
                  <c:v>39089.233897696467</c:v>
                </c:pt>
                <c:pt idx="6">
                  <c:v>40261.910914627362</c:v>
                </c:pt>
                <c:pt idx="7">
                  <c:v>41469.768242066188</c:v>
                </c:pt>
                <c:pt idx="8">
                  <c:v>42713.861289328175</c:v>
                </c:pt>
                <c:pt idx="9">
                  <c:v>43995.27712800802</c:v>
                </c:pt>
                <c:pt idx="10">
                  <c:v>45315.135441848259</c:v>
                </c:pt>
                <c:pt idx="11">
                  <c:v>46674.589505103708</c:v>
                </c:pt>
                <c:pt idx="12">
                  <c:v>48074.827190256823</c:v>
                </c:pt>
                <c:pt idx="13">
                  <c:v>49517.072005964532</c:v>
                </c:pt>
                <c:pt idx="14">
                  <c:v>51002.584166143468</c:v>
                </c:pt>
                <c:pt idx="15">
                  <c:v>52532.661691127774</c:v>
                </c:pt>
                <c:pt idx="16">
                  <c:v>54108.641541861609</c:v>
                </c:pt>
                <c:pt idx="17">
                  <c:v>55731.900788117462</c:v>
                </c:pt>
                <c:pt idx="18">
                  <c:v>57403.857811760987</c:v>
                </c:pt>
                <c:pt idx="19">
                  <c:v>59125.973546113819</c:v>
                </c:pt>
                <c:pt idx="20">
                  <c:v>60899.752752497232</c:v>
                </c:pt>
                <c:pt idx="21">
                  <c:v>62726.745335072148</c:v>
                </c:pt>
                <c:pt idx="22">
                  <c:v>64608.547695124311</c:v>
                </c:pt>
                <c:pt idx="23">
                  <c:v>66546.804125978044</c:v>
                </c:pt>
                <c:pt idx="24">
                  <c:v>68543.208249757387</c:v>
                </c:pt>
                <c:pt idx="25">
                  <c:v>70599.504497250105</c:v>
                </c:pt>
                <c:pt idx="26">
                  <c:v>72717.489632167606</c:v>
                </c:pt>
                <c:pt idx="27">
                  <c:v>74899.014321132636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FD-4992-9A4C-EF1200981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577144"/>
        <c:axId val="687577504"/>
      </c:lineChart>
      <c:catAx>
        <c:axId val="68757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577504"/>
        <c:crosses val="autoZero"/>
        <c:auto val="1"/>
        <c:lblAlgn val="ctr"/>
        <c:lblOffset val="100"/>
        <c:noMultiLvlLbl val="0"/>
      </c:catAx>
      <c:valAx>
        <c:axId val="6875775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57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Wind!$B$1</c:f>
              <c:strCache>
                <c:ptCount val="1"/>
                <c:pt idx="0">
                  <c:v>Wind Installed Capacity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5741488315580856E-2"/>
                  <c:y val="-4.02942530792734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Wind!$A$16:$A$26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Wind!$B$16:$B$26</c:f>
              <c:numCache>
                <c:formatCode>#,##0.0</c:formatCode>
                <c:ptCount val="11"/>
                <c:pt idx="0">
                  <c:v>2267.5569999999993</c:v>
                </c:pt>
                <c:pt idx="1">
                  <c:v>2447.4569999999994</c:v>
                </c:pt>
                <c:pt idx="2">
                  <c:v>2795.1059999999989</c:v>
                </c:pt>
                <c:pt idx="3">
                  <c:v>3302.773999999999</c:v>
                </c:pt>
                <c:pt idx="4">
                  <c:v>3667.5379999999991</c:v>
                </c:pt>
                <c:pt idx="5">
                  <c:v>4113.2929999999997</c:v>
                </c:pt>
                <c:pt idx="6">
                  <c:v>4323.3909999999996</c:v>
                </c:pt>
                <c:pt idx="7">
                  <c:v>4332.8109999999988</c:v>
                </c:pt>
                <c:pt idx="8">
                  <c:v>4527.900999999998</c:v>
                </c:pt>
                <c:pt idx="9">
                  <c:v>4731.3909999999978</c:v>
                </c:pt>
                <c:pt idx="10">
                  <c:v>4934.0909999999985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6D-4525-B80F-A8367E049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137352"/>
        <c:axId val="317142752"/>
      </c:lineChart>
      <c:catAx>
        <c:axId val="317137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142752"/>
        <c:crosses val="autoZero"/>
        <c:auto val="1"/>
        <c:lblAlgn val="ctr"/>
        <c:lblOffset val="100"/>
        <c:noMultiLvlLbl val="0"/>
      </c:catAx>
      <c:valAx>
        <c:axId val="31714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137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"Annual Growth"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Wind!$A$3:$A$26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cat>
          <c:val>
            <c:numRef>
              <c:f>Wind!$C$3:$C$26</c:f>
              <c:numCache>
                <c:formatCode>0%</c:formatCode>
                <c:ptCount val="24"/>
                <c:pt idx="0">
                  <c:v>5.4921479447352664E-2</c:v>
                </c:pt>
                <c:pt idx="1">
                  <c:v>9.6803058651264984E-2</c:v>
                </c:pt>
                <c:pt idx="2">
                  <c:v>0.57895127197211305</c:v>
                </c:pt>
                <c:pt idx="3">
                  <c:v>0.58025271266851453</c:v>
                </c:pt>
                <c:pt idx="4">
                  <c:v>0.4662326853338089</c:v>
                </c:pt>
                <c:pt idx="5">
                  <c:v>0.37139903095667665</c:v>
                </c:pt>
                <c:pt idx="6">
                  <c:v>9.4593995299126363E-2</c:v>
                </c:pt>
                <c:pt idx="7">
                  <c:v>0.27658077411338899</c:v>
                </c:pt>
                <c:pt idx="8">
                  <c:v>0.34440369127126241</c:v>
                </c:pt>
                <c:pt idx="9">
                  <c:v>0.10199896601136138</c:v>
                </c:pt>
                <c:pt idx="10">
                  <c:v>0.15750184943460155</c:v>
                </c:pt>
                <c:pt idx="11">
                  <c:v>7.8897074518290478E-2</c:v>
                </c:pt>
                <c:pt idx="12">
                  <c:v>0.10035336699277819</c:v>
                </c:pt>
                <c:pt idx="13">
                  <c:v>0.17832079347452717</c:v>
                </c:pt>
                <c:pt idx="14">
                  <c:v>7.9336484154532899E-2</c:v>
                </c:pt>
                <c:pt idx="15">
                  <c:v>0.14204498792011444</c:v>
                </c:pt>
                <c:pt idx="16">
                  <c:v>0.18162745885129233</c:v>
                </c:pt>
                <c:pt idx="17">
                  <c:v>0.1104417074858892</c:v>
                </c:pt>
                <c:pt idx="18">
                  <c:v>0.12154066297336269</c:v>
                </c:pt>
                <c:pt idx="19">
                  <c:v>5.1077810406406736E-2</c:v>
                </c:pt>
                <c:pt idx="20">
                  <c:v>2.1788452628964542E-3</c:v>
                </c:pt>
                <c:pt idx="21">
                  <c:v>4.5026196619238477E-2</c:v>
                </c:pt>
                <c:pt idx="22">
                  <c:v>4.4941353620584872E-2</c:v>
                </c:pt>
                <c:pt idx="23">
                  <c:v>4.2841523771762008E-2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27-4105-AFA8-0D8DA677D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891936"/>
        <c:axId val="550894816"/>
      </c:lineChart>
      <c:catAx>
        <c:axId val="55089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894816"/>
        <c:crosses val="autoZero"/>
        <c:auto val="1"/>
        <c:lblAlgn val="ctr"/>
        <c:lblOffset val="100"/>
        <c:noMultiLvlLbl val="0"/>
      </c:catAx>
      <c:valAx>
        <c:axId val="5508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89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"Wind Output (GWh)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1757655293088366E-2"/>
                  <c:y val="-4.7212379702537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Wind!$A$16:$A$26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Wind!$D$16:$D$26</c:f>
              <c:numCache>
                <c:formatCode>General</c:formatCode>
                <c:ptCount val="11"/>
                <c:pt idx="0">
                  <c:v>5058.3249950000309</c:v>
                </c:pt>
                <c:pt idx="1">
                  <c:v>6536.2100099999889</c:v>
                </c:pt>
                <c:pt idx="2">
                  <c:v>6061.4883449999934</c:v>
                </c:pt>
                <c:pt idx="3">
                  <c:v>7227.9781824999609</c:v>
                </c:pt>
                <c:pt idx="4">
                  <c:v>8683.5888950000372</c:v>
                </c:pt>
                <c:pt idx="5">
                  <c:v>9496.5131599999186</c:v>
                </c:pt>
                <c:pt idx="6">
                  <c:v>11070.379512499994</c:v>
                </c:pt>
                <c:pt idx="7">
                  <c:v>9506.6942449999842</c:v>
                </c:pt>
                <c:pt idx="8">
                  <c:v>10879.454210000004</c:v>
                </c:pt>
                <c:pt idx="9">
                  <c:v>11397.63510000002</c:v>
                </c:pt>
                <c:pt idx="10">
                  <c:v>11128.626274999944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85-4989-B709-4421C207E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222544"/>
        <c:axId val="882223624"/>
      </c:lineChart>
      <c:catAx>
        <c:axId val="88222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223624"/>
        <c:crosses val="autoZero"/>
        <c:auto val="1"/>
        <c:lblAlgn val="ctr"/>
        <c:lblOffset val="100"/>
        <c:noMultiLvlLbl val="0"/>
      </c:catAx>
      <c:valAx>
        <c:axId val="88222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22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563660</xdr:colOff>
      <xdr:row>26</xdr:row>
      <xdr:rowOff>35590</xdr:rowOff>
    </xdr:from>
    <xdr:to>
      <xdr:col>11</xdr:col>
      <xdr:colOff>783949</xdr:colOff>
      <xdr:row>44</xdr:row>
      <xdr:rowOff>125431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18D392-4CB6-9502-77B3-0D13D2253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257499</xdr:colOff>
      <xdr:row>15</xdr:row>
      <xdr:rowOff>96822</xdr:rowOff>
    </xdr:from>
    <xdr:to>
      <xdr:col>7</xdr:col>
      <xdr:colOff>770341</xdr:colOff>
      <xdr:row>34</xdr:row>
      <xdr:rowOff>2967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8D40C6-81DA-42A9-B998-7AC7F89DC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403832</xdr:colOff>
      <xdr:row>0</xdr:row>
      <xdr:rowOff>108878</xdr:rowOff>
    </xdr:from>
    <xdr:to>
      <xdr:col>13</xdr:col>
      <xdr:colOff>124146</xdr:colOff>
      <xdr:row>15</xdr:row>
      <xdr:rowOff>69494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6C5197-64DB-7478-49FF-7B0235C02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443354</xdr:colOff>
      <xdr:row>16</xdr:row>
      <xdr:rowOff>180226</xdr:rowOff>
    </xdr:from>
    <xdr:to>
      <xdr:col>13</xdr:col>
      <xdr:colOff>163668</xdr:colOff>
      <xdr:row>31</xdr:row>
      <xdr:rowOff>140843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79115E-F4E9-8610-B11D-8C41A4290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331229</xdr:colOff>
      <xdr:row>0</xdr:row>
      <xdr:rowOff>87185</xdr:rowOff>
    </xdr:from>
    <xdr:to>
      <xdr:col>21</xdr:col>
      <xdr:colOff>29175</xdr:colOff>
      <xdr:row>15</xdr:row>
      <xdr:rowOff>127344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43D164-4E4B-2E29-8654-E2299817C1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6E031-A910-4E1B-A5C6-6300957D12E5}">
  <sheetPr>
    <tabColor theme="9" tint="0.59999389629810485"/>
  </sheetPr>
  <dimension ref="A1:AD24"/>
  <sheetViews>
    <sheetView topLeftCell="B2" zoomScale="114" zoomScaleNormal="60" workbookViewId="0">
      <selection activeCell="J12" sqref="J12"/>
    </sheetView>
  </sheetViews>
  <sheetFormatPr defaultRowHeight="14.4"/>
  <cols>
    <col min="1" max="1" width="22.109375" customWidth="1"/>
    <col min="2" max="2" width="25.77734375" bestFit="1" customWidth="1"/>
    <col min="3" max="13" width="14.77734375" bestFit="1" customWidth="1"/>
    <col min="14" max="29" width="9.6640625" bestFit="1" customWidth="1"/>
  </cols>
  <sheetData>
    <row r="1" spans="1:29">
      <c r="B1" s="2">
        <v>2014</v>
      </c>
      <c r="C1" s="2">
        <v>2015</v>
      </c>
      <c r="D1" s="2">
        <v>2016</v>
      </c>
      <c r="E1" s="2">
        <v>2017</v>
      </c>
      <c r="F1" s="2">
        <v>2018</v>
      </c>
      <c r="G1" s="2">
        <v>2019</v>
      </c>
      <c r="H1" s="2">
        <v>2020</v>
      </c>
      <c r="I1" s="2">
        <v>2021</v>
      </c>
      <c r="J1" s="2">
        <v>2022</v>
      </c>
      <c r="K1" s="2">
        <v>2023</v>
      </c>
      <c r="L1" s="2">
        <v>2024</v>
      </c>
    </row>
    <row r="2" spans="1:29">
      <c r="A2" t="s">
        <v>0</v>
      </c>
      <c r="B2">
        <v>25770.691075000068</v>
      </c>
      <c r="C2">
        <v>26575.623535000017</v>
      </c>
      <c r="D2">
        <v>27155.160160000127</v>
      </c>
      <c r="E2">
        <v>27742.043277500023</v>
      </c>
      <c r="F2">
        <v>28900.083982500084</v>
      </c>
      <c r="G2">
        <v>29082.881674999971</v>
      </c>
      <c r="H2">
        <v>29330.523377500234</v>
      </c>
      <c r="I2">
        <v>30920.627307500097</v>
      </c>
      <c r="J2">
        <v>31621.507602500045</v>
      </c>
      <c r="K2">
        <v>32500.608409999953</v>
      </c>
      <c r="L2">
        <v>33718.716535000203</v>
      </c>
    </row>
    <row r="3" spans="1:29">
      <c r="A3" t="s">
        <v>1</v>
      </c>
      <c r="B3">
        <v>5058.3249950000309</v>
      </c>
      <c r="C3">
        <v>6536.2100099999889</v>
      </c>
      <c r="D3">
        <v>6061.4883449999934</v>
      </c>
      <c r="E3">
        <v>7227.9781824999609</v>
      </c>
      <c r="F3">
        <v>8683.5888950000372</v>
      </c>
      <c r="G3">
        <v>9496.5131599999186</v>
      </c>
      <c r="H3">
        <v>11070.379512499994</v>
      </c>
      <c r="I3">
        <v>9506.6942449999842</v>
      </c>
      <c r="J3">
        <v>10879.454210000004</v>
      </c>
      <c r="K3">
        <v>11397.63510000002</v>
      </c>
      <c r="L3">
        <v>11128.626274999944</v>
      </c>
    </row>
    <row r="4" spans="1:29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372.27537500002768</v>
      </c>
      <c r="L4">
        <v>659.03814749998264</v>
      </c>
    </row>
    <row r="5" spans="1:29">
      <c r="A5" t="s">
        <v>3</v>
      </c>
      <c r="B5">
        <f>B3+B4</f>
        <v>5058.3249950000309</v>
      </c>
      <c r="C5">
        <f t="shared" ref="C5:L5" si="0">C3+C4</f>
        <v>6536.2100099999889</v>
      </c>
      <c r="D5">
        <f t="shared" si="0"/>
        <v>6061.4883449999934</v>
      </c>
      <c r="E5">
        <f t="shared" si="0"/>
        <v>7227.9781824999609</v>
      </c>
      <c r="F5">
        <f t="shared" si="0"/>
        <v>8683.5888950000372</v>
      </c>
      <c r="G5">
        <f t="shared" si="0"/>
        <v>9496.5131599999186</v>
      </c>
      <c r="H5">
        <f t="shared" si="0"/>
        <v>11070.379512499994</v>
      </c>
      <c r="I5">
        <f t="shared" si="0"/>
        <v>9506.6942449999842</v>
      </c>
      <c r="J5">
        <f t="shared" si="0"/>
        <v>10879.454210000004</v>
      </c>
      <c r="K5">
        <f t="shared" si="0"/>
        <v>11769.910475000048</v>
      </c>
      <c r="L5">
        <f t="shared" si="0"/>
        <v>11787.664422499927</v>
      </c>
    </row>
    <row r="8" spans="1:29">
      <c r="A8" s="4" t="s">
        <v>11</v>
      </c>
      <c r="C8" s="2">
        <v>2015</v>
      </c>
      <c r="D8" s="2">
        <v>2016</v>
      </c>
      <c r="E8" s="2">
        <v>2017</v>
      </c>
      <c r="F8" s="2">
        <v>2018</v>
      </c>
      <c r="G8" s="2">
        <v>2019</v>
      </c>
      <c r="H8" s="2">
        <v>2020</v>
      </c>
      <c r="I8" s="2">
        <v>2021</v>
      </c>
      <c r="J8" s="2">
        <v>2022</v>
      </c>
      <c r="K8" s="2">
        <v>2023</v>
      </c>
      <c r="L8" s="2">
        <v>2024</v>
      </c>
      <c r="N8" s="2" t="s">
        <v>4</v>
      </c>
    </row>
    <row r="9" spans="1:29">
      <c r="B9" t="s">
        <v>5</v>
      </c>
      <c r="C9" s="1">
        <f t="shared" ref="C9:L9" si="1">(C2-B2)/B2</f>
        <v>3.1234415004912589E-2</v>
      </c>
      <c r="D9" s="1">
        <f t="shared" si="1"/>
        <v>2.1807075353730148E-2</v>
      </c>
      <c r="E9" s="1">
        <f t="shared" si="1"/>
        <v>2.1612213444588028E-2</v>
      </c>
      <c r="F9" s="1">
        <f t="shared" si="1"/>
        <v>4.1743165541785511E-2</v>
      </c>
      <c r="G9" s="1">
        <f t="shared" si="1"/>
        <v>6.3251612905546326E-3</v>
      </c>
      <c r="H9" s="1">
        <f t="shared" si="1"/>
        <v>8.5150331823252226E-3</v>
      </c>
      <c r="I9" s="1">
        <f t="shared" si="1"/>
        <v>5.4213281827069235E-2</v>
      </c>
      <c r="J9" s="1">
        <f t="shared" si="1"/>
        <v>2.266707877656618E-2</v>
      </c>
      <c r="K9" s="1">
        <f t="shared" si="1"/>
        <v>2.7800724068905717E-2</v>
      </c>
      <c r="L9" s="1">
        <f t="shared" si="1"/>
        <v>3.7479548371330058E-2</v>
      </c>
      <c r="N9" s="24">
        <f>AVERAGE(C9:L9)</f>
        <v>2.7339769686176733E-2</v>
      </c>
    </row>
    <row r="10" spans="1:29">
      <c r="B10" t="s">
        <v>6</v>
      </c>
      <c r="C10" s="1">
        <f t="shared" ref="C10:L10" si="2">(C3-B3)/B3</f>
        <v>0.29216885361474265</v>
      </c>
      <c r="D10" s="1">
        <f t="shared" si="2"/>
        <v>-7.2629500012040812E-2</v>
      </c>
      <c r="E10" s="1">
        <f t="shared" si="2"/>
        <v>0.19244280795527435</v>
      </c>
      <c r="F10" s="1">
        <f t="shared" si="2"/>
        <v>0.20138559853768404</v>
      </c>
      <c r="G10" s="1">
        <f t="shared" si="2"/>
        <v>9.3616162030420252E-2</v>
      </c>
      <c r="H10" s="1">
        <f t="shared" si="2"/>
        <v>0.16573097156641955</v>
      </c>
      <c r="I10" s="1">
        <f t="shared" si="2"/>
        <v>-0.14124947258893811</v>
      </c>
      <c r="J10" s="1">
        <f t="shared" si="2"/>
        <v>0.14439929691880204</v>
      </c>
      <c r="K10" s="1">
        <f t="shared" si="2"/>
        <v>4.7629309338305108E-2</v>
      </c>
      <c r="L10" s="1">
        <f t="shared" si="2"/>
        <v>-2.3602161557187851E-2</v>
      </c>
      <c r="N10" s="24">
        <f>AVERAGE(D10:L10)</f>
        <v>6.7524779132082061E-2</v>
      </c>
      <c r="O10" t="s">
        <v>7</v>
      </c>
    </row>
    <row r="13" spans="1:29">
      <c r="A13" s="4" t="s">
        <v>12</v>
      </c>
      <c r="B13" s="4" t="s">
        <v>14</v>
      </c>
    </row>
    <row r="14" spans="1:29">
      <c r="B14">
        <v>2024</v>
      </c>
      <c r="C14">
        <v>2025</v>
      </c>
      <c r="D14">
        <v>2026</v>
      </c>
      <c r="E14">
        <v>2027</v>
      </c>
      <c r="F14">
        <v>2028</v>
      </c>
      <c r="G14">
        <v>2029</v>
      </c>
      <c r="H14">
        <v>2030</v>
      </c>
      <c r="I14">
        <v>2031</v>
      </c>
      <c r="J14">
        <v>2032</v>
      </c>
      <c r="K14">
        <v>2033</v>
      </c>
      <c r="L14">
        <v>2034</v>
      </c>
      <c r="M14">
        <v>2035</v>
      </c>
      <c r="N14">
        <v>2036</v>
      </c>
      <c r="O14">
        <v>2037</v>
      </c>
      <c r="P14">
        <v>2038</v>
      </c>
      <c r="Q14">
        <v>2039</v>
      </c>
      <c r="R14">
        <v>2040</v>
      </c>
      <c r="S14">
        <v>2041</v>
      </c>
      <c r="T14">
        <v>2042</v>
      </c>
      <c r="U14">
        <v>2043</v>
      </c>
      <c r="V14">
        <v>2044</v>
      </c>
      <c r="W14">
        <v>2045</v>
      </c>
      <c r="X14">
        <v>2046</v>
      </c>
      <c r="Y14">
        <v>2047</v>
      </c>
      <c r="Z14">
        <v>2048</v>
      </c>
      <c r="AA14">
        <v>2049</v>
      </c>
      <c r="AB14">
        <v>2050</v>
      </c>
      <c r="AC14">
        <v>2051</v>
      </c>
    </row>
    <row r="15" spans="1:29">
      <c r="A15" t="s">
        <v>15</v>
      </c>
      <c r="B15" s="5">
        <v>33718.716535000203</v>
      </c>
      <c r="C15" s="5">
        <f xml:space="preserve"> B15*1.03</f>
        <v>34730.278031050213</v>
      </c>
      <c r="D15" s="5">
        <f xml:space="preserve"> C15*1.03</f>
        <v>35772.186371981719</v>
      </c>
      <c r="E15" s="5">
        <f t="shared" ref="E15:AC15" si="3" xml:space="preserve"> D15*1.03</f>
        <v>36845.351963141169</v>
      </c>
      <c r="F15" s="5">
        <f t="shared" si="3"/>
        <v>37950.712522035406</v>
      </c>
      <c r="G15" s="5">
        <f t="shared" si="3"/>
        <v>39089.233897696467</v>
      </c>
      <c r="H15" s="5">
        <f t="shared" si="3"/>
        <v>40261.910914627362</v>
      </c>
      <c r="I15" s="5">
        <f t="shared" si="3"/>
        <v>41469.768242066188</v>
      </c>
      <c r="J15" s="5">
        <f t="shared" si="3"/>
        <v>42713.861289328175</v>
      </c>
      <c r="K15" s="5">
        <f t="shared" si="3"/>
        <v>43995.27712800802</v>
      </c>
      <c r="L15" s="5">
        <f t="shared" si="3"/>
        <v>45315.135441848259</v>
      </c>
      <c r="M15" s="5">
        <f t="shared" si="3"/>
        <v>46674.589505103708</v>
      </c>
      <c r="N15" s="5">
        <f t="shared" si="3"/>
        <v>48074.827190256823</v>
      </c>
      <c r="O15" s="5">
        <f t="shared" si="3"/>
        <v>49517.072005964532</v>
      </c>
      <c r="P15" s="5">
        <f t="shared" si="3"/>
        <v>51002.584166143468</v>
      </c>
      <c r="Q15" s="5">
        <f t="shared" si="3"/>
        <v>52532.661691127774</v>
      </c>
      <c r="R15" s="5">
        <f xml:space="preserve"> Q15*1.03</f>
        <v>54108.641541861609</v>
      </c>
      <c r="S15" s="5">
        <f t="shared" si="3"/>
        <v>55731.900788117462</v>
      </c>
      <c r="T15" s="5">
        <f t="shared" si="3"/>
        <v>57403.857811760987</v>
      </c>
      <c r="U15" s="5">
        <f t="shared" si="3"/>
        <v>59125.973546113819</v>
      </c>
      <c r="V15" s="5">
        <f t="shared" si="3"/>
        <v>60899.752752497232</v>
      </c>
      <c r="W15" s="5">
        <f t="shared" si="3"/>
        <v>62726.745335072148</v>
      </c>
      <c r="X15" s="5">
        <f t="shared" si="3"/>
        <v>64608.547695124311</v>
      </c>
      <c r="Y15" s="5">
        <f t="shared" si="3"/>
        <v>66546.804125978044</v>
      </c>
      <c r="Z15" s="5">
        <f t="shared" si="3"/>
        <v>68543.208249757387</v>
      </c>
      <c r="AA15" s="5">
        <f t="shared" si="3"/>
        <v>70599.504497250105</v>
      </c>
      <c r="AB15" s="5">
        <f t="shared" si="3"/>
        <v>72717.489632167606</v>
      </c>
      <c r="AC15" s="5">
        <f t="shared" si="3"/>
        <v>74899.014321132636</v>
      </c>
    </row>
    <row r="16" spans="1:29">
      <c r="A16" t="s">
        <v>9</v>
      </c>
      <c r="B16" s="5">
        <v>11787.664422499927</v>
      </c>
      <c r="C16" s="5">
        <f>B16*1.07</f>
        <v>12612.800932074922</v>
      </c>
      <c r="D16" s="5">
        <f t="shared" ref="D16:AC16" si="4">C16*1.07</f>
        <v>13495.696997320169</v>
      </c>
      <c r="E16" s="5">
        <f t="shared" si="4"/>
        <v>14440.395787132582</v>
      </c>
      <c r="F16" s="5">
        <f t="shared" si="4"/>
        <v>15451.223492231864</v>
      </c>
      <c r="G16" s="5">
        <f t="shared" si="4"/>
        <v>16532.809136688094</v>
      </c>
      <c r="H16" s="5">
        <f t="shared" si="4"/>
        <v>17690.105776256263</v>
      </c>
      <c r="I16" s="5">
        <f t="shared" si="4"/>
        <v>18928.413180594202</v>
      </c>
      <c r="J16" s="5">
        <f t="shared" si="4"/>
        <v>20253.402103235796</v>
      </c>
      <c r="K16" s="5">
        <f t="shared" si="4"/>
        <v>21671.140250462304</v>
      </c>
      <c r="L16" s="5">
        <f t="shared" si="4"/>
        <v>23188.120067994667</v>
      </c>
      <c r="M16" s="5">
        <f t="shared" si="4"/>
        <v>24811.288472754295</v>
      </c>
      <c r="N16" s="5">
        <f t="shared" si="4"/>
        <v>26548.078665847097</v>
      </c>
      <c r="O16" s="5">
        <f t="shared" si="4"/>
        <v>28406.444172456395</v>
      </c>
      <c r="P16" s="5">
        <f t="shared" si="4"/>
        <v>30394.895264528343</v>
      </c>
      <c r="Q16" s="5">
        <f t="shared" si="4"/>
        <v>32522.537933045329</v>
      </c>
      <c r="R16" s="5">
        <f t="shared" si="4"/>
        <v>34799.115588358502</v>
      </c>
      <c r="S16" s="5">
        <f t="shared" si="4"/>
        <v>37235.053679543598</v>
      </c>
      <c r="T16" s="5">
        <f t="shared" si="4"/>
        <v>39841.50743711165</v>
      </c>
      <c r="U16" s="5">
        <f t="shared" si="4"/>
        <v>42630.412957709465</v>
      </c>
      <c r="V16" s="5">
        <f t="shared" si="4"/>
        <v>45614.541864749131</v>
      </c>
      <c r="W16" s="5">
        <f t="shared" si="4"/>
        <v>48807.559795281573</v>
      </c>
      <c r="X16" s="5">
        <f t="shared" si="4"/>
        <v>52224.088980951288</v>
      </c>
      <c r="Y16" s="5">
        <f t="shared" si="4"/>
        <v>55879.775209617881</v>
      </c>
      <c r="Z16" s="5">
        <f t="shared" si="4"/>
        <v>59791.359474291137</v>
      </c>
      <c r="AA16" s="5">
        <f t="shared" si="4"/>
        <v>63976.754637491518</v>
      </c>
      <c r="AB16" s="5">
        <f t="shared" si="4"/>
        <v>68455.127462115925</v>
      </c>
      <c r="AC16" s="5">
        <f t="shared" si="4"/>
        <v>73246.986384464049</v>
      </c>
    </row>
    <row r="17" spans="1:30">
      <c r="A17" t="s">
        <v>10</v>
      </c>
      <c r="B17" s="5">
        <v>1688.6695352688973</v>
      </c>
      <c r="C17" s="5">
        <v>1688.6695352688973</v>
      </c>
      <c r="D17" s="5">
        <v>1688.6695352688973</v>
      </c>
      <c r="E17" s="5">
        <v>1688.6695352688973</v>
      </c>
      <c r="F17" s="5">
        <v>1688.6695352688973</v>
      </c>
      <c r="G17" s="5">
        <v>1688.6695352688973</v>
      </c>
      <c r="H17" s="5">
        <v>1688.6695352688973</v>
      </c>
      <c r="I17" s="5">
        <v>1688.6695352688973</v>
      </c>
      <c r="J17" s="5">
        <v>1688.6695352688973</v>
      </c>
      <c r="K17" s="5">
        <v>1688.6695352688973</v>
      </c>
      <c r="L17" s="5">
        <v>1688.6695352688973</v>
      </c>
      <c r="M17" s="5">
        <v>1688.6695352688973</v>
      </c>
      <c r="N17" s="5">
        <v>1688.6695352688973</v>
      </c>
      <c r="O17" s="5">
        <v>1688.6695352688973</v>
      </c>
      <c r="P17" s="5">
        <v>1688.6695352688973</v>
      </c>
      <c r="Q17" s="5">
        <v>1688.6695352688973</v>
      </c>
      <c r="R17" s="5">
        <v>1688.6695352688973</v>
      </c>
      <c r="S17" s="5">
        <v>1688.6695352688973</v>
      </c>
      <c r="T17" s="5">
        <v>1688.6695352688973</v>
      </c>
      <c r="U17" s="5">
        <v>1688.6695352688973</v>
      </c>
      <c r="V17" s="5">
        <v>1688.6695352688973</v>
      </c>
      <c r="W17" s="5">
        <v>1688.6695352688973</v>
      </c>
      <c r="X17" s="5">
        <v>1688.6695352688973</v>
      </c>
      <c r="Y17" s="5">
        <v>1688.6695352688973</v>
      </c>
      <c r="Z17" s="5">
        <v>1688.6695352688973</v>
      </c>
      <c r="AA17" s="5">
        <v>1688.6695352688973</v>
      </c>
      <c r="AB17" s="5">
        <v>1688.6695352688973</v>
      </c>
      <c r="AC17" s="5">
        <v>1688.6695352688973</v>
      </c>
    </row>
    <row r="18" spans="1:30">
      <c r="A18" t="s">
        <v>16</v>
      </c>
      <c r="B18" s="5">
        <f xml:space="preserve"> B16+B17</f>
        <v>13476.333957768824</v>
      </c>
      <c r="C18" s="5">
        <f t="shared" ref="C18:AC18" si="5" xml:space="preserve"> C16+C17</f>
        <v>14301.470467343819</v>
      </c>
      <c r="D18" s="5">
        <f t="shared" si="5"/>
        <v>15184.366532589065</v>
      </c>
      <c r="E18" s="5">
        <f t="shared" si="5"/>
        <v>16129.065322401479</v>
      </c>
      <c r="F18" s="5">
        <f t="shared" si="5"/>
        <v>17139.893027500762</v>
      </c>
      <c r="G18" s="5">
        <f t="shared" si="5"/>
        <v>18221.478671956993</v>
      </c>
      <c r="H18" s="5">
        <f t="shared" si="5"/>
        <v>19378.775311525162</v>
      </c>
      <c r="I18" s="5">
        <f t="shared" si="5"/>
        <v>20617.0827158631</v>
      </c>
      <c r="J18" s="5">
        <f t="shared" si="5"/>
        <v>21942.071638504694</v>
      </c>
      <c r="K18" s="5">
        <f t="shared" si="5"/>
        <v>23359.809785731202</v>
      </c>
      <c r="L18" s="5">
        <f t="shared" si="5"/>
        <v>24876.789603263565</v>
      </c>
      <c r="M18" s="5">
        <f t="shared" si="5"/>
        <v>26499.958008023194</v>
      </c>
      <c r="N18" s="5">
        <f t="shared" si="5"/>
        <v>28236.748201115995</v>
      </c>
      <c r="O18" s="5">
        <f t="shared" si="5"/>
        <v>30095.113707725293</v>
      </c>
      <c r="P18" s="5">
        <f t="shared" si="5"/>
        <v>32083.564799797241</v>
      </c>
      <c r="Q18" s="5">
        <f t="shared" si="5"/>
        <v>34211.207468314227</v>
      </c>
      <c r="R18" s="5">
        <f t="shared" si="5"/>
        <v>36487.7851236274</v>
      </c>
      <c r="S18" s="5">
        <f t="shared" si="5"/>
        <v>38923.723214812497</v>
      </c>
      <c r="T18" s="5">
        <f t="shared" si="5"/>
        <v>41530.176972380548</v>
      </c>
      <c r="U18" s="5">
        <f t="shared" si="5"/>
        <v>44319.082492978363</v>
      </c>
      <c r="V18" s="5">
        <f t="shared" si="5"/>
        <v>47303.21140001803</v>
      </c>
      <c r="W18" s="5">
        <f t="shared" si="5"/>
        <v>50496.229330550472</v>
      </c>
      <c r="X18" s="5">
        <f t="shared" si="5"/>
        <v>53912.758516220187</v>
      </c>
      <c r="Y18" s="5">
        <f t="shared" si="5"/>
        <v>57568.44474488678</v>
      </c>
      <c r="Z18" s="5">
        <f t="shared" si="5"/>
        <v>61480.029009560036</v>
      </c>
      <c r="AA18" s="5">
        <f t="shared" si="5"/>
        <v>65665.424172760409</v>
      </c>
      <c r="AB18" s="5">
        <f t="shared" si="5"/>
        <v>70143.796997384823</v>
      </c>
      <c r="AC18" s="5">
        <f t="shared" si="5"/>
        <v>74935.655919732948</v>
      </c>
    </row>
    <row r="19" spans="1:30">
      <c r="A19" t="s">
        <v>17</v>
      </c>
      <c r="B19" s="5">
        <f t="shared" ref="B19:AC19" si="6">B15-B16-B17</f>
        <v>20242.382577231379</v>
      </c>
      <c r="C19" s="5">
        <f t="shared" si="6"/>
        <v>20428.807563706392</v>
      </c>
      <c r="D19" s="5">
        <f t="shared" si="6"/>
        <v>20587.81983939265</v>
      </c>
      <c r="E19" s="5">
        <f t="shared" si="6"/>
        <v>20716.286640739687</v>
      </c>
      <c r="F19" s="5">
        <f t="shared" si="6"/>
        <v>20810.819494534644</v>
      </c>
      <c r="G19" s="5">
        <f t="shared" si="6"/>
        <v>20867.755225739475</v>
      </c>
      <c r="H19" s="11">
        <f t="shared" si="6"/>
        <v>20883.135603102201</v>
      </c>
      <c r="I19" s="5">
        <f t="shared" si="6"/>
        <v>20852.685526203088</v>
      </c>
      <c r="J19" s="5">
        <f t="shared" si="6"/>
        <v>20771.789650823481</v>
      </c>
      <c r="K19" s="5">
        <f t="shared" si="6"/>
        <v>20635.467342276817</v>
      </c>
      <c r="L19" s="5">
        <f t="shared" si="6"/>
        <v>20438.345838584693</v>
      </c>
      <c r="M19" s="5">
        <f t="shared" si="6"/>
        <v>20174.631497080514</v>
      </c>
      <c r="N19" s="5">
        <f t="shared" si="6"/>
        <v>19838.078989140828</v>
      </c>
      <c r="O19" s="5">
        <f t="shared" si="6"/>
        <v>19421.958298239239</v>
      </c>
      <c r="P19" s="5">
        <f t="shared" si="6"/>
        <v>18919.019366346227</v>
      </c>
      <c r="Q19" s="5">
        <f t="shared" si="6"/>
        <v>18321.454222813547</v>
      </c>
      <c r="R19" s="5">
        <f t="shared" si="6"/>
        <v>17620.856418234209</v>
      </c>
      <c r="S19" s="5">
        <f t="shared" si="6"/>
        <v>16808.177573304965</v>
      </c>
      <c r="T19" s="5">
        <f t="shared" si="6"/>
        <v>15873.68083938044</v>
      </c>
      <c r="U19" s="5">
        <f t="shared" si="6"/>
        <v>14806.891053135458</v>
      </c>
      <c r="V19" s="5">
        <f t="shared" si="6"/>
        <v>13596.541352479204</v>
      </c>
      <c r="W19" s="5">
        <f t="shared" si="6"/>
        <v>12230.516004521678</v>
      </c>
      <c r="X19" s="5">
        <f t="shared" si="6"/>
        <v>10695.789178904126</v>
      </c>
      <c r="Y19" s="5">
        <f t="shared" si="6"/>
        <v>8978.3593810912662</v>
      </c>
      <c r="Z19" s="5">
        <f t="shared" si="6"/>
        <v>7063.1792401973516</v>
      </c>
      <c r="AA19" s="5">
        <f t="shared" si="6"/>
        <v>4934.0803244896897</v>
      </c>
      <c r="AB19" s="5">
        <f t="shared" si="6"/>
        <v>2573.6926347827839</v>
      </c>
      <c r="AC19" s="5">
        <f t="shared" si="6"/>
        <v>-36.641598600310999</v>
      </c>
    </row>
    <row r="21" spans="1:30">
      <c r="A21" t="s">
        <v>8</v>
      </c>
      <c r="B21" s="3">
        <f t="shared" ref="B21:AC21" si="7" xml:space="preserve"> (B16+B17)/B15</f>
        <v>0.39966924434328094</v>
      </c>
      <c r="C21" s="3">
        <f t="shared" si="7"/>
        <v>0.41178681191546324</v>
      </c>
      <c r="D21" s="3">
        <f t="shared" si="7"/>
        <v>0.42447409768842365</v>
      </c>
      <c r="E21" s="3">
        <f t="shared" si="7"/>
        <v>0.43775033927037649</v>
      </c>
      <c r="F21" s="3">
        <f t="shared" si="7"/>
        <v>0.45163560545928588</v>
      </c>
      <c r="G21" s="3">
        <f t="shared" si="7"/>
        <v>0.4661508260726181</v>
      </c>
      <c r="H21" s="3">
        <f t="shared" si="7"/>
        <v>0.48131782300687453</v>
      </c>
      <c r="I21" s="3">
        <f t="shared" si="7"/>
        <v>0.49715934257258526</v>
      </c>
      <c r="J21" s="3">
        <f t="shared" si="7"/>
        <v>0.51369908915227946</v>
      </c>
      <c r="K21" s="3">
        <f t="shared" si="7"/>
        <v>0.53096176023085018</v>
      </c>
      <c r="L21" s="3">
        <f t="shared" si="7"/>
        <v>0.54897308284970936</v>
      </c>
      <c r="M21" s="3">
        <f t="shared" si="7"/>
        <v>0.56775985153818043</v>
      </c>
      <c r="N21" s="3">
        <f t="shared" si="7"/>
        <v>0.58734996777770321</v>
      </c>
      <c r="O21" s="3">
        <f t="shared" si="7"/>
        <v>0.60777248105663872</v>
      </c>
      <c r="P21" s="3">
        <f t="shared" si="7"/>
        <v>0.62905763157575356</v>
      </c>
      <c r="Q21" s="3">
        <f t="shared" si="7"/>
        <v>0.65123689466684964</v>
      </c>
      <c r="R21" s="3">
        <f t="shared" si="7"/>
        <v>0.67434302698947479</v>
      </c>
      <c r="S21" s="3">
        <f t="shared" si="7"/>
        <v>0.69841011457322089</v>
      </c>
      <c r="T21" s="3">
        <f t="shared" si="7"/>
        <v>0.7234736227757812</v>
      </c>
      <c r="U21" s="3">
        <f t="shared" si="7"/>
        <v>0.74957044822970753</v>
      </c>
      <c r="V21" s="3">
        <f t="shared" si="7"/>
        <v>0.77673897285368421</v>
      </c>
      <c r="W21" s="3">
        <f t="shared" si="7"/>
        <v>0.8050191200071195</v>
      </c>
      <c r="X21" s="3">
        <f t="shared" si="7"/>
        <v>0.83445241286995708</v>
      </c>
      <c r="Y21" s="3">
        <f t="shared" si="7"/>
        <v>0.86508203513282822</v>
      </c>
      <c r="Z21" s="3">
        <f t="shared" si="7"/>
        <v>0.89695289408601109</v>
      </c>
      <c r="AA21" s="3">
        <f t="shared" si="7"/>
        <v>0.93011168619913076</v>
      </c>
      <c r="AB21" s="3">
        <f t="shared" si="7"/>
        <v>0.96460696528714773</v>
      </c>
      <c r="AC21" s="3">
        <f t="shared" si="7"/>
        <v>1.000489213361917</v>
      </c>
      <c r="AD21" s="3"/>
    </row>
    <row r="22" spans="1:30">
      <c r="C22" s="3">
        <f>C21-B21</f>
        <v>1.2117567572182297E-2</v>
      </c>
      <c r="D22" s="3">
        <f t="shared" ref="D22:AB22" si="8">D21-C21</f>
        <v>1.268728577296041E-2</v>
      </c>
      <c r="E22" s="3">
        <f t="shared" si="8"/>
        <v>1.3276241581952841E-2</v>
      </c>
      <c r="F22" s="3">
        <f t="shared" si="8"/>
        <v>1.3885266188909395E-2</v>
      </c>
      <c r="G22" s="3">
        <f t="shared" si="8"/>
        <v>1.4515220613332214E-2</v>
      </c>
      <c r="H22" s="3">
        <f t="shared" si="8"/>
        <v>1.5166996934256438E-2</v>
      </c>
      <c r="I22" s="3">
        <f t="shared" si="8"/>
        <v>1.5841519565710727E-2</v>
      </c>
      <c r="J22" s="3">
        <f t="shared" si="8"/>
        <v>1.6539746579694203E-2</v>
      </c>
      <c r="K22" s="3">
        <f t="shared" si="8"/>
        <v>1.7262671078570713E-2</v>
      </c>
      <c r="L22" s="3">
        <f t="shared" si="8"/>
        <v>1.8011322618859182E-2</v>
      </c>
      <c r="M22" s="3">
        <f t="shared" si="8"/>
        <v>1.8786768688471067E-2</v>
      </c>
      <c r="N22" s="3">
        <f t="shared" si="8"/>
        <v>1.9590116239522781E-2</v>
      </c>
      <c r="O22" s="3">
        <f t="shared" si="8"/>
        <v>2.0422513278935517E-2</v>
      </c>
      <c r="P22" s="3">
        <f t="shared" si="8"/>
        <v>2.1285150519114837E-2</v>
      </c>
      <c r="Q22" s="3">
        <f t="shared" si="8"/>
        <v>2.217926309109608E-2</v>
      </c>
      <c r="R22" s="3">
        <f t="shared" si="8"/>
        <v>2.310613232262515E-2</v>
      </c>
      <c r="S22" s="3">
        <f t="shared" si="8"/>
        <v>2.4067087583746094E-2</v>
      </c>
      <c r="T22" s="3">
        <f t="shared" si="8"/>
        <v>2.5063508202560314E-2</v>
      </c>
      <c r="U22" s="3">
        <f t="shared" si="8"/>
        <v>2.6096825453926331E-2</v>
      </c>
      <c r="V22" s="3">
        <f t="shared" si="8"/>
        <v>2.7168524623976675E-2</v>
      </c>
      <c r="W22" s="3">
        <f t="shared" si="8"/>
        <v>2.8280147153435298E-2</v>
      </c>
      <c r="X22" s="3">
        <f t="shared" si="8"/>
        <v>2.9433292862837579E-2</v>
      </c>
      <c r="Y22" s="3">
        <f t="shared" si="8"/>
        <v>3.0629622262871137E-2</v>
      </c>
      <c r="Z22" s="3">
        <f t="shared" si="8"/>
        <v>3.1870858953182868E-2</v>
      </c>
      <c r="AA22" s="3">
        <f t="shared" si="8"/>
        <v>3.3158792113119673E-2</v>
      </c>
      <c r="AB22" s="3">
        <f t="shared" si="8"/>
        <v>3.4495279088016972E-2</v>
      </c>
      <c r="AC22" s="3">
        <f>AC21-AB21</f>
        <v>3.5882248074769252E-2</v>
      </c>
      <c r="AD22" s="3"/>
    </row>
    <row r="24" spans="1:30">
      <c r="A24" t="s">
        <v>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3FEC6-02C3-405E-8160-025DF452F58D}">
  <sheetPr>
    <tabColor theme="9" tint="0.59999389629810485"/>
  </sheetPr>
  <dimension ref="A1:BN36"/>
  <sheetViews>
    <sheetView topLeftCell="H14" zoomScale="112" zoomScaleNormal="60" workbookViewId="0">
      <selection activeCell="I31" sqref="I31"/>
    </sheetView>
  </sheetViews>
  <sheetFormatPr defaultRowHeight="14.4"/>
  <cols>
    <col min="1" max="1" width="29.109375" customWidth="1"/>
    <col min="2" max="2" width="25.77734375" bestFit="1" customWidth="1"/>
    <col min="3" max="13" width="14.77734375" bestFit="1" customWidth="1"/>
    <col min="14" max="14" width="12.33203125" customWidth="1"/>
    <col min="15" max="29" width="9.6640625" bestFit="1" customWidth="1"/>
  </cols>
  <sheetData>
    <row r="1" spans="1:66" ht="15" thickBot="1">
      <c r="A1" s="25" t="s">
        <v>62</v>
      </c>
      <c r="B1" s="25"/>
    </row>
    <row r="2" spans="1:66">
      <c r="A2" s="26" t="s">
        <v>60</v>
      </c>
      <c r="B2" s="27">
        <v>0.03</v>
      </c>
    </row>
    <row r="3" spans="1:66" ht="15" thickBot="1">
      <c r="A3" s="28" t="s">
        <v>61</v>
      </c>
      <c r="B3" s="29">
        <v>0.09</v>
      </c>
    </row>
    <row r="5" spans="1:66">
      <c r="B5">
        <v>2024</v>
      </c>
      <c r="C5">
        <v>2025</v>
      </c>
      <c r="D5">
        <v>2026</v>
      </c>
      <c r="E5">
        <v>2027</v>
      </c>
      <c r="F5">
        <v>2028</v>
      </c>
      <c r="G5">
        <v>2029</v>
      </c>
      <c r="H5" s="16">
        <v>2030</v>
      </c>
      <c r="I5">
        <v>2031</v>
      </c>
      <c r="J5">
        <v>2032</v>
      </c>
      <c r="K5">
        <v>2033</v>
      </c>
      <c r="L5">
        <v>2034</v>
      </c>
      <c r="M5">
        <v>2035</v>
      </c>
      <c r="N5">
        <v>2036</v>
      </c>
      <c r="O5">
        <v>2037</v>
      </c>
      <c r="P5">
        <v>2038</v>
      </c>
      <c r="Q5">
        <v>2039</v>
      </c>
      <c r="R5">
        <v>2040</v>
      </c>
      <c r="S5">
        <v>2041</v>
      </c>
      <c r="T5">
        <v>2042</v>
      </c>
      <c r="U5">
        <v>2043</v>
      </c>
      <c r="V5">
        <v>2044</v>
      </c>
      <c r="W5">
        <v>2045</v>
      </c>
      <c r="X5">
        <v>2046</v>
      </c>
      <c r="Y5">
        <v>2047</v>
      </c>
      <c r="Z5">
        <v>2048</v>
      </c>
      <c r="AA5">
        <v>2049</v>
      </c>
      <c r="AB5">
        <v>2050</v>
      </c>
      <c r="AC5">
        <v>2051</v>
      </c>
      <c r="AD5">
        <v>2052</v>
      </c>
      <c r="AE5">
        <v>2053</v>
      </c>
      <c r="AF5">
        <v>2054</v>
      </c>
      <c r="AG5">
        <v>2055</v>
      </c>
      <c r="AH5">
        <v>2056</v>
      </c>
      <c r="AI5">
        <v>2057</v>
      </c>
      <c r="AJ5">
        <v>2058</v>
      </c>
      <c r="AK5">
        <v>2059</v>
      </c>
      <c r="AL5">
        <v>2060</v>
      </c>
    </row>
    <row r="6" spans="1:66">
      <c r="A6" t="s">
        <v>15</v>
      </c>
      <c r="B6" s="5">
        <v>33718.716535000203</v>
      </c>
      <c r="C6" s="5">
        <f xml:space="preserve"> B6*(1+$B$2)</f>
        <v>34730.278031050213</v>
      </c>
      <c r="D6" s="5">
        <f t="shared" ref="D6:AL6" si="0" xml:space="preserve"> C6*(1+$B$2)</f>
        <v>35772.186371981719</v>
      </c>
      <c r="E6" s="5">
        <f t="shared" si="0"/>
        <v>36845.351963141169</v>
      </c>
      <c r="F6" s="5">
        <f t="shared" si="0"/>
        <v>37950.712522035406</v>
      </c>
      <c r="G6" s="5">
        <f t="shared" si="0"/>
        <v>39089.233897696467</v>
      </c>
      <c r="H6" s="30">
        <f t="shared" si="0"/>
        <v>40261.910914627362</v>
      </c>
      <c r="I6" s="5">
        <f t="shared" si="0"/>
        <v>41469.768242066188</v>
      </c>
      <c r="J6" s="5">
        <f t="shared" si="0"/>
        <v>42713.861289328175</v>
      </c>
      <c r="K6" s="5">
        <f t="shared" si="0"/>
        <v>43995.27712800802</v>
      </c>
      <c r="L6" s="5">
        <f t="shared" si="0"/>
        <v>45315.135441848259</v>
      </c>
      <c r="M6" s="5">
        <f t="shared" si="0"/>
        <v>46674.589505103708</v>
      </c>
      <c r="N6" s="5">
        <f t="shared" si="0"/>
        <v>48074.827190256823</v>
      </c>
      <c r="O6" s="5">
        <f t="shared" si="0"/>
        <v>49517.072005964532</v>
      </c>
      <c r="P6" s="5">
        <f t="shared" si="0"/>
        <v>51002.584166143468</v>
      </c>
      <c r="Q6" s="5">
        <f t="shared" si="0"/>
        <v>52532.661691127774</v>
      </c>
      <c r="R6" s="5">
        <f t="shared" si="0"/>
        <v>54108.641541861609</v>
      </c>
      <c r="S6" s="5">
        <f t="shared" si="0"/>
        <v>55731.900788117462</v>
      </c>
      <c r="T6" s="5">
        <f t="shared" si="0"/>
        <v>57403.857811760987</v>
      </c>
      <c r="U6" s="5">
        <f t="shared" si="0"/>
        <v>59125.973546113819</v>
      </c>
      <c r="V6" s="5">
        <f t="shared" si="0"/>
        <v>60899.752752497232</v>
      </c>
      <c r="W6" s="5">
        <f t="shared" si="0"/>
        <v>62726.745335072148</v>
      </c>
      <c r="X6" s="5">
        <f t="shared" si="0"/>
        <v>64608.547695124311</v>
      </c>
      <c r="Y6" s="5">
        <f t="shared" si="0"/>
        <v>66546.804125978044</v>
      </c>
      <c r="Z6" s="5">
        <f t="shared" si="0"/>
        <v>68543.208249757387</v>
      </c>
      <c r="AA6" s="5">
        <f t="shared" si="0"/>
        <v>70599.504497250105</v>
      </c>
      <c r="AB6" s="5">
        <f t="shared" si="0"/>
        <v>72717.489632167606</v>
      </c>
      <c r="AC6" s="5">
        <f t="shared" si="0"/>
        <v>74899.014321132636</v>
      </c>
      <c r="AD6" s="5">
        <f t="shared" si="0"/>
        <v>77145.984750766613</v>
      </c>
      <c r="AE6" s="5">
        <f t="shared" si="0"/>
        <v>79460.364293289618</v>
      </c>
      <c r="AF6" s="5">
        <f t="shared" si="0"/>
        <v>81844.175222088306</v>
      </c>
      <c r="AG6" s="5">
        <f t="shared" si="0"/>
        <v>84299.500478750953</v>
      </c>
      <c r="AH6" s="5">
        <f t="shared" si="0"/>
        <v>86828.485493113491</v>
      </c>
      <c r="AI6" s="5">
        <f t="shared" si="0"/>
        <v>89433.340057906898</v>
      </c>
      <c r="AJ6" s="5">
        <f t="shared" si="0"/>
        <v>92116.340259644101</v>
      </c>
      <c r="AK6" s="5">
        <f t="shared" si="0"/>
        <v>94879.830467433421</v>
      </c>
      <c r="AL6" s="5">
        <f t="shared" si="0"/>
        <v>97726.225381456432</v>
      </c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</row>
    <row r="7" spans="1:66">
      <c r="A7" t="s">
        <v>9</v>
      </c>
      <c r="B7" s="5">
        <v>11787.664422499927</v>
      </c>
      <c r="C7" s="5">
        <f>B7*(1+$B$3)</f>
        <v>12848.554220524922</v>
      </c>
      <c r="D7" s="5">
        <f t="shared" ref="D7:AL7" si="1">C7*(1+$B$3)</f>
        <v>14004.924100372165</v>
      </c>
      <c r="E7" s="5">
        <f t="shared" si="1"/>
        <v>15265.367269405662</v>
      </c>
      <c r="F7" s="5">
        <f t="shared" si="1"/>
        <v>16639.250323652173</v>
      </c>
      <c r="G7" s="5">
        <f t="shared" si="1"/>
        <v>18136.782852780871</v>
      </c>
      <c r="H7" s="30">
        <f t="shared" si="1"/>
        <v>19769.093309531152</v>
      </c>
      <c r="I7" s="5">
        <f t="shared" si="1"/>
        <v>21548.311707388959</v>
      </c>
      <c r="J7" s="5">
        <f t="shared" si="1"/>
        <v>23487.659761053968</v>
      </c>
      <c r="K7" s="5">
        <f t="shared" si="1"/>
        <v>25601.549139548828</v>
      </c>
      <c r="L7" s="5">
        <f t="shared" si="1"/>
        <v>27905.688562108226</v>
      </c>
      <c r="M7" s="5">
        <f t="shared" si="1"/>
        <v>30417.200532697967</v>
      </c>
      <c r="N7" s="5">
        <f t="shared" si="1"/>
        <v>33154.748580640786</v>
      </c>
      <c r="O7" s="5">
        <f t="shared" si="1"/>
        <v>36138.675952898462</v>
      </c>
      <c r="P7" s="5">
        <f t="shared" si="1"/>
        <v>39391.156788659326</v>
      </c>
      <c r="Q7" s="5">
        <f t="shared" si="1"/>
        <v>42936.360899638668</v>
      </c>
      <c r="R7" s="5">
        <f t="shared" si="1"/>
        <v>46800.633380606152</v>
      </c>
      <c r="S7" s="5">
        <f t="shared" si="1"/>
        <v>51012.690384860711</v>
      </c>
      <c r="T7" s="5">
        <f t="shared" si="1"/>
        <v>55603.832519498181</v>
      </c>
      <c r="U7" s="5">
        <f t="shared" si="1"/>
        <v>60608.177446253023</v>
      </c>
      <c r="V7" s="5">
        <f t="shared" si="1"/>
        <v>66062.913416415802</v>
      </c>
      <c r="W7" s="5">
        <f t="shared" si="1"/>
        <v>72008.575623893223</v>
      </c>
      <c r="X7" s="5">
        <f t="shared" si="1"/>
        <v>78489.347430043621</v>
      </c>
      <c r="Y7" s="5">
        <f t="shared" si="1"/>
        <v>85553.388698747556</v>
      </c>
      <c r="Z7" s="5">
        <f t="shared" si="1"/>
        <v>93253.193681634846</v>
      </c>
      <c r="AA7" s="5">
        <f t="shared" si="1"/>
        <v>101645.98111298199</v>
      </c>
      <c r="AB7" s="5">
        <f t="shared" si="1"/>
        <v>110794.11941315037</v>
      </c>
      <c r="AC7" s="5">
        <f t="shared" si="1"/>
        <v>120765.59016033392</v>
      </c>
      <c r="AD7" s="5">
        <f t="shared" si="1"/>
        <v>131634.49327476398</v>
      </c>
      <c r="AE7" s="5">
        <f t="shared" si="1"/>
        <v>143481.59766949277</v>
      </c>
      <c r="AF7" s="5">
        <f t="shared" si="1"/>
        <v>156394.94145974712</v>
      </c>
      <c r="AG7" s="5">
        <f t="shared" si="1"/>
        <v>170470.48619112436</v>
      </c>
      <c r="AH7" s="5">
        <f t="shared" si="1"/>
        <v>185812.82994832558</v>
      </c>
      <c r="AI7" s="5">
        <f t="shared" si="1"/>
        <v>202535.98464367489</v>
      </c>
      <c r="AJ7" s="5">
        <f t="shared" si="1"/>
        <v>220764.22326160566</v>
      </c>
      <c r="AK7" s="5">
        <f t="shared" si="1"/>
        <v>240633.0033551502</v>
      </c>
      <c r="AL7" s="5">
        <f t="shared" si="1"/>
        <v>262289.97365711373</v>
      </c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</row>
    <row r="8" spans="1:66">
      <c r="A8" t="s">
        <v>10</v>
      </c>
      <c r="B8" s="5">
        <v>1688.6695352688973</v>
      </c>
      <c r="C8" s="5">
        <v>1688.6695352688973</v>
      </c>
      <c r="D8" s="5">
        <v>1688.6695352688973</v>
      </c>
      <c r="E8" s="5">
        <v>1688.6695352688973</v>
      </c>
      <c r="F8" s="5">
        <v>1688.6695352688973</v>
      </c>
      <c r="G8" s="5">
        <v>1688.6695352688973</v>
      </c>
      <c r="H8" s="30">
        <v>1688.6695352688973</v>
      </c>
      <c r="I8" s="5">
        <v>1688.6695352688973</v>
      </c>
      <c r="J8" s="5">
        <v>1688.6695352688973</v>
      </c>
      <c r="K8" s="5">
        <v>1688.6695352688973</v>
      </c>
      <c r="L8" s="5">
        <v>1688.6695352688973</v>
      </c>
      <c r="M8" s="5">
        <v>1688.6695352688973</v>
      </c>
      <c r="N8" s="5">
        <v>1688.6695352688973</v>
      </c>
      <c r="O8" s="5">
        <v>1688.6695352688973</v>
      </c>
      <c r="P8" s="5">
        <v>1688.6695352688973</v>
      </c>
      <c r="Q8" s="5">
        <v>1688.6695352688973</v>
      </c>
      <c r="R8" s="5">
        <v>1688.6695352688973</v>
      </c>
      <c r="S8" s="5">
        <v>1688.6695352688973</v>
      </c>
      <c r="T8" s="5">
        <v>1688.6695352688973</v>
      </c>
      <c r="U8" s="5">
        <v>1688.6695352688973</v>
      </c>
      <c r="V8" s="5">
        <v>1688.6695352688973</v>
      </c>
      <c r="W8" s="5">
        <v>1688.6695352688973</v>
      </c>
      <c r="X8" s="5">
        <v>1688.6695352688973</v>
      </c>
      <c r="Y8" s="5">
        <v>1688.6695352688973</v>
      </c>
      <c r="Z8" s="5">
        <v>1688.6695352688973</v>
      </c>
      <c r="AA8" s="5">
        <v>1688.6695352688973</v>
      </c>
      <c r="AB8" s="5">
        <v>1688.6695352688973</v>
      </c>
      <c r="AC8" s="5">
        <v>1688.6695352688973</v>
      </c>
      <c r="AD8" s="5">
        <v>1688.6695352688973</v>
      </c>
      <c r="AE8" s="5">
        <v>1688.6695352688973</v>
      </c>
      <c r="AF8" s="5">
        <v>1688.6695352688973</v>
      </c>
      <c r="AG8" s="5">
        <v>1688.6695352688973</v>
      </c>
      <c r="AH8" s="5">
        <v>1688.6695352688973</v>
      </c>
      <c r="AI8" s="5">
        <v>1688.6695352688973</v>
      </c>
      <c r="AJ8" s="5">
        <v>1688.6695352688973</v>
      </c>
      <c r="AK8" s="5">
        <v>1688.6695352688973</v>
      </c>
      <c r="AL8" s="5">
        <v>1688.6695352688973</v>
      </c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</row>
    <row r="9" spans="1:66">
      <c r="A9" t="s">
        <v>16</v>
      </c>
      <c r="B9" s="5">
        <f xml:space="preserve"> B7+B8</f>
        <v>13476.333957768824</v>
      </c>
      <c r="C9" s="5">
        <f t="shared" ref="C9:AL9" si="2" xml:space="preserve"> C7+C8</f>
        <v>14537.223755793819</v>
      </c>
      <c r="D9" s="5">
        <f t="shared" si="2"/>
        <v>15693.593635641062</v>
      </c>
      <c r="E9" s="5">
        <f t="shared" si="2"/>
        <v>16954.036804674561</v>
      </c>
      <c r="F9" s="5">
        <f t="shared" si="2"/>
        <v>18327.919858921072</v>
      </c>
      <c r="G9" s="5">
        <f t="shared" si="2"/>
        <v>19825.452388049769</v>
      </c>
      <c r="H9" s="30">
        <f t="shared" si="2"/>
        <v>21457.762844800051</v>
      </c>
      <c r="I9" s="5">
        <f t="shared" si="2"/>
        <v>23236.981242657857</v>
      </c>
      <c r="J9" s="5">
        <f t="shared" si="2"/>
        <v>25176.329296322867</v>
      </c>
      <c r="K9" s="5">
        <f t="shared" si="2"/>
        <v>27290.218674817726</v>
      </c>
      <c r="L9" s="5">
        <f t="shared" si="2"/>
        <v>29594.358097377124</v>
      </c>
      <c r="M9" s="5">
        <f t="shared" si="2"/>
        <v>32105.870067966865</v>
      </c>
      <c r="N9" s="5">
        <f t="shared" si="2"/>
        <v>34843.418115909684</v>
      </c>
      <c r="O9" s="5">
        <f t="shared" si="2"/>
        <v>37827.345488167361</v>
      </c>
      <c r="P9" s="5">
        <f t="shared" si="2"/>
        <v>41079.826323928224</v>
      </c>
      <c r="Q9" s="5">
        <f t="shared" si="2"/>
        <v>44625.030434907567</v>
      </c>
      <c r="R9" s="5">
        <f t="shared" si="2"/>
        <v>48489.302915875051</v>
      </c>
      <c r="S9" s="5">
        <f t="shared" si="2"/>
        <v>52701.359920129609</v>
      </c>
      <c r="T9" s="5">
        <f t="shared" si="2"/>
        <v>57292.502054767079</v>
      </c>
      <c r="U9" s="5">
        <f t="shared" si="2"/>
        <v>62296.846981521921</v>
      </c>
      <c r="V9" s="5">
        <f t="shared" si="2"/>
        <v>67751.582951684701</v>
      </c>
      <c r="W9" s="5">
        <f t="shared" si="2"/>
        <v>73697.245159162121</v>
      </c>
      <c r="X9" s="5">
        <f t="shared" si="2"/>
        <v>80178.016965312519</v>
      </c>
      <c r="Y9" s="5">
        <f t="shared" si="2"/>
        <v>87242.058234016455</v>
      </c>
      <c r="Z9" s="5">
        <f t="shared" si="2"/>
        <v>94941.863216903745</v>
      </c>
      <c r="AA9" s="5">
        <f t="shared" si="2"/>
        <v>103334.65064825088</v>
      </c>
      <c r="AB9" s="5">
        <f t="shared" si="2"/>
        <v>112482.78894841927</v>
      </c>
      <c r="AC9" s="5">
        <f t="shared" si="2"/>
        <v>122454.25969560281</v>
      </c>
      <c r="AD9" s="5">
        <f t="shared" si="2"/>
        <v>133323.16281003287</v>
      </c>
      <c r="AE9" s="5">
        <f t="shared" si="2"/>
        <v>145170.26720476165</v>
      </c>
      <c r="AF9" s="5">
        <f t="shared" si="2"/>
        <v>158083.610995016</v>
      </c>
      <c r="AG9" s="5">
        <f t="shared" si="2"/>
        <v>172159.15572639325</v>
      </c>
      <c r="AH9" s="5">
        <f t="shared" si="2"/>
        <v>187501.49948359447</v>
      </c>
      <c r="AI9" s="5">
        <f t="shared" si="2"/>
        <v>204224.65417894378</v>
      </c>
      <c r="AJ9" s="5">
        <f t="shared" si="2"/>
        <v>222452.89279687454</v>
      </c>
      <c r="AK9" s="5">
        <f t="shared" si="2"/>
        <v>242321.67289041908</v>
      </c>
      <c r="AL9" s="5">
        <f t="shared" si="2"/>
        <v>263978.64319238265</v>
      </c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</row>
    <row r="10" spans="1:66">
      <c r="A10" t="s">
        <v>17</v>
      </c>
      <c r="B10" s="5">
        <f t="shared" ref="B10:AL10" si="3">B6-B7-B8</f>
        <v>20242.382577231379</v>
      </c>
      <c r="C10" s="5">
        <f t="shared" si="3"/>
        <v>20193.054275256392</v>
      </c>
      <c r="D10" s="5">
        <f t="shared" si="3"/>
        <v>20078.592736340655</v>
      </c>
      <c r="E10" s="5">
        <f t="shared" si="3"/>
        <v>19891.315158466608</v>
      </c>
      <c r="F10" s="5">
        <f t="shared" si="3"/>
        <v>19622.792663114335</v>
      </c>
      <c r="G10" s="5">
        <f t="shared" si="3"/>
        <v>19263.781509646698</v>
      </c>
      <c r="H10" s="30">
        <f t="shared" si="3"/>
        <v>18804.148069827312</v>
      </c>
      <c r="I10" s="5">
        <f t="shared" si="3"/>
        <v>18232.78699940833</v>
      </c>
      <c r="J10" s="5">
        <f t="shared" si="3"/>
        <v>17537.531993005308</v>
      </c>
      <c r="K10" s="5">
        <f t="shared" si="3"/>
        <v>16705.058453190293</v>
      </c>
      <c r="L10" s="5">
        <f t="shared" si="3"/>
        <v>15720.777344471137</v>
      </c>
      <c r="M10" s="5">
        <f t="shared" si="3"/>
        <v>14568.719437136844</v>
      </c>
      <c r="N10" s="5">
        <f t="shared" si="3"/>
        <v>13231.409074347141</v>
      </c>
      <c r="O10" s="5">
        <f t="shared" si="3"/>
        <v>11689.726517797173</v>
      </c>
      <c r="P10" s="5">
        <f t="shared" si="3"/>
        <v>9922.7578422152455</v>
      </c>
      <c r="Q10" s="5">
        <f t="shared" si="3"/>
        <v>7907.6312562202083</v>
      </c>
      <c r="R10" s="5">
        <f t="shared" si="3"/>
        <v>5619.3386259865592</v>
      </c>
      <c r="S10" s="5">
        <f t="shared" si="3"/>
        <v>3030.5408679878537</v>
      </c>
      <c r="T10" s="5">
        <f t="shared" si="3"/>
        <v>111.3557569939087</v>
      </c>
      <c r="U10" s="5">
        <f t="shared" si="3"/>
        <v>-3170.8734354081016</v>
      </c>
      <c r="V10" s="5">
        <f t="shared" si="3"/>
        <v>-6851.8301991874678</v>
      </c>
      <c r="W10" s="5">
        <f t="shared" si="3"/>
        <v>-10970.499824089971</v>
      </c>
      <c r="X10" s="5">
        <f t="shared" si="3"/>
        <v>-15569.469270188207</v>
      </c>
      <c r="Y10" s="5">
        <f t="shared" si="3"/>
        <v>-20695.254108038411</v>
      </c>
      <c r="Z10" s="5">
        <f t="shared" si="3"/>
        <v>-26398.654967146358</v>
      </c>
      <c r="AA10" s="5">
        <f t="shared" si="3"/>
        <v>-32735.146151000779</v>
      </c>
      <c r="AB10" s="5">
        <f t="shared" si="3"/>
        <v>-39765.299316251665</v>
      </c>
      <c r="AC10" s="5">
        <f t="shared" si="3"/>
        <v>-47555.245374470178</v>
      </c>
      <c r="AD10" s="5">
        <f t="shared" si="3"/>
        <v>-56177.178059266269</v>
      </c>
      <c r="AE10" s="5">
        <f t="shared" si="3"/>
        <v>-65709.902911472047</v>
      </c>
      <c r="AF10" s="5">
        <f t="shared" si="3"/>
        <v>-76239.435772927711</v>
      </c>
      <c r="AG10" s="5">
        <f t="shared" si="3"/>
        <v>-87859.655247642309</v>
      </c>
      <c r="AH10" s="5">
        <f t="shared" si="3"/>
        <v>-100673.01399048099</v>
      </c>
      <c r="AI10" s="5">
        <f t="shared" si="3"/>
        <v>-114791.31412103689</v>
      </c>
      <c r="AJ10" s="5">
        <f t="shared" si="3"/>
        <v>-130336.55253723045</v>
      </c>
      <c r="AK10" s="5">
        <f t="shared" si="3"/>
        <v>-147441.84242298568</v>
      </c>
      <c r="AL10" s="5">
        <f t="shared" si="3"/>
        <v>-166252.41781092618</v>
      </c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</row>
    <row r="12" spans="1:66">
      <c r="A12" t="s">
        <v>8</v>
      </c>
      <c r="B12" s="3">
        <f t="shared" ref="B12:AL12" si="4" xml:space="preserve"> (B7+B8)/B6</f>
        <v>0.39966924434328094</v>
      </c>
      <c r="C12" s="3">
        <f t="shared" si="4"/>
        <v>0.41857493172951216</v>
      </c>
      <c r="D12" s="3">
        <f t="shared" si="4"/>
        <v>0.43870937807516691</v>
      </c>
      <c r="E12" s="3">
        <f t="shared" si="4"/>
        <v>0.46014044923861225</v>
      </c>
      <c r="F12" s="3">
        <f t="shared" si="4"/>
        <v>0.48294007255540433</v>
      </c>
      <c r="G12" s="3">
        <f t="shared" si="4"/>
        <v>0.50718447027988656</v>
      </c>
      <c r="H12" s="3">
        <f t="shared" si="4"/>
        <v>0.53295440671705263</v>
      </c>
      <c r="I12" s="3">
        <f t="shared" si="4"/>
        <v>0.56033544983949735</v>
      </c>
      <c r="J12" s="3">
        <f t="shared" si="4"/>
        <v>0.58941824823065192</v>
      </c>
      <c r="K12" s="3">
        <f t="shared" si="4"/>
        <v>0.6202988242445775</v>
      </c>
      <c r="L12" s="3">
        <f t="shared" si="4"/>
        <v>0.65307888432452765</v>
      </c>
      <c r="M12" s="3">
        <f t="shared" si="4"/>
        <v>0.68786614747744479</v>
      </c>
      <c r="N12" s="3">
        <f t="shared" si="4"/>
        <v>0.72477469295971364</v>
      </c>
      <c r="O12" s="3">
        <f t="shared" si="4"/>
        <v>0.76392532829103676</v>
      </c>
      <c r="P12" s="3">
        <f t="shared" si="4"/>
        <v>0.80544597877842106</v>
      </c>
      <c r="Q12" s="3">
        <f t="shared" si="4"/>
        <v>0.84947209980118477</v>
      </c>
      <c r="R12" s="3">
        <f t="shared" si="4"/>
        <v>0.89614711318081952</v>
      </c>
      <c r="S12" s="3">
        <f t="shared" si="4"/>
        <v>0.94562286903672244</v>
      </c>
      <c r="T12" s="3">
        <f t="shared" si="4"/>
        <v>0.99806013461048093</v>
      </c>
      <c r="U12" s="3">
        <f t="shared" si="4"/>
        <v>1.0536291116278205</v>
      </c>
      <c r="V12" s="3">
        <f t="shared" si="4"/>
        <v>1.1125099838587851</v>
      </c>
      <c r="W12" s="3">
        <f t="shared" si="4"/>
        <v>1.1748934966335018</v>
      </c>
      <c r="X12" s="3">
        <f t="shared" si="4"/>
        <v>1.2409815701733093</v>
      </c>
      <c r="Y12" s="3">
        <f t="shared" si="4"/>
        <v>1.3109879487054068</v>
      </c>
      <c r="Z12" s="3">
        <f t="shared" si="4"/>
        <v>1.385138887443889</v>
      </c>
      <c r="AA12" s="3">
        <f t="shared" si="4"/>
        <v>1.4636738796414051</v>
      </c>
      <c r="AB12" s="3">
        <f t="shared" si="4"/>
        <v>1.5468464260441264</v>
      </c>
      <c r="AC12" s="3">
        <f t="shared" si="4"/>
        <v>1.6349248492186437</v>
      </c>
      <c r="AD12" s="3">
        <f t="shared" si="4"/>
        <v>1.7281931553632546</v>
      </c>
      <c r="AE12" s="3">
        <f t="shared" si="4"/>
        <v>1.8269519463683255</v>
      </c>
      <c r="AF12" s="3">
        <f t="shared" si="4"/>
        <v>1.9315193850515096</v>
      </c>
      <c r="AG12" s="3">
        <f t="shared" si="4"/>
        <v>2.0422322166640683</v>
      </c>
      <c r="AH12" s="3">
        <f t="shared" si="4"/>
        <v>2.1594468499449473</v>
      </c>
      <c r="AI12" s="3">
        <f t="shared" si="4"/>
        <v>2.2835405011901715</v>
      </c>
      <c r="AJ12" s="3">
        <f t="shared" si="4"/>
        <v>2.4149124050071551</v>
      </c>
      <c r="AK12" s="3">
        <f t="shared" si="4"/>
        <v>2.5539850956373034</v>
      </c>
      <c r="AL12" s="3">
        <f t="shared" si="4"/>
        <v>2.7012057629565689</v>
      </c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</row>
    <row r="13" spans="1:66">
      <c r="C13" s="3">
        <f>C12-B12</f>
        <v>1.8905687386231218E-2</v>
      </c>
      <c r="D13" s="3">
        <f t="shared" ref="D13:AB13" si="5">D12-C12</f>
        <v>2.0134446345654755E-2</v>
      </c>
      <c r="E13" s="3">
        <f t="shared" si="5"/>
        <v>2.1431071163445337E-2</v>
      </c>
      <c r="F13" s="3">
        <f t="shared" si="5"/>
        <v>2.2799623316792084E-2</v>
      </c>
      <c r="G13" s="3">
        <f t="shared" si="5"/>
        <v>2.4244397724482225E-2</v>
      </c>
      <c r="H13" s="3">
        <f t="shared" si="5"/>
        <v>2.5769936437166074E-2</v>
      </c>
      <c r="I13" s="3">
        <f t="shared" si="5"/>
        <v>2.7381043122444715E-2</v>
      </c>
      <c r="J13" s="3">
        <f t="shared" si="5"/>
        <v>2.9082798391154574E-2</v>
      </c>
      <c r="K13" s="3">
        <f t="shared" si="5"/>
        <v>3.0880576013925576E-2</v>
      </c>
      <c r="L13" s="3">
        <f t="shared" si="5"/>
        <v>3.2780060079950157E-2</v>
      </c>
      <c r="M13" s="3">
        <f t="shared" si="5"/>
        <v>3.4787263152917136E-2</v>
      </c>
      <c r="N13" s="3">
        <f t="shared" si="5"/>
        <v>3.6908545482268851E-2</v>
      </c>
      <c r="O13" s="3">
        <f t="shared" si="5"/>
        <v>3.9150635331323125E-2</v>
      </c>
      <c r="P13" s="3">
        <f t="shared" si="5"/>
        <v>4.1520650487384292E-2</v>
      </c>
      <c r="Q13" s="3">
        <f t="shared" si="5"/>
        <v>4.4026121022763709E-2</v>
      </c>
      <c r="R13" s="3">
        <f t="shared" si="5"/>
        <v>4.6675013379634755E-2</v>
      </c>
      <c r="S13" s="3">
        <f t="shared" si="5"/>
        <v>4.9475755855902914E-2</v>
      </c>
      <c r="T13" s="3">
        <f t="shared" si="5"/>
        <v>5.2437265573758496E-2</v>
      </c>
      <c r="U13" s="3">
        <f t="shared" si="5"/>
        <v>5.5568977017339538E-2</v>
      </c>
      <c r="V13" s="3">
        <f t="shared" si="5"/>
        <v>5.8880872230964609E-2</v>
      </c>
      <c r="W13" s="3">
        <f t="shared" si="5"/>
        <v>6.2383512774716765E-2</v>
      </c>
      <c r="X13" s="3">
        <f t="shared" si="5"/>
        <v>6.6088073539807501E-2</v>
      </c>
      <c r="Y13" s="3">
        <f t="shared" si="5"/>
        <v>7.0006378532097457E-2</v>
      </c>
      <c r="Z13" s="3">
        <f t="shared" si="5"/>
        <v>7.4150938738482219E-2</v>
      </c>
      <c r="AA13" s="3">
        <f t="shared" si="5"/>
        <v>7.8534992197516029E-2</v>
      </c>
      <c r="AB13" s="3">
        <f t="shared" si="5"/>
        <v>8.3172546402721315E-2</v>
      </c>
      <c r="AC13" s="3">
        <f>AC12-AB12</f>
        <v>8.8078423174517306E-2</v>
      </c>
      <c r="AD13" s="3">
        <f t="shared" ref="AD13:AM13" si="6">AD12-AC12</f>
        <v>9.3268306144610902E-2</v>
      </c>
      <c r="AE13" s="3">
        <f t="shared" si="6"/>
        <v>9.8758791005070901E-2</v>
      </c>
      <c r="AF13" s="3">
        <f t="shared" si="6"/>
        <v>0.10456743868318408</v>
      </c>
      <c r="AG13" s="3">
        <f t="shared" si="6"/>
        <v>0.11071283161255874</v>
      </c>
      <c r="AH13" s="3">
        <f t="shared" si="6"/>
        <v>0.117214633280879</v>
      </c>
      <c r="AI13" s="3">
        <f t="shared" si="6"/>
        <v>0.1240936512452242</v>
      </c>
      <c r="AJ13" s="3">
        <f t="shared" si="6"/>
        <v>0.1313719038169836</v>
      </c>
      <c r="AK13" s="3">
        <f t="shared" si="6"/>
        <v>0.13907269063014827</v>
      </c>
      <c r="AL13" s="3">
        <f t="shared" si="6"/>
        <v>0.14722066731926553</v>
      </c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</row>
    <row r="15" spans="1:66">
      <c r="A15" t="s">
        <v>13</v>
      </c>
    </row>
    <row r="16" spans="1:66" ht="15" thickBot="1"/>
    <row r="17" spans="11:14" ht="18">
      <c r="K17" s="31" t="s">
        <v>66</v>
      </c>
      <c r="L17" s="32"/>
      <c r="M17" s="32"/>
      <c r="N17" s="33"/>
    </row>
    <row r="18" spans="11:14">
      <c r="K18" s="34" t="s">
        <v>54</v>
      </c>
      <c r="L18" s="35" t="s">
        <v>63</v>
      </c>
      <c r="M18" s="35" t="s">
        <v>64</v>
      </c>
      <c r="N18" s="36" t="s">
        <v>65</v>
      </c>
    </row>
    <row r="19" spans="11:14">
      <c r="K19" s="37">
        <v>0.01</v>
      </c>
      <c r="L19" s="38">
        <v>7.0000000000000007E-2</v>
      </c>
      <c r="M19" s="38">
        <v>0.54</v>
      </c>
      <c r="N19" s="39">
        <v>2042</v>
      </c>
    </row>
    <row r="20" spans="11:14">
      <c r="K20" s="40">
        <v>1.2500000000000001E-2</v>
      </c>
      <c r="L20" s="38">
        <v>7.0000000000000007E-2</v>
      </c>
      <c r="M20" s="41">
        <v>53</v>
      </c>
      <c r="N20" s="39">
        <v>2023</v>
      </c>
    </row>
    <row r="21" spans="11:14">
      <c r="K21" s="40">
        <v>1.4999999999999999E-2</v>
      </c>
      <c r="L21" s="38">
        <v>7.0000000000000007E-2</v>
      </c>
      <c r="M21" s="41">
        <v>53</v>
      </c>
      <c r="N21" s="39">
        <v>2044</v>
      </c>
    </row>
    <row r="22" spans="11:14">
      <c r="K22" s="40">
        <v>1.7500000000000002E-2</v>
      </c>
      <c r="L22" s="38">
        <v>7.0000000000000007E-2</v>
      </c>
      <c r="M22" s="41">
        <v>52</v>
      </c>
      <c r="N22" s="39">
        <v>2045</v>
      </c>
    </row>
    <row r="23" spans="11:14">
      <c r="K23" s="37">
        <v>0.02</v>
      </c>
      <c r="L23" s="38">
        <v>7.0000000000000007E-2</v>
      </c>
      <c r="M23" s="41">
        <v>51</v>
      </c>
      <c r="N23" s="39">
        <v>2046</v>
      </c>
    </row>
    <row r="24" spans="11:14">
      <c r="K24" s="40">
        <v>2.2499999999999999E-2</v>
      </c>
      <c r="L24" s="38">
        <v>7.0000000000000007E-2</v>
      </c>
      <c r="M24" s="41">
        <v>50</v>
      </c>
      <c r="N24" s="39">
        <v>2047</v>
      </c>
    </row>
    <row r="25" spans="11:14">
      <c r="K25" s="40">
        <v>2.5000000000000001E-2</v>
      </c>
      <c r="L25" s="38">
        <v>7.0000000000000007E-2</v>
      </c>
      <c r="M25" s="41">
        <v>50</v>
      </c>
      <c r="N25" s="39">
        <v>2048</v>
      </c>
    </row>
    <row r="26" spans="11:14">
      <c r="K26" s="40">
        <v>2.75E-2</v>
      </c>
      <c r="L26" s="38">
        <v>7.0000000000000007E-2</v>
      </c>
      <c r="M26" s="41">
        <v>49</v>
      </c>
      <c r="N26" s="39">
        <v>2050</v>
      </c>
    </row>
    <row r="27" spans="11:14">
      <c r="K27" s="37">
        <v>0.03</v>
      </c>
      <c r="L27" s="38">
        <v>7.0000000000000007E-2</v>
      </c>
      <c r="M27" s="41">
        <v>48</v>
      </c>
      <c r="N27" s="39">
        <v>2051</v>
      </c>
    </row>
    <row r="28" spans="11:14">
      <c r="K28" s="40">
        <v>3.2500000000000001E-2</v>
      </c>
      <c r="L28" s="38">
        <v>7.0000000000000007E-2</v>
      </c>
      <c r="M28" s="41">
        <v>47</v>
      </c>
      <c r="N28" s="39">
        <v>2053</v>
      </c>
    </row>
    <row r="29" spans="11:14">
      <c r="K29" s="37">
        <v>0.01</v>
      </c>
      <c r="L29" s="38">
        <v>0.05</v>
      </c>
      <c r="M29" s="41">
        <v>49</v>
      </c>
      <c r="N29" s="42">
        <v>2050</v>
      </c>
    </row>
    <row r="30" spans="11:14">
      <c r="K30" s="37">
        <v>0.02</v>
      </c>
      <c r="L30" s="38">
        <v>0.05</v>
      </c>
      <c r="M30" s="41">
        <v>46</v>
      </c>
      <c r="N30" s="42">
        <v>2060</v>
      </c>
    </row>
    <row r="31" spans="11:14">
      <c r="K31" s="40">
        <v>2.5000000000000001E-2</v>
      </c>
      <c r="L31" s="38">
        <v>0.05</v>
      </c>
      <c r="M31" s="41">
        <v>45</v>
      </c>
      <c r="N31" s="42">
        <v>2067</v>
      </c>
    </row>
    <row r="32" spans="11:14">
      <c r="K32" s="37">
        <v>0.03</v>
      </c>
      <c r="L32" s="38">
        <v>0.05</v>
      </c>
      <c r="M32" s="41">
        <v>43</v>
      </c>
      <c r="N32" s="42">
        <v>2078</v>
      </c>
    </row>
    <row r="33" spans="11:14">
      <c r="K33" s="37">
        <v>0.01</v>
      </c>
      <c r="L33" s="38">
        <v>0.09</v>
      </c>
      <c r="M33" s="41">
        <v>60</v>
      </c>
      <c r="N33" s="42">
        <v>2038</v>
      </c>
    </row>
    <row r="34" spans="11:14">
      <c r="K34" s="37">
        <v>0.02</v>
      </c>
      <c r="L34" s="38">
        <v>0.09</v>
      </c>
      <c r="M34" s="41">
        <v>57</v>
      </c>
      <c r="N34" s="42">
        <v>2040</v>
      </c>
    </row>
    <row r="35" spans="11:14">
      <c r="K35" s="40">
        <v>2.5000000000000001E-2</v>
      </c>
      <c r="L35" s="38">
        <v>0.09</v>
      </c>
      <c r="M35" s="41">
        <v>55</v>
      </c>
      <c r="N35" s="42">
        <v>2041</v>
      </c>
    </row>
    <row r="36" spans="11:14" ht="15" thickBot="1">
      <c r="K36" s="43">
        <v>0.03</v>
      </c>
      <c r="L36" s="44">
        <v>0.09</v>
      </c>
      <c r="M36" s="45">
        <v>53</v>
      </c>
      <c r="N36" s="46">
        <v>2042</v>
      </c>
    </row>
  </sheetData>
  <mergeCells count="2">
    <mergeCell ref="A1:B1"/>
    <mergeCell ref="K17:N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AAD35-B7F4-4C5F-9D1D-1B17DCF46487}">
  <sheetPr>
    <tabColor theme="7" tint="0.59999389629810485"/>
  </sheetPr>
  <dimension ref="A1:F9"/>
  <sheetViews>
    <sheetView tabSelected="1" zoomScale="125" workbookViewId="0">
      <selection activeCell="C12" sqref="C12"/>
    </sheetView>
  </sheetViews>
  <sheetFormatPr defaultColWidth="10.77734375" defaultRowHeight="14.4"/>
  <cols>
    <col min="2" max="2" width="12.44140625" bestFit="1" customWidth="1"/>
    <col min="3" max="3" width="17.6640625" bestFit="1" customWidth="1"/>
    <col min="4" max="4" width="12.88671875" bestFit="1" customWidth="1"/>
    <col min="5" max="5" width="18.88671875" bestFit="1" customWidth="1"/>
    <col min="6" max="6" width="12.44140625" bestFit="1" customWidth="1"/>
  </cols>
  <sheetData>
    <row r="1" spans="1:6">
      <c r="A1" t="s">
        <v>32</v>
      </c>
      <c r="B1" t="s">
        <v>31</v>
      </c>
      <c r="C1" t="s">
        <v>30</v>
      </c>
      <c r="D1" t="s">
        <v>28</v>
      </c>
      <c r="E1" t="s">
        <v>29</v>
      </c>
      <c r="F1" t="s">
        <v>33</v>
      </c>
    </row>
    <row r="2" spans="1:6">
      <c r="A2">
        <v>2035</v>
      </c>
      <c r="B2" s="5">
        <f xml:space="preserve"> 60415468.0000019/1080</f>
        <v>55940.248148149905</v>
      </c>
      <c r="C2" s="5">
        <f>58427438.9999979/1080</f>
        <v>54099.480555553608</v>
      </c>
      <c r="D2" s="5">
        <f>74407889.9999993/1080</f>
        <v>68896.194444443798</v>
      </c>
      <c r="E2" s="5">
        <f>73702533.9999991/1080</f>
        <v>68243.08703703621</v>
      </c>
      <c r="F2" s="5">
        <v>46674.589505103701</v>
      </c>
    </row>
    <row r="3" spans="1:6">
      <c r="A3">
        <v>2040</v>
      </c>
      <c r="B3" s="5">
        <f>68458193.9999981/1080</f>
        <v>63387.216666664899</v>
      </c>
      <c r="C3" s="5">
        <f>66462167.0000001/1080</f>
        <v>61539.043518518607</v>
      </c>
      <c r="D3" s="5">
        <f>85955660.9999999/1080</f>
        <v>79588.57499999991</v>
      </c>
      <c r="E3" s="5">
        <f>84372896/1080</f>
        <v>78123.051851851851</v>
      </c>
      <c r="F3" s="5">
        <v>54108.641541861602</v>
      </c>
    </row>
    <row r="4" spans="1:6">
      <c r="A4">
        <v>2045</v>
      </c>
      <c r="B4" s="5">
        <f>73017538.0000002/1080</f>
        <v>67608.831481481655</v>
      </c>
      <c r="C4" s="5">
        <f>72737508.0000033/1080</f>
        <v>67349.5444444475</v>
      </c>
      <c r="D4" s="5">
        <f>87839744.0000001/1080</f>
        <v>81333.096296296397</v>
      </c>
      <c r="E4" s="5">
        <f>88181799.0000001/1080</f>
        <v>81649.813888888981</v>
      </c>
      <c r="F4" s="5">
        <v>62726.745335072097</v>
      </c>
    </row>
    <row r="5" spans="1:6">
      <c r="A5">
        <v>2050</v>
      </c>
      <c r="B5" s="5">
        <f>76127196.0000004/1080</f>
        <v>70488.144444444813</v>
      </c>
      <c r="C5" s="5">
        <f>77844345.0000002/1080</f>
        <v>72078.097222222408</v>
      </c>
      <c r="D5" s="5">
        <f>88568792.0000015/1080</f>
        <v>82008.140740742136</v>
      </c>
      <c r="E5" s="5">
        <f>90757218.0000017/1080</f>
        <v>84034.461111112687</v>
      </c>
      <c r="F5" s="5">
        <v>72717.489632167606</v>
      </c>
    </row>
    <row r="7" spans="1:6">
      <c r="A7" t="s">
        <v>34</v>
      </c>
    </row>
    <row r="8" spans="1:6">
      <c r="A8" t="s">
        <v>56</v>
      </c>
    </row>
    <row r="9" spans="1:6">
      <c r="A9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3B260-00BE-4265-BDB9-EDDE5FFCEF28}">
  <sheetPr>
    <tabColor theme="7" tint="0.59999389629810485"/>
  </sheetPr>
  <dimension ref="A1:L26"/>
  <sheetViews>
    <sheetView zoomScale="97" workbookViewId="0">
      <selection activeCell="C14" sqref="C14"/>
    </sheetView>
  </sheetViews>
  <sheetFormatPr defaultRowHeight="14.4"/>
  <cols>
    <col min="1" max="1" width="32" bestFit="1" customWidth="1"/>
    <col min="2" max="4" width="12.77734375" bestFit="1" customWidth="1"/>
    <col min="5" max="6" width="12.33203125" bestFit="1" customWidth="1"/>
    <col min="9" max="9" width="43.88671875" bestFit="1" customWidth="1"/>
    <col min="10" max="10" width="17.5546875" bestFit="1" customWidth="1"/>
    <col min="11" max="11" width="17.21875" bestFit="1" customWidth="1"/>
    <col min="12" max="12" width="18.6640625" bestFit="1" customWidth="1"/>
    <col min="13" max="13" width="45.21875" bestFit="1" customWidth="1"/>
    <col min="14" max="14" width="29.33203125" bestFit="1" customWidth="1"/>
    <col min="15" max="16" width="30.33203125" bestFit="1" customWidth="1"/>
  </cols>
  <sheetData>
    <row r="1" spans="1:12">
      <c r="A1" s="15" t="s">
        <v>18</v>
      </c>
      <c r="B1" s="15" t="s">
        <v>36</v>
      </c>
      <c r="C1" s="15" t="s">
        <v>37</v>
      </c>
      <c r="D1" s="15" t="s">
        <v>38</v>
      </c>
      <c r="E1" s="20" t="s">
        <v>33</v>
      </c>
    </row>
    <row r="2" spans="1:12">
      <c r="A2" s="12">
        <v>2024</v>
      </c>
      <c r="B2" s="21">
        <v>33.482432962156281</v>
      </c>
      <c r="C2" s="21">
        <v>34.232137048270587</v>
      </c>
      <c r="D2" s="21">
        <v>34.71683121435133</v>
      </c>
      <c r="E2" s="22">
        <v>33718.716535000203</v>
      </c>
    </row>
    <row r="3" spans="1:12">
      <c r="A3" s="12">
        <v>2025</v>
      </c>
      <c r="B3" s="21">
        <v>34.120736383368104</v>
      </c>
      <c r="C3" s="21">
        <v>36.028074569129529</v>
      </c>
      <c r="D3" s="21">
        <v>37.414282207460325</v>
      </c>
      <c r="E3" s="22">
        <v>34730.278031050213</v>
      </c>
    </row>
    <row r="4" spans="1:12">
      <c r="A4" s="12">
        <v>2026</v>
      </c>
      <c r="B4" s="21">
        <v>34.943330551984396</v>
      </c>
      <c r="C4" s="21">
        <v>37.720864454936667</v>
      </c>
      <c r="D4" s="21">
        <v>39.983420487952145</v>
      </c>
      <c r="E4" s="22">
        <v>35772.186371981719</v>
      </c>
    </row>
    <row r="5" spans="1:12">
      <c r="A5" s="12">
        <v>2027</v>
      </c>
      <c r="B5" s="21">
        <v>35.705026527181857</v>
      </c>
      <c r="C5" s="21">
        <v>39.257068460967162</v>
      </c>
      <c r="D5" s="21">
        <v>42.068580390736436</v>
      </c>
      <c r="E5" s="22">
        <v>36845.351963141169</v>
      </c>
    </row>
    <row r="6" spans="1:12">
      <c r="A6" s="12">
        <v>2028</v>
      </c>
      <c r="B6" s="21">
        <v>36.287553275317883</v>
      </c>
      <c r="C6" s="21">
        <v>40.456913391775856</v>
      </c>
      <c r="D6" s="21">
        <v>43.628995580312427</v>
      </c>
      <c r="E6" s="22">
        <v>37950.712522035406</v>
      </c>
      <c r="I6" s="18" t="s">
        <v>58</v>
      </c>
    </row>
    <row r="7" spans="1:12">
      <c r="A7" s="12">
        <v>2029</v>
      </c>
      <c r="B7" s="21">
        <v>36.858757015735279</v>
      </c>
      <c r="C7" s="21">
        <v>41.585967778788735</v>
      </c>
      <c r="D7" s="21">
        <v>45.08044646470676</v>
      </c>
      <c r="E7" s="22">
        <v>39089.233897696467</v>
      </c>
      <c r="J7" t="s">
        <v>36</v>
      </c>
      <c r="K7" t="s">
        <v>37</v>
      </c>
      <c r="L7" t="s">
        <v>38</v>
      </c>
    </row>
    <row r="8" spans="1:12" ht="28.8">
      <c r="A8" s="12">
        <v>2030</v>
      </c>
      <c r="B8" s="21">
        <v>37.407311650238107</v>
      </c>
      <c r="C8" s="21">
        <v>42.658607282529772</v>
      </c>
      <c r="D8" s="21">
        <v>46.361719855431495</v>
      </c>
      <c r="E8" s="22">
        <v>40261.910914627362</v>
      </c>
      <c r="I8" t="s">
        <v>39</v>
      </c>
      <c r="J8" s="17" t="s">
        <v>40</v>
      </c>
      <c r="K8" s="17" t="s">
        <v>41</v>
      </c>
      <c r="L8" s="17" t="s">
        <v>42</v>
      </c>
    </row>
    <row r="9" spans="1:12" ht="28.8">
      <c r="A9" s="12">
        <v>2031</v>
      </c>
      <c r="B9" s="21">
        <v>38.091118575936484</v>
      </c>
      <c r="C9" s="21">
        <v>43.882297898662642</v>
      </c>
      <c r="D9" s="21">
        <v>47.589086091751319</v>
      </c>
      <c r="E9" s="22">
        <v>41469.768242066188</v>
      </c>
      <c r="I9" t="s">
        <v>43</v>
      </c>
      <c r="J9" s="17" t="s">
        <v>40</v>
      </c>
      <c r="K9" s="17" t="s">
        <v>41</v>
      </c>
      <c r="L9" s="17" t="s">
        <v>42</v>
      </c>
    </row>
    <row r="10" spans="1:12">
      <c r="A10" s="12">
        <v>2032</v>
      </c>
      <c r="B10" s="21">
        <v>38.777845399069264</v>
      </c>
      <c r="C10" s="21">
        <v>45.057688738861948</v>
      </c>
      <c r="D10" s="21">
        <v>48.624552245863548</v>
      </c>
      <c r="E10" s="22">
        <v>42713.861289328175</v>
      </c>
      <c r="I10" t="s">
        <v>44</v>
      </c>
      <c r="J10" s="17" t="s">
        <v>45</v>
      </c>
      <c r="K10" s="17" t="s">
        <v>46</v>
      </c>
      <c r="L10" s="17" t="s">
        <v>47</v>
      </c>
    </row>
    <row r="11" spans="1:12" ht="43.2">
      <c r="A11" s="12">
        <v>2033</v>
      </c>
      <c r="B11" s="21">
        <v>39.455299177874139</v>
      </c>
      <c r="C11" s="21">
        <v>46.198428443548117</v>
      </c>
      <c r="D11" s="21">
        <v>49.61010526564047</v>
      </c>
      <c r="E11" s="22">
        <v>43995.27712800802</v>
      </c>
      <c r="I11" t="s">
        <v>48</v>
      </c>
      <c r="J11" s="17" t="s">
        <v>49</v>
      </c>
      <c r="K11" s="17" t="s">
        <v>50</v>
      </c>
      <c r="L11" s="17" t="s">
        <v>51</v>
      </c>
    </row>
    <row r="12" spans="1:12" ht="15" thickBot="1">
      <c r="A12" s="12">
        <v>2034</v>
      </c>
      <c r="B12" s="21">
        <v>40.123458215758092</v>
      </c>
      <c r="C12" s="21">
        <v>47.285926369204134</v>
      </c>
      <c r="D12" s="21">
        <v>50.596183417591583</v>
      </c>
      <c r="E12" s="23">
        <v>45315.135441848259</v>
      </c>
    </row>
    <row r="14" spans="1:12" ht="57.6">
      <c r="A14" s="19" t="s">
        <v>52</v>
      </c>
    </row>
    <row r="15" spans="1:12">
      <c r="A15" s="19" t="s">
        <v>57</v>
      </c>
    </row>
    <row r="16" spans="1:12">
      <c r="C16" s="18" t="s">
        <v>59</v>
      </c>
    </row>
    <row r="17" spans="3:6">
      <c r="D17" t="s">
        <v>53</v>
      </c>
      <c r="E17" t="s">
        <v>54</v>
      </c>
      <c r="F17" t="s">
        <v>55</v>
      </c>
    </row>
    <row r="18" spans="3:6">
      <c r="C18" s="12">
        <v>2017</v>
      </c>
      <c r="D18" s="12">
        <f xml:space="preserve"> 29.3758648388317 * 1000</f>
        <v>29375.864838831698</v>
      </c>
      <c r="E18" s="12">
        <v>27742.043277500023</v>
      </c>
      <c r="F18" s="12">
        <f>D18/E18 - 1</f>
        <v>5.8893339073433415E-2</v>
      </c>
    </row>
    <row r="19" spans="3:6">
      <c r="C19" s="12">
        <v>2018</v>
      </c>
      <c r="D19" s="12">
        <f xml:space="preserve"> 29.8142766411444 * 1000</f>
        <v>29814.276641144399</v>
      </c>
      <c r="E19" s="12">
        <v>28900.083982500084</v>
      </c>
      <c r="F19" s="12">
        <f t="shared" ref="F19:F24" si="0">D19/E19 - 1</f>
        <v>3.1632872042790083E-2</v>
      </c>
    </row>
    <row r="20" spans="3:6">
      <c r="C20" s="12">
        <v>2019</v>
      </c>
      <c r="D20" s="12">
        <f xml:space="preserve"> 30.6167311568007 * 1000</f>
        <v>30616.731156800699</v>
      </c>
      <c r="E20" s="12">
        <v>29082.881674999971</v>
      </c>
      <c r="F20" s="12">
        <f t="shared" si="0"/>
        <v>5.2740629313884124E-2</v>
      </c>
    </row>
    <row r="21" spans="3:6">
      <c r="C21" s="12">
        <v>2020</v>
      </c>
      <c r="D21" s="12">
        <f xml:space="preserve"> 30.868420879757 * 1000</f>
        <v>30868.420879756999</v>
      </c>
      <c r="E21" s="12">
        <v>29330.523377500234</v>
      </c>
      <c r="F21" s="12">
        <f t="shared" si="0"/>
        <v>5.2433346737907227E-2</v>
      </c>
    </row>
    <row r="22" spans="3:6">
      <c r="C22" s="12">
        <v>2021</v>
      </c>
      <c r="D22" s="12">
        <f xml:space="preserve"> 32.1888220481768 * 1000</f>
        <v>32188.822048176804</v>
      </c>
      <c r="E22" s="12">
        <v>30920.627307500097</v>
      </c>
      <c r="F22" s="12">
        <f t="shared" si="0"/>
        <v>4.1014521732199549E-2</v>
      </c>
    </row>
    <row r="23" spans="3:6">
      <c r="C23" s="12">
        <v>2022</v>
      </c>
      <c r="D23" s="12">
        <f xml:space="preserve"> 33.0694230714259 * 1000</f>
        <v>33069.423071425903</v>
      </c>
      <c r="E23" s="12">
        <v>31621.507602500045</v>
      </c>
      <c r="F23" s="12">
        <f t="shared" si="0"/>
        <v>4.578894488924945E-2</v>
      </c>
    </row>
    <row r="24" spans="3:6">
      <c r="C24" s="12">
        <v>2023</v>
      </c>
      <c r="D24" s="12">
        <f xml:space="preserve"> 34.0446988953483 * 1000</f>
        <v>34044.698895348294</v>
      </c>
      <c r="E24" s="12">
        <v>32500.608409999953</v>
      </c>
      <c r="F24" s="12">
        <f t="shared" si="0"/>
        <v>4.7509587078168325E-2</v>
      </c>
    </row>
    <row r="26" spans="3:6">
      <c r="E26" s="13" t="s">
        <v>4</v>
      </c>
      <c r="F26" s="14">
        <f>AVERAGE(F18:F24)</f>
        <v>4.7144748695376028E-2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AA941-8B63-405D-B21A-162F041B5754}">
  <sheetPr>
    <tabColor theme="7" tint="0.59999389629810485"/>
  </sheetPr>
  <dimension ref="A1:E48"/>
  <sheetViews>
    <sheetView zoomScale="60" zoomScaleNormal="115" workbookViewId="0">
      <selection activeCell="E49" sqref="E49"/>
    </sheetView>
  </sheetViews>
  <sheetFormatPr defaultRowHeight="14.4"/>
  <cols>
    <col min="2" max="2" width="21.33203125" bestFit="1" customWidth="1"/>
    <col min="3" max="3" width="14.77734375" bestFit="1" customWidth="1"/>
    <col min="4" max="4" width="17.109375" bestFit="1" customWidth="1"/>
  </cols>
  <sheetData>
    <row r="1" spans="1:5">
      <c r="A1" t="s">
        <v>18</v>
      </c>
      <c r="B1" t="s">
        <v>19</v>
      </c>
      <c r="C1" t="s">
        <v>22</v>
      </c>
      <c r="D1" t="s">
        <v>20</v>
      </c>
      <c r="E1" t="s">
        <v>21</v>
      </c>
    </row>
    <row r="2" spans="1:5">
      <c r="A2" s="6">
        <v>2000</v>
      </c>
      <c r="B2" s="8">
        <v>116.53</v>
      </c>
    </row>
    <row r="3" spans="1:5">
      <c r="A3" s="6">
        <v>2001</v>
      </c>
      <c r="B3" s="8">
        <v>122.93</v>
      </c>
      <c r="C3" s="1">
        <f>(B3-B2)/B2</f>
        <v>5.4921479447352664E-2</v>
      </c>
    </row>
    <row r="4" spans="1:5">
      <c r="A4" s="6">
        <v>2002</v>
      </c>
      <c r="B4" s="8">
        <v>134.83000000000001</v>
      </c>
      <c r="C4" s="1">
        <f t="shared" ref="C4:C26" si="0">(B4-B3)/B3</f>
        <v>9.6803058651264984E-2</v>
      </c>
    </row>
    <row r="5" spans="1:5">
      <c r="A5" s="6">
        <v>2003</v>
      </c>
      <c r="B5" s="8">
        <v>212.89000000000001</v>
      </c>
      <c r="C5" s="1">
        <f t="shared" si="0"/>
        <v>0.57895127197211305</v>
      </c>
    </row>
    <row r="6" spans="1:5">
      <c r="A6" s="6">
        <v>2004</v>
      </c>
      <c r="B6" s="8">
        <v>336.42000000000007</v>
      </c>
      <c r="C6" s="1">
        <f t="shared" si="0"/>
        <v>0.58025271266851453</v>
      </c>
    </row>
    <row r="7" spans="1:5">
      <c r="A7" s="6">
        <v>2005</v>
      </c>
      <c r="B7" s="8">
        <v>493.2700000000001</v>
      </c>
      <c r="C7" s="1">
        <f t="shared" si="0"/>
        <v>0.4662326853338089</v>
      </c>
    </row>
    <row r="8" spans="1:5">
      <c r="A8" s="6">
        <v>2006</v>
      </c>
      <c r="B8" s="8">
        <v>676.47</v>
      </c>
      <c r="C8" s="1">
        <f t="shared" si="0"/>
        <v>0.37139903095667665</v>
      </c>
    </row>
    <row r="9" spans="1:5">
      <c r="A9" s="6">
        <v>2007</v>
      </c>
      <c r="B9" s="8">
        <v>740.46</v>
      </c>
      <c r="C9" s="1">
        <f t="shared" si="0"/>
        <v>9.4593995299126363E-2</v>
      </c>
    </row>
    <row r="10" spans="1:5">
      <c r="A10" s="6">
        <v>2008</v>
      </c>
      <c r="B10" s="8">
        <v>945.25700000000006</v>
      </c>
      <c r="C10" s="1">
        <f t="shared" si="0"/>
        <v>0.27658077411338899</v>
      </c>
    </row>
    <row r="11" spans="1:5">
      <c r="A11" s="6">
        <v>2009</v>
      </c>
      <c r="B11" s="8">
        <v>1270.8069999999998</v>
      </c>
      <c r="C11" s="1">
        <f t="shared" si="0"/>
        <v>0.34440369127126241</v>
      </c>
    </row>
    <row r="12" spans="1:5">
      <c r="A12" s="6">
        <v>2010</v>
      </c>
      <c r="B12" s="8">
        <v>1400.4279999999999</v>
      </c>
      <c r="C12" s="1">
        <f t="shared" si="0"/>
        <v>0.10199896601136138</v>
      </c>
    </row>
    <row r="13" spans="1:5">
      <c r="A13" s="6">
        <v>2011</v>
      </c>
      <c r="B13" s="8">
        <v>1620.998</v>
      </c>
      <c r="C13" s="1">
        <f t="shared" si="0"/>
        <v>0.15750184943460155</v>
      </c>
    </row>
    <row r="14" spans="1:5">
      <c r="A14" s="6">
        <v>2012</v>
      </c>
      <c r="B14" s="8">
        <v>1748.8899999999999</v>
      </c>
      <c r="C14" s="1">
        <f t="shared" si="0"/>
        <v>7.8897074518290478E-2</v>
      </c>
    </row>
    <row r="15" spans="1:5">
      <c r="A15" s="6">
        <v>2013</v>
      </c>
      <c r="B15" s="8">
        <v>1924.3969999999997</v>
      </c>
      <c r="C15" s="1">
        <f t="shared" si="0"/>
        <v>0.10035336699277819</v>
      </c>
    </row>
    <row r="16" spans="1:5">
      <c r="A16" s="6">
        <v>2014</v>
      </c>
      <c r="B16" s="8">
        <v>2267.5569999999993</v>
      </c>
      <c r="C16" s="1">
        <f t="shared" si="0"/>
        <v>0.17832079347452717</v>
      </c>
      <c r="D16">
        <v>5058.3249950000309</v>
      </c>
    </row>
    <row r="17" spans="1:5">
      <c r="A17" s="6">
        <v>2015</v>
      </c>
      <c r="B17" s="8">
        <v>2447.4569999999994</v>
      </c>
      <c r="C17" s="1">
        <f t="shared" si="0"/>
        <v>7.9336484154532899E-2</v>
      </c>
      <c r="D17">
        <v>6536.2100099999889</v>
      </c>
      <c r="E17" s="1">
        <f xml:space="preserve"> (D17-D16)/D16</f>
        <v>0.29216885361474265</v>
      </c>
    </row>
    <row r="18" spans="1:5">
      <c r="A18" s="6">
        <v>2016</v>
      </c>
      <c r="B18" s="8">
        <v>2795.1059999999989</v>
      </c>
      <c r="C18" s="1">
        <f t="shared" si="0"/>
        <v>0.14204498792011444</v>
      </c>
      <c r="D18">
        <v>6061.4883449999934</v>
      </c>
      <c r="E18" s="1">
        <f t="shared" ref="E18:E26" si="1" xml:space="preserve"> (D18-D17)/D17</f>
        <v>-7.2629500012040812E-2</v>
      </c>
    </row>
    <row r="19" spans="1:5">
      <c r="A19" s="7">
        <v>2017</v>
      </c>
      <c r="B19" s="9">
        <v>3302.773999999999</v>
      </c>
      <c r="C19" s="1">
        <f t="shared" si="0"/>
        <v>0.18162745885129233</v>
      </c>
      <c r="D19">
        <v>7227.9781824999609</v>
      </c>
      <c r="E19" s="1">
        <f t="shared" si="1"/>
        <v>0.19244280795527435</v>
      </c>
    </row>
    <row r="20" spans="1:5">
      <c r="A20" s="6">
        <v>2018</v>
      </c>
      <c r="B20" s="9">
        <v>3667.5379999999991</v>
      </c>
      <c r="C20" s="1">
        <f t="shared" si="0"/>
        <v>0.1104417074858892</v>
      </c>
      <c r="D20">
        <v>8683.5888950000372</v>
      </c>
      <c r="E20" s="1">
        <f t="shared" si="1"/>
        <v>0.20138559853768404</v>
      </c>
    </row>
    <row r="21" spans="1:5">
      <c r="A21" s="7">
        <v>2019</v>
      </c>
      <c r="B21" s="9">
        <v>4113.2929999999997</v>
      </c>
      <c r="C21" s="1">
        <f t="shared" si="0"/>
        <v>0.12154066297336269</v>
      </c>
      <c r="D21">
        <v>9496.5131599999186</v>
      </c>
      <c r="E21" s="1">
        <f t="shared" si="1"/>
        <v>9.3616162030420252E-2</v>
      </c>
    </row>
    <row r="22" spans="1:5">
      <c r="A22" s="6">
        <v>2020</v>
      </c>
      <c r="B22" s="9">
        <v>4323.3909999999996</v>
      </c>
      <c r="C22" s="1">
        <f t="shared" si="0"/>
        <v>5.1077810406406736E-2</v>
      </c>
      <c r="D22">
        <v>11070.379512499994</v>
      </c>
      <c r="E22" s="1">
        <f t="shared" si="1"/>
        <v>0.16573097156641955</v>
      </c>
    </row>
    <row r="23" spans="1:5">
      <c r="A23" s="7">
        <v>2021</v>
      </c>
      <c r="B23" s="9">
        <v>4332.8109999999988</v>
      </c>
      <c r="C23" s="1">
        <f t="shared" si="0"/>
        <v>2.1788452628964542E-3</v>
      </c>
      <c r="D23">
        <v>9506.6942449999842</v>
      </c>
      <c r="E23" s="1">
        <f t="shared" si="1"/>
        <v>-0.14124947258893811</v>
      </c>
    </row>
    <row r="24" spans="1:5">
      <c r="A24" s="7">
        <v>2022</v>
      </c>
      <c r="B24" s="9">
        <v>4527.900999999998</v>
      </c>
      <c r="C24" s="1">
        <f t="shared" si="0"/>
        <v>4.5026196619238477E-2</v>
      </c>
      <c r="D24">
        <v>10879.454210000004</v>
      </c>
      <c r="E24" s="1">
        <f t="shared" si="1"/>
        <v>0.14439929691880204</v>
      </c>
    </row>
    <row r="25" spans="1:5">
      <c r="A25" s="7">
        <v>2023</v>
      </c>
      <c r="B25" s="9">
        <v>4731.3909999999978</v>
      </c>
      <c r="C25" s="1">
        <f t="shared" si="0"/>
        <v>4.4941353620584872E-2</v>
      </c>
      <c r="D25">
        <v>11397.63510000002</v>
      </c>
      <c r="E25" s="1">
        <f t="shared" si="1"/>
        <v>4.7629309338305108E-2</v>
      </c>
    </row>
    <row r="26" spans="1:5">
      <c r="A26" s="7">
        <v>2024</v>
      </c>
      <c r="B26" s="9">
        <v>4934.0909999999985</v>
      </c>
      <c r="C26" s="1">
        <f t="shared" si="0"/>
        <v>4.2841523771762008E-2</v>
      </c>
      <c r="D26">
        <v>11128.626274999944</v>
      </c>
      <c r="E26" s="1">
        <f t="shared" si="1"/>
        <v>-2.3602161557187851E-2</v>
      </c>
    </row>
    <row r="29" spans="1:5">
      <c r="B29" t="s">
        <v>23</v>
      </c>
      <c r="C29" s="10">
        <f xml:space="preserve"> AVERAGE(C17:C26)</f>
        <v>8.2105703106608002E-2</v>
      </c>
      <c r="D29" s="10">
        <f>AVERAGE(E17:E26)</f>
        <v>8.9989186580348116E-2</v>
      </c>
    </row>
    <row r="34" spans="2:4">
      <c r="C34" t="s">
        <v>22</v>
      </c>
      <c r="D34" t="s">
        <v>24</v>
      </c>
    </row>
    <row r="35" spans="2:4">
      <c r="B35">
        <v>2015</v>
      </c>
      <c r="C35" s="1">
        <v>7.9336484154532899E-2</v>
      </c>
      <c r="D35" s="1">
        <v>0.29216885361474265</v>
      </c>
    </row>
    <row r="36" spans="2:4">
      <c r="B36">
        <v>2016</v>
      </c>
      <c r="C36" s="1">
        <v>0.14204498792011444</v>
      </c>
      <c r="D36" s="1">
        <v>-7.2629500012040812E-2</v>
      </c>
    </row>
    <row r="37" spans="2:4">
      <c r="B37">
        <v>2017</v>
      </c>
      <c r="C37" s="1">
        <v>0.18162745885129233</v>
      </c>
      <c r="D37" s="1">
        <v>0.19244280795527435</v>
      </c>
    </row>
    <row r="38" spans="2:4">
      <c r="B38">
        <v>2018</v>
      </c>
      <c r="C38" s="1">
        <v>0.1104417074858892</v>
      </c>
      <c r="D38" s="1">
        <v>0.20138559853768404</v>
      </c>
    </row>
    <row r="39" spans="2:4">
      <c r="B39">
        <v>2019</v>
      </c>
      <c r="C39" s="1">
        <v>0.12154066297336269</v>
      </c>
      <c r="D39" s="1">
        <v>9.3616162030420252E-2</v>
      </c>
    </row>
    <row r="40" spans="2:4">
      <c r="B40">
        <v>2020</v>
      </c>
      <c r="C40" s="1">
        <v>5.1077810406406736E-2</v>
      </c>
      <c r="D40" s="1">
        <v>0.16573097156641955</v>
      </c>
    </row>
    <row r="41" spans="2:4">
      <c r="B41">
        <v>2021</v>
      </c>
      <c r="C41" s="1">
        <v>2.1788452628964542E-3</v>
      </c>
      <c r="D41" s="1">
        <v>-0.14124947258893811</v>
      </c>
    </row>
    <row r="42" spans="2:4">
      <c r="B42">
        <v>2022</v>
      </c>
      <c r="C42" s="1">
        <v>4.5026196619238477E-2</v>
      </c>
      <c r="D42" s="1">
        <v>0.14439929691880204</v>
      </c>
    </row>
    <row r="43" spans="2:4">
      <c r="B43">
        <v>2023</v>
      </c>
      <c r="C43" s="1">
        <v>4.4941353620584872E-2</v>
      </c>
      <c r="D43" s="1">
        <v>4.7629309338305108E-2</v>
      </c>
    </row>
    <row r="44" spans="2:4">
      <c r="B44">
        <v>2024</v>
      </c>
      <c r="C44" s="1">
        <v>4.2841523771762008E-2</v>
      </c>
      <c r="D44" s="1">
        <v>-2.3602161557187851E-2</v>
      </c>
    </row>
    <row r="46" spans="2:4">
      <c r="B46" t="s">
        <v>25</v>
      </c>
      <c r="C46">
        <f>CORREL(C35:C44,D35:D44)</f>
        <v>0.34419314853495159</v>
      </c>
    </row>
    <row r="47" spans="2:4">
      <c r="B47" t="s">
        <v>26</v>
      </c>
      <c r="C47" s="10">
        <f>AVERAGE(C35:C44)</f>
        <v>8.2105703106608002E-2</v>
      </c>
    </row>
    <row r="48" spans="2:4">
      <c r="B48" t="s">
        <v>27</v>
      </c>
      <c r="C48" s="10">
        <f>AVERAGE(D35:D44)</f>
        <v>8.9989186580348116E-2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Model</vt:lpstr>
      <vt:lpstr>Input Model</vt:lpstr>
      <vt:lpstr>TES</vt:lpstr>
      <vt:lpstr>AIRAA</vt:lpstr>
      <vt:lpstr>Wind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Kerins,Michael</dc:creator>
  <cp:lastModifiedBy>michael kerins</cp:lastModifiedBy>
  <dcterms:created xsi:type="dcterms:W3CDTF">2015-06-05T18:17:20Z</dcterms:created>
  <dcterms:modified xsi:type="dcterms:W3CDTF">2025-08-02T18:19:34Z</dcterms:modified>
</cp:coreProperties>
</file>