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7480" tabRatio="500"/>
  </bookViews>
  <sheets>
    <sheet name="Blatt1" sheetId="1" r:id="rId1"/>
  </sheets>
  <definedNames>
    <definedName name="solver_adj" localSheetId="0" hidden="1">Blatt1!$C$14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Blatt1!$C$23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C18" i="1"/>
  <c r="C16" i="1"/>
  <c r="C15" i="1"/>
  <c r="C17" i="1"/>
  <c r="C19" i="1"/>
  <c r="C26" i="1"/>
  <c r="C25" i="1"/>
  <c r="B18" i="1"/>
  <c r="B15" i="1"/>
  <c r="B26" i="1"/>
  <c r="B16" i="1"/>
  <c r="B17" i="1"/>
  <c r="B19" i="1"/>
  <c r="B25" i="1"/>
  <c r="B21" i="1"/>
  <c r="C21" i="1"/>
  <c r="F16" i="1"/>
  <c r="B5" i="1"/>
  <c r="B9" i="1"/>
  <c r="B10" i="1"/>
  <c r="B11" i="1"/>
  <c r="B23" i="1"/>
  <c r="C7" i="1"/>
  <c r="C6" i="1"/>
  <c r="C5" i="1"/>
  <c r="C9" i="1"/>
  <c r="C10" i="1"/>
  <c r="C11" i="1"/>
  <c r="C12" i="1"/>
  <c r="B12" i="1"/>
  <c r="C4" i="1"/>
  <c r="B6" i="1"/>
  <c r="B7" i="1"/>
  <c r="F15" i="1"/>
  <c r="C23" i="1"/>
</calcChain>
</file>

<file path=xl/sharedStrings.xml><?xml version="1.0" encoding="utf-8"?>
<sst xmlns="http://schemas.openxmlformats.org/spreadsheetml/2006/main" count="19" uniqueCount="17">
  <si>
    <t>Stasi</t>
  </si>
  <si>
    <t>NSA</t>
  </si>
  <si>
    <t>Mitarbeiter</t>
  </si>
  <si>
    <t>Aktenkilometer</t>
  </si>
  <si>
    <t>Aktenordner</t>
  </si>
  <si>
    <t>Seiten</t>
  </si>
  <si>
    <t>KB</t>
  </si>
  <si>
    <t>Aktenschränke</t>
  </si>
  <si>
    <t>Grundfläche m²</t>
  </si>
  <si>
    <t>Grundfläche km²</t>
  </si>
  <si>
    <t>Seitenlänge</t>
  </si>
  <si>
    <t>Latitude</t>
  </si>
  <si>
    <t>Longitude</t>
  </si>
  <si>
    <t>Fläche</t>
  </si>
  <si>
    <t>Wert</t>
  </si>
  <si>
    <t>Differenz</t>
  </si>
  <si>
    <t>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</si>
</sst>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7" formatCode="#,##0.0000"/>
  </numFmts>
  <fonts count="4" x14ac:knownFonts="1">
    <font>
      <sz val="12"/>
      <color theme="1"/>
      <name val="Calibri"/>
      <family val="2"/>
    </font>
    <font>
      <sz val="12"/>
      <color theme="0" tint="-0.499984740745262"/>
      <name val="Calibri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</cellXfs>
  <cellStyles count="20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25" sqref="C25:C26"/>
    </sheetView>
  </sheetViews>
  <sheetFormatPr baseColWidth="10" defaultRowHeight="15" x14ac:dyDescent="0"/>
  <cols>
    <col min="1" max="1" width="15" style="1" bestFit="1" customWidth="1"/>
    <col min="2" max="2" width="12.6640625" style="1" bestFit="1" customWidth="1"/>
    <col min="3" max="3" width="26.6640625" style="1" bestFit="1" customWidth="1"/>
    <col min="4" max="4" width="10.83203125" style="1"/>
    <col min="5" max="5" width="11.1640625" style="1" bestFit="1" customWidth="1"/>
    <col min="6" max="16384" width="10.83203125" style="1"/>
  </cols>
  <sheetData>
    <row r="1" spans="1:6">
      <c r="B1" s="1" t="s">
        <v>0</v>
      </c>
      <c r="C1" s="1" t="s">
        <v>1</v>
      </c>
    </row>
    <row r="2" spans="1:6">
      <c r="E2" s="5">
        <v>48.856999999999999</v>
      </c>
      <c r="F2" s="5"/>
    </row>
    <row r="3" spans="1:6">
      <c r="A3" s="1" t="s">
        <v>2</v>
      </c>
      <c r="B3" s="1">
        <v>874000</v>
      </c>
      <c r="C3" s="1">
        <v>38000</v>
      </c>
      <c r="E3" s="5">
        <v>2.298</v>
      </c>
      <c r="F3" s="5">
        <v>5.0000000000000001E-4</v>
      </c>
    </row>
    <row r="4" spans="1:6">
      <c r="A4" s="1" t="s">
        <v>3</v>
      </c>
      <c r="B4" s="1">
        <v>202</v>
      </c>
      <c r="C4" s="2">
        <f>C5*7/100000</f>
        <v>175000000000</v>
      </c>
    </row>
    <row r="5" spans="1:6">
      <c r="A5" s="1" t="s">
        <v>4</v>
      </c>
      <c r="B5" s="2">
        <f>B4*100000/7</f>
        <v>2885714.2857142859</v>
      </c>
      <c r="C5" s="2">
        <f>C6/500</f>
        <v>2500000000000000</v>
      </c>
    </row>
    <row r="6" spans="1:6">
      <c r="A6" s="1" t="s">
        <v>5</v>
      </c>
      <c r="B6" s="2">
        <f>B5*500</f>
        <v>1442857142.8571429</v>
      </c>
      <c r="C6" s="2">
        <f>C7/4</f>
        <v>1.25E+18</v>
      </c>
    </row>
    <row r="7" spans="1:6">
      <c r="A7" s="1" t="s">
        <v>6</v>
      </c>
      <c r="B7" s="2">
        <f>B6*4</f>
        <v>5771428571.4285717</v>
      </c>
      <c r="C7" s="1">
        <f>5*10^18</f>
        <v>5E+18</v>
      </c>
    </row>
    <row r="9" spans="1:6">
      <c r="A9" s="1" t="s">
        <v>7</v>
      </c>
      <c r="B9" s="2">
        <f>B5/60</f>
        <v>48095.238095238099</v>
      </c>
      <c r="C9" s="2">
        <f>C5/60</f>
        <v>41666666666666.664</v>
      </c>
    </row>
    <row r="10" spans="1:6">
      <c r="A10" s="1" t="s">
        <v>8</v>
      </c>
      <c r="B10" s="2">
        <f>B9*0.4</f>
        <v>19238.09523809524</v>
      </c>
      <c r="C10" s="2">
        <f>C9*0.4</f>
        <v>16666666666666.666</v>
      </c>
    </row>
    <row r="11" spans="1:6">
      <c r="A11" s="1" t="s">
        <v>9</v>
      </c>
      <c r="B11" s="6">
        <f>B10/1000000</f>
        <v>1.9238095238095242E-2</v>
      </c>
      <c r="C11" s="3">
        <f>C10/1000000</f>
        <v>16666666.666666666</v>
      </c>
    </row>
    <row r="12" spans="1:6">
      <c r="A12" s="1" t="s">
        <v>10</v>
      </c>
      <c r="B12" s="4">
        <f>SQRT(B11)</f>
        <v>0.13870146083619755</v>
      </c>
      <c r="C12" s="4">
        <f>SQRT(C11)</f>
        <v>4082.4829046386299</v>
      </c>
    </row>
    <row r="14" spans="1:6">
      <c r="A14" s="1" t="s">
        <v>14</v>
      </c>
      <c r="B14" s="5">
        <v>6.2368610240863304E-4</v>
      </c>
      <c r="C14" s="5">
        <v>18.518392701303245</v>
      </c>
    </row>
    <row r="15" spans="1:6">
      <c r="A15" s="1" t="s">
        <v>11</v>
      </c>
      <c r="B15" s="5">
        <f>$E$2</f>
        <v>48.856999999999999</v>
      </c>
      <c r="C15" s="5">
        <f>$E$2</f>
        <v>48.856999999999999</v>
      </c>
      <c r="F15" s="1" t="str">
        <f>"["&amp;C$15&amp;", "&amp;C$18&amp;"],"</f>
        <v>[48.857, 2.2985],</v>
      </c>
    </row>
    <row r="16" spans="1:6">
      <c r="A16" s="1" t="s">
        <v>11</v>
      </c>
      <c r="B16" s="5">
        <f>$E$2-2*B14</f>
        <v>48.855752627795184</v>
      </c>
      <c r="C16" s="5">
        <f>$E$2-2*C14</f>
        <v>11.820214597393509</v>
      </c>
      <c r="F16" s="1" t="str">
        <f>"["&amp;C$16&amp;", "&amp;C$19&amp;"],"</f>
        <v>[11.8202145973935, 45.2120670371846],</v>
      </c>
    </row>
    <row r="17" spans="1:5">
      <c r="A17" s="1" t="s">
        <v>16</v>
      </c>
      <c r="B17" s="5">
        <f>1/COS(PI()*(B15+B16)/360)</f>
        <v>1.5198751004319664</v>
      </c>
      <c r="C17" s="5">
        <f>1/COS(PI()*(C15+C16)/360)</f>
        <v>1.1586741821865703</v>
      </c>
    </row>
    <row r="18" spans="1:5">
      <c r="A18" s="1" t="s">
        <v>12</v>
      </c>
      <c r="B18" s="5">
        <f>$E$3-$F$3</f>
        <v>2.2974999999999999</v>
      </c>
      <c r="C18" s="5">
        <f>$E$3+$F$3</f>
        <v>2.2985000000000002</v>
      </c>
    </row>
    <row r="19" spans="1:5">
      <c r="A19" s="1" t="s">
        <v>12</v>
      </c>
      <c r="B19" s="5">
        <f>B18-2*B14*B17</f>
        <v>2.2956041500449271</v>
      </c>
      <c r="C19" s="5">
        <f>C18+2*C14*C17</f>
        <v>45.212067037184575</v>
      </c>
    </row>
    <row r="20" spans="1:5">
      <c r="B20" s="5"/>
      <c r="C20" s="5"/>
    </row>
    <row r="21" spans="1:5">
      <c r="A21" s="1" t="s">
        <v>13</v>
      </c>
      <c r="B21" s="5">
        <f>ABS((6371^2)*((B18-B19)*PI()/180)*(SIN(B15*PI()/180)-SIN(B16*PI()/180)))</f>
        <v>1.9238095231351223E-2</v>
      </c>
      <c r="C21" s="5">
        <f>ABS((6371^2)*((C18-C19)*PI()/180)*(SIN(C15*PI()/180)-SIN(C16*PI()/180)))</f>
        <v>16666666.572038384</v>
      </c>
    </row>
    <row r="22" spans="1:5">
      <c r="B22" s="5"/>
      <c r="C22" s="5"/>
    </row>
    <row r="23" spans="1:5">
      <c r="A23" s="1" t="s">
        <v>15</v>
      </c>
      <c r="B23" s="5">
        <f>(B21-B11)^2</f>
        <v>4.5481786041736673E-23</v>
      </c>
      <c r="C23" s="5">
        <f>(C21-C11)^2</f>
        <v>8.9545117337080371E-3</v>
      </c>
    </row>
    <row r="25" spans="1:5">
      <c r="B25" s="1" t="str">
        <f>"a: {y:"&amp;B$16&amp;", x:"&amp;B$19&amp;"},"</f>
        <v>a: {y:48.8557526277952, x:2.29560415004493},</v>
      </c>
      <c r="C25" s="1" t="str">
        <f>"a: {y:"&amp;C$16&amp;", x:"&amp;C$18&amp;"},"</f>
        <v>a: {y:11.8202145973935, x:2.2985},</v>
      </c>
      <c r="E25" s="1" t="str">
        <f>"["&amp;E2&amp;","&amp;E3&amp;"];"</f>
        <v>[48.857,2.298];</v>
      </c>
    </row>
    <row r="26" spans="1:5">
      <c r="B26" s="1" t="str">
        <f>"b: {y:"&amp;B$15&amp;", x:"&amp;B$18&amp;"},"</f>
        <v>b: {y:48.857, x:2.2975},</v>
      </c>
      <c r="C26" s="1" t="str">
        <f>"b: {y:"&amp;C$15&amp;", x:"&amp;C$19&amp;"},"</f>
        <v>b: {y:48.857, x:45.2120670371846},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OpenDataCity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Kreil</dc:creator>
  <cp:lastModifiedBy>Michael Kreil</cp:lastModifiedBy>
  <dcterms:created xsi:type="dcterms:W3CDTF">2013-07-04T12:04:40Z</dcterms:created>
  <dcterms:modified xsi:type="dcterms:W3CDTF">2013-07-05T15:35:12Z</dcterms:modified>
</cp:coreProperties>
</file>