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Proyecto" sheetId="1" r:id="rId4"/>
    <sheet state="visible" name="Videos" sheetId="2" r:id="rId5"/>
    <sheet state="visible" name="Final" sheetId="3" r:id="rId6"/>
  </sheets>
  <definedNames>
    <definedName hidden="1" localSheetId="0" name="_xlnm._FilterDatabase">'Datos Proyecto'!$A$1:$Z$388</definedName>
    <definedName hidden="1" localSheetId="1" name="_xlnm._FilterDatabase">Videos!$A$1:$Z$46</definedName>
    <definedName hidden="1" localSheetId="2" name="_xlnm._FilterDatabase">Final!$A$1:$Z$354</definedName>
  </definedNames>
  <calcPr/>
</workbook>
</file>

<file path=xl/sharedStrings.xml><?xml version="1.0" encoding="utf-8"?>
<sst xmlns="http://schemas.openxmlformats.org/spreadsheetml/2006/main" count="17453" uniqueCount="251">
  <si>
    <t>Campaign name</t>
  </si>
  <si>
    <t>Ad group name</t>
  </si>
  <si>
    <t>Headline</t>
  </si>
  <si>
    <t>Cost</t>
  </si>
  <si>
    <t>Impressions</t>
  </si>
  <si>
    <t>Video views</t>
  </si>
  <si>
    <t>CPV</t>
  </si>
  <si>
    <t>CPM</t>
  </si>
  <si>
    <t>VTR</t>
  </si>
  <si>
    <t>Territorio</t>
  </si>
  <si>
    <t>Sexo</t>
  </si>
  <si>
    <t>Edad</t>
  </si>
  <si>
    <t>Nombre del video</t>
  </si>
  <si>
    <t>Plataforma</t>
  </si>
  <si>
    <t>Temática</t>
  </si>
  <si>
    <t>Subcategoria</t>
  </si>
  <si>
    <t>Código creativo</t>
  </si>
  <si>
    <t>1. Orientación de la camara.</t>
  </si>
  <si>
    <t>2. Ubicación (vídeo)</t>
  </si>
  <si>
    <t>3. Constancia Congreso</t>
  </si>
  <si>
    <t>Tono del mensaje</t>
  </si>
  <si>
    <t>Enlace video</t>
  </si>
  <si>
    <t>MUT I CO_ES I GOOGLE I YOUTUBE I VIEWS I ATL/COR/RIS/SAN/TOL-MUJERES-25-34 I PROYECTO-GUATAPURI  I 11-16 AB</t>
  </si>
  <si>
    <t>ATL/COR/RIS/SAN/TOL-MUJERES-25-34</t>
  </si>
  <si>
    <t>VID | SEGURIDAD | ¡QUE VUELVA LA SEGURIDAD DEMOCRÁTICA! | SDE | HEP | SC</t>
  </si>
  <si>
    <t>Youtube</t>
  </si>
  <si>
    <t>https://youtu.be/cbB5hfilDvs?si=JFhNayRWk6Y9vrpu</t>
  </si>
  <si>
    <t>MUT I CO_ES I GOOGLE I YOUTUBE I VIEWS I BOGOTA-MUJERES-55+ I PROYECTO-GUATAPURI  I 11-16 ABR</t>
  </si>
  <si>
    <t>BOGOTA-MUJERES+55</t>
  </si>
  <si>
    <t>Horizontal</t>
  </si>
  <si>
    <t>Otro ambiente cerrado</t>
  </si>
  <si>
    <t>Cámara propia</t>
  </si>
  <si>
    <t>MUT I CO_ES I GOOGLE I YOUTUBE I VIEWS I ATL/COR/RIS/SAN/TOL-HOMBRES-25-34 I PROYECTO-GUATAPURI  I 11-16 ABR</t>
  </si>
  <si>
    <t>ATL/COR/RIS/SAN/TOL-HOMBRES-25-34</t>
  </si>
  <si>
    <t>VID | SEGURIDAD | NO MÁS EXTORSIÓN EN COLOMBIA | EXT | HEP | ME</t>
  </si>
  <si>
    <t>https://youtu.be/jQT0BUoHbk4?si=25ce45OmdTqkpRnS</t>
  </si>
  <si>
    <t>MUT I CO_ES I GOOGLE I YOUTUBE I VIEWS I ANTIOQUIA-MUJERES-25-34 I PROYECTO-GUATAPURI 11-16 ABR</t>
  </si>
  <si>
    <t>ANTIOQUIA-MUJERES-25-34</t>
  </si>
  <si>
    <t>VID | PETRO/CORRUPCIÓN/POLÍTICA | NO MÁS PASEOS DIPLOMÁTICOS: ¡EMBAJADAS QUE NO PRODUZCAN, FUERA! | EMB | HEP | ME</t>
  </si>
  <si>
    <t>https://www.youtube.com/watch?v=3owW5l3Pksw</t>
  </si>
  <si>
    <t>MUT I CO_ES I GOOGLE I YOUTUBE I VIEWS I ATL/COR/RIS/SAN/TOL-MUJERES-35-44 I PROYECTO-GUATAPURI  I 11-16 AB</t>
  </si>
  <si>
    <t>ATL/COR/RIS/SAN/TOL-MUJERES-35-44 I GUATAPURÍ</t>
  </si>
  <si>
    <t>VID | SALUD | CRISIS EN LA SALUD: PETRO DESTRUYE EL SISTEMA DE SALUD PARA AFERRARSE AL PODER | DQS | HCO | TE</t>
  </si>
  <si>
    <t>Congreso</t>
  </si>
  <si>
    <t>Cámara oficial del Congreso</t>
  </si>
  <si>
    <t>https://youtu.be/Hr-Uc9w8y8E?si=jul-HhrkhO6NjI7w</t>
  </si>
  <si>
    <t>VID | SEGURIDAD | EL 7 DE AGOSTO DE 2026, SE ACABA LA DANZA DE LOS MILLONES EN COLOMBIA. | PSO | VEP | SC</t>
  </si>
  <si>
    <t>Vertical</t>
  </si>
  <si>
    <t>https://www.youtube.com/shorts/XclUoCXuqJ0</t>
  </si>
  <si>
    <t>VID | SEGURIDAD | LA SEGURIDAD ES EL CAMINO HACIA LA PAZ EN COLOMBIA | AUS | HEP | SC</t>
  </si>
  <si>
    <t>https://youtu.be/ub8h5q3uJ6A?si=_EfthgIdrKJC2lJp</t>
  </si>
  <si>
    <t>VID | SEGURIDAD | ¡EMPEZÓ LA DEFENSA DE LA DEMOCRACIA! | SDE | HEP | ME</t>
  </si>
  <si>
    <t>https://youtu.be/398vcdcwES0?si=xBZ4JfumWkqfE1x4</t>
  </si>
  <si>
    <t>MUT I CO_ES I GOOGLE I YOUTUBE I VIEWS I ATL/COR/RIS/SAN/TOL-HOMBRES-55+ I PROYECTO-GUATAPURI  I 11-16 AB</t>
  </si>
  <si>
    <t>ATL/COR/RIS/SAN/TOL-HOMBRES-55+</t>
  </si>
  <si>
    <t>MUT I CO_ES I GOOGLE I YOUTUBE I VIEWS I ANTIOQUIA-MUJERES-35-44 I PROYECTO-GUATAPURI  I 11-16 ABR</t>
  </si>
  <si>
    <t>ANTIOQUIA-MUJERES-35-44</t>
  </si>
  <si>
    <t>VID | SEGURIDAD | CONMIGO Y CON TODOS USTEDES, ¡VUELVE LA SEGURIDAD! | CTR | HEP | ME</t>
  </si>
  <si>
    <t>https://youtu.be/Ezi50KZbo8E?si=6LdHQu4b6f-eTng7</t>
  </si>
  <si>
    <t>+VID | SEGURIDAD | ¡QUE VUELVA LA SEGURIDAD DEMOCRÁTICA! | SDE | HEP | SC</t>
  </si>
  <si>
    <t>MUT I CO_ES I GOOGLE I YOUTUBE I VIEWS I ATL/COR/RIS/SAN/TOL-MUJERES +55 I PROYECTO-GUATAPURI  I 11-16 ABR</t>
  </si>
  <si>
    <t>ATL/COR/RIS/SAN/TOL-MUJERES +55 I GUATAPURÍ</t>
  </si>
  <si>
    <t>MUT I CO_ES I GOOGLE I YOUTUBE I VIEWS I ANTIOQUIA-HOMBRES-55+ I PROYECTO-GUATAPURI I 11-16 ABR</t>
  </si>
  <si>
    <t>ANTIOQUIA-HOMBRES +55</t>
  </si>
  <si>
    <t>MUT I CO_ES I GOOGLE I YOUTUBE I VIEWS I ANTIOQUIA-MUJERES-55+ I PROYECTO-GUATAPURI I 11-16 ABR</t>
  </si>
  <si>
    <t>ANTIOQUIA-MUJERES-+55</t>
  </si>
  <si>
    <t>MUT I CO_ES I GOOGLE I YOUTUBE I VIEWS I ANTIOQUIA-MUJERES-45-54 I PROYECTO-GUATAPURI I 11-16 ABR</t>
  </si>
  <si>
    <t>ANTIOQUIA-MUJERES 45-54</t>
  </si>
  <si>
    <t>VID | PETRO/CORRUPCIÓN/POLÍTICA | ACABAREMOS CON LA BUROCRACIA QUE ABRIÓ PETRO EN EL EXTERIOR Y EXIGIREMOS RESULTADOS A EMBAJADORES. | EMB | VEP | ME</t>
  </si>
  <si>
    <t>https://www.youtube.com/shorts/VrVjVxHT9XA</t>
  </si>
  <si>
    <t>MUT I CO_ES I GOOGLE I YOUTUBE I VIEWS I ATL/COR/RIS/SAN/TOL-MUEJRES-45-54 I PROYECTO-GUATAPURI  I 11-16 AB</t>
  </si>
  <si>
    <t>ATL/COR/RIS/SAN/TOL-MUEJRES-45-54 I GUATAPURÍ</t>
  </si>
  <si>
    <t>VID | SEGURIDAD | COLOMBIA MERECE VIVIR SIN MIEDO. ESTA SEMANA SANTA, RECUPEREMOS LA SEGURIDAD. | SDE | HEP | ME</t>
  </si>
  <si>
    <t>https://youtu.be/MuFujsjreuM?si=cVKZ3YnG2PtJbCYJ</t>
  </si>
  <si>
    <t>Anuncio 1</t>
  </si>
  <si>
    <t/>
  </si>
  <si>
    <t>MUT I CO_ES I GOOGLE I YOUTUBE I VIEWS I BOLIVAR-MUJERES-25-34 I PROYECTO-GUATAPURI  I 11-16 ABR</t>
  </si>
  <si>
    <t>BOLIVAR-MUJERES.25-34 I GUATAPURÍ</t>
  </si>
  <si>
    <t>MUT I CO_ES I GOOGLE I YOUTUBE I VIEWS I BOLIVAR-MUJERES-+55 I PROYECTO-GUATAPURI  I 11-16 ABR</t>
  </si>
  <si>
    <t>BOLIVAR-MUJERES-+55</t>
  </si>
  <si>
    <t>MUT I CO_ES I GOOGLE I YOUTUBE I VIEWS I BOGOTA-MUJERES-25-34 I PROYECTO-GUATAPURI  I 11-16 ABR</t>
  </si>
  <si>
    <t>BOGOTA-MUJERES-25-34</t>
  </si>
  <si>
    <t>VID | EMPLEO | EL EMPLEO ES LA MEJOR POLÍTICA SOCIAL | EPT | HEP</t>
  </si>
  <si>
    <r>
      <rPr>
        <sz val="10.0"/>
      </rPr>
      <t xml:space="preserve"> </t>
    </r>
    <r>
      <rPr>
        <color rgb="FF1155CC"/>
        <sz val="10.0"/>
        <u/>
      </rPr>
      <t>https://youtu.be/l6shmcq42mE?si=r-xWLyIGSzhBZ6gm</t>
    </r>
  </si>
  <si>
    <t>VID | SEGURIDAD | SIN SEGURIDAD, NO HAY AGRO | ECC | HEP | ME</t>
  </si>
  <si>
    <t>https://youtu.be/i6jEqGjkQ1o</t>
  </si>
  <si>
    <t>https://youtu.be/l6shmcq42mE?si=r-xWLyIGSzhBZ6gm</t>
  </si>
  <si>
    <t>MUT I CO_ES I GOOGLE I YOUTUBE I VIEWS I CUNDINAMARCA-MUJERES-25-34 I PROYECTO-GUATAPURI I 11-16 ABR</t>
  </si>
  <si>
    <t>CUNDINAMARCA-MUJERES-24-34</t>
  </si>
  <si>
    <t>VID | SEGURIDAD | CON SEGURIDAD EN EL CAMPO, CONVERTIREMOS A COLOMBIA EN LA MAYOR DESPENSA AGRÍCOLA EN EL MUNDO. | ECC | VEP | ME</t>
  </si>
  <si>
    <t>https://www.youtube.com/shorts/mZJQgHcqrwQ</t>
  </si>
  <si>
    <t>VID | SEGURIDAD | A LOS DELINCUENTES LES VAMOS A RESPIRAR EN LA NUCA | IFZ | HEP | ME</t>
  </si>
  <si>
    <t>https://youtu.be/xRTctVywy1I?si=9J8qavHAOC55Y15_</t>
  </si>
  <si>
    <t>MUT I CO_ES I GOOGLE I YOUTUBE I VIEWS I NORTE DE SANTANDER-MUJERRES-25-34 I PROYECTO-GUATAPURI  I 11-16 ABR</t>
  </si>
  <si>
    <t>NORTE DE SANTANDER-MUJERRES-25-34 I GUATAPURÍ</t>
  </si>
  <si>
    <t>MUT I CO_ES I GOOGLE I YOUTUBE I VIEWS I CUNDINAMARCA-HOMBRES-18-24 I PROYECTO-GUATAPURI I 11-16 ABR</t>
  </si>
  <si>
    <t>CUNDINAMARCA-HOMBRES-18-24</t>
  </si>
  <si>
    <t>MUT I CO_ES I GOOGLE I YOUTUBE I VIEWS I CUNDINAMARCA-HOMBRES-25-34 I PROYECTO-GUATAPURI  I 11-16 ABR</t>
  </si>
  <si>
    <t>CUNDINAMARCA-HOMBRES-24-35</t>
  </si>
  <si>
    <t>MUT I CO_ES I GOOGLE I YOUTUBE I VIEWS I VALLE-MUJERES-35-44 I PROYECTO-GUATAPURI I 11-16 AB</t>
  </si>
  <si>
    <t>VALLE-MUJERES-35-44 I GUATAPURÍ</t>
  </si>
  <si>
    <t>VID | EMPLEO | LAS PREGUNTAS DE LA CONSULTA POPULAR SON UNA COMPLETA BURLA PARA LOS TRABAJADORES. | DES | VCO | ME</t>
  </si>
  <si>
    <t>https://www.youtube.com/shorts/VFZXSWoeoig</t>
  </si>
  <si>
    <t>MUT I CO_ES I GOOGLE I YOUTUBE I VIEWS I NORTE DE SANTANDER-MUJERES-35-44 I PROYECTO-GUATAPURI  I 11-16 AB</t>
  </si>
  <si>
    <t>NORTE DE SANTANDER-MUJERES-35-44 I GUATAPURÍ</t>
  </si>
  <si>
    <t>MUT I CO_ES I GOOGLE I YOUTUBE I VIEWS I CUNDINAMARCA-MUJERES-35-44 I PROYECTO-GUATAPURI  I 11-16 ABR</t>
  </si>
  <si>
    <t>CUNDINAMARCA-MUJERES-35-44</t>
  </si>
  <si>
    <t>MUT I CO_ES I GOOGLE I YOUTUBE I VIEWS I CUNDINAMARCA -HOMBRES-35-44 I PROYECTO-GUATAPUR I 11-16 ABR</t>
  </si>
  <si>
    <t>CUNDINAMARCA-HOMBRES-35-44</t>
  </si>
  <si>
    <t>MUT I CO_ES I GOOGLE I YOUTUBE I VIEWS I CUNDINAMARCA I-MUJERES-18-24 I PROYECTO-GUATAPURI I 11-16 ABR</t>
  </si>
  <si>
    <t>CUNDINAMARCA-MUJERES-18-24</t>
  </si>
  <si>
    <t>MUT I CO_ES I GOOGLE I YOUTUBE I VIEWS I CUNDINAMARCA-MUJERES-55+ I PROYECTO-GUATAPURI I 11-16 ABR</t>
  </si>
  <si>
    <t>CUNDINAMARCA-MUJERES-+55</t>
  </si>
  <si>
    <t>MUT I CO_ES I GOOGLE I YOUTUBE I VIEWS I CUNDINAMARCA-HOMBRES-55+ I PROYECTO-GUATAPURI I 11-16 ABR</t>
  </si>
  <si>
    <t>CUNDINAMARCA-HOMBRES-+55</t>
  </si>
  <si>
    <t>VID | PETRO/CORRUPCIÓN/POLÍTICA | NO A LA CONSULTA POPULAR: ES MOMENTO DE DEFENDER COLOMBIA | CPU | HEP | SC</t>
  </si>
  <si>
    <t>https://youtu.be/pbPtTGhghEw?si=T3OqnBaqyyJtz1oS</t>
  </si>
  <si>
    <t>SE ACABO EL DERROCHE</t>
  </si>
  <si>
    <t>CONSULTA POPULAR PETRO</t>
  </si>
  <si>
    <t>COLOMBIA MERECE VIVIR SIN MIEDO</t>
  </si>
  <si>
    <t>VID | SEGURIDAD | SEGURIDAD AGRO</t>
  </si>
  <si>
    <t>VID | SEGURIDAD | COLOMBIA MERECE VIVIR SIN MIEDO</t>
  </si>
  <si>
    <t>VID | PETRO | CONSULTA POPULAR PETRO</t>
  </si>
  <si>
    <t>Link de Pieza</t>
  </si>
  <si>
    <t>Nombre de Pieza</t>
  </si>
  <si>
    <t>Nombre abreviado</t>
  </si>
  <si>
    <t>Seguridad</t>
  </si>
  <si>
    <t>https://www.instagram.com/p/DF0sMBfJsmx/</t>
  </si>
  <si>
    <t>Junto al presidente Uribe, vamos a devolverle la tranquilidad a todos los colombianos</t>
  </si>
  <si>
    <t>Junto al presidente Uribe</t>
  </si>
  <si>
    <t>https://www.facebook.com/reel/28953667147565000</t>
  </si>
  <si>
    <t>https://www.instagram.com/reel/DHTtyAQpm05/?fbclid=IwY2xjawJk_bRleHRuA2FlbQIxMAABHgzPGD60PxSpVwZbjLTRtBnx6ANEniYjGJbrB1TOELHxYN5k4aq-aLdYagOy_aem_-9J4-k_k2cCv9SPVHVbQ2w</t>
  </si>
  <si>
    <t>La paz no se mendiga, se conquista</t>
  </si>
  <si>
    <t>La paz no se mendiga</t>
  </si>
  <si>
    <t>https://www.facebook.com/share/v/1C8jcuiSb3/</t>
  </si>
  <si>
    <t>https://www.instagram.com/reel/DF1FdAxJwuG/?fbclid=IwY2xjawJk_gpleHRuA2FlbQIxMAABHnZ08p8jcOgp8g1dhKYPUr2jeqNFT0R5mJV0qodNaQeQhlZNBRaADR8nF5II_aem_j8Yelz_MWgPCTeYPqICf0g</t>
  </si>
  <si>
    <t>Le ganaremos la guerra al narcotráfico y la minería ilegal</t>
  </si>
  <si>
    <t>Guerra al narcotráfico y minería ilegal</t>
  </si>
  <si>
    <t>https://www.facebook.com/reel/1311183676634539</t>
  </si>
  <si>
    <t>La seguridad es la priordad</t>
  </si>
  <si>
    <r>
      <rPr>
        <rFont val="Helvetica Neue"/>
        <color rgb="FF1155CC"/>
        <sz val="12.0"/>
        <u/>
      </rPr>
      <t>https://www.instagram.com/reel/DHzCQ-8Jrtt/?fbclid=IwY2xjawJk_l9leHRuA2FlbQIxMAABHrMHxd4OcKiOp0p-2AL0iObpEIALio7e42rFZyliEBGEPYQ8F5-kagc13OJn_aem_k0X3-IDk1WaU8wQfi8myFQ</t>
    </r>
    <r>
      <rPr>
        <rFont val="Helvetica Neue"/>
        <sz val="12.0"/>
      </rPr>
      <t>Q</t>
    </r>
  </si>
  <si>
    <t>Con seguridad sí hay empleo</t>
  </si>
  <si>
    <t>https://www.facebook.com/reel/1353637605854642</t>
  </si>
  <si>
    <t>La paz no es impunidad</t>
  </si>
  <si>
    <t>https://www.instagram.com/reel/DHgQFHKu596/?fbclid=IwY2xjawJk_uZleHRuA2FlbQIxMAABHgxle5kfFL-pdNd0hRuwC66txmGsFKoB-u0pCKH79U3s4VfvUURQvDb9gwhZ_aem_a5fktDkDvHOTMDusU5xb2Q</t>
  </si>
  <si>
    <t>https://www.facebook.com/reel/652724600641860</t>
  </si>
  <si>
    <t>Nuestros pilares</t>
  </si>
  <si>
    <t>Economia</t>
  </si>
  <si>
    <t>https://www.instagram.com/reel/DHzCQ-8Jrtt/?fbclid=IwY2xjawJk_5NleHRuA2FlbQIxMAABHmmOhDW9g0Dj04Bd4GzB8dwxZU2VAHQnlQ0fkIaefrF_jDpCUZBOqOtCRkm1_aem_nc28FJrsbwxNCrOidUfkIw</t>
  </si>
  <si>
    <t>https://www.facebook.com/share/v/16BxGnbJmB/</t>
  </si>
  <si>
    <t>https://www.instagram.com/reel/DH03h_XMhnj/?fbclid=IwY2xjawJk_9JleHRuA2FlbQIxMAABHm9xCsaa0zylM2OE7R2FrZOCIthvqPrK808M98LYSCxg8kJxc7jLI0CCYyQL_aem_Pd9R6N50iE6cx_k4uBUJNQ</t>
  </si>
  <si>
    <t>El empleo es la mejor política social</t>
  </si>
  <si>
    <t>Empleo mejor política social</t>
  </si>
  <si>
    <t>https://www.facebook.com/share/v/1AhS7hvt3n/</t>
  </si>
  <si>
    <t>Salud</t>
  </si>
  <si>
    <t>https://www.instagram.com/reel/DHmYP6zJEsS/?fbclid=IwY2xjawJlAJJleHRuA2FlbQIxMAABHrMHxd4OcKiOp0p-2AL0iObpEIALio7e42rFZyliEBGEPYQ8F5-kagc13OJn_aem_k0X3-IDk1WaU8wQfi8myFQ</t>
  </si>
  <si>
    <t>Petro está destruyendo el sistema de salud</t>
  </si>
  <si>
    <t>https://www.instagram.com/reel/DG37emYpA9W/?fbclid=IwY2xjawJlAK9leHRuA2FlbQIxMAABHmmOhDW9g0Dj04Bd4GzB8dwxZU2VAHQnlQ0fkIaefrF_jDpCUZBOqOtCRkm1_aem_nc28FJrsbwxNCrOidUfkIw</t>
  </si>
  <si>
    <t>Petro quiere entregar la salud a los poloitiqueros</t>
  </si>
  <si>
    <t>Petro entrega salud a politiqueros</t>
  </si>
  <si>
    <t>https://www.facebook.com/reel/939497474998856</t>
  </si>
  <si>
    <t>https://www.facebook.com/share/v/16Ho6w23YZ/</t>
  </si>
  <si>
    <t>Petro/Corrupción/Política</t>
  </si>
  <si>
    <t>https://www.instagram.com/reel/DIO_209JwDw/?fbclid=IwY2xjawJlArZleHRuA2FlbQIxMAABHu8hnMwSR8HeDb-bO-rvDr-_t3jJs_GJ-mDsorTLWphtObPoYvuwnXdrpBbp_aem_3Sp_yebtBrmGLLfnpO5JUA</t>
  </si>
  <si>
    <t>Petro se quiere robar las elecciones</t>
  </si>
  <si>
    <t>https://www.instagram.com/reel/DHwD7tspUsZ/?fbclid=IwY2xjawJlAt5leHRuA2FlbQIxMAABHrMHxd4OcKiOp0p-2AL0iObpEIALio7e42rFZyliEBGEPYQ8F5-kagc13OJn_aem_k0X3-IDk1WaU8wQfi8myFQ</t>
  </si>
  <si>
    <t>Alcanza la plata si no se la roban</t>
  </si>
  <si>
    <t>https://www.facebook.com/reel/689928230273298</t>
  </si>
  <si>
    <t>https://www.facebook.com/reel/1322091135669402</t>
  </si>
  <si>
    <t>No caigamos en la trampa de Petro</t>
  </si>
  <si>
    <t>¡Que vuelva la seguridad democrática!</t>
  </si>
  <si>
    <t>Vuelve la seguridad democrática</t>
  </si>
  <si>
    <t>Empleo</t>
  </si>
  <si>
    <t>Crisis en la salud</t>
  </si>
  <si>
    <t>https://youtu.be/2Wy4qpLc1wQ?si=bDMYf5OaxI65fh2C</t>
  </si>
  <si>
    <t>Defendemos la salud de los colombianos</t>
  </si>
  <si>
    <t>La seguridad es el camino hacia la paz</t>
  </si>
  <si>
    <t>No a la consulta popular</t>
  </si>
  <si>
    <t>Empezó la defensa de la democracia</t>
  </si>
  <si>
    <t>A los delincuentes les vamos a respirar en la nuca</t>
  </si>
  <si>
    <t>Delincuentes respirar en la nuca</t>
  </si>
  <si>
    <t>No más extorsión en Colombia</t>
  </si>
  <si>
    <t>No más extorsión</t>
  </si>
  <si>
    <t>Conmigo y con todos ustedes, vuelve la seguridad</t>
  </si>
  <si>
    <t>Conmigo vuelve la seguridad</t>
  </si>
  <si>
    <t>https://youtu.be/fOow2_HCvOc?si=xbTsDHLE0mcJER13</t>
  </si>
  <si>
    <t xml:space="preserve">No más extorsión desde las cárceles. </t>
  </si>
  <si>
    <t>No más extorsión desde cárceles</t>
  </si>
  <si>
    <t>Colombia merece vivir sin miedo</t>
  </si>
  <si>
    <t>Consulta popular de Petro</t>
  </si>
  <si>
    <t>Se acaba el derroche</t>
  </si>
  <si>
    <t>https://www.facebook.com/share/r/1B1TLjy9yH/</t>
  </si>
  <si>
    <t>Cerrar embajadas</t>
  </si>
  <si>
    <t>https://www.instagram.com/p/DI89a18Oi5D/</t>
  </si>
  <si>
    <t>https://www.facebook.com/share/r/1BoHoqXrLY/</t>
  </si>
  <si>
    <t>Seguridad - Agro</t>
  </si>
  <si>
    <t>https://www.instagram.com/p/DI7SFqCJaRP/</t>
  </si>
  <si>
    <t>con seguridad en el campo, convertiremos a colombia en la mayor despensa agrícola en el mundo.</t>
  </si>
  <si>
    <t xml:space="preserve">sin seguridad, no hay agro </t>
  </si>
  <si>
    <t>https://youtu.be/3owW5l3Pksw?si=yAn7GVjaiNz7Ftaz</t>
  </si>
  <si>
    <t>Atl/ Cor/ Ris/ Sant/ Tol</t>
  </si>
  <si>
    <t>Mujeres</t>
  </si>
  <si>
    <t>25-34</t>
  </si>
  <si>
    <t>¡que vuelva la seguridad democrática! | sde | hep | sc</t>
  </si>
  <si>
    <t>Seguridad democrática</t>
  </si>
  <si>
    <t>HEP</t>
  </si>
  <si>
    <t>Sencillo / Cotidiano</t>
  </si>
  <si>
    <t>Bogotá</t>
  </si>
  <si>
    <t>55+</t>
  </si>
  <si>
    <t>Hombres</t>
  </si>
  <si>
    <t>no más extorsión en colombia | ext | hep | me</t>
  </si>
  <si>
    <t>Extorsión</t>
  </si>
  <si>
    <t>Mixto / Equilibrado</t>
  </si>
  <si>
    <t>Antioquia</t>
  </si>
  <si>
    <t>no más paseos diplomáticos: ¡embajadas que no produzcan, fuera! | emb | hep | me</t>
  </si>
  <si>
    <t>Embajadas</t>
  </si>
  <si>
    <t>35-44</t>
  </si>
  <si>
    <t>crisis en la salud: petro destruye el sistema de salud para aferrarse al poder | dqs | hco | te</t>
  </si>
  <si>
    <t>Deuda y quejas en el sector salud</t>
  </si>
  <si>
    <t>HCO</t>
  </si>
  <si>
    <t>Técnico / Especializado</t>
  </si>
  <si>
    <t>el 7 de agosto de 2026, se acaba la danza de los millones en colombia. | pso | vep | sc</t>
  </si>
  <si>
    <t>Politica Social</t>
  </si>
  <si>
    <t>VEP</t>
  </si>
  <si>
    <t>la seguridad es el camino hacia la paz en colombia | aus | hep | sc</t>
  </si>
  <si>
    <t>Álvaro Uribe/Seguridad democrática</t>
  </si>
  <si>
    <t>¡empezó la defensa de la democracia! | sde | hep | me</t>
  </si>
  <si>
    <t>conmigo y con todos ustedes, ¡vuelve la seguridad! | ctr | hep | me</t>
  </si>
  <si>
    <t>Control territorial</t>
  </si>
  <si>
    <t>+vid | seguridad | ¡que vuelva la seguridad democrática! | sde | hep | sc</t>
  </si>
  <si>
    <t>45-54</t>
  </si>
  <si>
    <t>acabaremos con la burocracia que abrió petro en el exterior y exigiremos resultados a embajadores. | emb | vep | me</t>
  </si>
  <si>
    <t>colombia merece vivir sin miedo. esta semana santa, recuperemos la seguridad. | sde | hep | me</t>
  </si>
  <si>
    <t>Bolívar</t>
  </si>
  <si>
    <t>el empleo es la mejor política social | ept | hep</t>
  </si>
  <si>
    <t>Empleo para todos</t>
  </si>
  <si>
    <t xml:space="preserve"> https://youtu.be/l6shmcq42mE?si=r-xWLyIGSzhBZ6gm</t>
  </si>
  <si>
    <t>sin seguridad, no hay agro | ecc | hep | me</t>
  </si>
  <si>
    <t>Extorsión/Cárceles/Campo</t>
  </si>
  <si>
    <t>Cundinamarca</t>
  </si>
  <si>
    <t>con seguridad en el campo, convertiremos a colombia en la mayor despensa agrícola en el mundo. | ecc | vep | me</t>
  </si>
  <si>
    <t>a los delincuentes les vamos a respirar en la nuca | ifz | hep | me</t>
  </si>
  <si>
    <t>Inteligencia / Fuerza</t>
  </si>
  <si>
    <t>Nte. Santander</t>
  </si>
  <si>
    <t>18-24</t>
  </si>
  <si>
    <t>Valle</t>
  </si>
  <si>
    <t>las preguntas de la consulta popular son una completa burla para los trabajadores. | des | vco | me</t>
  </si>
  <si>
    <t>Desempleo</t>
  </si>
  <si>
    <t>VCO</t>
  </si>
  <si>
    <t>no a la consulta popular: es momento de defender colombia | cpu | hep | sc</t>
  </si>
  <si>
    <t>Consulta Popular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</si>
</sst>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2">
    <font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u/>
      <sz val="10.0"/>
      <color rgb="FF1155CC"/>
      <name val="Helvetica Neue"/>
    </font>
    <font>
      <u/>
      <sz val="10.0"/>
      <color rgb="FF0000FF"/>
    </font>
    <font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b/>
      <sz val="12.0"/>
      <color theme="1"/>
      <name val="Helvetica Neue"/>
    </font>
    <font>
      <sz val="12.0"/>
      <color theme="1"/>
      <name val="Helvetica Neue"/>
    </font>
    <font>
      <u/>
      <sz val="12.0"/>
      <color rgb="FF1155CC"/>
      <name val="Helvetica Neue"/>
    </font>
    <font>
      <u/>
      <sz val="12.0"/>
      <color rgb="FF0000FF"/>
      <name val="Helvetica Neue"/>
    </font>
    <font>
      <u/>
      <sz val="12.0"/>
      <color rgb="FF1155CC"/>
      <name val="Helvetica Neue"/>
    </font>
    <font>
      <sz val="12.0"/>
      <color theme="5"/>
      <name val="Helvetica Neue"/>
    </font>
    <font>
      <u/>
      <sz val="12.0"/>
      <color rgb="FF0000FF"/>
      <name val="Helvetica Neue"/>
    </font>
    <font>
      <u/>
      <sz val="12.0"/>
      <color rgb="FF0000FF"/>
      <name val="Arial"/>
    </font>
    <font>
      <sz val="12.0"/>
      <color theme="1"/>
      <name val="Arial"/>
    </font>
    <font>
      <sz val="12.0"/>
      <color rgb="FFFF0000"/>
      <name val="Helvetica Neue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4" fontId="1" numFmtId="0" xfId="0" applyAlignment="1" applyFill="1" applyFont="1">
      <alignment horizontal="center" shrinkToFit="0" wrapText="1"/>
    </xf>
    <xf borderId="0" fillId="5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/>
    </xf>
    <xf quotePrefix="1" borderId="0" fillId="0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  <xf borderId="0" fillId="6" fontId="3" numFmtId="164" xfId="0" applyAlignment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6" fontId="2" numFmtId="0" xfId="0" applyAlignment="1" applyFont="1">
      <alignment horizontal="left"/>
    </xf>
    <xf borderId="0" fillId="6" fontId="6" numFmtId="0" xfId="0" applyFont="1"/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6" fontId="2" numFmtId="0" xfId="0" applyAlignment="1" applyFont="1">
      <alignment horizontal="left" readingOrder="0"/>
    </xf>
    <xf borderId="0" fillId="6" fontId="8" numFmtId="0" xfId="0" applyAlignment="1" applyFont="1">
      <alignment horizontal="left" readingOrder="0"/>
    </xf>
    <xf borderId="0" fillId="0" fontId="6" numFmtId="0" xfId="0" applyFont="1"/>
    <xf borderId="0" fillId="0" fontId="2" numFmtId="0" xfId="0" applyAlignment="1" applyFont="1">
      <alignment horizontal="left"/>
    </xf>
    <xf borderId="1" fillId="0" fontId="9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 shrinkToFit="0" wrapText="1"/>
    </xf>
    <xf borderId="1" fillId="5" fontId="10" numFmtId="0" xfId="0" applyAlignment="1" applyBorder="1" applyFont="1">
      <alignment horizontal="center" shrinkToFit="0" wrapText="1"/>
    </xf>
    <xf borderId="1" fillId="5" fontId="13" numFmtId="0" xfId="0" applyAlignment="1" applyBorder="1" applyFont="1">
      <alignment horizontal="center" shrinkToFit="0" wrapText="1"/>
    </xf>
    <xf borderId="0" fillId="7" fontId="6" numFmtId="0" xfId="0" applyFill="1" applyFont="1"/>
    <xf borderId="1" fillId="5" fontId="14" numFmtId="0" xfId="0" applyAlignment="1" applyBorder="1" applyFont="1">
      <alignment horizontal="center" readingOrder="0" shrinkToFit="0" wrapText="1"/>
    </xf>
    <xf borderId="1" fillId="5" fontId="15" numFmtId="0" xfId="0" applyAlignment="1" applyBorder="1" applyFont="1">
      <alignment horizontal="center" readingOrder="0" shrinkToFit="0" wrapText="1"/>
    </xf>
    <xf borderId="1" fillId="5" fontId="16" numFmtId="0" xfId="0" applyAlignment="1" applyBorder="1" applyFont="1">
      <alignment horizontal="center" readingOrder="0" shrinkToFit="0" wrapText="1"/>
    </xf>
    <xf borderId="1" fillId="5" fontId="17" numFmtId="0" xfId="0" applyAlignment="1" applyBorder="1" applyFont="1">
      <alignment horizontal="center" shrinkToFit="0" wrapText="1"/>
    </xf>
    <xf borderId="1" fillId="5" fontId="3" numFmtId="0" xfId="0" applyBorder="1" applyFont="1"/>
    <xf borderId="1" fillId="5" fontId="18" numFmtId="0" xfId="0" applyAlignment="1" applyBorder="1" applyFont="1">
      <alignment horizontal="center" readingOrder="0" shrinkToFit="0" wrapText="1"/>
    </xf>
    <xf borderId="1" fillId="5" fontId="19" numFmtId="0" xfId="0" applyAlignment="1" applyBorder="1" applyFont="1">
      <alignment horizontal="center" shrinkToFit="0" wrapText="1"/>
    </xf>
    <xf borderId="1" fillId="0" fontId="20" numFmtId="0" xfId="0" applyAlignment="1" applyBorder="1" applyFont="1">
      <alignment horizontal="center" shrinkToFit="0" wrapText="1"/>
    </xf>
    <xf borderId="1" fillId="0" fontId="17" numFmtId="0" xfId="0" applyAlignment="1" applyBorder="1" applyFont="1">
      <alignment horizontal="center" shrinkToFit="0" wrapText="1"/>
    </xf>
    <xf borderId="1" fillId="0" fontId="3" numFmtId="0" xfId="0" applyBorder="1" applyFont="1"/>
    <xf borderId="1" fillId="5" fontId="3" numFmtId="0" xfId="0" applyAlignment="1" applyBorder="1" applyFont="1">
      <alignment readingOrder="0"/>
    </xf>
    <xf borderId="1" fillId="5" fontId="21" numFmtId="0" xfId="0" applyAlignment="1" applyBorder="1" applyFont="1">
      <alignment horizontal="center" readingOrder="0"/>
    </xf>
    <xf borderId="1" fillId="5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6" numFmtId="164" xfId="0" applyFont="1" applyNumberFormat="1"/>
    <xf borderId="0" fillId="0" fontId="6" numFmtId="10" xfId="0" applyFont="1" applyNumberFormat="1"/>
    <xf quotePrefix="1"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Ezi50KZbo8E?si=6LdHQu4b6f-eTng7" TargetMode="External"/><Relationship Id="rId190" Type="http://schemas.openxmlformats.org/officeDocument/2006/relationships/hyperlink" Target="https://www.youtube.com/shorts/XclUoCXuqJ0" TargetMode="External"/><Relationship Id="rId42" Type="http://schemas.openxmlformats.org/officeDocument/2006/relationships/hyperlink" Target="https://youtu.be/jQT0BUoHbk4?si=25ce45OmdTqkpRnS" TargetMode="External"/><Relationship Id="rId41" Type="http://schemas.openxmlformats.org/officeDocument/2006/relationships/hyperlink" Target="https://www.youtube.com/watch?v=3owW5l3Pksw" TargetMode="External"/><Relationship Id="rId44" Type="http://schemas.openxmlformats.org/officeDocument/2006/relationships/hyperlink" Target="https://youtu.be/Ezi50KZbo8E?si=6LdHQu4b6f-eTng7" TargetMode="External"/><Relationship Id="rId194" Type="http://schemas.openxmlformats.org/officeDocument/2006/relationships/hyperlink" Target="https://youtu.be/cbB5hfilDvs?si=JFhNayRWk6Y9vrpu" TargetMode="External"/><Relationship Id="rId43" Type="http://schemas.openxmlformats.org/officeDocument/2006/relationships/hyperlink" Target="https://youtu.be/Hr-Uc9w8y8E?si=jul-HhrkhO6NjI7w" TargetMode="External"/><Relationship Id="rId193" Type="http://schemas.openxmlformats.org/officeDocument/2006/relationships/hyperlink" Target="https://youtu.be/398vcdcwES0?si=xBZ4JfumWkqfE1x4" TargetMode="External"/><Relationship Id="rId46" Type="http://schemas.openxmlformats.org/officeDocument/2006/relationships/hyperlink" Target="https://youtu.be/Ezi50KZbo8E?si=6LdHQu4b6f-eTng7" TargetMode="External"/><Relationship Id="rId192" Type="http://schemas.openxmlformats.org/officeDocument/2006/relationships/hyperlink" Target="https://www.youtube.com/shorts/XclUoCXuqJ0" TargetMode="External"/><Relationship Id="rId45" Type="http://schemas.openxmlformats.org/officeDocument/2006/relationships/hyperlink" Target="https://youtu.be/jQT0BUoHbk4?si=25ce45OmdTqkpRnS" TargetMode="External"/><Relationship Id="rId191" Type="http://schemas.openxmlformats.org/officeDocument/2006/relationships/hyperlink" Target="https://www.youtube.com/shorts/VFZXSWoeoig" TargetMode="External"/><Relationship Id="rId48" Type="http://schemas.openxmlformats.org/officeDocument/2006/relationships/hyperlink" Target="https://youtu.be/ub8h5q3uJ6A?si=_EfthgIdrKJC2lJp" TargetMode="External"/><Relationship Id="rId187" Type="http://schemas.openxmlformats.org/officeDocument/2006/relationships/hyperlink" Target="https://youtu.be/jQT0BUoHbk4?si=25ce45OmdTqkpRnS" TargetMode="External"/><Relationship Id="rId47" Type="http://schemas.openxmlformats.org/officeDocument/2006/relationships/hyperlink" Target="https://youtu.be/398vcdcwES0?si=xBZ4JfumWkqfE1x4" TargetMode="External"/><Relationship Id="rId186" Type="http://schemas.openxmlformats.org/officeDocument/2006/relationships/hyperlink" Target="https://www.youtube.com/shorts/mZJQgHcqrwQ" TargetMode="External"/><Relationship Id="rId185" Type="http://schemas.openxmlformats.org/officeDocument/2006/relationships/hyperlink" Target="https://www.youtube.com/watch?v=3owW5l3Pksw" TargetMode="External"/><Relationship Id="rId49" Type="http://schemas.openxmlformats.org/officeDocument/2006/relationships/hyperlink" Target="https://youtu.be/Hr-Uc9w8y8E?si=jul-HhrkhO6NjI7w" TargetMode="External"/><Relationship Id="rId184" Type="http://schemas.openxmlformats.org/officeDocument/2006/relationships/hyperlink" Target="https://youtu.be/Hr-Uc9w8y8E?si=jul-HhrkhO6NjI7w" TargetMode="External"/><Relationship Id="rId189" Type="http://schemas.openxmlformats.org/officeDocument/2006/relationships/hyperlink" Target="https://www.youtube.com/shorts/VFZXSWoeoig" TargetMode="External"/><Relationship Id="rId188" Type="http://schemas.openxmlformats.org/officeDocument/2006/relationships/hyperlink" Target="https://www.youtube.com/shorts/mZJQgHcqrwQ" TargetMode="External"/><Relationship Id="rId31" Type="http://schemas.openxmlformats.org/officeDocument/2006/relationships/hyperlink" Target="https://www.youtube.com/shorts/VrVjVxHT9XA" TargetMode="External"/><Relationship Id="rId30" Type="http://schemas.openxmlformats.org/officeDocument/2006/relationships/hyperlink" Target="https://youtu.be/ub8h5q3uJ6A?si=_EfthgIdrKJC2lJp" TargetMode="External"/><Relationship Id="rId33" Type="http://schemas.openxmlformats.org/officeDocument/2006/relationships/hyperlink" Target="https://youtu.be/Hr-Uc9w8y8E?si=jul-HhrkhO6NjI7w" TargetMode="External"/><Relationship Id="rId183" Type="http://schemas.openxmlformats.org/officeDocument/2006/relationships/hyperlink" Target="https://youtu.be/Ezi50KZbo8E?si=6LdHQu4b6f-eTng7" TargetMode="External"/><Relationship Id="rId32" Type="http://schemas.openxmlformats.org/officeDocument/2006/relationships/hyperlink" Target="https://youtu.be/jQT0BUoHbk4?si=25ce45OmdTqkpRnS" TargetMode="External"/><Relationship Id="rId182" Type="http://schemas.openxmlformats.org/officeDocument/2006/relationships/hyperlink" Target="https://www.youtube.com/shorts/VFZXSWoeoig" TargetMode="External"/><Relationship Id="rId35" Type="http://schemas.openxmlformats.org/officeDocument/2006/relationships/hyperlink" Target="https://youtu.be/jQT0BUoHbk4?si=25ce45OmdTqkpRnS" TargetMode="External"/><Relationship Id="rId181" Type="http://schemas.openxmlformats.org/officeDocument/2006/relationships/hyperlink" Target="https://www.youtube.com/watch?v=3owW5l3Pksw" TargetMode="External"/><Relationship Id="rId34" Type="http://schemas.openxmlformats.org/officeDocument/2006/relationships/hyperlink" Target="https://youtu.be/398vcdcwES0?si=xBZ4JfumWkqfE1x4" TargetMode="External"/><Relationship Id="rId180" Type="http://schemas.openxmlformats.org/officeDocument/2006/relationships/hyperlink" Target="https://www.youtube.com/shorts/mZJQgHcqrwQ" TargetMode="External"/><Relationship Id="rId37" Type="http://schemas.openxmlformats.org/officeDocument/2006/relationships/hyperlink" Target="https://youtu.be/Hr-Uc9w8y8E?si=jul-HhrkhO6NjI7w" TargetMode="External"/><Relationship Id="rId176" Type="http://schemas.openxmlformats.org/officeDocument/2006/relationships/hyperlink" Target="https://youtu.be/l6shmcq42mE?si=r-xWLyIGSzhBZ6gm" TargetMode="External"/><Relationship Id="rId297" Type="http://schemas.openxmlformats.org/officeDocument/2006/relationships/hyperlink" Target="https://youtu.be/l6shmcq42mE?si=r-xWLyIGSzhBZ6gm" TargetMode="External"/><Relationship Id="rId36" Type="http://schemas.openxmlformats.org/officeDocument/2006/relationships/hyperlink" Target="https://www.youtube.com/shorts/XclUoCXuqJ0" TargetMode="External"/><Relationship Id="rId175" Type="http://schemas.openxmlformats.org/officeDocument/2006/relationships/hyperlink" Target="https://youtu.be/Ezi50KZbo8E?si=6LdHQu4b6f-eTng7" TargetMode="External"/><Relationship Id="rId296" Type="http://schemas.openxmlformats.org/officeDocument/2006/relationships/hyperlink" Target="https://www.youtube.com/shorts/VFZXSWoeoig" TargetMode="External"/><Relationship Id="rId39" Type="http://schemas.openxmlformats.org/officeDocument/2006/relationships/hyperlink" Target="https://youtu.be/398vcdcwES0?si=xBZ4JfumWkqfE1x4" TargetMode="External"/><Relationship Id="rId174" Type="http://schemas.openxmlformats.org/officeDocument/2006/relationships/hyperlink" Target="https://youtu.be/Hr-Uc9w8y8E?si=jul-HhrkhO6NjI7w" TargetMode="External"/><Relationship Id="rId295" Type="http://schemas.openxmlformats.org/officeDocument/2006/relationships/hyperlink" Target="https://youtu.be/xRTctVywy1I?si=9J8qavHAOC55Y15_" TargetMode="External"/><Relationship Id="rId38" Type="http://schemas.openxmlformats.org/officeDocument/2006/relationships/hyperlink" Target="https://youtu.be/Hr-Uc9w8y8E?si=jul-HhrkhO6NjI7w" TargetMode="External"/><Relationship Id="rId173" Type="http://schemas.openxmlformats.org/officeDocument/2006/relationships/hyperlink" Target="https://youtu.be/xRTctVywy1I?si=9J8qavHAOC55Y15_" TargetMode="External"/><Relationship Id="rId294" Type="http://schemas.openxmlformats.org/officeDocument/2006/relationships/hyperlink" Target="https://youtu.be/i6jEqGjkQ1o" TargetMode="External"/><Relationship Id="rId179" Type="http://schemas.openxmlformats.org/officeDocument/2006/relationships/hyperlink" Target="https://www.youtube.com/shorts/VrVjVxHT9XA" TargetMode="External"/><Relationship Id="rId178" Type="http://schemas.openxmlformats.org/officeDocument/2006/relationships/hyperlink" Target="https://youtu.be/Hr-Uc9w8y8E?si=jul-HhrkhO6NjI7w" TargetMode="External"/><Relationship Id="rId299" Type="http://schemas.openxmlformats.org/officeDocument/2006/relationships/hyperlink" Target="https://youtu.be/i6jEqGjkQ1o" TargetMode="External"/><Relationship Id="rId177" Type="http://schemas.openxmlformats.org/officeDocument/2006/relationships/hyperlink" Target="https://youtu.be/jQT0BUoHbk4?si=25ce45OmdTqkpRnS" TargetMode="External"/><Relationship Id="rId298" Type="http://schemas.openxmlformats.org/officeDocument/2006/relationships/hyperlink" Target="https://youtu.be/MuFujsjreuM?si=cVKZ3YnG2PtJbCYJ" TargetMode="External"/><Relationship Id="rId20" Type="http://schemas.openxmlformats.org/officeDocument/2006/relationships/hyperlink" Target="https://youtu.be/cbB5hfilDvs?si=JFhNayRWk6Y9vrpu" TargetMode="External"/><Relationship Id="rId22" Type="http://schemas.openxmlformats.org/officeDocument/2006/relationships/hyperlink" Target="https://youtu.be/cbB5hfilDvs?si=JFhNayRWk6Y9vrpu" TargetMode="External"/><Relationship Id="rId21" Type="http://schemas.openxmlformats.org/officeDocument/2006/relationships/hyperlink" Target="https://youtu.be/cbB5hfilDvs?si=JFhNayRWk6Y9vrpu" TargetMode="External"/><Relationship Id="rId24" Type="http://schemas.openxmlformats.org/officeDocument/2006/relationships/hyperlink" Target="https://youtu.be/Hr-Uc9w8y8E?si=jul-HhrkhO6NjI7w" TargetMode="External"/><Relationship Id="rId23" Type="http://schemas.openxmlformats.org/officeDocument/2006/relationships/hyperlink" Target="https://youtu.be/398vcdcwES0?si=xBZ4JfumWkqfE1x4" TargetMode="External"/><Relationship Id="rId26" Type="http://schemas.openxmlformats.org/officeDocument/2006/relationships/hyperlink" Target="https://www.youtube.com/shorts/XclUoCXuqJ0" TargetMode="External"/><Relationship Id="rId25" Type="http://schemas.openxmlformats.org/officeDocument/2006/relationships/hyperlink" Target="https://youtu.be/cbB5hfilDvs?si=JFhNayRWk6Y9vrpu" TargetMode="External"/><Relationship Id="rId28" Type="http://schemas.openxmlformats.org/officeDocument/2006/relationships/hyperlink" Target="https://www.youtube.com/watch?v=3owW5l3Pksw" TargetMode="External"/><Relationship Id="rId27" Type="http://schemas.openxmlformats.org/officeDocument/2006/relationships/hyperlink" Target="https://youtu.be/Ezi50KZbo8E?si=6LdHQu4b6f-eTng7" TargetMode="External"/><Relationship Id="rId29" Type="http://schemas.openxmlformats.org/officeDocument/2006/relationships/hyperlink" Target="https://youtu.be/cbB5hfilDvs?si=JFhNayRWk6Y9vrpu" TargetMode="External"/><Relationship Id="rId11" Type="http://schemas.openxmlformats.org/officeDocument/2006/relationships/hyperlink" Target="https://youtu.be/398vcdcwES0?si=xBZ4JfumWkqfE1x4" TargetMode="External"/><Relationship Id="rId10" Type="http://schemas.openxmlformats.org/officeDocument/2006/relationships/hyperlink" Target="https://youtu.be/jQT0BUoHbk4?si=25ce45OmdTqkpRnS" TargetMode="External"/><Relationship Id="rId13" Type="http://schemas.openxmlformats.org/officeDocument/2006/relationships/hyperlink" Target="https://youtu.be/jQT0BUoHbk4?si=25ce45OmdTqkpRnS" TargetMode="External"/><Relationship Id="rId12" Type="http://schemas.openxmlformats.org/officeDocument/2006/relationships/hyperlink" Target="https://youtu.be/cbB5hfilDvs?si=JFhNayRWk6Y9vrpu" TargetMode="External"/><Relationship Id="rId15" Type="http://schemas.openxmlformats.org/officeDocument/2006/relationships/hyperlink" Target="https://youtu.be/ub8h5q3uJ6A?si=_EfthgIdrKJC2lJp" TargetMode="External"/><Relationship Id="rId198" Type="http://schemas.openxmlformats.org/officeDocument/2006/relationships/hyperlink" Target="https://youtu.be/Hr-Uc9w8y8E?si=jul-HhrkhO6NjI7w" TargetMode="External"/><Relationship Id="rId14" Type="http://schemas.openxmlformats.org/officeDocument/2006/relationships/hyperlink" Target="https://youtu.be/398vcdcwES0?si=xBZ4JfumWkqfE1x4" TargetMode="External"/><Relationship Id="rId197" Type="http://schemas.openxmlformats.org/officeDocument/2006/relationships/hyperlink" Target="https://youtu.be/i6jEqGjkQ1o" TargetMode="External"/><Relationship Id="rId17" Type="http://schemas.openxmlformats.org/officeDocument/2006/relationships/hyperlink" Target="https://youtu.be/Ezi50KZbo8E?si=6LdHQu4b6f-eTng7" TargetMode="External"/><Relationship Id="rId196" Type="http://schemas.openxmlformats.org/officeDocument/2006/relationships/hyperlink" Target="https://www.youtube.com/watch?v=3owW5l3Pksw" TargetMode="External"/><Relationship Id="rId16" Type="http://schemas.openxmlformats.org/officeDocument/2006/relationships/hyperlink" Target="https://youtu.be/ub8h5q3uJ6A?si=_EfthgIdrKJC2lJp" TargetMode="External"/><Relationship Id="rId195" Type="http://schemas.openxmlformats.org/officeDocument/2006/relationships/hyperlink" Target="https://youtu.be/cbB5hfilDvs?si=JFhNayRWk6Y9vrpu" TargetMode="External"/><Relationship Id="rId19" Type="http://schemas.openxmlformats.org/officeDocument/2006/relationships/hyperlink" Target="https://youtu.be/398vcdcwES0?si=xBZ4JfumWkqfE1x4" TargetMode="External"/><Relationship Id="rId18" Type="http://schemas.openxmlformats.org/officeDocument/2006/relationships/hyperlink" Target="https://www.youtube.com/shorts/XclUoCXuqJ0" TargetMode="External"/><Relationship Id="rId199" Type="http://schemas.openxmlformats.org/officeDocument/2006/relationships/hyperlink" Target="https://www.youtube.com/shorts/VFZXSWoeoig" TargetMode="External"/><Relationship Id="rId84" Type="http://schemas.openxmlformats.org/officeDocument/2006/relationships/hyperlink" Target="https://youtu.be/cbB5hfilDvs?si=JFhNayRWk6Y9vrpu" TargetMode="External"/><Relationship Id="rId83" Type="http://schemas.openxmlformats.org/officeDocument/2006/relationships/hyperlink" Target="https://youtu.be/Ezi50KZbo8E?si=6LdHQu4b6f-eTng7" TargetMode="External"/><Relationship Id="rId86" Type="http://schemas.openxmlformats.org/officeDocument/2006/relationships/hyperlink" Target="https://www.youtube.com/shorts/XclUoCXuqJ0" TargetMode="External"/><Relationship Id="rId85" Type="http://schemas.openxmlformats.org/officeDocument/2006/relationships/hyperlink" Target="https://www.youtube.com/shorts/mZJQgHcqrwQ" TargetMode="External"/><Relationship Id="rId88" Type="http://schemas.openxmlformats.org/officeDocument/2006/relationships/hyperlink" Target="https://youtu.be/ub8h5q3uJ6A?si=_EfthgIdrKJC2lJp" TargetMode="External"/><Relationship Id="rId150" Type="http://schemas.openxmlformats.org/officeDocument/2006/relationships/hyperlink" Target="https://youtu.be/jQT0BUoHbk4?si=25ce45OmdTqkpRnS" TargetMode="External"/><Relationship Id="rId271" Type="http://schemas.openxmlformats.org/officeDocument/2006/relationships/hyperlink" Target="https://youtu.be/Ezi50KZbo8E?si=6LdHQu4b6f-eTng7" TargetMode="External"/><Relationship Id="rId87" Type="http://schemas.openxmlformats.org/officeDocument/2006/relationships/hyperlink" Target="https://youtu.be/cbB5hfilDvs?si=JFhNayRWk6Y9vrpu" TargetMode="External"/><Relationship Id="rId270" Type="http://schemas.openxmlformats.org/officeDocument/2006/relationships/hyperlink" Target="https://www.youtube.com/shorts/VrVjVxHT9XA" TargetMode="External"/><Relationship Id="rId89" Type="http://schemas.openxmlformats.org/officeDocument/2006/relationships/hyperlink" Target="https://www.youtube.com/shorts/XclUoCXuqJ0" TargetMode="External"/><Relationship Id="rId80" Type="http://schemas.openxmlformats.org/officeDocument/2006/relationships/hyperlink" Target="https://www.youtube.com/watch?v=3owW5l3Pksw" TargetMode="External"/><Relationship Id="rId82" Type="http://schemas.openxmlformats.org/officeDocument/2006/relationships/hyperlink" Target="https://youtu.be/l6shmcq42mE?si=r-xWLyIGSzhBZ6gm" TargetMode="External"/><Relationship Id="rId81" Type="http://schemas.openxmlformats.org/officeDocument/2006/relationships/hyperlink" Target="https://www.youtube.com/shorts/XclUoCXuqJ0" TargetMode="External"/><Relationship Id="rId1" Type="http://schemas.openxmlformats.org/officeDocument/2006/relationships/hyperlink" Target="https://youtu.be/cbB5hfilDvs?si=JFhNayRWk6Y9vrpu" TargetMode="External"/><Relationship Id="rId2" Type="http://schemas.openxmlformats.org/officeDocument/2006/relationships/hyperlink" Target="https://youtu.be/cbB5hfilDvs?si=JFhNayRWk6Y9vrpu" TargetMode="External"/><Relationship Id="rId3" Type="http://schemas.openxmlformats.org/officeDocument/2006/relationships/hyperlink" Target="https://youtu.be/jQT0BUoHbk4?si=25ce45OmdTqkpRnS" TargetMode="External"/><Relationship Id="rId149" Type="http://schemas.openxmlformats.org/officeDocument/2006/relationships/hyperlink" Target="https://youtu.be/jQT0BUoHbk4?si=25ce45OmdTqkpRnS" TargetMode="External"/><Relationship Id="rId4" Type="http://schemas.openxmlformats.org/officeDocument/2006/relationships/hyperlink" Target="https://www.youtube.com/watch?v=3owW5l3Pksw" TargetMode="External"/><Relationship Id="rId148" Type="http://schemas.openxmlformats.org/officeDocument/2006/relationships/hyperlink" Target="https://www.youtube.com/shorts/VFZXSWoeoig" TargetMode="External"/><Relationship Id="rId269" Type="http://schemas.openxmlformats.org/officeDocument/2006/relationships/hyperlink" Target="https://youtu.be/i6jEqGjkQ1o" TargetMode="External"/><Relationship Id="rId9" Type="http://schemas.openxmlformats.org/officeDocument/2006/relationships/hyperlink" Target="https://youtu.be/jQT0BUoHbk4?si=25ce45OmdTqkpRnS" TargetMode="External"/><Relationship Id="rId143" Type="http://schemas.openxmlformats.org/officeDocument/2006/relationships/hyperlink" Target="https://www.youtube.com/shorts/VrVjVxHT9XA" TargetMode="External"/><Relationship Id="rId264" Type="http://schemas.openxmlformats.org/officeDocument/2006/relationships/hyperlink" Target="https://youtu.be/MuFujsjreuM?si=cVKZ3YnG2PtJbCYJ" TargetMode="External"/><Relationship Id="rId142" Type="http://schemas.openxmlformats.org/officeDocument/2006/relationships/hyperlink" Target="https://youtu.be/l6shmcq42mE?si=r-xWLyIGSzhBZ6gm" TargetMode="External"/><Relationship Id="rId263" Type="http://schemas.openxmlformats.org/officeDocument/2006/relationships/hyperlink" Target="https://youtu.be/Hr-Uc9w8y8E?si=jul-HhrkhO6NjI7w" TargetMode="External"/><Relationship Id="rId141" Type="http://schemas.openxmlformats.org/officeDocument/2006/relationships/hyperlink" Target="https://www.youtube.com/shorts/VrVjVxHT9XA" TargetMode="External"/><Relationship Id="rId262" Type="http://schemas.openxmlformats.org/officeDocument/2006/relationships/hyperlink" Target="https://youtu.be/xRTctVywy1I?si=9J8qavHAOC55Y15_" TargetMode="External"/><Relationship Id="rId140" Type="http://schemas.openxmlformats.org/officeDocument/2006/relationships/hyperlink" Target="https://youtu.be/MuFujsjreuM?si=cVKZ3YnG2PtJbCYJ" TargetMode="External"/><Relationship Id="rId261" Type="http://schemas.openxmlformats.org/officeDocument/2006/relationships/hyperlink" Target="https://www.youtube.com/shorts/mZJQgHcqrwQ" TargetMode="External"/><Relationship Id="rId5" Type="http://schemas.openxmlformats.org/officeDocument/2006/relationships/hyperlink" Target="https://youtu.be/cbB5hfilDvs?si=JFhNayRWk6Y9vrpu" TargetMode="External"/><Relationship Id="rId147" Type="http://schemas.openxmlformats.org/officeDocument/2006/relationships/hyperlink" Target="https://youtu.be/Hr-Uc9w8y8E?si=jul-HhrkhO6NjI7w" TargetMode="External"/><Relationship Id="rId268" Type="http://schemas.openxmlformats.org/officeDocument/2006/relationships/hyperlink" Target="https://youtu.be/398vcdcwES0?si=xBZ4JfumWkqfE1x4" TargetMode="External"/><Relationship Id="rId6" Type="http://schemas.openxmlformats.org/officeDocument/2006/relationships/hyperlink" Target="https://youtu.be/Hr-Uc9w8y8E?si=jul-HhrkhO6NjI7w" TargetMode="External"/><Relationship Id="rId146" Type="http://schemas.openxmlformats.org/officeDocument/2006/relationships/hyperlink" Target="https://youtu.be/cbB5hfilDvs?si=JFhNayRWk6Y9vrpu" TargetMode="External"/><Relationship Id="rId267" Type="http://schemas.openxmlformats.org/officeDocument/2006/relationships/hyperlink" Target="https://www.youtube.com/shorts/VFZXSWoeoig" TargetMode="External"/><Relationship Id="rId7" Type="http://schemas.openxmlformats.org/officeDocument/2006/relationships/hyperlink" Target="https://www.youtube.com/shorts/XclUoCXuqJ0" TargetMode="External"/><Relationship Id="rId145" Type="http://schemas.openxmlformats.org/officeDocument/2006/relationships/hyperlink" Target="https://youtu.be/Ezi50KZbo8E?si=6LdHQu4b6f-eTng7" TargetMode="External"/><Relationship Id="rId266" Type="http://schemas.openxmlformats.org/officeDocument/2006/relationships/hyperlink" Target="https://www.youtube.com/shorts/XclUoCXuqJ0" TargetMode="External"/><Relationship Id="rId8" Type="http://schemas.openxmlformats.org/officeDocument/2006/relationships/hyperlink" Target="https://youtu.be/ub8h5q3uJ6A?si=_EfthgIdrKJC2lJp" TargetMode="External"/><Relationship Id="rId144" Type="http://schemas.openxmlformats.org/officeDocument/2006/relationships/hyperlink" Target="https://www.youtube.com/shorts/VFZXSWoeoig" TargetMode="External"/><Relationship Id="rId265" Type="http://schemas.openxmlformats.org/officeDocument/2006/relationships/hyperlink" Target="https://www.youtube.com/shorts/XclUoCXuqJ0" TargetMode="External"/><Relationship Id="rId73" Type="http://schemas.openxmlformats.org/officeDocument/2006/relationships/hyperlink" Target="https://youtu.be/Hr-Uc9w8y8E?si=jul-HhrkhO6NjI7w" TargetMode="External"/><Relationship Id="rId72" Type="http://schemas.openxmlformats.org/officeDocument/2006/relationships/hyperlink" Target="https://youtu.be/jQT0BUoHbk4?si=25ce45OmdTqkpRnS" TargetMode="External"/><Relationship Id="rId75" Type="http://schemas.openxmlformats.org/officeDocument/2006/relationships/hyperlink" Target="https://youtu.be/Hr-Uc9w8y8E?si=jul-HhrkhO6NjI7w" TargetMode="External"/><Relationship Id="rId74" Type="http://schemas.openxmlformats.org/officeDocument/2006/relationships/hyperlink" Target="https://youtu.be/jQT0BUoHbk4?si=25ce45OmdTqkpRnS" TargetMode="External"/><Relationship Id="rId77" Type="http://schemas.openxmlformats.org/officeDocument/2006/relationships/hyperlink" Target="https://youtu.be/398vcdcwES0?si=xBZ4JfumWkqfE1x4" TargetMode="External"/><Relationship Id="rId260" Type="http://schemas.openxmlformats.org/officeDocument/2006/relationships/hyperlink" Target="https://youtu.be/l6shmcq42mE?si=r-xWLyIGSzhBZ6gm" TargetMode="External"/><Relationship Id="rId76" Type="http://schemas.openxmlformats.org/officeDocument/2006/relationships/hyperlink" Target="https://youtu.be/i6jEqGjkQ1o" TargetMode="External"/><Relationship Id="rId79" Type="http://schemas.openxmlformats.org/officeDocument/2006/relationships/hyperlink" Target="https://youtu.be/jQT0BUoHbk4?si=25ce45OmdTqkpRnS" TargetMode="External"/><Relationship Id="rId78" Type="http://schemas.openxmlformats.org/officeDocument/2006/relationships/hyperlink" Target="https://youtu.be/Ezi50KZbo8E?si=6LdHQu4b6f-eTng7" TargetMode="External"/><Relationship Id="rId71" Type="http://schemas.openxmlformats.org/officeDocument/2006/relationships/hyperlink" Target="https://youtu.be/jQT0BUoHbk4?si=25ce45OmdTqkpRnS" TargetMode="External"/><Relationship Id="rId70" Type="http://schemas.openxmlformats.org/officeDocument/2006/relationships/hyperlink" Target="https://www.youtube.com/shorts/XclUoCXuqJ0" TargetMode="External"/><Relationship Id="rId139" Type="http://schemas.openxmlformats.org/officeDocument/2006/relationships/hyperlink" Target="https://youtu.be/cbB5hfilDvs?si=JFhNayRWk6Y9vrpu" TargetMode="External"/><Relationship Id="rId138" Type="http://schemas.openxmlformats.org/officeDocument/2006/relationships/hyperlink" Target="https://youtu.be/MuFujsjreuM?si=cVKZ3YnG2PtJbCYJ" TargetMode="External"/><Relationship Id="rId259" Type="http://schemas.openxmlformats.org/officeDocument/2006/relationships/hyperlink" Target="https://www.youtube.com/shorts/VFZXSWoeoig" TargetMode="External"/><Relationship Id="rId137" Type="http://schemas.openxmlformats.org/officeDocument/2006/relationships/hyperlink" Target="https://youtu.be/ub8h5q3uJ6A?si=_EfthgIdrKJC2lJp" TargetMode="External"/><Relationship Id="rId258" Type="http://schemas.openxmlformats.org/officeDocument/2006/relationships/hyperlink" Target="https://www.youtube.com/shorts/VrVjVxHT9XA" TargetMode="External"/><Relationship Id="rId132" Type="http://schemas.openxmlformats.org/officeDocument/2006/relationships/hyperlink" Target="https://www.youtube.com/shorts/XclUoCXuqJ0" TargetMode="External"/><Relationship Id="rId253" Type="http://schemas.openxmlformats.org/officeDocument/2006/relationships/hyperlink" Target="https://youtu.be/Ezi50KZbo8E?si=6LdHQu4b6f-eTng7" TargetMode="External"/><Relationship Id="rId131" Type="http://schemas.openxmlformats.org/officeDocument/2006/relationships/hyperlink" Target="https://youtu.be/Ezi50KZbo8E?si=6LdHQu4b6f-eTng7" TargetMode="External"/><Relationship Id="rId252" Type="http://schemas.openxmlformats.org/officeDocument/2006/relationships/hyperlink" Target="https://youtu.be/398vcdcwES0?si=xBZ4JfumWkqfE1x4" TargetMode="External"/><Relationship Id="rId130" Type="http://schemas.openxmlformats.org/officeDocument/2006/relationships/hyperlink" Target="https://youtu.be/l6shmcq42mE?si=r-xWLyIGSzhBZ6gm" TargetMode="External"/><Relationship Id="rId251" Type="http://schemas.openxmlformats.org/officeDocument/2006/relationships/hyperlink" Target="https://youtu.be/i6jEqGjkQ1o" TargetMode="External"/><Relationship Id="rId250" Type="http://schemas.openxmlformats.org/officeDocument/2006/relationships/hyperlink" Target="https://youtu.be/Ezi50KZbo8E?si=6LdHQu4b6f-eTng7" TargetMode="External"/><Relationship Id="rId136" Type="http://schemas.openxmlformats.org/officeDocument/2006/relationships/hyperlink" Target="https://youtu.be/Ezi50KZbo8E?si=6LdHQu4b6f-eTng7" TargetMode="External"/><Relationship Id="rId257" Type="http://schemas.openxmlformats.org/officeDocument/2006/relationships/hyperlink" Target="https://www.youtube.com/shorts/XclUoCXuqJ0" TargetMode="External"/><Relationship Id="rId135" Type="http://schemas.openxmlformats.org/officeDocument/2006/relationships/hyperlink" Target="https://youtu.be/Hr-Uc9w8y8E?si=jul-HhrkhO6NjI7w" TargetMode="External"/><Relationship Id="rId256" Type="http://schemas.openxmlformats.org/officeDocument/2006/relationships/hyperlink" Target="https://www.youtube.com/shorts/VFZXSWoeoig" TargetMode="External"/><Relationship Id="rId134" Type="http://schemas.openxmlformats.org/officeDocument/2006/relationships/hyperlink" Target="https://youtu.be/ub8h5q3uJ6A?si=_EfthgIdrKJC2lJp" TargetMode="External"/><Relationship Id="rId255" Type="http://schemas.openxmlformats.org/officeDocument/2006/relationships/hyperlink" Target="https://youtu.be/xRTctVywy1I?si=9J8qavHAOC55Y15_" TargetMode="External"/><Relationship Id="rId133" Type="http://schemas.openxmlformats.org/officeDocument/2006/relationships/hyperlink" Target="https://youtu.be/jQT0BUoHbk4?si=25ce45OmdTqkpRnS" TargetMode="External"/><Relationship Id="rId254" Type="http://schemas.openxmlformats.org/officeDocument/2006/relationships/hyperlink" Target="https://youtu.be/i6jEqGjkQ1o" TargetMode="External"/><Relationship Id="rId62" Type="http://schemas.openxmlformats.org/officeDocument/2006/relationships/hyperlink" Target="https://youtu.be/cbB5hfilDvs?si=JFhNayRWk6Y9vrpu" TargetMode="External"/><Relationship Id="rId61" Type="http://schemas.openxmlformats.org/officeDocument/2006/relationships/hyperlink" Target="https://www.youtube.com/shorts/XclUoCXuqJ0" TargetMode="External"/><Relationship Id="rId64" Type="http://schemas.openxmlformats.org/officeDocument/2006/relationships/hyperlink" Target="https://youtu.be/cbB5hfilDvs?si=JFhNayRWk6Y9vrpu" TargetMode="External"/><Relationship Id="rId63" Type="http://schemas.openxmlformats.org/officeDocument/2006/relationships/hyperlink" Target="https://youtu.be/ub8h5q3uJ6A?si=_EfthgIdrKJC2lJp" TargetMode="External"/><Relationship Id="rId66" Type="http://schemas.openxmlformats.org/officeDocument/2006/relationships/hyperlink" Target="https://youtu.be/Hr-Uc9w8y8E?si=jul-HhrkhO6NjI7w" TargetMode="External"/><Relationship Id="rId172" Type="http://schemas.openxmlformats.org/officeDocument/2006/relationships/hyperlink" Target="https://youtu.be/i6jEqGjkQ1o" TargetMode="External"/><Relationship Id="rId293" Type="http://schemas.openxmlformats.org/officeDocument/2006/relationships/hyperlink" Target="https://www.youtube.com/shorts/XclUoCXuqJ0" TargetMode="External"/><Relationship Id="rId65" Type="http://schemas.openxmlformats.org/officeDocument/2006/relationships/hyperlink" Target="https://youtu.be/l6shmcq42mE?si=r-xWLyIGSzhBZ6gm" TargetMode="External"/><Relationship Id="rId171" Type="http://schemas.openxmlformats.org/officeDocument/2006/relationships/hyperlink" Target="https://youtu.be/Ezi50KZbo8E?si=6LdHQu4b6f-eTng7" TargetMode="External"/><Relationship Id="rId292" Type="http://schemas.openxmlformats.org/officeDocument/2006/relationships/hyperlink" Target="https://youtu.be/l6shmcq42mE?si=r-xWLyIGSzhBZ6gm" TargetMode="External"/><Relationship Id="rId68" Type="http://schemas.openxmlformats.org/officeDocument/2006/relationships/hyperlink" Target="https://youtu.be/MuFujsjreuM?si=cVKZ3YnG2PtJbCYJ" TargetMode="External"/><Relationship Id="rId170" Type="http://schemas.openxmlformats.org/officeDocument/2006/relationships/hyperlink" Target="https://youtu.be/398vcdcwES0?si=xBZ4JfumWkqfE1x4" TargetMode="External"/><Relationship Id="rId291" Type="http://schemas.openxmlformats.org/officeDocument/2006/relationships/hyperlink" Target="https://youtu.be/xRTctVywy1I?si=9J8qavHAOC55Y15_" TargetMode="External"/><Relationship Id="rId67" Type="http://schemas.openxmlformats.org/officeDocument/2006/relationships/hyperlink" Target="https://youtu.be/398vcdcwES0?si=xBZ4JfumWkqfE1x4" TargetMode="External"/><Relationship Id="rId290" Type="http://schemas.openxmlformats.org/officeDocument/2006/relationships/hyperlink" Target="https://youtu.be/jQT0BUoHbk4?si=25ce45OmdTqkpRnS" TargetMode="External"/><Relationship Id="rId60" Type="http://schemas.openxmlformats.org/officeDocument/2006/relationships/hyperlink" Target="https://youtu.be/398vcdcwES0?si=xBZ4JfumWkqfE1x4" TargetMode="External"/><Relationship Id="rId165" Type="http://schemas.openxmlformats.org/officeDocument/2006/relationships/hyperlink" Target="https://youtu.be/xRTctVywy1I?si=9J8qavHAOC55Y15_" TargetMode="External"/><Relationship Id="rId286" Type="http://schemas.openxmlformats.org/officeDocument/2006/relationships/hyperlink" Target="https://youtu.be/l6shmcq42mE?si=r-xWLyIGSzhBZ6gm" TargetMode="External"/><Relationship Id="rId69" Type="http://schemas.openxmlformats.org/officeDocument/2006/relationships/hyperlink" Target="https://youtu.be/i6jEqGjkQ1o" TargetMode="External"/><Relationship Id="rId164" Type="http://schemas.openxmlformats.org/officeDocument/2006/relationships/hyperlink" Target="https://youtu.be/i6jEqGjkQ1o" TargetMode="External"/><Relationship Id="rId285" Type="http://schemas.openxmlformats.org/officeDocument/2006/relationships/hyperlink" Target="https://youtu.be/xRTctVywy1I?si=9J8qavHAOC55Y15_" TargetMode="External"/><Relationship Id="rId163" Type="http://schemas.openxmlformats.org/officeDocument/2006/relationships/hyperlink" Target="https://youtu.be/ub8h5q3uJ6A?si=_EfthgIdrKJC2lJp" TargetMode="External"/><Relationship Id="rId284" Type="http://schemas.openxmlformats.org/officeDocument/2006/relationships/hyperlink" Target="https://youtu.be/MuFujsjreuM?si=cVKZ3YnG2PtJbCYJ" TargetMode="External"/><Relationship Id="rId162" Type="http://schemas.openxmlformats.org/officeDocument/2006/relationships/hyperlink" Target="https://youtu.be/Ezi50KZbo8E?si=6LdHQu4b6f-eTng7" TargetMode="External"/><Relationship Id="rId283" Type="http://schemas.openxmlformats.org/officeDocument/2006/relationships/hyperlink" Target="https://youtu.be/i6jEqGjkQ1o" TargetMode="External"/><Relationship Id="rId169" Type="http://schemas.openxmlformats.org/officeDocument/2006/relationships/hyperlink" Target="https://youtu.be/l6shmcq42mE?si=r-xWLyIGSzhBZ6gm" TargetMode="External"/><Relationship Id="rId168" Type="http://schemas.openxmlformats.org/officeDocument/2006/relationships/hyperlink" Target="https://youtu.be/MuFujsjreuM?si=cVKZ3YnG2PtJbCYJ" TargetMode="External"/><Relationship Id="rId289" Type="http://schemas.openxmlformats.org/officeDocument/2006/relationships/hyperlink" Target="https://youtu.be/xRTctVywy1I?si=9J8qavHAOC55Y15_" TargetMode="External"/><Relationship Id="rId167" Type="http://schemas.openxmlformats.org/officeDocument/2006/relationships/hyperlink" Target="https://youtu.be/MuFujsjreuM?si=cVKZ3YnG2PtJbCYJ" TargetMode="External"/><Relationship Id="rId288" Type="http://schemas.openxmlformats.org/officeDocument/2006/relationships/hyperlink" Target="https://www.youtube.com/shorts/VFZXSWoeoig" TargetMode="External"/><Relationship Id="rId166" Type="http://schemas.openxmlformats.org/officeDocument/2006/relationships/hyperlink" Target="https://youtu.be/398vcdcwES0?si=xBZ4JfumWkqfE1x4" TargetMode="External"/><Relationship Id="rId287" Type="http://schemas.openxmlformats.org/officeDocument/2006/relationships/hyperlink" Target="https://youtu.be/MuFujsjreuM?si=cVKZ3YnG2PtJbCYJ" TargetMode="External"/><Relationship Id="rId51" Type="http://schemas.openxmlformats.org/officeDocument/2006/relationships/hyperlink" Target="https://youtu.be/Hr-Uc9w8y8E?si=jul-HhrkhO6NjI7w" TargetMode="External"/><Relationship Id="rId50" Type="http://schemas.openxmlformats.org/officeDocument/2006/relationships/hyperlink" Target="https://www.youtube.com/watch?v=3owW5l3Pksw" TargetMode="External"/><Relationship Id="rId53" Type="http://schemas.openxmlformats.org/officeDocument/2006/relationships/hyperlink" Target="https://www.youtube.com/shorts/VrVjVxHT9XA" TargetMode="External"/><Relationship Id="rId52" Type="http://schemas.openxmlformats.org/officeDocument/2006/relationships/hyperlink" Target="https://youtu.be/MuFujsjreuM?si=cVKZ3YnG2PtJbCYJ" TargetMode="External"/><Relationship Id="rId55" Type="http://schemas.openxmlformats.org/officeDocument/2006/relationships/hyperlink" Target="https://www.youtube.com/watch?v=3owW5l3Pksw" TargetMode="External"/><Relationship Id="rId161" Type="http://schemas.openxmlformats.org/officeDocument/2006/relationships/hyperlink" Target="https://youtu.be/i6jEqGjkQ1o" TargetMode="External"/><Relationship Id="rId282" Type="http://schemas.openxmlformats.org/officeDocument/2006/relationships/hyperlink" Target="https://youtu.be/MuFujsjreuM?si=cVKZ3YnG2PtJbCYJ" TargetMode="External"/><Relationship Id="rId54" Type="http://schemas.openxmlformats.org/officeDocument/2006/relationships/hyperlink" Target="https://youtu.be/MuFujsjreuM?si=cVKZ3YnG2PtJbCYJ" TargetMode="External"/><Relationship Id="rId160" Type="http://schemas.openxmlformats.org/officeDocument/2006/relationships/hyperlink" Target="https://www.youtube.com/shorts/mZJQgHcqrwQ" TargetMode="External"/><Relationship Id="rId281" Type="http://schemas.openxmlformats.org/officeDocument/2006/relationships/hyperlink" Target="https://youtu.be/Hr-Uc9w8y8E?si=jul-HhrkhO6NjI7w" TargetMode="External"/><Relationship Id="rId57" Type="http://schemas.openxmlformats.org/officeDocument/2006/relationships/hyperlink" Target="https://youtu.be/cbB5hfilDvs?si=JFhNayRWk6Y9vrpu" TargetMode="External"/><Relationship Id="rId280" Type="http://schemas.openxmlformats.org/officeDocument/2006/relationships/hyperlink" Target="https://youtu.be/398vcdcwES0?si=xBZ4JfumWkqfE1x4" TargetMode="External"/><Relationship Id="rId56" Type="http://schemas.openxmlformats.org/officeDocument/2006/relationships/hyperlink" Target="https://youtu.be/cbB5hfilDvs?si=JFhNayRWk6Y9vrpu" TargetMode="External"/><Relationship Id="rId159" Type="http://schemas.openxmlformats.org/officeDocument/2006/relationships/hyperlink" Target="https://youtu.be/Hr-Uc9w8y8E?si=jul-HhrkhO6NjI7w" TargetMode="External"/><Relationship Id="rId59" Type="http://schemas.openxmlformats.org/officeDocument/2006/relationships/hyperlink" Target="https://youtu.be/398vcdcwES0?si=xBZ4JfumWkqfE1x4" TargetMode="External"/><Relationship Id="rId154" Type="http://schemas.openxmlformats.org/officeDocument/2006/relationships/hyperlink" Target="https://youtu.be/398vcdcwES0?si=xBZ4JfumWkqfE1x4" TargetMode="External"/><Relationship Id="rId275" Type="http://schemas.openxmlformats.org/officeDocument/2006/relationships/hyperlink" Target="https://www.youtube.com/shorts/mZJQgHcqrwQ" TargetMode="External"/><Relationship Id="rId58" Type="http://schemas.openxmlformats.org/officeDocument/2006/relationships/hyperlink" Target="https://www.youtube.com/watch?v=3owW5l3Pksw" TargetMode="External"/><Relationship Id="rId153" Type="http://schemas.openxmlformats.org/officeDocument/2006/relationships/hyperlink" Target="https://youtu.be/cbB5hfilDvs?si=JFhNayRWk6Y9vrpu" TargetMode="External"/><Relationship Id="rId274" Type="http://schemas.openxmlformats.org/officeDocument/2006/relationships/hyperlink" Target="https://youtu.be/l6shmcq42mE?si=r-xWLyIGSzhBZ6gm" TargetMode="External"/><Relationship Id="rId152" Type="http://schemas.openxmlformats.org/officeDocument/2006/relationships/hyperlink" Target="https://www.youtube.com/shorts/mZJQgHcqrwQ" TargetMode="External"/><Relationship Id="rId273" Type="http://schemas.openxmlformats.org/officeDocument/2006/relationships/hyperlink" Target="https://youtu.be/cbB5hfilDvs?si=JFhNayRWk6Y9vrpu" TargetMode="External"/><Relationship Id="rId151" Type="http://schemas.openxmlformats.org/officeDocument/2006/relationships/hyperlink" Target="https://youtu.be/398vcdcwES0?si=xBZ4JfumWkqfE1x4" TargetMode="External"/><Relationship Id="rId272" Type="http://schemas.openxmlformats.org/officeDocument/2006/relationships/hyperlink" Target="https://youtu.be/MuFujsjreuM?si=cVKZ3YnG2PtJbCYJ" TargetMode="External"/><Relationship Id="rId158" Type="http://schemas.openxmlformats.org/officeDocument/2006/relationships/hyperlink" Target="https://youtu.be/jQT0BUoHbk4?si=25ce45OmdTqkpRnS" TargetMode="External"/><Relationship Id="rId279" Type="http://schemas.openxmlformats.org/officeDocument/2006/relationships/hyperlink" Target="https://www.youtube.com/shorts/XclUoCXuqJ0" TargetMode="External"/><Relationship Id="rId157" Type="http://schemas.openxmlformats.org/officeDocument/2006/relationships/hyperlink" Target="https://youtu.be/xRTctVywy1I?si=9J8qavHAOC55Y15_" TargetMode="External"/><Relationship Id="rId278" Type="http://schemas.openxmlformats.org/officeDocument/2006/relationships/hyperlink" Target="https://youtu.be/l6shmcq42mE?si=r-xWLyIGSzhBZ6gm" TargetMode="External"/><Relationship Id="rId156" Type="http://schemas.openxmlformats.org/officeDocument/2006/relationships/hyperlink" Target="https://youtu.be/398vcdcwES0?si=xBZ4JfumWkqfE1x4" TargetMode="External"/><Relationship Id="rId277" Type="http://schemas.openxmlformats.org/officeDocument/2006/relationships/hyperlink" Target="https://youtu.be/l6shmcq42mE?si=r-xWLyIGSzhBZ6gm" TargetMode="External"/><Relationship Id="rId155" Type="http://schemas.openxmlformats.org/officeDocument/2006/relationships/hyperlink" Target="https://youtu.be/jQT0BUoHbk4?si=25ce45OmdTqkpRnS" TargetMode="External"/><Relationship Id="rId276" Type="http://schemas.openxmlformats.org/officeDocument/2006/relationships/hyperlink" Target="https://youtu.be/MuFujsjreuM?si=cVKZ3YnG2PtJbCYJ" TargetMode="External"/><Relationship Id="rId107" Type="http://schemas.openxmlformats.org/officeDocument/2006/relationships/hyperlink" Target="https://youtu.be/cbB5hfilDvs?si=JFhNayRWk6Y9vrpu" TargetMode="External"/><Relationship Id="rId228" Type="http://schemas.openxmlformats.org/officeDocument/2006/relationships/hyperlink" Target="https://youtu.be/l6shmcq42mE?si=r-xWLyIGSzhBZ6gm" TargetMode="External"/><Relationship Id="rId349" Type="http://schemas.openxmlformats.org/officeDocument/2006/relationships/hyperlink" Target="https://youtu.be/pbPtTGhghEw?si=T3OqnBaqyyJtz1oS" TargetMode="External"/><Relationship Id="rId106" Type="http://schemas.openxmlformats.org/officeDocument/2006/relationships/hyperlink" Target="https://youtu.be/l6shmcq42mE?si=r-xWLyIGSzhBZ6gm" TargetMode="External"/><Relationship Id="rId227" Type="http://schemas.openxmlformats.org/officeDocument/2006/relationships/hyperlink" Target="https://www.youtube.com/shorts/mZJQgHcqrwQ" TargetMode="External"/><Relationship Id="rId348" Type="http://schemas.openxmlformats.org/officeDocument/2006/relationships/hyperlink" Target="https://youtu.be/pbPtTGhghEw?si=T3OqnBaqyyJtz1oS" TargetMode="External"/><Relationship Id="rId105" Type="http://schemas.openxmlformats.org/officeDocument/2006/relationships/hyperlink" Target="https://youtu.be/MuFujsjreuM?si=cVKZ3YnG2PtJbCYJ" TargetMode="External"/><Relationship Id="rId226" Type="http://schemas.openxmlformats.org/officeDocument/2006/relationships/hyperlink" Target="https://youtu.be/i6jEqGjkQ1o" TargetMode="External"/><Relationship Id="rId347" Type="http://schemas.openxmlformats.org/officeDocument/2006/relationships/hyperlink" Target="https://youtu.be/pbPtTGhghEw?si=T3OqnBaqyyJtz1oS" TargetMode="External"/><Relationship Id="rId104" Type="http://schemas.openxmlformats.org/officeDocument/2006/relationships/hyperlink" Target="https://www.youtube.com/shorts/mZJQgHcqrwQ" TargetMode="External"/><Relationship Id="rId225" Type="http://schemas.openxmlformats.org/officeDocument/2006/relationships/hyperlink" Target="https://youtu.be/MuFujsjreuM?si=cVKZ3YnG2PtJbCYJ" TargetMode="External"/><Relationship Id="rId346" Type="http://schemas.openxmlformats.org/officeDocument/2006/relationships/hyperlink" Target="https://youtu.be/pbPtTGhghEw?si=T3OqnBaqyyJtz1oS" TargetMode="External"/><Relationship Id="rId109" Type="http://schemas.openxmlformats.org/officeDocument/2006/relationships/hyperlink" Target="https://youtu.be/MuFujsjreuM?si=cVKZ3YnG2PtJbCYJ" TargetMode="External"/><Relationship Id="rId108" Type="http://schemas.openxmlformats.org/officeDocument/2006/relationships/hyperlink" Target="https://youtu.be/Ezi50KZbo8E?si=6LdHQu4b6f-eTng7" TargetMode="External"/><Relationship Id="rId229" Type="http://schemas.openxmlformats.org/officeDocument/2006/relationships/hyperlink" Target="https://www.youtube.com/shorts/VrVjVxHT9XA" TargetMode="External"/><Relationship Id="rId220" Type="http://schemas.openxmlformats.org/officeDocument/2006/relationships/hyperlink" Target="https://youtu.be/cbB5hfilDvs?si=JFhNayRWk6Y9vrpu" TargetMode="External"/><Relationship Id="rId341" Type="http://schemas.openxmlformats.org/officeDocument/2006/relationships/hyperlink" Target="https://youtu.be/pbPtTGhghEw?si=T3OqnBaqyyJtz1oS" TargetMode="External"/><Relationship Id="rId340" Type="http://schemas.openxmlformats.org/officeDocument/2006/relationships/hyperlink" Target="https://www.youtube.com/shorts/mZJQgHcqrwQ" TargetMode="External"/><Relationship Id="rId103" Type="http://schemas.openxmlformats.org/officeDocument/2006/relationships/hyperlink" Target="https://www.youtube.com/shorts/XclUoCXuqJ0" TargetMode="External"/><Relationship Id="rId224" Type="http://schemas.openxmlformats.org/officeDocument/2006/relationships/hyperlink" Target="https://youtu.be/398vcdcwES0?si=xBZ4JfumWkqfE1x4" TargetMode="External"/><Relationship Id="rId345" Type="http://schemas.openxmlformats.org/officeDocument/2006/relationships/hyperlink" Target="https://youtu.be/pbPtTGhghEw?si=T3OqnBaqyyJtz1oS" TargetMode="External"/><Relationship Id="rId102" Type="http://schemas.openxmlformats.org/officeDocument/2006/relationships/hyperlink" Target="https://youtu.be/Ezi50KZbo8E?si=6LdHQu4b6f-eTng7" TargetMode="External"/><Relationship Id="rId223" Type="http://schemas.openxmlformats.org/officeDocument/2006/relationships/hyperlink" Target="https://youtu.be/xRTctVywy1I?si=9J8qavHAOC55Y15_" TargetMode="External"/><Relationship Id="rId344" Type="http://schemas.openxmlformats.org/officeDocument/2006/relationships/hyperlink" Target="https://youtu.be/xRTctVywy1I?si=9J8qavHAOC55Y15_" TargetMode="External"/><Relationship Id="rId101" Type="http://schemas.openxmlformats.org/officeDocument/2006/relationships/hyperlink" Target="https://youtu.be/Hr-Uc9w8y8E?si=jul-HhrkhO6NjI7w" TargetMode="External"/><Relationship Id="rId222" Type="http://schemas.openxmlformats.org/officeDocument/2006/relationships/hyperlink" Target="https://www.youtube.com/shorts/mZJQgHcqrwQ" TargetMode="External"/><Relationship Id="rId343" Type="http://schemas.openxmlformats.org/officeDocument/2006/relationships/hyperlink" Target="https://youtu.be/pbPtTGhghEw?si=T3OqnBaqyyJtz1oS" TargetMode="External"/><Relationship Id="rId100" Type="http://schemas.openxmlformats.org/officeDocument/2006/relationships/hyperlink" Target="https://youtu.be/i6jEqGjkQ1o" TargetMode="External"/><Relationship Id="rId221" Type="http://schemas.openxmlformats.org/officeDocument/2006/relationships/hyperlink" Target="https://www.youtube.com/shorts/XclUoCXuqJ0" TargetMode="External"/><Relationship Id="rId342" Type="http://schemas.openxmlformats.org/officeDocument/2006/relationships/hyperlink" Target="https://www.youtube.com/shorts/VFZXSWoeoig" TargetMode="External"/><Relationship Id="rId217" Type="http://schemas.openxmlformats.org/officeDocument/2006/relationships/hyperlink" Target="https://youtu.be/ub8h5q3uJ6A?si=_EfthgIdrKJC2lJp" TargetMode="External"/><Relationship Id="rId338" Type="http://schemas.openxmlformats.org/officeDocument/2006/relationships/hyperlink" Target="https://www.youtube.com/shorts/VFZXSWoeoig" TargetMode="External"/><Relationship Id="rId216" Type="http://schemas.openxmlformats.org/officeDocument/2006/relationships/hyperlink" Target="https://www.youtube.com/shorts/XclUoCXuqJ0" TargetMode="External"/><Relationship Id="rId337" Type="http://schemas.openxmlformats.org/officeDocument/2006/relationships/hyperlink" Target="https://www.youtube.com/shorts/VFZXSWoeoig" TargetMode="External"/><Relationship Id="rId215" Type="http://schemas.openxmlformats.org/officeDocument/2006/relationships/hyperlink" Target="https://youtu.be/jQT0BUoHbk4?si=25ce45OmdTqkpRnS" TargetMode="External"/><Relationship Id="rId336" Type="http://schemas.openxmlformats.org/officeDocument/2006/relationships/hyperlink" Target="https://www.youtube.com/shorts/mZJQgHcqrwQ" TargetMode="External"/><Relationship Id="rId214" Type="http://schemas.openxmlformats.org/officeDocument/2006/relationships/hyperlink" Target="https://youtu.be/Hr-Uc9w8y8E?si=jul-HhrkhO6NjI7w" TargetMode="External"/><Relationship Id="rId335" Type="http://schemas.openxmlformats.org/officeDocument/2006/relationships/hyperlink" Target="https://www.youtube.com/shorts/mZJQgHcqrwQ" TargetMode="External"/><Relationship Id="rId219" Type="http://schemas.openxmlformats.org/officeDocument/2006/relationships/hyperlink" Target="https://www.youtube.com/shorts/VrVjVxHT9XA" TargetMode="External"/><Relationship Id="rId218" Type="http://schemas.openxmlformats.org/officeDocument/2006/relationships/hyperlink" Target="https://www.youtube.com/shorts/XclUoCXuqJ0" TargetMode="External"/><Relationship Id="rId339" Type="http://schemas.openxmlformats.org/officeDocument/2006/relationships/hyperlink" Target="https://www.youtube.com/shorts/mZJQgHcqrwQ" TargetMode="External"/><Relationship Id="rId330" Type="http://schemas.openxmlformats.org/officeDocument/2006/relationships/hyperlink" Target="https://youtu.be/l6shmcq42mE?si=r-xWLyIGSzhBZ6gm" TargetMode="External"/><Relationship Id="rId213" Type="http://schemas.openxmlformats.org/officeDocument/2006/relationships/hyperlink" Target="https://www.youtube.com/shorts/XclUoCXuqJ0" TargetMode="External"/><Relationship Id="rId334" Type="http://schemas.openxmlformats.org/officeDocument/2006/relationships/hyperlink" Target="https://www.youtube.com/shorts/mZJQgHcqrwQ" TargetMode="External"/><Relationship Id="rId212" Type="http://schemas.openxmlformats.org/officeDocument/2006/relationships/hyperlink" Target="https://youtu.be/ub8h5q3uJ6A?si=_EfthgIdrKJC2lJp" TargetMode="External"/><Relationship Id="rId333" Type="http://schemas.openxmlformats.org/officeDocument/2006/relationships/hyperlink" Target="https://www.youtube.com/shorts/VFZXSWoeoig" TargetMode="External"/><Relationship Id="rId211" Type="http://schemas.openxmlformats.org/officeDocument/2006/relationships/hyperlink" Target="https://youtu.be/i6jEqGjkQ1o" TargetMode="External"/><Relationship Id="rId332" Type="http://schemas.openxmlformats.org/officeDocument/2006/relationships/hyperlink" Target="https://youtu.be/xRTctVywy1I?si=9J8qavHAOC55Y15_" TargetMode="External"/><Relationship Id="rId210" Type="http://schemas.openxmlformats.org/officeDocument/2006/relationships/hyperlink" Target="https://youtu.be/xRTctVywy1I?si=9J8qavHAOC55Y15_" TargetMode="External"/><Relationship Id="rId331" Type="http://schemas.openxmlformats.org/officeDocument/2006/relationships/hyperlink" Target="https://www.youtube.com/shorts/mZJQgHcqrwQ" TargetMode="External"/><Relationship Id="rId129" Type="http://schemas.openxmlformats.org/officeDocument/2006/relationships/hyperlink" Target="https://youtu.be/l6shmcq42mE?si=r-xWLyIGSzhBZ6gm" TargetMode="External"/><Relationship Id="rId128" Type="http://schemas.openxmlformats.org/officeDocument/2006/relationships/hyperlink" Target="https://www.youtube.com/shorts/XclUoCXuqJ0" TargetMode="External"/><Relationship Id="rId249" Type="http://schemas.openxmlformats.org/officeDocument/2006/relationships/hyperlink" Target="https://youtu.be/xRTctVywy1I?si=9J8qavHAOC55Y15_" TargetMode="External"/><Relationship Id="rId127" Type="http://schemas.openxmlformats.org/officeDocument/2006/relationships/hyperlink" Target="https://www.youtube.com/shorts/VrVjVxHT9XA" TargetMode="External"/><Relationship Id="rId248" Type="http://schemas.openxmlformats.org/officeDocument/2006/relationships/hyperlink" Target="https://youtu.be/Hr-Uc9w8y8E?si=jul-HhrkhO6NjI7w" TargetMode="External"/><Relationship Id="rId126" Type="http://schemas.openxmlformats.org/officeDocument/2006/relationships/hyperlink" Target="https://youtu.be/398vcdcwES0?si=xBZ4JfumWkqfE1x4" TargetMode="External"/><Relationship Id="rId247" Type="http://schemas.openxmlformats.org/officeDocument/2006/relationships/hyperlink" Target="https://youtu.be/Ezi50KZbo8E?si=6LdHQu4b6f-eTng7" TargetMode="External"/><Relationship Id="rId121" Type="http://schemas.openxmlformats.org/officeDocument/2006/relationships/hyperlink" Target="https://youtu.be/i6jEqGjkQ1o" TargetMode="External"/><Relationship Id="rId242" Type="http://schemas.openxmlformats.org/officeDocument/2006/relationships/hyperlink" Target="https://youtu.be/l6shmcq42mE?si=r-xWLyIGSzhBZ6gm" TargetMode="External"/><Relationship Id="rId120" Type="http://schemas.openxmlformats.org/officeDocument/2006/relationships/hyperlink" Target="https://youtu.be/398vcdcwES0?si=xBZ4JfumWkqfE1x4" TargetMode="External"/><Relationship Id="rId241" Type="http://schemas.openxmlformats.org/officeDocument/2006/relationships/hyperlink" Target="https://youtu.be/MuFujsjreuM?si=cVKZ3YnG2PtJbCYJ" TargetMode="External"/><Relationship Id="rId240" Type="http://schemas.openxmlformats.org/officeDocument/2006/relationships/hyperlink" Target="https://www.youtube.com/shorts/XclUoCXuqJ0" TargetMode="External"/><Relationship Id="rId125" Type="http://schemas.openxmlformats.org/officeDocument/2006/relationships/hyperlink" Target="https://youtu.be/l6shmcq42mE?si=r-xWLyIGSzhBZ6gm" TargetMode="External"/><Relationship Id="rId246" Type="http://schemas.openxmlformats.org/officeDocument/2006/relationships/hyperlink" Target="https://www.youtube.com/shorts/mZJQgHcqrwQ" TargetMode="External"/><Relationship Id="rId124" Type="http://schemas.openxmlformats.org/officeDocument/2006/relationships/hyperlink" Target="https://youtu.be/xRTctVywy1I?si=9J8qavHAOC55Y15_" TargetMode="External"/><Relationship Id="rId245" Type="http://schemas.openxmlformats.org/officeDocument/2006/relationships/hyperlink" Target="https://youtu.be/Ezi50KZbo8E?si=6LdHQu4b6f-eTng7" TargetMode="External"/><Relationship Id="rId123" Type="http://schemas.openxmlformats.org/officeDocument/2006/relationships/hyperlink" Target="https://youtu.be/MuFujsjreuM?si=cVKZ3YnG2PtJbCYJ" TargetMode="External"/><Relationship Id="rId244" Type="http://schemas.openxmlformats.org/officeDocument/2006/relationships/hyperlink" Target="https://youtu.be/l6shmcq42mE?si=r-xWLyIGSzhBZ6gm" TargetMode="External"/><Relationship Id="rId122" Type="http://schemas.openxmlformats.org/officeDocument/2006/relationships/hyperlink" Target="https://www.youtube.com/shorts/XclUoCXuqJ0" TargetMode="External"/><Relationship Id="rId243" Type="http://schemas.openxmlformats.org/officeDocument/2006/relationships/hyperlink" Target="https://www.youtube.com/shorts/mZJQgHcqrwQ" TargetMode="External"/><Relationship Id="rId95" Type="http://schemas.openxmlformats.org/officeDocument/2006/relationships/hyperlink" Target="https://youtu.be/MuFujsjreuM?si=cVKZ3YnG2PtJbCYJ" TargetMode="External"/><Relationship Id="rId94" Type="http://schemas.openxmlformats.org/officeDocument/2006/relationships/hyperlink" Target="https://youtu.be/jQT0BUoHbk4?si=25ce45OmdTqkpRnS" TargetMode="External"/><Relationship Id="rId97" Type="http://schemas.openxmlformats.org/officeDocument/2006/relationships/hyperlink" Target="https://youtu.be/398vcdcwES0?si=xBZ4JfumWkqfE1x4" TargetMode="External"/><Relationship Id="rId96" Type="http://schemas.openxmlformats.org/officeDocument/2006/relationships/hyperlink" Target="https://youtu.be/398vcdcwES0?si=xBZ4JfumWkqfE1x4" TargetMode="External"/><Relationship Id="rId99" Type="http://schemas.openxmlformats.org/officeDocument/2006/relationships/hyperlink" Target="https://youtu.be/jQT0BUoHbk4?si=25ce45OmdTqkpRnS" TargetMode="External"/><Relationship Id="rId98" Type="http://schemas.openxmlformats.org/officeDocument/2006/relationships/hyperlink" Target="https://youtu.be/cbB5hfilDvs?si=JFhNayRWk6Y9vrpu" TargetMode="External"/><Relationship Id="rId91" Type="http://schemas.openxmlformats.org/officeDocument/2006/relationships/hyperlink" Target="https://youtu.be/xRTctVywy1I?si=9J8qavHAOC55Y15_" TargetMode="External"/><Relationship Id="rId90" Type="http://schemas.openxmlformats.org/officeDocument/2006/relationships/hyperlink" Target="https://youtu.be/Ezi50KZbo8E?si=6LdHQu4b6f-eTng7" TargetMode="External"/><Relationship Id="rId93" Type="http://schemas.openxmlformats.org/officeDocument/2006/relationships/hyperlink" Target="https://www.youtube.com/shorts/VrVjVxHT9XA" TargetMode="External"/><Relationship Id="rId92" Type="http://schemas.openxmlformats.org/officeDocument/2006/relationships/hyperlink" Target="https://youtu.be/jQT0BUoHbk4?si=25ce45OmdTqkpRnS" TargetMode="External"/><Relationship Id="rId118" Type="http://schemas.openxmlformats.org/officeDocument/2006/relationships/hyperlink" Target="https://youtu.be/l6shmcq42mE?si=r-xWLyIGSzhBZ6gm" TargetMode="External"/><Relationship Id="rId239" Type="http://schemas.openxmlformats.org/officeDocument/2006/relationships/hyperlink" Target="https://youtu.be/Ezi50KZbo8E?si=6LdHQu4b6f-eTng7" TargetMode="External"/><Relationship Id="rId117" Type="http://schemas.openxmlformats.org/officeDocument/2006/relationships/hyperlink" Target="https://youtu.be/MuFujsjreuM?si=cVKZ3YnG2PtJbCYJ" TargetMode="External"/><Relationship Id="rId238" Type="http://schemas.openxmlformats.org/officeDocument/2006/relationships/hyperlink" Target="https://youtu.be/xRTctVywy1I?si=9J8qavHAOC55Y15_" TargetMode="External"/><Relationship Id="rId116" Type="http://schemas.openxmlformats.org/officeDocument/2006/relationships/hyperlink" Target="https://youtu.be/jQT0BUoHbk4?si=25ce45OmdTqkpRnS" TargetMode="External"/><Relationship Id="rId237" Type="http://schemas.openxmlformats.org/officeDocument/2006/relationships/hyperlink" Target="https://youtu.be/MuFujsjreuM?si=cVKZ3YnG2PtJbCYJ" TargetMode="External"/><Relationship Id="rId358" Type="http://schemas.openxmlformats.org/officeDocument/2006/relationships/drawing" Target="../drawings/drawing1.xml"/><Relationship Id="rId115" Type="http://schemas.openxmlformats.org/officeDocument/2006/relationships/hyperlink" Target="https://www.youtube.com/shorts/VFZXSWoeoig" TargetMode="External"/><Relationship Id="rId236" Type="http://schemas.openxmlformats.org/officeDocument/2006/relationships/hyperlink" Target="https://youtu.be/i6jEqGjkQ1o" TargetMode="External"/><Relationship Id="rId357" Type="http://schemas.openxmlformats.org/officeDocument/2006/relationships/hyperlink" Target="https://youtu.be/MuFujsjreuM?si=cVKZ3YnG2PtJbCYJ" TargetMode="External"/><Relationship Id="rId119" Type="http://schemas.openxmlformats.org/officeDocument/2006/relationships/hyperlink" Target="https://youtu.be/Ezi50KZbo8E?si=6LdHQu4b6f-eTng7" TargetMode="External"/><Relationship Id="rId110" Type="http://schemas.openxmlformats.org/officeDocument/2006/relationships/hyperlink" Target="https://youtu.be/i6jEqGjkQ1o" TargetMode="External"/><Relationship Id="rId231" Type="http://schemas.openxmlformats.org/officeDocument/2006/relationships/hyperlink" Target="https://youtu.be/Hr-Uc9w8y8E?si=jul-HhrkhO6NjI7w" TargetMode="External"/><Relationship Id="rId352" Type="http://schemas.openxmlformats.org/officeDocument/2006/relationships/hyperlink" Target="https://youtu.be/pbPtTGhghEw?si=T3OqnBaqyyJtz1oS" TargetMode="External"/><Relationship Id="rId230" Type="http://schemas.openxmlformats.org/officeDocument/2006/relationships/hyperlink" Target="https://www.youtube.com/watch?v=3owW5l3Pksw" TargetMode="External"/><Relationship Id="rId351" Type="http://schemas.openxmlformats.org/officeDocument/2006/relationships/hyperlink" Target="https://youtu.be/pbPtTGhghEw?si=T3OqnBaqyyJtz1oS" TargetMode="External"/><Relationship Id="rId350" Type="http://schemas.openxmlformats.org/officeDocument/2006/relationships/hyperlink" Target="https://youtu.be/pbPtTGhghEw?si=T3OqnBaqyyJtz1oS" TargetMode="External"/><Relationship Id="rId114" Type="http://schemas.openxmlformats.org/officeDocument/2006/relationships/hyperlink" Target="https://www.youtube.com/shorts/VFZXSWoeoig" TargetMode="External"/><Relationship Id="rId235" Type="http://schemas.openxmlformats.org/officeDocument/2006/relationships/hyperlink" Target="https://youtu.be/MuFujsjreuM?si=cVKZ3YnG2PtJbCYJ" TargetMode="External"/><Relationship Id="rId356" Type="http://schemas.openxmlformats.org/officeDocument/2006/relationships/hyperlink" Target="https://youtu.be/MuFujsjreuM?si=cVKZ3YnG2PtJbCYJ" TargetMode="External"/><Relationship Id="rId113" Type="http://schemas.openxmlformats.org/officeDocument/2006/relationships/hyperlink" Target="https://youtu.be/i6jEqGjkQ1o" TargetMode="External"/><Relationship Id="rId234" Type="http://schemas.openxmlformats.org/officeDocument/2006/relationships/hyperlink" Target="https://www.youtube.com/shorts/VFZXSWoeoig" TargetMode="External"/><Relationship Id="rId355" Type="http://schemas.openxmlformats.org/officeDocument/2006/relationships/hyperlink" Target="https://youtu.be/pbPtTGhghEw?si=T3OqnBaqyyJtz1oS" TargetMode="External"/><Relationship Id="rId112" Type="http://schemas.openxmlformats.org/officeDocument/2006/relationships/hyperlink" Target="https://youtu.be/i6jEqGjkQ1o" TargetMode="External"/><Relationship Id="rId233" Type="http://schemas.openxmlformats.org/officeDocument/2006/relationships/hyperlink" Target="https://youtu.be/l6shmcq42mE?si=r-xWLyIGSzhBZ6gm" TargetMode="External"/><Relationship Id="rId354" Type="http://schemas.openxmlformats.org/officeDocument/2006/relationships/hyperlink" Target="https://youtu.be/pbPtTGhghEw?si=T3OqnBaqyyJtz1oS" TargetMode="External"/><Relationship Id="rId111" Type="http://schemas.openxmlformats.org/officeDocument/2006/relationships/hyperlink" Target="https://youtu.be/jQT0BUoHbk4?si=25ce45OmdTqkpRnS" TargetMode="External"/><Relationship Id="rId232" Type="http://schemas.openxmlformats.org/officeDocument/2006/relationships/hyperlink" Target="https://youtu.be/l6shmcq42mE?si=r-xWLyIGSzhBZ6gm" TargetMode="External"/><Relationship Id="rId353" Type="http://schemas.openxmlformats.org/officeDocument/2006/relationships/hyperlink" Target="https://youtu.be/pbPtTGhghEw?si=T3OqnBaqyyJtz1oS" TargetMode="External"/><Relationship Id="rId305" Type="http://schemas.openxmlformats.org/officeDocument/2006/relationships/hyperlink" Target="https://youtu.be/xRTctVywy1I?si=9J8qavHAOC55Y15_" TargetMode="External"/><Relationship Id="rId304" Type="http://schemas.openxmlformats.org/officeDocument/2006/relationships/hyperlink" Target="https://youtu.be/xRTctVywy1I?si=9J8qavHAOC55Y15_" TargetMode="External"/><Relationship Id="rId303" Type="http://schemas.openxmlformats.org/officeDocument/2006/relationships/hyperlink" Target="https://www.youtube.com/shorts/mZJQgHcqrwQ" TargetMode="External"/><Relationship Id="rId302" Type="http://schemas.openxmlformats.org/officeDocument/2006/relationships/hyperlink" Target="https://youtu.be/MuFujsjreuM?si=cVKZ3YnG2PtJbCYJ" TargetMode="External"/><Relationship Id="rId309" Type="http://schemas.openxmlformats.org/officeDocument/2006/relationships/hyperlink" Target="https://youtu.be/xRTctVywy1I?si=9J8qavHAOC55Y15_" TargetMode="External"/><Relationship Id="rId308" Type="http://schemas.openxmlformats.org/officeDocument/2006/relationships/hyperlink" Target="https://www.youtube.com/shorts/mZJQgHcqrwQ" TargetMode="External"/><Relationship Id="rId307" Type="http://schemas.openxmlformats.org/officeDocument/2006/relationships/hyperlink" Target="https://www.youtube.com/shorts/VFZXSWoeoig" TargetMode="External"/><Relationship Id="rId306" Type="http://schemas.openxmlformats.org/officeDocument/2006/relationships/hyperlink" Target="https://www.youtube.com/shorts/XclUoCXuqJ0" TargetMode="External"/><Relationship Id="rId301" Type="http://schemas.openxmlformats.org/officeDocument/2006/relationships/hyperlink" Target="https://youtu.be/l6shmcq42mE?si=r-xWLyIGSzhBZ6gm" TargetMode="External"/><Relationship Id="rId300" Type="http://schemas.openxmlformats.org/officeDocument/2006/relationships/hyperlink" Target="https://www.youtube.com/shorts/VrVjVxHT9XA" TargetMode="External"/><Relationship Id="rId206" Type="http://schemas.openxmlformats.org/officeDocument/2006/relationships/hyperlink" Target="https://youtu.be/Hr-Uc9w8y8E?si=jul-HhrkhO6NjI7w" TargetMode="External"/><Relationship Id="rId327" Type="http://schemas.openxmlformats.org/officeDocument/2006/relationships/hyperlink" Target="https://www.youtube.com/shorts/VFZXSWoeoig" TargetMode="External"/><Relationship Id="rId205" Type="http://schemas.openxmlformats.org/officeDocument/2006/relationships/hyperlink" Target="https://youtu.be/xRTctVywy1I?si=9J8qavHAOC55Y15_" TargetMode="External"/><Relationship Id="rId326" Type="http://schemas.openxmlformats.org/officeDocument/2006/relationships/hyperlink" Target="https://youtu.be/xRTctVywy1I?si=9J8qavHAOC55Y15_" TargetMode="External"/><Relationship Id="rId204" Type="http://schemas.openxmlformats.org/officeDocument/2006/relationships/hyperlink" Target="https://youtu.be/l6shmcq42mE?si=r-xWLyIGSzhBZ6gm" TargetMode="External"/><Relationship Id="rId325" Type="http://schemas.openxmlformats.org/officeDocument/2006/relationships/hyperlink" Target="https://www.youtube.com/shorts/VFZXSWoeoig" TargetMode="External"/><Relationship Id="rId203" Type="http://schemas.openxmlformats.org/officeDocument/2006/relationships/hyperlink" Target="https://youtu.be/Hr-Uc9w8y8E?si=jul-HhrkhO6NjI7w" TargetMode="External"/><Relationship Id="rId324" Type="http://schemas.openxmlformats.org/officeDocument/2006/relationships/hyperlink" Target="https://www.youtube.com/shorts/VFZXSWoeoig" TargetMode="External"/><Relationship Id="rId209" Type="http://schemas.openxmlformats.org/officeDocument/2006/relationships/hyperlink" Target="https://youtu.be/MuFujsjreuM?si=cVKZ3YnG2PtJbCYJ" TargetMode="External"/><Relationship Id="rId208" Type="http://schemas.openxmlformats.org/officeDocument/2006/relationships/hyperlink" Target="https://youtu.be/Ezi50KZbo8E?si=6LdHQu4b6f-eTng7" TargetMode="External"/><Relationship Id="rId329" Type="http://schemas.openxmlformats.org/officeDocument/2006/relationships/hyperlink" Target="https://www.youtube.com/shorts/VFZXSWoeoig" TargetMode="External"/><Relationship Id="rId207" Type="http://schemas.openxmlformats.org/officeDocument/2006/relationships/hyperlink" Target="https://youtu.be/cbB5hfilDvs?si=JFhNayRWk6Y9vrpu" TargetMode="External"/><Relationship Id="rId328" Type="http://schemas.openxmlformats.org/officeDocument/2006/relationships/hyperlink" Target="https://youtu.be/xRTctVywy1I?si=9J8qavHAOC55Y15_" TargetMode="External"/><Relationship Id="rId202" Type="http://schemas.openxmlformats.org/officeDocument/2006/relationships/hyperlink" Target="https://youtu.be/398vcdcwES0?si=xBZ4JfumWkqfE1x4" TargetMode="External"/><Relationship Id="rId323" Type="http://schemas.openxmlformats.org/officeDocument/2006/relationships/hyperlink" Target="https://youtu.be/Ezi50KZbo8E?si=6LdHQu4b6f-eTng7" TargetMode="External"/><Relationship Id="rId201" Type="http://schemas.openxmlformats.org/officeDocument/2006/relationships/hyperlink" Target="https://www.youtube.com/watch?v=3owW5l3Pksw" TargetMode="External"/><Relationship Id="rId322" Type="http://schemas.openxmlformats.org/officeDocument/2006/relationships/hyperlink" Target="https://youtu.be/MuFujsjreuM?si=cVKZ3YnG2PtJbCYJ" TargetMode="External"/><Relationship Id="rId200" Type="http://schemas.openxmlformats.org/officeDocument/2006/relationships/hyperlink" Target="https://youtu.be/l6shmcq42mE?si=r-xWLyIGSzhBZ6gm" TargetMode="External"/><Relationship Id="rId321" Type="http://schemas.openxmlformats.org/officeDocument/2006/relationships/hyperlink" Target="https://www.youtube.com/shorts/mZJQgHcqrwQ" TargetMode="External"/><Relationship Id="rId320" Type="http://schemas.openxmlformats.org/officeDocument/2006/relationships/hyperlink" Target="https://youtu.be/i6jEqGjkQ1o" TargetMode="External"/><Relationship Id="rId316" Type="http://schemas.openxmlformats.org/officeDocument/2006/relationships/hyperlink" Target="https://youtu.be/i6jEqGjkQ1o" TargetMode="External"/><Relationship Id="rId315" Type="http://schemas.openxmlformats.org/officeDocument/2006/relationships/hyperlink" Target="https://www.youtube.com/shorts/VFZXSWoeoig" TargetMode="External"/><Relationship Id="rId314" Type="http://schemas.openxmlformats.org/officeDocument/2006/relationships/hyperlink" Target="https://www.youtube.com/shorts/mZJQgHcqrwQ" TargetMode="External"/><Relationship Id="rId313" Type="http://schemas.openxmlformats.org/officeDocument/2006/relationships/hyperlink" Target="https://youtu.be/xRTctVywy1I?si=9J8qavHAOC55Y15_" TargetMode="External"/><Relationship Id="rId319" Type="http://schemas.openxmlformats.org/officeDocument/2006/relationships/hyperlink" Target="https://youtu.be/xRTctVywy1I?si=9J8qavHAOC55Y15_" TargetMode="External"/><Relationship Id="rId318" Type="http://schemas.openxmlformats.org/officeDocument/2006/relationships/hyperlink" Target="https://youtu.be/i6jEqGjkQ1o" TargetMode="External"/><Relationship Id="rId317" Type="http://schemas.openxmlformats.org/officeDocument/2006/relationships/hyperlink" Target="https://youtu.be/xRTctVywy1I?si=9J8qavHAOC55Y15_" TargetMode="External"/><Relationship Id="rId312" Type="http://schemas.openxmlformats.org/officeDocument/2006/relationships/hyperlink" Target="https://www.youtube.com/shorts/VFZXSWoeoig" TargetMode="External"/><Relationship Id="rId311" Type="http://schemas.openxmlformats.org/officeDocument/2006/relationships/hyperlink" Target="https://www.youtube.com/shorts/VFZXSWoeoig" TargetMode="External"/><Relationship Id="rId310" Type="http://schemas.openxmlformats.org/officeDocument/2006/relationships/hyperlink" Target="https://youtu.be/ub8h5q3uJ6A?si=_EfthgIdrKJC2lJp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/DI7SFqCJaRP/" TargetMode="External"/><Relationship Id="rId42" Type="http://schemas.openxmlformats.org/officeDocument/2006/relationships/hyperlink" Target="https://www.youtube.com/shorts/VrVjVxHT9XA" TargetMode="External"/><Relationship Id="rId41" Type="http://schemas.openxmlformats.org/officeDocument/2006/relationships/hyperlink" Target="https://www.youtube.com/shorts/mZJQgHcqrwQ" TargetMode="External"/><Relationship Id="rId44" Type="http://schemas.openxmlformats.org/officeDocument/2006/relationships/hyperlink" Target="https://youtu.be/3owW5l3Pksw?si=yAn7GVjaiNz7Ftaz" TargetMode="External"/><Relationship Id="rId43" Type="http://schemas.openxmlformats.org/officeDocument/2006/relationships/hyperlink" Target="https://youtu.be/i6jEqGjkQ1o" TargetMode="External"/><Relationship Id="rId45" Type="http://schemas.openxmlformats.org/officeDocument/2006/relationships/drawing" Target="../drawings/drawing2.xml"/><Relationship Id="rId31" Type="http://schemas.openxmlformats.org/officeDocument/2006/relationships/hyperlink" Target="https://youtu.be/jQT0BUoHbk4?si=25ce45OmdTqkpRnS" TargetMode="External"/><Relationship Id="rId30" Type="http://schemas.openxmlformats.org/officeDocument/2006/relationships/hyperlink" Target="https://youtu.be/xRTctVywy1I?si=9J8qavHAOC55Y15_" TargetMode="External"/><Relationship Id="rId33" Type="http://schemas.openxmlformats.org/officeDocument/2006/relationships/hyperlink" Target="https://youtu.be/fOow2_HCvOc?si=xbTsDHLE0mcJER13" TargetMode="External"/><Relationship Id="rId32" Type="http://schemas.openxmlformats.org/officeDocument/2006/relationships/hyperlink" Target="https://youtu.be/Ezi50KZbo8E?si=6LdHQu4b6f-eTng7" TargetMode="External"/><Relationship Id="rId35" Type="http://schemas.openxmlformats.org/officeDocument/2006/relationships/hyperlink" Target="https://www.youtube.com/shorts/VFZXSWoeoig" TargetMode="External"/><Relationship Id="rId34" Type="http://schemas.openxmlformats.org/officeDocument/2006/relationships/hyperlink" Target="https://youtu.be/MuFujsjreuM?si=cVKZ3YnG2PtJbCYJ" TargetMode="External"/><Relationship Id="rId37" Type="http://schemas.openxmlformats.org/officeDocument/2006/relationships/hyperlink" Target="https://www.facebook.com/share/r/1B1TLjy9yH/" TargetMode="External"/><Relationship Id="rId36" Type="http://schemas.openxmlformats.org/officeDocument/2006/relationships/hyperlink" Target="https://www.youtube.com/shorts/XclUoCXuqJ0" TargetMode="External"/><Relationship Id="rId39" Type="http://schemas.openxmlformats.org/officeDocument/2006/relationships/hyperlink" Target="https://www.facebook.com/share/r/1BoHoqXrLY/" TargetMode="External"/><Relationship Id="rId38" Type="http://schemas.openxmlformats.org/officeDocument/2006/relationships/hyperlink" Target="https://www.instagram.com/p/DI89a18Oi5D/" TargetMode="External"/><Relationship Id="rId20" Type="http://schemas.openxmlformats.org/officeDocument/2006/relationships/hyperlink" Target="https://www.instagram.com/reel/DHwD7tspUsZ/?fbclid=IwY2xjawJlAt5leHRuA2FlbQIxMAABHrMHxd4OcKiOp0p-2AL0iObpEIALio7e42rFZyliEBGEPYQ8F5-kagc13OJn_aem_k0X3-IDk1WaU8wQfi8myFQ" TargetMode="External"/><Relationship Id="rId22" Type="http://schemas.openxmlformats.org/officeDocument/2006/relationships/hyperlink" Target="https://www.facebook.com/reel/1322091135669402" TargetMode="External"/><Relationship Id="rId21" Type="http://schemas.openxmlformats.org/officeDocument/2006/relationships/hyperlink" Target="https://www.facebook.com/reel/689928230273298" TargetMode="External"/><Relationship Id="rId24" Type="http://schemas.openxmlformats.org/officeDocument/2006/relationships/hyperlink" Target="https://youtu.be/l6shmcq42mE?si=r-xWLyIGSzhBZ6gm" TargetMode="External"/><Relationship Id="rId23" Type="http://schemas.openxmlformats.org/officeDocument/2006/relationships/hyperlink" Target="https://youtu.be/cbB5hfilDvs?si=JFhNayRWk6Y9vrpu" TargetMode="External"/><Relationship Id="rId26" Type="http://schemas.openxmlformats.org/officeDocument/2006/relationships/hyperlink" Target="https://youtu.be/2Wy4qpLc1wQ?si=bDMYf5OaxI65fh2C" TargetMode="External"/><Relationship Id="rId25" Type="http://schemas.openxmlformats.org/officeDocument/2006/relationships/hyperlink" Target="https://youtu.be/Hr-Uc9w8y8E?si=jul-HhrkhO6NjI7w" TargetMode="External"/><Relationship Id="rId28" Type="http://schemas.openxmlformats.org/officeDocument/2006/relationships/hyperlink" Target="https://youtu.be/pbPtTGhghEw?si=T3OqnBaqyyJtz1oS" TargetMode="External"/><Relationship Id="rId27" Type="http://schemas.openxmlformats.org/officeDocument/2006/relationships/hyperlink" Target="https://youtu.be/ub8h5q3uJ6A?si=_EfthgIdrKJC2lJp" TargetMode="External"/><Relationship Id="rId29" Type="http://schemas.openxmlformats.org/officeDocument/2006/relationships/hyperlink" Target="https://youtu.be/398vcdcwES0?si=xBZ4JfumWkqfE1x4" TargetMode="External"/><Relationship Id="rId11" Type="http://schemas.openxmlformats.org/officeDocument/2006/relationships/hyperlink" Target="https://www.instagram.com/reel/DHzCQ-8Jrtt/?fbclid=IwY2xjawJk_5NleHRuA2FlbQIxMAABHmmOhDW9g0Dj04Bd4GzB8dwxZU2VAHQnlQ0fkIaefrF_jDpCUZBOqOtCRkm1_aem_nc28FJrsbwxNCrOidUfkIw" TargetMode="External"/><Relationship Id="rId10" Type="http://schemas.openxmlformats.org/officeDocument/2006/relationships/hyperlink" Target="https://www.facebook.com/reel/652724600641860" TargetMode="External"/><Relationship Id="rId13" Type="http://schemas.openxmlformats.org/officeDocument/2006/relationships/hyperlink" Target="https://www.instagram.com/reel/DH03h_XMhnj/?fbclid=IwY2xjawJk_9JleHRuA2FlbQIxMAABHm9xCsaa0zylM2OE7R2FrZOCIthvqPrK808M98LYSCxg8kJxc7jLI0CCYyQL_aem_Pd9R6N50iE6cx_k4uBUJNQ" TargetMode="External"/><Relationship Id="rId12" Type="http://schemas.openxmlformats.org/officeDocument/2006/relationships/hyperlink" Target="https://www.facebook.com/share/v/16BxGnbJmB/" TargetMode="External"/><Relationship Id="rId15" Type="http://schemas.openxmlformats.org/officeDocument/2006/relationships/hyperlink" Target="https://www.instagram.com/reel/DHmYP6zJEsS/?fbclid=IwY2xjawJlAJJleHRuA2FlbQIxMAABHrMHxd4OcKiOp0p-2AL0iObpEIALio7e42rFZyliEBGEPYQ8F5-kagc13OJn_aem_k0X3-IDk1WaU8wQfi8myFQ" TargetMode="External"/><Relationship Id="rId14" Type="http://schemas.openxmlformats.org/officeDocument/2006/relationships/hyperlink" Target="https://www.facebook.com/share/v/1AhS7hvt3n/" TargetMode="External"/><Relationship Id="rId17" Type="http://schemas.openxmlformats.org/officeDocument/2006/relationships/hyperlink" Target="https://www.facebook.com/reel/939497474998856" TargetMode="External"/><Relationship Id="rId16" Type="http://schemas.openxmlformats.org/officeDocument/2006/relationships/hyperlink" Target="https://www.instagram.com/reel/DG37emYpA9W/?fbclid=IwY2xjawJlAK9leHRuA2FlbQIxMAABHmmOhDW9g0Dj04Bd4GzB8dwxZU2VAHQnlQ0fkIaefrF_jDpCUZBOqOtCRkm1_aem_nc28FJrsbwxNCrOidUfkIw" TargetMode="External"/><Relationship Id="rId19" Type="http://schemas.openxmlformats.org/officeDocument/2006/relationships/hyperlink" Target="https://www.instagram.com/reel/DIO_209JwDw/?fbclid=IwY2xjawJlArZleHRuA2FlbQIxMAABHu8hnMwSR8HeDb-bO-rvDr-_t3jJs_GJ-mDsorTLWphtObPoYvuwnXdrpBbp_aem_3Sp_yebtBrmGLLfnpO5JUA" TargetMode="External"/><Relationship Id="rId18" Type="http://schemas.openxmlformats.org/officeDocument/2006/relationships/hyperlink" Target="https://fb.watch/yTSNBuCKJG/" TargetMode="External"/><Relationship Id="rId1" Type="http://schemas.openxmlformats.org/officeDocument/2006/relationships/hyperlink" Target="https://www.instagram.com/p/DF0sMBfJsmx/" TargetMode="External"/><Relationship Id="rId2" Type="http://schemas.openxmlformats.org/officeDocument/2006/relationships/hyperlink" Target="https://www.facebook.com/reel/28953667147565000" TargetMode="External"/><Relationship Id="rId3" Type="http://schemas.openxmlformats.org/officeDocument/2006/relationships/hyperlink" Target="https://www.instagram.com/reel/DHTtyAQpm05/?fbclid=IwY2xjawJk_bRleHRuA2FlbQIxMAABHgzPGD60PxSpVwZbjLTRtBnx6ANEniYjGJbrB1TOELHxYN5k4aq-aLdYagOy_aem_-9J4-k_k2cCv9SPVHVbQ2w" TargetMode="External"/><Relationship Id="rId4" Type="http://schemas.openxmlformats.org/officeDocument/2006/relationships/hyperlink" Target="https://www.facebook.com/share/v/1C8jcuiSb3/" TargetMode="External"/><Relationship Id="rId9" Type="http://schemas.openxmlformats.org/officeDocument/2006/relationships/hyperlink" Target="https://www.instagram.com/reel/DHgQFHKu596/?fbclid=IwY2xjawJk_uZleHRuA2FlbQIxMAABHgxle5kfFL-pdNd0hRuwC66txmGsFKoB-u0pCKH79U3s4VfvUURQvDb9gwhZ_aem_a5fktDkDvHOTMDusU5xb2Q" TargetMode="External"/><Relationship Id="rId5" Type="http://schemas.openxmlformats.org/officeDocument/2006/relationships/hyperlink" Target="https://www.instagram.com/reel/DF1FdAxJwuG/?fbclid=IwY2xjawJk_gpleHRuA2FlbQIxMAABHnZ08p8jcOgp8g1dhKYPUr2jeqNFT0R5mJV0qodNaQeQhlZNBRaADR8nF5II_aem_j8Yelz_MWgPCTeYPqICf0g" TargetMode="External"/><Relationship Id="rId6" Type="http://schemas.openxmlformats.org/officeDocument/2006/relationships/hyperlink" Target="https://www.facebook.com/reel/1311183676634539" TargetMode="External"/><Relationship Id="rId7" Type="http://schemas.openxmlformats.org/officeDocument/2006/relationships/hyperlink" Target="https://www.instagram.com/reel/DHzCQ-8Jrtt/?fbclid=IwY2xjawJk_l9leHRuA2FlbQIxMAABHrMHxd4OcKiOp0p-2AL0iObpEIALio7e42rFZyliEBGEPYQ8F5-kagc13OJn_aem_k0X3-IDk1WaU8wQfi8myFQ" TargetMode="External"/><Relationship Id="rId8" Type="http://schemas.openxmlformats.org/officeDocument/2006/relationships/hyperlink" Target="https://www.facebook.com/reel/135363760585464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55.25"/>
    <col customWidth="1" min="16" max="16" width="27.75"/>
    <col customWidth="1" min="19" max="19" width="17.63"/>
    <col customWidth="1" min="20" max="20" width="12.5"/>
    <col customWidth="1" min="21" max="21" width="15.25"/>
    <col customWidth="1" min="22" max="22" width="49.0"/>
    <col customWidth="1" min="23" max="2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</row>
    <row r="2">
      <c r="A2" s="7" t="s">
        <v>22</v>
      </c>
      <c r="B2" s="7" t="s">
        <v>23</v>
      </c>
      <c r="C2" s="7" t="s">
        <v>24</v>
      </c>
      <c r="D2" s="8">
        <v>2361475.7</v>
      </c>
      <c r="E2" s="8">
        <v>709488.0</v>
      </c>
      <c r="F2" s="8">
        <v>336076.0</v>
      </c>
      <c r="G2" s="9">
        <f t="shared" ref="G2:G388" si="1">D2/F2</f>
        <v>7.026612135</v>
      </c>
      <c r="H2" s="9">
        <f t="shared" ref="H2:H388" si="2">(D2/E2)*1000</f>
        <v>3328.422327</v>
      </c>
      <c r="I2" s="10">
        <f t="shared" ref="I2:I388" si="3">F2/E2</f>
        <v>0.473688068</v>
      </c>
      <c r="J2" s="7" t="str">
        <f>IFERROR(__xludf.DUMMYFUNCTION("ARRAYFORMULA(IF(B2:B997="""", """", 
  IFS(
    REGEXMATCH(B2:B997, ""ANTIOQUIA"") , ""Antioquia"",
    REGEXMATCH(B2:B997, ""ATIOQUIA"") , ""Antioquia"",
    REGEXMATCH(B2:B997, ""CUNDINAMARCA"") , ""Cundinamarca"",
    REGEXMATCH(B2:B997, ""BOGOTA"") , "&amp;"""Bogotá"",
    REGEXMATCH(B2:B997, ""BOLIVAR|BOLÍVAR"") , ""Bolívar"",
    REGEXMATCH(B2:B997, ""NORTE DE SANTANDER"") , ""Nte. Santander"",
    REGEXMATCH(B2:B997, ""VALLE"") , ""Valle"",
    REGEXMATCH(B2:B997, ""ATL/COR/RIS/SAN/TOL"") , ""Atl/ Cor/ Ri"&amp;"s/ Sant/ Tol"",
    TRUE, B2:B997
  )
))
"),"Atl/ Cor/ Ris/ Sant/ Tol")</f>
        <v>Atl/ Cor/ Ris/ Sant/ Tol</v>
      </c>
      <c r="K2" s="7" t="str">
        <f>IFERROR(__xludf.DUMMYFUNCTION("ARRAYFORMULA(IF(B2:B997="""", """", 
  IFS(
    REGEXMATCH(B2:B997, ""HOMBRES"") , ""Hombres"",
    REGEXMATCH(B2:B997, ""MUJERES|MUJERRES|MUEJRES"") , ""Mujeres"",
    TRUE, B2:B997
  )
))
"),"Mujeres")</f>
        <v>Mujeres</v>
      </c>
      <c r="L2" s="7" t="str">
        <f>IFERROR(__xludf.DUMMYFUNCTION("ARRAYFORMULA(IF(B2:B997="""", """", 
  IFS(
    REGEXMATCH(B2:B997, ""18-24"") , ""18-24"",
    REGEXMATCH(B2:B997, ""25-34"") , ""25-34"",
    REGEXMATCH(B2:B997, ""24-34"") , ""25-34"",
    REGEXMATCH(B2:B997, ""24-35"") , ""25-34"",
    REGEXMATCH(B2:B"&amp;"997, ""35-44"") , ""35-44"",
    REGEXMATCH(B2:B997, ""45-54"") , ""45-54"",
    REGEXMATCH(B2:B997, ""55\+"") , ""55+"",
    REGEXMATCH(B2:B997, ""\+55"") , ""55+"",
    TRUE, B2:B997
  )
))
"),"25-34")</f>
        <v>25-34</v>
      </c>
      <c r="M2" s="7" t="str">
        <f>IFERROR(__xludf.DUMMYFUNCTION("ARRAYFORMULA(
  LOWER(TRIM(IF(REGEXMATCH(C2:C997, ""^VID\s*\|\s*[^|]+?\s*\|\s*(.+)$""), REGEXEXTRACT(C2:C997, ""^VID\s*\|\s*[^|]+?\s*\|\s*(.+)$""), C2:C997)))
)"),"¡que vuelva la seguridad democrática! | sde | hep | sc")</f>
        <v>¡que vuelva la seguridad democrática! | sde | hep | sc</v>
      </c>
      <c r="N2" s="7" t="s">
        <v>25</v>
      </c>
      <c r="O2" s="7" t="str">
        <f>IFERROR(__xludf.DUMMYFUNCTION("ARRAYFORMULA(
  IFS(
    M2:M997="""", """",  
    LOWER(M2:M997) = ""empleo politica social"", ""Economia"",
    LOWER(M2:M997) = ""el momento de salvar a colombia"", ""Evento Antioquia"",
    LOWER(M2:M997) = ""sangre paisa"", ""Evento Antioquia"",
    "&amp;"LOWER(M2:M997) = ""empezó la defensa de la democracia"", ""Petro/Corrupción/Política"",
    LOWER(M2:M997) = ""no a la consulta popular"", ""Petro/Corrupción/Política"",
    LOWER(M2:M997) = ""crisis salud"", ""Salud"",
    LOWER(M2:M997) = ""defendemos l"&amp;"a salud de los colombianos"", ""Salud"",
    LOWER(M2:M997) = ""unidad"", ""Saludo precandidatos"",
    LOWER(M2:M997) = ""unidad cd"", ""Saludo precandidatos"",
    LOWER(M2:M997) = ""a los delincuentes les vamos a respirar en la nuca"", ""Seguridad"",
 "&amp;"   LOWER(M2:M997) = ""anuncio 1"", ""Seguridad"",
    LOWER(M2:M997) = ""conmigo y con todos ustedes, vuelve la seguridad"", ""Seguridad"",
    LOWER(M2:M997) = ""la seguridad es el camino hacia la paz"", ""Seguridad"",
    LOWER(M2:M997) = ""no más extor"&amp;"sión desde las cárceles."", ""Seguridad"",
    LOWER(M2:M997) = ""no más extorsión en colombia"", ""Seguridad"",
    LOWER(M2:M997) = ""seguirdad democrática"", ""Seguridad"",  
    LOWER(M2:M997) = ""seguridad democrática"", ""Seguridad"",
    LOWER(M2:M"&amp;"997) = ""uribe es inocente"", ""Uribe"",
    REGEXMATCH(C2:C997, ""(?i)seguridad""), ""Seguridad"", 
    REGEXMATCH(C2:C997, ""(?i)sin miedo""), ""Seguridad"",
    REGEXMATCH(C2:C997, ""(?i)economia""), ""Economia"",
    REGEXMATCH(C2:C997, ""(?i)derroche"&amp;"""), ""Economia"",
    REGEXMATCH(C2:C997, ""(?i)salud""), ""Salud"",     
    REGEXMATCH(C2:C997, ""(?i)empleo""), ""Empleo"",    
    REGEXMATCH(C2:C997, ""(?i)petro""), ""Petro/Corrupción/Política"",
    TRUE, M2:M997
  )
)"),"Seguridad")</f>
        <v>Seguridad</v>
      </c>
      <c r="P2" s="7" t="str">
        <f>IFERROR(__xludf.DUMMYFUNCTION("ARRAYFORMULA(
  IFS(
    C2:C997="""", """",
    REGEXMATCH(C2:C997, ""(?i)\| *DES *\|""), ""Desempleo"",
    REGEXMATCH(C2:C997, ""(?i)\| *EPT *\|""), ""Empleo para todos"",
    REGEXMATCH(C2:C997, ""(?i)\| *CPU *\|""), ""Consulta Popular"",
    REGEXMAT"&amp;"CH(C2:C997, ""(?i)\| *EMB *\|""), ""Embajadas"",
    REGEXMATCH(C2:C997, ""(?i)\| *DSS *\|""), ""Destrucción del sistema salud"",
    REGEXMATCH(C2:C997, ""(?i)\| *DQS *\|""), ""Deuda y quejas en el sector salud"",
    REGEXMATCH(C2:C997, ""(?i)\| *AUS *\"&amp;"|""), ""Álvaro Uribe/Seguridad democrática"",
    REGEXMATCH(C2:C997, ""(?i)\| *CTR *\|""), ""Control territorial"",
    REGEXMATCH(C2:C997, ""(?i)\| *EXT *\|""), ""Extorsión"",
    REGEXMATCH(C2:C997, ""(i)\| *EXC *\|""), ""Extorsión/Cárceles"",
    REGE"&amp;"XMATCH(C2:C997, ""(?i)\| *ECC *\|""), ""Extorsión/Cárceles/Campo"",
    REGEXMATCH(C2:C997, ""(?i)\| *IFZ *\|""), ""Inteligencia / Fuerza"",
    REGEXMATCH(C2:C997, ""(?i)\| *PSO *\|""), ""Politica Social"",
    REGEXMATCH(C2:C997, ""(?i)\| *SDE *\|""), "&amp;"""Seguridad democrática"",
    REGEXMATCH(C2:C997, ""(?i)\| *NOS *\|""), ""No especificado"",
    TRUE, """"
  )
)"),"Seguridad democrática")</f>
        <v>Seguridad democrática</v>
      </c>
      <c r="Q2" s="7" t="str">
        <f>IFERROR(__xludf.DUMMYFUNCTION("IFERROR(ARRAYFORMULA(TRIM(REGEXEXTRACT(C2:C997, ""^(?:[^|]*\|){4} *([A-Z]{3})""))),"""")"),"HEP")</f>
        <v>HEP</v>
      </c>
      <c r="R2" s="7" t="str">
        <f t="array" ref="R2:R997">IFS(
    Q2:Q997="", "",
    MID(Q2:Q997, 1, 1)="S", "Selfie",
    MID(Q2:Q997, 1, 1)="H", "Horizontal",
    MID(Q2:Q997, 1, 1)="V", "Vertical",
    TRUE, "No especificado"
  )</f>
        <v>Horizontal</v>
      </c>
      <c r="S2" s="7" t="str">
        <f t="array" ref="S2:S997">IFS(
    Q2:Q997="", "",
    MID(Q2:Q997, 2, 1)="C", "Congreso",
    MID(Q2:Q997, 2, 1)="R", "Recorrido/Calle",
    MID(Q2:Q997, 2, 1)="E", "Otro ambiente cerrado",
    TRUE, "No especificado / Otro"
  )</f>
        <v>Otro ambiente cerrado</v>
      </c>
      <c r="T2" s="7" t="str">
        <f t="array" ref="T2:T997">IFS(
    Q2:Q997="", "",
    MID(Q2:Q997, 3, 1)="O", "Cámara oficial del Congreso",
    MID(Q2:Q997, 3, 1)="P", "Cámara propia",
    TRUE, "No especificado / Otro"
  )</f>
        <v>Cámara propia</v>
      </c>
      <c r="U2" s="7" t="str">
        <f>IFERROR(__xludf.DUMMYFUNCTION("ARRAYFORMULA(
  IFS(
    C2:C997="""", """",
    REGEXMATCH(C2:C997, ""\| *SC *""), ""Sencillo / Cotidiano"",
    REGEXMATCH(C2:C997, ""\| *TE *""), ""Técnico / Especializado"",
    REGEXMATCH(C2:C997, ""\| *ME *""), ""Mixto / Equilibrado"",
    TRUE, """&amp;""" 
  )
)"),"Sencillo / Cotidiano")</f>
        <v>Sencillo / Cotidiano</v>
      </c>
      <c r="V2" s="11" t="s">
        <v>26</v>
      </c>
    </row>
    <row r="3">
      <c r="A3" s="7" t="s">
        <v>27</v>
      </c>
      <c r="B3" s="7" t="s">
        <v>28</v>
      </c>
      <c r="C3" s="7" t="s">
        <v>24</v>
      </c>
      <c r="D3" s="8">
        <v>2125240.65</v>
      </c>
      <c r="E3" s="8">
        <v>601843.0</v>
      </c>
      <c r="F3" s="8">
        <v>352350.0</v>
      </c>
      <c r="G3" s="9">
        <f t="shared" si="1"/>
        <v>6.031618135</v>
      </c>
      <c r="H3" s="9">
        <f t="shared" si="2"/>
        <v>3531.221016</v>
      </c>
      <c r="I3" s="10">
        <f t="shared" si="3"/>
        <v>0.5854516876</v>
      </c>
      <c r="J3" s="7" t="str">
        <f>IFERROR(__xludf.DUMMYFUNCTION("""COMPUTED_VALUE"""),"Bogotá")</f>
        <v>Bogotá</v>
      </c>
      <c r="K3" s="7" t="str">
        <f>IFERROR(__xludf.DUMMYFUNCTION("""COMPUTED_VALUE"""),"Mujeres")</f>
        <v>Mujeres</v>
      </c>
      <c r="L3" s="7" t="str">
        <f>IFERROR(__xludf.DUMMYFUNCTION("""COMPUTED_VALUE"""),"55+")</f>
        <v>55+</v>
      </c>
      <c r="M3" s="7" t="str">
        <f>IFERROR(__xludf.DUMMYFUNCTION("""COMPUTED_VALUE"""),"¡que vuelva la seguridad democrática! | sde | hep | sc")</f>
        <v>¡que vuelva la seguridad democrática! | sde | hep | sc</v>
      </c>
      <c r="N3" s="7" t="s">
        <v>25</v>
      </c>
      <c r="O3" s="7" t="str">
        <f>IFERROR(__xludf.DUMMYFUNCTION("""COMPUTED_VALUE"""),"Seguridad")</f>
        <v>Seguridad</v>
      </c>
      <c r="P3" s="7" t="str">
        <f>IFERROR(__xludf.DUMMYFUNCTION("""COMPUTED_VALUE"""),"Seguridad democrática")</f>
        <v>Seguridad democrática</v>
      </c>
      <c r="Q3" s="7" t="str">
        <f>IFERROR(__xludf.DUMMYFUNCTION("""COMPUTED_VALUE"""),"HEP")</f>
        <v>HEP</v>
      </c>
      <c r="R3" s="7" t="s">
        <v>29</v>
      </c>
      <c r="S3" s="7" t="s">
        <v>30</v>
      </c>
      <c r="T3" s="7" t="s">
        <v>31</v>
      </c>
      <c r="U3" s="7" t="str">
        <f>IFERROR(__xludf.DUMMYFUNCTION("""COMPUTED_VALUE"""),"Sencillo / Cotidiano")</f>
        <v>Sencillo / Cotidiano</v>
      </c>
      <c r="V3" s="11" t="s">
        <v>26</v>
      </c>
    </row>
    <row r="4">
      <c r="A4" s="7" t="s">
        <v>32</v>
      </c>
      <c r="B4" s="7" t="s">
        <v>33</v>
      </c>
      <c r="C4" s="7" t="s">
        <v>34</v>
      </c>
      <c r="D4" s="8">
        <v>1607006.36</v>
      </c>
      <c r="E4" s="8">
        <v>538718.0</v>
      </c>
      <c r="F4" s="8">
        <v>222827.0</v>
      </c>
      <c r="G4" s="9">
        <f t="shared" si="1"/>
        <v>7.21190143</v>
      </c>
      <c r="H4" s="9">
        <f t="shared" si="2"/>
        <v>2983.019613</v>
      </c>
      <c r="I4" s="10">
        <f t="shared" si="3"/>
        <v>0.413624568</v>
      </c>
      <c r="J4" s="7" t="str">
        <f>IFERROR(__xludf.DUMMYFUNCTION("""COMPUTED_VALUE"""),"Atl/ Cor/ Ris/ Sant/ Tol")</f>
        <v>Atl/ Cor/ Ris/ Sant/ Tol</v>
      </c>
      <c r="K4" s="7" t="str">
        <f>IFERROR(__xludf.DUMMYFUNCTION("""COMPUTED_VALUE"""),"Hombres")</f>
        <v>Hombres</v>
      </c>
      <c r="L4" s="7" t="str">
        <f>IFERROR(__xludf.DUMMYFUNCTION("""COMPUTED_VALUE"""),"25-34")</f>
        <v>25-34</v>
      </c>
      <c r="M4" s="7" t="str">
        <f>IFERROR(__xludf.DUMMYFUNCTION("""COMPUTED_VALUE"""),"no más extorsión en colombia | ext | hep | me")</f>
        <v>no más extorsión en colombia | ext | hep | me</v>
      </c>
      <c r="N4" s="7" t="s">
        <v>25</v>
      </c>
      <c r="O4" s="7" t="str">
        <f>IFERROR(__xludf.DUMMYFUNCTION("""COMPUTED_VALUE"""),"Seguridad")</f>
        <v>Seguridad</v>
      </c>
      <c r="P4" s="7" t="str">
        <f>IFERROR(__xludf.DUMMYFUNCTION("""COMPUTED_VALUE"""),"Extorsión")</f>
        <v>Extorsión</v>
      </c>
      <c r="Q4" s="7" t="str">
        <f>IFERROR(__xludf.DUMMYFUNCTION("""COMPUTED_VALUE"""),"HEP")</f>
        <v>HEP</v>
      </c>
      <c r="R4" s="7" t="s">
        <v>29</v>
      </c>
      <c r="S4" s="7" t="s">
        <v>30</v>
      </c>
      <c r="T4" s="7" t="s">
        <v>31</v>
      </c>
      <c r="U4" s="7" t="str">
        <f>IFERROR(__xludf.DUMMYFUNCTION("""COMPUTED_VALUE"""),"Mixto / Equilibrado")</f>
        <v>Mixto / Equilibrado</v>
      </c>
      <c r="V4" s="12" t="s">
        <v>35</v>
      </c>
    </row>
    <row r="5">
      <c r="A5" s="7" t="s">
        <v>36</v>
      </c>
      <c r="B5" s="7" t="s">
        <v>37</v>
      </c>
      <c r="C5" s="7" t="s">
        <v>38</v>
      </c>
      <c r="D5" s="8">
        <v>1605603.16</v>
      </c>
      <c r="E5" s="8">
        <v>493458.0</v>
      </c>
      <c r="F5" s="8">
        <v>211097.0</v>
      </c>
      <c r="G5" s="9">
        <f t="shared" si="1"/>
        <v>7.605997053</v>
      </c>
      <c r="H5" s="9">
        <f t="shared" si="2"/>
        <v>3253.778761</v>
      </c>
      <c r="I5" s="10">
        <f t="shared" si="3"/>
        <v>0.4277912203</v>
      </c>
      <c r="J5" s="7" t="str">
        <f>IFERROR(__xludf.DUMMYFUNCTION("""COMPUTED_VALUE"""),"Antioquia")</f>
        <v>Antioquia</v>
      </c>
      <c r="K5" s="7" t="str">
        <f>IFERROR(__xludf.DUMMYFUNCTION("""COMPUTED_VALUE"""),"Mujeres")</f>
        <v>Mujeres</v>
      </c>
      <c r="L5" s="7" t="str">
        <f>IFERROR(__xludf.DUMMYFUNCTION("""COMPUTED_VALUE"""),"25-34")</f>
        <v>25-34</v>
      </c>
      <c r="M5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5" s="7" t="s">
        <v>25</v>
      </c>
      <c r="O5" s="7" t="str">
        <f>IFERROR(__xludf.DUMMYFUNCTION("""COMPUTED_VALUE"""),"Petro/Corrupción/Política")</f>
        <v>Petro/Corrupción/Política</v>
      </c>
      <c r="P5" s="7" t="str">
        <f>IFERROR(__xludf.DUMMYFUNCTION("""COMPUTED_VALUE"""),"Embajadas")</f>
        <v>Embajadas</v>
      </c>
      <c r="Q5" s="7" t="str">
        <f>IFERROR(__xludf.DUMMYFUNCTION("""COMPUTED_VALUE"""),"HEP")</f>
        <v>HEP</v>
      </c>
      <c r="R5" s="7" t="s">
        <v>29</v>
      </c>
      <c r="S5" s="7" t="s">
        <v>30</v>
      </c>
      <c r="T5" s="7" t="s">
        <v>31</v>
      </c>
      <c r="U5" s="7" t="str">
        <f>IFERROR(__xludf.DUMMYFUNCTION("""COMPUTED_VALUE"""),"Mixto / Equilibrado")</f>
        <v>Mixto / Equilibrado</v>
      </c>
      <c r="V5" s="12" t="s">
        <v>39</v>
      </c>
    </row>
    <row r="6">
      <c r="A6" s="7" t="s">
        <v>40</v>
      </c>
      <c r="B6" s="7" t="s">
        <v>41</v>
      </c>
      <c r="C6" s="7" t="s">
        <v>24</v>
      </c>
      <c r="D6" s="8">
        <v>1482875.51</v>
      </c>
      <c r="E6" s="8">
        <v>457437.0</v>
      </c>
      <c r="F6" s="8">
        <v>220019.0</v>
      </c>
      <c r="G6" s="9">
        <f t="shared" si="1"/>
        <v>6.739761157</v>
      </c>
      <c r="H6" s="9">
        <f t="shared" si="2"/>
        <v>3241.704344</v>
      </c>
      <c r="I6" s="10">
        <f t="shared" si="3"/>
        <v>0.4809820806</v>
      </c>
      <c r="J6" s="7" t="str">
        <f>IFERROR(__xludf.DUMMYFUNCTION("""COMPUTED_VALUE"""),"Atl/ Cor/ Ris/ Sant/ Tol")</f>
        <v>Atl/ Cor/ Ris/ Sant/ Tol</v>
      </c>
      <c r="K6" s="7" t="str">
        <f>IFERROR(__xludf.DUMMYFUNCTION("""COMPUTED_VALUE"""),"Mujeres")</f>
        <v>Mujeres</v>
      </c>
      <c r="L6" s="7" t="str">
        <f>IFERROR(__xludf.DUMMYFUNCTION("""COMPUTED_VALUE"""),"35-44")</f>
        <v>35-44</v>
      </c>
      <c r="M6" s="7" t="str">
        <f>IFERROR(__xludf.DUMMYFUNCTION("""COMPUTED_VALUE"""),"¡que vuelva la seguridad democrática! | sde | hep | sc")</f>
        <v>¡que vuelva la seguridad democrática! | sde | hep | sc</v>
      </c>
      <c r="N6" s="7" t="s">
        <v>25</v>
      </c>
      <c r="O6" s="7" t="str">
        <f>IFERROR(__xludf.DUMMYFUNCTION("""COMPUTED_VALUE"""),"Seguridad")</f>
        <v>Seguridad</v>
      </c>
      <c r="P6" s="7" t="str">
        <f>IFERROR(__xludf.DUMMYFUNCTION("""COMPUTED_VALUE"""),"Seguridad democrática")</f>
        <v>Seguridad democrática</v>
      </c>
      <c r="Q6" s="7" t="str">
        <f>IFERROR(__xludf.DUMMYFUNCTION("""COMPUTED_VALUE"""),"HEP")</f>
        <v>HEP</v>
      </c>
      <c r="R6" s="7" t="s">
        <v>29</v>
      </c>
      <c r="S6" s="7" t="s">
        <v>30</v>
      </c>
      <c r="T6" s="7" t="s">
        <v>31</v>
      </c>
      <c r="U6" s="7" t="str">
        <f>IFERROR(__xludf.DUMMYFUNCTION("""COMPUTED_VALUE"""),"Sencillo / Cotidiano")</f>
        <v>Sencillo / Cotidiano</v>
      </c>
      <c r="V6" s="11" t="s">
        <v>26</v>
      </c>
    </row>
    <row r="7">
      <c r="A7" s="7" t="s">
        <v>27</v>
      </c>
      <c r="B7" s="7" t="s">
        <v>28</v>
      </c>
      <c r="C7" s="7" t="s">
        <v>42</v>
      </c>
      <c r="D7" s="8">
        <v>1451308.18</v>
      </c>
      <c r="E7" s="8">
        <v>1137316.0</v>
      </c>
      <c r="F7" s="8">
        <v>179291.0</v>
      </c>
      <c r="G7" s="9">
        <f t="shared" si="1"/>
        <v>8.094707375</v>
      </c>
      <c r="H7" s="9">
        <f t="shared" si="2"/>
        <v>1276.08174</v>
      </c>
      <c r="I7" s="10">
        <f t="shared" si="3"/>
        <v>0.1576439617</v>
      </c>
      <c r="J7" s="7" t="str">
        <f>IFERROR(__xludf.DUMMYFUNCTION("""COMPUTED_VALUE"""),"Bogotá")</f>
        <v>Bogotá</v>
      </c>
      <c r="K7" s="7" t="str">
        <f>IFERROR(__xludf.DUMMYFUNCTION("""COMPUTED_VALUE"""),"Mujeres")</f>
        <v>Mujeres</v>
      </c>
      <c r="L7" s="7" t="str">
        <f>IFERROR(__xludf.DUMMYFUNCTION("""COMPUTED_VALUE"""),"55+")</f>
        <v>55+</v>
      </c>
      <c r="M7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7" s="7" t="s">
        <v>25</v>
      </c>
      <c r="O7" s="7" t="str">
        <f>IFERROR(__xludf.DUMMYFUNCTION("""COMPUTED_VALUE"""),"Salud")</f>
        <v>Salud</v>
      </c>
      <c r="P7" s="7" t="str">
        <f>IFERROR(__xludf.DUMMYFUNCTION("""COMPUTED_VALUE"""),"Deuda y quejas en el sector salud")</f>
        <v>Deuda y quejas en el sector salud</v>
      </c>
      <c r="Q7" s="7" t="str">
        <f>IFERROR(__xludf.DUMMYFUNCTION("""COMPUTED_VALUE"""),"HCO")</f>
        <v>HCO</v>
      </c>
      <c r="R7" s="7" t="s">
        <v>29</v>
      </c>
      <c r="S7" s="7" t="s">
        <v>43</v>
      </c>
      <c r="T7" s="7" t="s">
        <v>44</v>
      </c>
      <c r="U7" s="7" t="str">
        <f>IFERROR(__xludf.DUMMYFUNCTION("""COMPUTED_VALUE"""),"Técnico / Especializado")</f>
        <v>Técnico / Especializado</v>
      </c>
      <c r="V7" s="12" t="s">
        <v>45</v>
      </c>
    </row>
    <row r="8">
      <c r="A8" s="7" t="s">
        <v>27</v>
      </c>
      <c r="B8" s="7" t="s">
        <v>28</v>
      </c>
      <c r="C8" s="7" t="s">
        <v>46</v>
      </c>
      <c r="D8" s="8">
        <v>1393528.19</v>
      </c>
      <c r="E8" s="8">
        <v>531121.0</v>
      </c>
      <c r="F8" s="8">
        <v>107150.0</v>
      </c>
      <c r="G8" s="9">
        <f t="shared" si="1"/>
        <v>13.00539608</v>
      </c>
      <c r="H8" s="9">
        <f t="shared" si="2"/>
        <v>2623.748995</v>
      </c>
      <c r="I8" s="10">
        <f t="shared" si="3"/>
        <v>0.2017431056</v>
      </c>
      <c r="J8" s="7" t="str">
        <f>IFERROR(__xludf.DUMMYFUNCTION("""COMPUTED_VALUE"""),"Bogotá")</f>
        <v>Bogotá</v>
      </c>
      <c r="K8" s="7" t="str">
        <f>IFERROR(__xludf.DUMMYFUNCTION("""COMPUTED_VALUE"""),"Mujeres")</f>
        <v>Mujeres</v>
      </c>
      <c r="L8" s="7" t="str">
        <f>IFERROR(__xludf.DUMMYFUNCTION("""COMPUTED_VALUE"""),"55+")</f>
        <v>55+</v>
      </c>
      <c r="M8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8" s="7" t="s">
        <v>25</v>
      </c>
      <c r="O8" s="7" t="str">
        <f>IFERROR(__xludf.DUMMYFUNCTION("""COMPUTED_VALUE"""),"Seguridad")</f>
        <v>Seguridad</v>
      </c>
      <c r="P8" s="7" t="str">
        <f>IFERROR(__xludf.DUMMYFUNCTION("""COMPUTED_VALUE"""),"Politica Social")</f>
        <v>Politica Social</v>
      </c>
      <c r="Q8" s="7" t="str">
        <f>IFERROR(__xludf.DUMMYFUNCTION("""COMPUTED_VALUE"""),"VEP")</f>
        <v>VEP</v>
      </c>
      <c r="R8" s="7" t="s">
        <v>47</v>
      </c>
      <c r="S8" s="7" t="s">
        <v>30</v>
      </c>
      <c r="T8" s="7" t="s">
        <v>31</v>
      </c>
      <c r="U8" s="7" t="str">
        <f>IFERROR(__xludf.DUMMYFUNCTION("""COMPUTED_VALUE"""),"Sencillo / Cotidiano")</f>
        <v>Sencillo / Cotidiano</v>
      </c>
      <c r="V8" s="12" t="s">
        <v>48</v>
      </c>
    </row>
    <row r="9">
      <c r="A9" s="7" t="s">
        <v>27</v>
      </c>
      <c r="B9" s="7" t="s">
        <v>28</v>
      </c>
      <c r="C9" s="7" t="s">
        <v>49</v>
      </c>
      <c r="D9" s="8">
        <v>1341515.07</v>
      </c>
      <c r="E9" s="8">
        <v>387835.0</v>
      </c>
      <c r="F9" s="8">
        <v>251240.0</v>
      </c>
      <c r="G9" s="9">
        <f t="shared" si="1"/>
        <v>5.339575983</v>
      </c>
      <c r="H9" s="9">
        <f t="shared" si="2"/>
        <v>3458.984027</v>
      </c>
      <c r="I9" s="10">
        <f t="shared" si="3"/>
        <v>0.6478012557</v>
      </c>
      <c r="J9" s="7" t="str">
        <f>IFERROR(__xludf.DUMMYFUNCTION("""COMPUTED_VALUE"""),"Bogotá")</f>
        <v>Bogotá</v>
      </c>
      <c r="K9" s="7" t="str">
        <f>IFERROR(__xludf.DUMMYFUNCTION("""COMPUTED_VALUE"""),"Mujeres")</f>
        <v>Mujeres</v>
      </c>
      <c r="L9" s="7" t="str">
        <f>IFERROR(__xludf.DUMMYFUNCTION("""COMPUTED_VALUE"""),"55+")</f>
        <v>55+</v>
      </c>
      <c r="M9" s="7" t="str">
        <f>IFERROR(__xludf.DUMMYFUNCTION("""COMPUTED_VALUE"""),"la seguridad es el camino hacia la paz en colombia | aus | hep | sc")</f>
        <v>la seguridad es el camino hacia la paz en colombia | aus | hep | sc</v>
      </c>
      <c r="N9" s="7" t="s">
        <v>25</v>
      </c>
      <c r="O9" s="7" t="str">
        <f>IFERROR(__xludf.DUMMYFUNCTION("""COMPUTED_VALUE"""),"Seguridad")</f>
        <v>Seguridad</v>
      </c>
      <c r="P9" s="7" t="str">
        <f>IFERROR(__xludf.DUMMYFUNCTION("""COMPUTED_VALUE"""),"Álvaro Uribe/Seguridad democrática")</f>
        <v>Álvaro Uribe/Seguridad democrática</v>
      </c>
      <c r="Q9" s="7" t="str">
        <f>IFERROR(__xludf.DUMMYFUNCTION("""COMPUTED_VALUE"""),"HEP")</f>
        <v>HEP</v>
      </c>
      <c r="R9" s="7" t="s">
        <v>29</v>
      </c>
      <c r="S9" s="7" t="s">
        <v>30</v>
      </c>
      <c r="T9" s="7" t="s">
        <v>31</v>
      </c>
      <c r="U9" s="7" t="str">
        <f>IFERROR(__xludf.DUMMYFUNCTION("""COMPUTED_VALUE"""),"Sencillo / Cotidiano")</f>
        <v>Sencillo / Cotidiano</v>
      </c>
      <c r="V9" s="12" t="s">
        <v>50</v>
      </c>
    </row>
    <row r="10">
      <c r="A10" s="7" t="s">
        <v>36</v>
      </c>
      <c r="B10" s="7" t="s">
        <v>37</v>
      </c>
      <c r="C10" s="7" t="s">
        <v>34</v>
      </c>
      <c r="D10" s="8">
        <v>1241898.11</v>
      </c>
      <c r="E10" s="8">
        <v>456553.0</v>
      </c>
      <c r="F10" s="8">
        <v>168646.0</v>
      </c>
      <c r="G10" s="9">
        <f t="shared" si="1"/>
        <v>7.363934573</v>
      </c>
      <c r="H10" s="9">
        <f t="shared" si="2"/>
        <v>2720.161975</v>
      </c>
      <c r="I10" s="10">
        <f t="shared" si="3"/>
        <v>0.3693897532</v>
      </c>
      <c r="J10" s="7" t="str">
        <f>IFERROR(__xludf.DUMMYFUNCTION("""COMPUTED_VALUE"""),"Antioquia")</f>
        <v>Antioquia</v>
      </c>
      <c r="K10" s="7" t="str">
        <f>IFERROR(__xludf.DUMMYFUNCTION("""COMPUTED_VALUE"""),"Mujeres")</f>
        <v>Mujeres</v>
      </c>
      <c r="L10" s="7" t="str">
        <f>IFERROR(__xludf.DUMMYFUNCTION("""COMPUTED_VALUE"""),"25-34")</f>
        <v>25-34</v>
      </c>
      <c r="M10" s="7" t="str">
        <f>IFERROR(__xludf.DUMMYFUNCTION("""COMPUTED_VALUE"""),"no más extorsión en colombia | ext | hep | me")</f>
        <v>no más extorsión en colombia | ext | hep | me</v>
      </c>
      <c r="N10" s="7" t="s">
        <v>25</v>
      </c>
      <c r="O10" s="7" t="str">
        <f>IFERROR(__xludf.DUMMYFUNCTION("""COMPUTED_VALUE"""),"Seguridad")</f>
        <v>Seguridad</v>
      </c>
      <c r="P10" s="7" t="str">
        <f>IFERROR(__xludf.DUMMYFUNCTION("""COMPUTED_VALUE"""),"Extorsión")</f>
        <v>Extorsión</v>
      </c>
      <c r="Q10" s="7" t="str">
        <f>IFERROR(__xludf.DUMMYFUNCTION("""COMPUTED_VALUE"""),"HEP")</f>
        <v>HEP</v>
      </c>
      <c r="R10" s="7" t="s">
        <v>29</v>
      </c>
      <c r="S10" s="7" t="s">
        <v>30</v>
      </c>
      <c r="T10" s="7" t="s">
        <v>31</v>
      </c>
      <c r="U10" s="7" t="str">
        <f>IFERROR(__xludf.DUMMYFUNCTION("""COMPUTED_VALUE"""),"Mixto / Equilibrado")</f>
        <v>Mixto / Equilibrado</v>
      </c>
      <c r="V10" s="12" t="s">
        <v>35</v>
      </c>
    </row>
    <row r="11">
      <c r="A11" s="7" t="s">
        <v>27</v>
      </c>
      <c r="B11" s="7" t="s">
        <v>28</v>
      </c>
      <c r="C11" s="7" t="s">
        <v>34</v>
      </c>
      <c r="D11" s="8">
        <v>1184469.66</v>
      </c>
      <c r="E11" s="8">
        <v>480384.0</v>
      </c>
      <c r="F11" s="8">
        <v>195166.0</v>
      </c>
      <c r="G11" s="9">
        <f t="shared" si="1"/>
        <v>6.069036922</v>
      </c>
      <c r="H11" s="9">
        <f t="shared" si="2"/>
        <v>2465.672587</v>
      </c>
      <c r="I11" s="10">
        <f t="shared" si="3"/>
        <v>0.4062708167</v>
      </c>
      <c r="J11" s="7" t="str">
        <f>IFERROR(__xludf.DUMMYFUNCTION("""COMPUTED_VALUE"""),"Bogotá")</f>
        <v>Bogotá</v>
      </c>
      <c r="K11" s="7" t="str">
        <f>IFERROR(__xludf.DUMMYFUNCTION("""COMPUTED_VALUE"""),"Mujeres")</f>
        <v>Mujeres</v>
      </c>
      <c r="L11" s="7" t="str">
        <f>IFERROR(__xludf.DUMMYFUNCTION("""COMPUTED_VALUE"""),"55+")</f>
        <v>55+</v>
      </c>
      <c r="M11" s="7" t="str">
        <f>IFERROR(__xludf.DUMMYFUNCTION("""COMPUTED_VALUE"""),"no más extorsión en colombia | ext | hep | me")</f>
        <v>no más extorsión en colombia | ext | hep | me</v>
      </c>
      <c r="N11" s="7" t="s">
        <v>25</v>
      </c>
      <c r="O11" s="7" t="str">
        <f>IFERROR(__xludf.DUMMYFUNCTION("""COMPUTED_VALUE"""),"Seguridad")</f>
        <v>Seguridad</v>
      </c>
      <c r="P11" s="7" t="str">
        <f>IFERROR(__xludf.DUMMYFUNCTION("""COMPUTED_VALUE"""),"Extorsión")</f>
        <v>Extorsión</v>
      </c>
      <c r="Q11" s="7" t="str">
        <f>IFERROR(__xludf.DUMMYFUNCTION("""COMPUTED_VALUE"""),"HEP")</f>
        <v>HEP</v>
      </c>
      <c r="R11" s="7" t="s">
        <v>29</v>
      </c>
      <c r="S11" s="7" t="s">
        <v>30</v>
      </c>
      <c r="T11" s="7" t="s">
        <v>31</v>
      </c>
      <c r="U11" s="7" t="str">
        <f>IFERROR(__xludf.DUMMYFUNCTION("""COMPUTED_VALUE"""),"Mixto / Equilibrado")</f>
        <v>Mixto / Equilibrado</v>
      </c>
      <c r="V11" s="12" t="s">
        <v>35</v>
      </c>
    </row>
    <row r="12">
      <c r="A12" s="7" t="s">
        <v>27</v>
      </c>
      <c r="B12" s="7" t="s">
        <v>28</v>
      </c>
      <c r="C12" s="7" t="s">
        <v>51</v>
      </c>
      <c r="D12" s="8">
        <v>1103540.6</v>
      </c>
      <c r="E12" s="8">
        <v>612557.0</v>
      </c>
      <c r="F12" s="8">
        <v>164184.0</v>
      </c>
      <c r="G12" s="9">
        <f t="shared" si="1"/>
        <v>6.721365054</v>
      </c>
      <c r="H12" s="9">
        <f t="shared" si="2"/>
        <v>1801.531286</v>
      </c>
      <c r="I12" s="10">
        <f t="shared" si="3"/>
        <v>0.268030567</v>
      </c>
      <c r="J12" s="7" t="str">
        <f>IFERROR(__xludf.DUMMYFUNCTION("""COMPUTED_VALUE"""),"Bogotá")</f>
        <v>Bogotá</v>
      </c>
      <c r="K12" s="7" t="str">
        <f>IFERROR(__xludf.DUMMYFUNCTION("""COMPUTED_VALUE"""),"Mujeres")</f>
        <v>Mujeres</v>
      </c>
      <c r="L12" s="7" t="str">
        <f>IFERROR(__xludf.DUMMYFUNCTION("""COMPUTED_VALUE"""),"55+")</f>
        <v>55+</v>
      </c>
      <c r="M12" s="7" t="str">
        <f>IFERROR(__xludf.DUMMYFUNCTION("""COMPUTED_VALUE"""),"¡empezó la defensa de la democracia! | sde | hep | me")</f>
        <v>¡empezó la defensa de la democracia! | sde | hep | me</v>
      </c>
      <c r="N12" s="7" t="s">
        <v>25</v>
      </c>
      <c r="O12" s="7" t="str">
        <f>IFERROR(__xludf.DUMMYFUNCTION("""COMPUTED_VALUE"""),"Seguridad")</f>
        <v>Seguridad</v>
      </c>
      <c r="P12" s="7" t="str">
        <f>IFERROR(__xludf.DUMMYFUNCTION("""COMPUTED_VALUE"""),"Seguridad democrática")</f>
        <v>Seguridad democrática</v>
      </c>
      <c r="Q12" s="7" t="str">
        <f>IFERROR(__xludf.DUMMYFUNCTION("""COMPUTED_VALUE"""),"HEP")</f>
        <v>HEP</v>
      </c>
      <c r="R12" s="7" t="s">
        <v>29</v>
      </c>
      <c r="S12" s="7" t="s">
        <v>30</v>
      </c>
      <c r="T12" s="7" t="s">
        <v>31</v>
      </c>
      <c r="U12" s="7" t="str">
        <f>IFERROR(__xludf.DUMMYFUNCTION("""COMPUTED_VALUE"""),"Mixto / Equilibrado")</f>
        <v>Mixto / Equilibrado</v>
      </c>
      <c r="V12" s="12" t="s">
        <v>52</v>
      </c>
    </row>
    <row r="13">
      <c r="A13" s="7" t="s">
        <v>53</v>
      </c>
      <c r="B13" s="7" t="s">
        <v>54</v>
      </c>
      <c r="C13" s="7" t="s">
        <v>24</v>
      </c>
      <c r="D13" s="8">
        <v>1072752.8</v>
      </c>
      <c r="E13" s="8">
        <v>318955.0</v>
      </c>
      <c r="F13" s="8">
        <v>158767.0</v>
      </c>
      <c r="G13" s="9">
        <f t="shared" si="1"/>
        <v>6.756774393</v>
      </c>
      <c r="H13" s="9">
        <f t="shared" si="2"/>
        <v>3363.335894</v>
      </c>
      <c r="I13" s="10">
        <f t="shared" si="3"/>
        <v>0.497772413</v>
      </c>
      <c r="J13" s="7" t="str">
        <f>IFERROR(__xludf.DUMMYFUNCTION("""COMPUTED_VALUE"""),"Atl/ Cor/ Ris/ Sant/ Tol")</f>
        <v>Atl/ Cor/ Ris/ Sant/ Tol</v>
      </c>
      <c r="K13" s="7" t="str">
        <f>IFERROR(__xludf.DUMMYFUNCTION("""COMPUTED_VALUE"""),"Hombres")</f>
        <v>Hombres</v>
      </c>
      <c r="L13" s="7" t="str">
        <f>IFERROR(__xludf.DUMMYFUNCTION("""COMPUTED_VALUE"""),"55+")</f>
        <v>55+</v>
      </c>
      <c r="M13" s="7" t="str">
        <f>IFERROR(__xludf.DUMMYFUNCTION("""COMPUTED_VALUE"""),"¡que vuelva la seguridad democrática! | sde | hep | sc")</f>
        <v>¡que vuelva la seguridad democrática! | sde | hep | sc</v>
      </c>
      <c r="N13" s="7" t="s">
        <v>25</v>
      </c>
      <c r="O13" s="7" t="str">
        <f>IFERROR(__xludf.DUMMYFUNCTION("""COMPUTED_VALUE"""),"Seguridad")</f>
        <v>Seguridad</v>
      </c>
      <c r="P13" s="7" t="str">
        <f>IFERROR(__xludf.DUMMYFUNCTION("""COMPUTED_VALUE"""),"Seguridad democrática")</f>
        <v>Seguridad democrática</v>
      </c>
      <c r="Q13" s="7" t="str">
        <f>IFERROR(__xludf.DUMMYFUNCTION("""COMPUTED_VALUE"""),"HEP")</f>
        <v>HEP</v>
      </c>
      <c r="R13" s="7" t="s">
        <v>29</v>
      </c>
      <c r="S13" s="7" t="s">
        <v>30</v>
      </c>
      <c r="T13" s="7" t="s">
        <v>31</v>
      </c>
      <c r="U13" s="7" t="str">
        <f>IFERROR(__xludf.DUMMYFUNCTION("""COMPUTED_VALUE"""),"Sencillo / Cotidiano")</f>
        <v>Sencillo / Cotidiano</v>
      </c>
      <c r="V13" s="11" t="s">
        <v>26</v>
      </c>
    </row>
    <row r="14">
      <c r="A14" s="7" t="s">
        <v>22</v>
      </c>
      <c r="B14" s="7" t="s">
        <v>23</v>
      </c>
      <c r="C14" s="7" t="s">
        <v>34</v>
      </c>
      <c r="D14" s="8">
        <v>997295.27</v>
      </c>
      <c r="E14" s="8">
        <v>333400.0</v>
      </c>
      <c r="F14" s="8">
        <v>136971.0</v>
      </c>
      <c r="G14" s="9">
        <f t="shared" si="1"/>
        <v>7.281068766</v>
      </c>
      <c r="H14" s="9">
        <f t="shared" si="2"/>
        <v>2991.287552</v>
      </c>
      <c r="I14" s="10">
        <f t="shared" si="3"/>
        <v>0.4108308338</v>
      </c>
      <c r="J14" s="7" t="str">
        <f>IFERROR(__xludf.DUMMYFUNCTION("""COMPUTED_VALUE"""),"Atl/ Cor/ Ris/ Sant/ Tol")</f>
        <v>Atl/ Cor/ Ris/ Sant/ Tol</v>
      </c>
      <c r="K14" s="7" t="str">
        <f>IFERROR(__xludf.DUMMYFUNCTION("""COMPUTED_VALUE"""),"Mujeres")</f>
        <v>Mujeres</v>
      </c>
      <c r="L14" s="7" t="str">
        <f>IFERROR(__xludf.DUMMYFUNCTION("""COMPUTED_VALUE"""),"25-34")</f>
        <v>25-34</v>
      </c>
      <c r="M14" s="7" t="str">
        <f>IFERROR(__xludf.DUMMYFUNCTION("""COMPUTED_VALUE"""),"no más extorsión en colombia | ext | hep | me")</f>
        <v>no más extorsión en colombia | ext | hep | me</v>
      </c>
      <c r="N14" s="7" t="s">
        <v>25</v>
      </c>
      <c r="O14" s="7" t="str">
        <f>IFERROR(__xludf.DUMMYFUNCTION("""COMPUTED_VALUE"""),"Seguridad")</f>
        <v>Seguridad</v>
      </c>
      <c r="P14" s="7" t="str">
        <f>IFERROR(__xludf.DUMMYFUNCTION("""COMPUTED_VALUE"""),"Extorsión")</f>
        <v>Extorsión</v>
      </c>
      <c r="Q14" s="7" t="str">
        <f>IFERROR(__xludf.DUMMYFUNCTION("""COMPUTED_VALUE"""),"HEP")</f>
        <v>HEP</v>
      </c>
      <c r="R14" s="7" t="s">
        <v>29</v>
      </c>
      <c r="S14" s="7" t="s">
        <v>30</v>
      </c>
      <c r="T14" s="7" t="s">
        <v>31</v>
      </c>
      <c r="U14" s="7" t="str">
        <f>IFERROR(__xludf.DUMMYFUNCTION("""COMPUTED_VALUE"""),"Mixto / Equilibrado")</f>
        <v>Mixto / Equilibrado</v>
      </c>
      <c r="V14" s="12" t="s">
        <v>35</v>
      </c>
    </row>
    <row r="15">
      <c r="A15" s="7" t="s">
        <v>32</v>
      </c>
      <c r="B15" s="7" t="s">
        <v>33</v>
      </c>
      <c r="C15" s="7" t="s">
        <v>51</v>
      </c>
      <c r="D15" s="8">
        <v>945959.28</v>
      </c>
      <c r="E15" s="8">
        <v>363960.0</v>
      </c>
      <c r="F15" s="8">
        <v>119624.0</v>
      </c>
      <c r="G15" s="9">
        <f t="shared" si="1"/>
        <v>7.907771685</v>
      </c>
      <c r="H15" s="9">
        <f t="shared" si="2"/>
        <v>2599.074843</v>
      </c>
      <c r="I15" s="10">
        <f t="shared" si="3"/>
        <v>0.3286734806</v>
      </c>
      <c r="J15" s="7" t="str">
        <f>IFERROR(__xludf.DUMMYFUNCTION("""COMPUTED_VALUE"""),"Atl/ Cor/ Ris/ Sant/ Tol")</f>
        <v>Atl/ Cor/ Ris/ Sant/ Tol</v>
      </c>
      <c r="K15" s="7" t="str">
        <f>IFERROR(__xludf.DUMMYFUNCTION("""COMPUTED_VALUE"""),"Hombres")</f>
        <v>Hombres</v>
      </c>
      <c r="L15" s="7" t="str">
        <f>IFERROR(__xludf.DUMMYFUNCTION("""COMPUTED_VALUE"""),"25-34")</f>
        <v>25-34</v>
      </c>
      <c r="M15" s="7" t="str">
        <f>IFERROR(__xludf.DUMMYFUNCTION("""COMPUTED_VALUE"""),"¡empezó la defensa de la democracia! | sde | hep | me")</f>
        <v>¡empezó la defensa de la democracia! | sde | hep | me</v>
      </c>
      <c r="N15" s="7" t="s">
        <v>25</v>
      </c>
      <c r="O15" s="7" t="str">
        <f>IFERROR(__xludf.DUMMYFUNCTION("""COMPUTED_VALUE"""),"Seguridad")</f>
        <v>Seguridad</v>
      </c>
      <c r="P15" s="7" t="str">
        <f>IFERROR(__xludf.DUMMYFUNCTION("""COMPUTED_VALUE"""),"Seguridad democrática")</f>
        <v>Seguridad democrática</v>
      </c>
      <c r="Q15" s="7" t="str">
        <f>IFERROR(__xludf.DUMMYFUNCTION("""COMPUTED_VALUE"""),"HEP")</f>
        <v>HEP</v>
      </c>
      <c r="R15" s="7" t="s">
        <v>29</v>
      </c>
      <c r="S15" s="7" t="s">
        <v>30</v>
      </c>
      <c r="T15" s="7" t="s">
        <v>31</v>
      </c>
      <c r="U15" s="7" t="str">
        <f>IFERROR(__xludf.DUMMYFUNCTION("""COMPUTED_VALUE"""),"Mixto / Equilibrado")</f>
        <v>Mixto / Equilibrado</v>
      </c>
      <c r="V15" s="12" t="s">
        <v>52</v>
      </c>
    </row>
    <row r="16">
      <c r="A16" s="7" t="s">
        <v>36</v>
      </c>
      <c r="B16" s="7" t="s">
        <v>37</v>
      </c>
      <c r="C16" s="7" t="s">
        <v>49</v>
      </c>
      <c r="D16" s="8">
        <v>918552.38</v>
      </c>
      <c r="E16" s="8">
        <v>244224.0</v>
      </c>
      <c r="F16" s="8">
        <v>133422.0</v>
      </c>
      <c r="G16" s="9">
        <f t="shared" si="1"/>
        <v>6.884564615</v>
      </c>
      <c r="H16" s="9">
        <f t="shared" si="2"/>
        <v>3761.106116</v>
      </c>
      <c r="I16" s="10">
        <f t="shared" si="3"/>
        <v>0.546309945</v>
      </c>
      <c r="J16" s="7" t="str">
        <f>IFERROR(__xludf.DUMMYFUNCTION("""COMPUTED_VALUE"""),"Antioquia")</f>
        <v>Antioquia</v>
      </c>
      <c r="K16" s="7" t="str">
        <f>IFERROR(__xludf.DUMMYFUNCTION("""COMPUTED_VALUE"""),"Mujeres")</f>
        <v>Mujeres</v>
      </c>
      <c r="L16" s="7" t="str">
        <f>IFERROR(__xludf.DUMMYFUNCTION("""COMPUTED_VALUE"""),"25-34")</f>
        <v>25-34</v>
      </c>
      <c r="M16" s="7" t="str">
        <f>IFERROR(__xludf.DUMMYFUNCTION("""COMPUTED_VALUE"""),"la seguridad es el camino hacia la paz en colombia | aus | hep | sc")</f>
        <v>la seguridad es el camino hacia la paz en colombia | aus | hep | sc</v>
      </c>
      <c r="N16" s="7" t="s">
        <v>25</v>
      </c>
      <c r="O16" s="7" t="str">
        <f>IFERROR(__xludf.DUMMYFUNCTION("""COMPUTED_VALUE"""),"Seguridad")</f>
        <v>Seguridad</v>
      </c>
      <c r="P16" s="7" t="str">
        <f>IFERROR(__xludf.DUMMYFUNCTION("""COMPUTED_VALUE"""),"Álvaro Uribe/Seguridad democrática")</f>
        <v>Álvaro Uribe/Seguridad democrática</v>
      </c>
      <c r="Q16" s="7" t="str">
        <f>IFERROR(__xludf.DUMMYFUNCTION("""COMPUTED_VALUE"""),"HEP")</f>
        <v>HEP</v>
      </c>
      <c r="R16" s="7" t="s">
        <v>29</v>
      </c>
      <c r="S16" s="7" t="s">
        <v>30</v>
      </c>
      <c r="T16" s="7" t="s">
        <v>31</v>
      </c>
      <c r="U16" s="7" t="str">
        <f>IFERROR(__xludf.DUMMYFUNCTION("""COMPUTED_VALUE"""),"Sencillo / Cotidiano")</f>
        <v>Sencillo / Cotidiano</v>
      </c>
      <c r="V16" s="12" t="s">
        <v>50</v>
      </c>
    </row>
    <row r="17">
      <c r="A17" s="7" t="s">
        <v>55</v>
      </c>
      <c r="B17" s="7" t="s">
        <v>56</v>
      </c>
      <c r="C17" s="7" t="s">
        <v>49</v>
      </c>
      <c r="D17" s="8">
        <v>913873.66</v>
      </c>
      <c r="E17" s="8">
        <v>246351.0</v>
      </c>
      <c r="F17" s="8">
        <v>143144.0</v>
      </c>
      <c r="G17" s="9">
        <f t="shared" si="1"/>
        <v>6.384295954</v>
      </c>
      <c r="H17" s="9">
        <f t="shared" si="2"/>
        <v>3709.640554</v>
      </c>
      <c r="I17" s="10">
        <f t="shared" si="3"/>
        <v>0.5810571096</v>
      </c>
      <c r="J17" s="7" t="str">
        <f>IFERROR(__xludf.DUMMYFUNCTION("""COMPUTED_VALUE"""),"Antioquia")</f>
        <v>Antioquia</v>
      </c>
      <c r="K17" s="7" t="str">
        <f>IFERROR(__xludf.DUMMYFUNCTION("""COMPUTED_VALUE"""),"Mujeres")</f>
        <v>Mujeres</v>
      </c>
      <c r="L17" s="7" t="str">
        <f>IFERROR(__xludf.DUMMYFUNCTION("""COMPUTED_VALUE"""),"35-44")</f>
        <v>35-44</v>
      </c>
      <c r="M17" s="7" t="str">
        <f>IFERROR(__xludf.DUMMYFUNCTION("""COMPUTED_VALUE"""),"la seguridad es el camino hacia la paz en colombia | aus | hep | sc")</f>
        <v>la seguridad es el camino hacia la paz en colombia | aus | hep | sc</v>
      </c>
      <c r="N17" s="7" t="s">
        <v>25</v>
      </c>
      <c r="O17" s="7" t="str">
        <f>IFERROR(__xludf.DUMMYFUNCTION("""COMPUTED_VALUE"""),"Seguridad")</f>
        <v>Seguridad</v>
      </c>
      <c r="P17" s="7" t="str">
        <f>IFERROR(__xludf.DUMMYFUNCTION("""COMPUTED_VALUE"""),"Álvaro Uribe/Seguridad democrática")</f>
        <v>Álvaro Uribe/Seguridad democrática</v>
      </c>
      <c r="Q17" s="7" t="str">
        <f>IFERROR(__xludf.DUMMYFUNCTION("""COMPUTED_VALUE"""),"HEP")</f>
        <v>HEP</v>
      </c>
      <c r="R17" s="7" t="s">
        <v>29</v>
      </c>
      <c r="S17" s="7" t="s">
        <v>30</v>
      </c>
      <c r="T17" s="7" t="s">
        <v>31</v>
      </c>
      <c r="U17" s="7" t="str">
        <f>IFERROR(__xludf.DUMMYFUNCTION("""COMPUTED_VALUE"""),"Sencillo / Cotidiano")</f>
        <v>Sencillo / Cotidiano</v>
      </c>
      <c r="V17" s="12" t="s">
        <v>50</v>
      </c>
    </row>
    <row r="18">
      <c r="A18" s="7" t="s">
        <v>32</v>
      </c>
      <c r="B18" s="7" t="s">
        <v>33</v>
      </c>
      <c r="C18" s="7" t="s">
        <v>57</v>
      </c>
      <c r="D18" s="8">
        <v>910060.51</v>
      </c>
      <c r="E18" s="8">
        <v>277289.0</v>
      </c>
      <c r="F18" s="8">
        <v>122690.0</v>
      </c>
      <c r="G18" s="9">
        <f t="shared" si="1"/>
        <v>7.4175606</v>
      </c>
      <c r="H18" s="9">
        <f t="shared" si="2"/>
        <v>3281.992831</v>
      </c>
      <c r="I18" s="10">
        <f t="shared" si="3"/>
        <v>0.4424625571</v>
      </c>
      <c r="J18" s="7" t="str">
        <f>IFERROR(__xludf.DUMMYFUNCTION("""COMPUTED_VALUE"""),"Atl/ Cor/ Ris/ Sant/ Tol")</f>
        <v>Atl/ Cor/ Ris/ Sant/ Tol</v>
      </c>
      <c r="K18" s="7" t="str">
        <f>IFERROR(__xludf.DUMMYFUNCTION("""COMPUTED_VALUE"""),"Hombres")</f>
        <v>Hombres</v>
      </c>
      <c r="L18" s="7" t="str">
        <f>IFERROR(__xludf.DUMMYFUNCTION("""COMPUTED_VALUE"""),"25-34")</f>
        <v>25-34</v>
      </c>
      <c r="M18" s="7" t="str">
        <f>IFERROR(__xludf.DUMMYFUNCTION("""COMPUTED_VALUE"""),"conmigo y con todos ustedes, ¡vuelve la seguridad! | ctr | hep | me")</f>
        <v>conmigo y con todos ustedes, ¡vuelve la seguridad! | ctr | hep | me</v>
      </c>
      <c r="N18" s="7" t="s">
        <v>25</v>
      </c>
      <c r="O18" s="7" t="str">
        <f>IFERROR(__xludf.DUMMYFUNCTION("""COMPUTED_VALUE"""),"Seguridad")</f>
        <v>Seguridad</v>
      </c>
      <c r="P18" s="7" t="str">
        <f>IFERROR(__xludf.DUMMYFUNCTION("""COMPUTED_VALUE"""),"Control territorial")</f>
        <v>Control territorial</v>
      </c>
      <c r="Q18" s="7" t="str">
        <f>IFERROR(__xludf.DUMMYFUNCTION("""COMPUTED_VALUE"""),"HEP")</f>
        <v>HEP</v>
      </c>
      <c r="R18" s="7" t="s">
        <v>29</v>
      </c>
      <c r="S18" s="7" t="s">
        <v>30</v>
      </c>
      <c r="T18" s="7" t="s">
        <v>31</v>
      </c>
      <c r="U18" s="7" t="str">
        <f>IFERROR(__xludf.DUMMYFUNCTION("""COMPUTED_VALUE"""),"Mixto / Equilibrado")</f>
        <v>Mixto / Equilibrado</v>
      </c>
      <c r="V18" s="12" t="s">
        <v>58</v>
      </c>
    </row>
    <row r="19">
      <c r="A19" s="7" t="s">
        <v>53</v>
      </c>
      <c r="B19" s="7" t="s">
        <v>54</v>
      </c>
      <c r="C19" s="7" t="s">
        <v>46</v>
      </c>
      <c r="D19" s="8">
        <v>852864.09</v>
      </c>
      <c r="E19" s="8">
        <v>301823.0</v>
      </c>
      <c r="F19" s="8">
        <v>72106.0</v>
      </c>
      <c r="G19" s="9">
        <f t="shared" si="1"/>
        <v>11.82792125</v>
      </c>
      <c r="H19" s="9">
        <f t="shared" si="2"/>
        <v>2825.709406</v>
      </c>
      <c r="I19" s="10">
        <f t="shared" si="3"/>
        <v>0.2389016079</v>
      </c>
      <c r="J19" s="7" t="str">
        <f>IFERROR(__xludf.DUMMYFUNCTION("""COMPUTED_VALUE"""),"Atl/ Cor/ Ris/ Sant/ Tol")</f>
        <v>Atl/ Cor/ Ris/ Sant/ Tol</v>
      </c>
      <c r="K19" s="7" t="str">
        <f>IFERROR(__xludf.DUMMYFUNCTION("""COMPUTED_VALUE"""),"Hombres")</f>
        <v>Hombres</v>
      </c>
      <c r="L19" s="7" t="str">
        <f>IFERROR(__xludf.DUMMYFUNCTION("""COMPUTED_VALUE"""),"55+")</f>
        <v>55+</v>
      </c>
      <c r="M19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9" s="7" t="s">
        <v>25</v>
      </c>
      <c r="O19" s="7" t="str">
        <f>IFERROR(__xludf.DUMMYFUNCTION("""COMPUTED_VALUE"""),"Seguridad")</f>
        <v>Seguridad</v>
      </c>
      <c r="P19" s="7" t="str">
        <f>IFERROR(__xludf.DUMMYFUNCTION("""COMPUTED_VALUE"""),"Politica Social")</f>
        <v>Politica Social</v>
      </c>
      <c r="Q19" s="7" t="str">
        <f>IFERROR(__xludf.DUMMYFUNCTION("""COMPUTED_VALUE"""),"VEP")</f>
        <v>VEP</v>
      </c>
      <c r="R19" s="7" t="s">
        <v>47</v>
      </c>
      <c r="S19" s="7" t="s">
        <v>30</v>
      </c>
      <c r="T19" s="7" t="s">
        <v>31</v>
      </c>
      <c r="U19" s="7" t="str">
        <f>IFERROR(__xludf.DUMMYFUNCTION("""COMPUTED_VALUE"""),"Sencillo / Cotidiano")</f>
        <v>Sencillo / Cotidiano</v>
      </c>
      <c r="V19" s="12" t="s">
        <v>48</v>
      </c>
    </row>
    <row r="20">
      <c r="A20" s="7" t="s">
        <v>40</v>
      </c>
      <c r="B20" s="7" t="s">
        <v>41</v>
      </c>
      <c r="C20" s="7" t="s">
        <v>51</v>
      </c>
      <c r="D20" s="8">
        <v>816345.69</v>
      </c>
      <c r="E20" s="8">
        <v>323623.0</v>
      </c>
      <c r="F20" s="8">
        <v>110312.0</v>
      </c>
      <c r="G20" s="9">
        <f t="shared" si="1"/>
        <v>7.400334415</v>
      </c>
      <c r="H20" s="9">
        <f t="shared" si="2"/>
        <v>2522.520618</v>
      </c>
      <c r="I20" s="10">
        <f t="shared" si="3"/>
        <v>0.3408657605</v>
      </c>
      <c r="J20" s="7" t="str">
        <f>IFERROR(__xludf.DUMMYFUNCTION("""COMPUTED_VALUE"""),"Atl/ Cor/ Ris/ Sant/ Tol")</f>
        <v>Atl/ Cor/ Ris/ Sant/ Tol</v>
      </c>
      <c r="K20" s="7" t="str">
        <f>IFERROR(__xludf.DUMMYFUNCTION("""COMPUTED_VALUE"""),"Mujeres")</f>
        <v>Mujeres</v>
      </c>
      <c r="L20" s="7" t="str">
        <f>IFERROR(__xludf.DUMMYFUNCTION("""COMPUTED_VALUE"""),"35-44")</f>
        <v>35-44</v>
      </c>
      <c r="M20" s="7" t="str">
        <f>IFERROR(__xludf.DUMMYFUNCTION("""COMPUTED_VALUE"""),"¡empezó la defensa de la democracia! | sde | hep | me")</f>
        <v>¡empezó la defensa de la democracia! | sde | hep | me</v>
      </c>
      <c r="N20" s="7" t="s">
        <v>25</v>
      </c>
      <c r="O20" s="7" t="str">
        <f>IFERROR(__xludf.DUMMYFUNCTION("""COMPUTED_VALUE"""),"Seguridad")</f>
        <v>Seguridad</v>
      </c>
      <c r="P20" s="7" t="str">
        <f>IFERROR(__xludf.DUMMYFUNCTION("""COMPUTED_VALUE"""),"Seguridad democrática")</f>
        <v>Seguridad democrática</v>
      </c>
      <c r="Q20" s="7" t="str">
        <f>IFERROR(__xludf.DUMMYFUNCTION("""COMPUTED_VALUE"""),"HEP")</f>
        <v>HEP</v>
      </c>
      <c r="R20" s="7" t="s">
        <v>29</v>
      </c>
      <c r="S20" s="7" t="s">
        <v>30</v>
      </c>
      <c r="T20" s="7" t="s">
        <v>31</v>
      </c>
      <c r="U20" s="7" t="str">
        <f>IFERROR(__xludf.DUMMYFUNCTION("""COMPUTED_VALUE"""),"Mixto / Equilibrado")</f>
        <v>Mixto / Equilibrado</v>
      </c>
      <c r="V20" s="12" t="s">
        <v>52</v>
      </c>
    </row>
    <row r="21">
      <c r="A21" s="7" t="s">
        <v>32</v>
      </c>
      <c r="B21" s="7" t="s">
        <v>33</v>
      </c>
      <c r="C21" s="13" t="s">
        <v>59</v>
      </c>
      <c r="D21" s="8">
        <v>813950.91</v>
      </c>
      <c r="E21" s="8">
        <v>226961.0</v>
      </c>
      <c r="F21" s="8">
        <v>120805.0</v>
      </c>
      <c r="G21" s="9">
        <f t="shared" si="1"/>
        <v>6.737725342</v>
      </c>
      <c r="H21" s="9">
        <f t="shared" si="2"/>
        <v>3586.302977</v>
      </c>
      <c r="I21" s="10">
        <f t="shared" si="3"/>
        <v>0.5322720644</v>
      </c>
      <c r="J21" s="7" t="str">
        <f>IFERROR(__xludf.DUMMYFUNCTION("""COMPUTED_VALUE"""),"Atl/ Cor/ Ris/ Sant/ Tol")</f>
        <v>Atl/ Cor/ Ris/ Sant/ Tol</v>
      </c>
      <c r="K21" s="7" t="str">
        <f>IFERROR(__xludf.DUMMYFUNCTION("""COMPUTED_VALUE"""),"Hombres")</f>
        <v>Hombres</v>
      </c>
      <c r="L21" s="7" t="str">
        <f>IFERROR(__xludf.DUMMYFUNCTION("""COMPUTED_VALUE"""),"25-34")</f>
        <v>25-34</v>
      </c>
      <c r="M21" s="7" t="str">
        <f>IFERROR(__xludf.DUMMYFUNCTION("""COMPUTED_VALUE"""),"+vid | seguridad | ¡que vuelva la seguridad democrática! | sde | hep | sc")</f>
        <v>+vid | seguridad | ¡que vuelva la seguridad democrática! | sde | hep | sc</v>
      </c>
      <c r="N21" s="7" t="s">
        <v>25</v>
      </c>
      <c r="O21" s="7" t="str">
        <f>IFERROR(__xludf.DUMMYFUNCTION("""COMPUTED_VALUE"""),"Seguridad")</f>
        <v>Seguridad</v>
      </c>
      <c r="P21" s="7" t="str">
        <f>IFERROR(__xludf.DUMMYFUNCTION("""COMPUTED_VALUE"""),"Seguridad democrática")</f>
        <v>Seguridad democrática</v>
      </c>
      <c r="Q21" s="7" t="str">
        <f>IFERROR(__xludf.DUMMYFUNCTION("""COMPUTED_VALUE"""),"HEP")</f>
        <v>HEP</v>
      </c>
      <c r="R21" s="7" t="s">
        <v>29</v>
      </c>
      <c r="S21" s="7" t="s">
        <v>30</v>
      </c>
      <c r="T21" s="7" t="s">
        <v>31</v>
      </c>
      <c r="U21" s="7" t="str">
        <f>IFERROR(__xludf.DUMMYFUNCTION("""COMPUTED_VALUE"""),"Sencillo / Cotidiano")</f>
        <v>Sencillo / Cotidiano</v>
      </c>
      <c r="V21" s="11" t="s">
        <v>26</v>
      </c>
    </row>
    <row r="22">
      <c r="A22" s="7" t="s">
        <v>55</v>
      </c>
      <c r="B22" s="7" t="s">
        <v>56</v>
      </c>
      <c r="C22" s="7" t="s">
        <v>24</v>
      </c>
      <c r="D22" s="8">
        <v>809377.98</v>
      </c>
      <c r="E22" s="8">
        <v>225621.0</v>
      </c>
      <c r="F22" s="8">
        <v>125799.0</v>
      </c>
      <c r="G22" s="9">
        <f t="shared" si="1"/>
        <v>6.433898362</v>
      </c>
      <c r="H22" s="9">
        <f t="shared" si="2"/>
        <v>3587.334424</v>
      </c>
      <c r="I22" s="10">
        <f t="shared" si="3"/>
        <v>0.5575677796</v>
      </c>
      <c r="J22" s="7" t="str">
        <f>IFERROR(__xludf.DUMMYFUNCTION("""COMPUTED_VALUE"""),"Antioquia")</f>
        <v>Antioquia</v>
      </c>
      <c r="K22" s="7" t="str">
        <f>IFERROR(__xludf.DUMMYFUNCTION("""COMPUTED_VALUE"""),"Mujeres")</f>
        <v>Mujeres</v>
      </c>
      <c r="L22" s="7" t="str">
        <f>IFERROR(__xludf.DUMMYFUNCTION("""COMPUTED_VALUE"""),"35-44")</f>
        <v>35-44</v>
      </c>
      <c r="M22" s="7" t="str">
        <f>IFERROR(__xludf.DUMMYFUNCTION("""COMPUTED_VALUE"""),"¡que vuelva la seguridad democrática! | sde | hep | sc")</f>
        <v>¡que vuelva la seguridad democrática! | sde | hep | sc</v>
      </c>
      <c r="N22" s="7" t="s">
        <v>25</v>
      </c>
      <c r="O22" s="7" t="str">
        <f>IFERROR(__xludf.DUMMYFUNCTION("""COMPUTED_VALUE"""),"Seguridad")</f>
        <v>Seguridad</v>
      </c>
      <c r="P22" s="7" t="str">
        <f>IFERROR(__xludf.DUMMYFUNCTION("""COMPUTED_VALUE"""),"Seguridad democrática")</f>
        <v>Seguridad democrática</v>
      </c>
      <c r="Q22" s="7" t="str">
        <f>IFERROR(__xludf.DUMMYFUNCTION("""COMPUTED_VALUE"""),"HEP")</f>
        <v>HEP</v>
      </c>
      <c r="R22" s="7" t="s">
        <v>29</v>
      </c>
      <c r="S22" s="7" t="s">
        <v>30</v>
      </c>
      <c r="T22" s="7" t="s">
        <v>31</v>
      </c>
      <c r="U22" s="7" t="str">
        <f>IFERROR(__xludf.DUMMYFUNCTION("""COMPUTED_VALUE"""),"Sencillo / Cotidiano")</f>
        <v>Sencillo / Cotidiano</v>
      </c>
      <c r="V22" s="11" t="s">
        <v>26</v>
      </c>
    </row>
    <row r="23">
      <c r="A23" s="7" t="s">
        <v>60</v>
      </c>
      <c r="B23" s="7" t="s">
        <v>61</v>
      </c>
      <c r="C23" s="7" t="s">
        <v>24</v>
      </c>
      <c r="D23" s="8">
        <v>770164.08</v>
      </c>
      <c r="E23" s="8">
        <v>205305.0</v>
      </c>
      <c r="F23" s="8">
        <v>123562.0</v>
      </c>
      <c r="G23" s="9">
        <f t="shared" si="1"/>
        <v>6.233017271</v>
      </c>
      <c r="H23" s="9">
        <f t="shared" si="2"/>
        <v>3751.316724</v>
      </c>
      <c r="I23" s="10">
        <f t="shared" si="3"/>
        <v>0.6018460339</v>
      </c>
      <c r="J23" s="7" t="str">
        <f>IFERROR(__xludf.DUMMYFUNCTION("""COMPUTED_VALUE"""),"Atl/ Cor/ Ris/ Sant/ Tol")</f>
        <v>Atl/ Cor/ Ris/ Sant/ Tol</v>
      </c>
      <c r="K23" s="7" t="str">
        <f>IFERROR(__xludf.DUMMYFUNCTION("""COMPUTED_VALUE"""),"Mujeres")</f>
        <v>Mujeres</v>
      </c>
      <c r="L23" s="7" t="str">
        <f>IFERROR(__xludf.DUMMYFUNCTION("""COMPUTED_VALUE"""),"55+")</f>
        <v>55+</v>
      </c>
      <c r="M23" s="7" t="str">
        <f>IFERROR(__xludf.DUMMYFUNCTION("""COMPUTED_VALUE"""),"¡que vuelva la seguridad democrática! | sde | hep | sc")</f>
        <v>¡que vuelva la seguridad democrática! | sde | hep | sc</v>
      </c>
      <c r="N23" s="7" t="s">
        <v>25</v>
      </c>
      <c r="O23" s="7" t="str">
        <f>IFERROR(__xludf.DUMMYFUNCTION("""COMPUTED_VALUE"""),"Seguridad")</f>
        <v>Seguridad</v>
      </c>
      <c r="P23" s="7" t="str">
        <f>IFERROR(__xludf.DUMMYFUNCTION("""COMPUTED_VALUE"""),"Seguridad democrática")</f>
        <v>Seguridad democrática</v>
      </c>
      <c r="Q23" s="7" t="str">
        <f>IFERROR(__xludf.DUMMYFUNCTION("""COMPUTED_VALUE"""),"HEP")</f>
        <v>HEP</v>
      </c>
      <c r="R23" s="7" t="s">
        <v>29</v>
      </c>
      <c r="S23" s="7" t="s">
        <v>30</v>
      </c>
      <c r="T23" s="7" t="s">
        <v>31</v>
      </c>
      <c r="U23" s="7" t="str">
        <f>IFERROR(__xludf.DUMMYFUNCTION("""COMPUTED_VALUE"""),"Sencillo / Cotidiano")</f>
        <v>Sencillo / Cotidiano</v>
      </c>
      <c r="V23" s="11" t="s">
        <v>26</v>
      </c>
    </row>
    <row r="24">
      <c r="A24" s="7" t="s">
        <v>36</v>
      </c>
      <c r="B24" s="7" t="s">
        <v>37</v>
      </c>
      <c r="C24" s="7" t="s">
        <v>51</v>
      </c>
      <c r="D24" s="8">
        <v>766570.46</v>
      </c>
      <c r="E24" s="8">
        <v>301600.0</v>
      </c>
      <c r="F24" s="8">
        <v>93614.0</v>
      </c>
      <c r="G24" s="9">
        <f t="shared" si="1"/>
        <v>8.188630547</v>
      </c>
      <c r="H24" s="9">
        <f t="shared" si="2"/>
        <v>2541.679244</v>
      </c>
      <c r="I24" s="10">
        <f t="shared" si="3"/>
        <v>0.3103912467</v>
      </c>
      <c r="J24" s="7" t="str">
        <f>IFERROR(__xludf.DUMMYFUNCTION("""COMPUTED_VALUE"""),"Antioquia")</f>
        <v>Antioquia</v>
      </c>
      <c r="K24" s="7" t="str">
        <f>IFERROR(__xludf.DUMMYFUNCTION("""COMPUTED_VALUE"""),"Mujeres")</f>
        <v>Mujeres</v>
      </c>
      <c r="L24" s="7" t="str">
        <f>IFERROR(__xludf.DUMMYFUNCTION("""COMPUTED_VALUE"""),"25-34")</f>
        <v>25-34</v>
      </c>
      <c r="M24" s="7" t="str">
        <f>IFERROR(__xludf.DUMMYFUNCTION("""COMPUTED_VALUE"""),"¡empezó la defensa de la democracia! | sde | hep | me")</f>
        <v>¡empezó la defensa de la democracia! | sde | hep | me</v>
      </c>
      <c r="N24" s="7" t="s">
        <v>25</v>
      </c>
      <c r="O24" s="7" t="str">
        <f>IFERROR(__xludf.DUMMYFUNCTION("""COMPUTED_VALUE"""),"Seguridad")</f>
        <v>Seguridad</v>
      </c>
      <c r="P24" s="7" t="str">
        <f>IFERROR(__xludf.DUMMYFUNCTION("""COMPUTED_VALUE"""),"Seguridad democrática")</f>
        <v>Seguridad democrática</v>
      </c>
      <c r="Q24" s="7" t="str">
        <f>IFERROR(__xludf.DUMMYFUNCTION("""COMPUTED_VALUE"""),"HEP")</f>
        <v>HEP</v>
      </c>
      <c r="R24" s="7" t="s">
        <v>29</v>
      </c>
      <c r="S24" s="7" t="s">
        <v>30</v>
      </c>
      <c r="T24" s="7" t="s">
        <v>31</v>
      </c>
      <c r="U24" s="7" t="str">
        <f>IFERROR(__xludf.DUMMYFUNCTION("""COMPUTED_VALUE"""),"Mixto / Equilibrado")</f>
        <v>Mixto / Equilibrado</v>
      </c>
      <c r="V24" s="12" t="s">
        <v>52</v>
      </c>
    </row>
    <row r="25">
      <c r="A25" s="7" t="s">
        <v>60</v>
      </c>
      <c r="B25" s="7" t="s">
        <v>61</v>
      </c>
      <c r="C25" s="7" t="s">
        <v>42</v>
      </c>
      <c r="D25" s="8">
        <v>746469.11</v>
      </c>
      <c r="E25" s="8">
        <v>536668.0</v>
      </c>
      <c r="F25" s="8">
        <v>85335.0</v>
      </c>
      <c r="G25" s="9">
        <f t="shared" si="1"/>
        <v>8.747514033</v>
      </c>
      <c r="H25" s="9">
        <f t="shared" si="2"/>
        <v>1390.932774</v>
      </c>
      <c r="I25" s="10">
        <f t="shared" si="3"/>
        <v>0.1590089217</v>
      </c>
      <c r="J25" s="7" t="str">
        <f>IFERROR(__xludf.DUMMYFUNCTION("""COMPUTED_VALUE"""),"Atl/ Cor/ Ris/ Sant/ Tol")</f>
        <v>Atl/ Cor/ Ris/ Sant/ Tol</v>
      </c>
      <c r="K25" s="7" t="str">
        <f>IFERROR(__xludf.DUMMYFUNCTION("""COMPUTED_VALUE"""),"Mujeres")</f>
        <v>Mujeres</v>
      </c>
      <c r="L25" s="7" t="str">
        <f>IFERROR(__xludf.DUMMYFUNCTION("""COMPUTED_VALUE"""),"55+")</f>
        <v>55+</v>
      </c>
      <c r="M25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5" s="7" t="s">
        <v>25</v>
      </c>
      <c r="O25" s="7" t="str">
        <f>IFERROR(__xludf.DUMMYFUNCTION("""COMPUTED_VALUE"""),"Salud")</f>
        <v>Salud</v>
      </c>
      <c r="P25" s="7" t="str">
        <f>IFERROR(__xludf.DUMMYFUNCTION("""COMPUTED_VALUE"""),"Deuda y quejas en el sector salud")</f>
        <v>Deuda y quejas en el sector salud</v>
      </c>
      <c r="Q25" s="7" t="str">
        <f>IFERROR(__xludf.DUMMYFUNCTION("""COMPUTED_VALUE"""),"HCO")</f>
        <v>HCO</v>
      </c>
      <c r="R25" s="7" t="s">
        <v>29</v>
      </c>
      <c r="S25" s="7" t="s">
        <v>43</v>
      </c>
      <c r="T25" s="7" t="s">
        <v>44</v>
      </c>
      <c r="U25" s="7" t="str">
        <f>IFERROR(__xludf.DUMMYFUNCTION("""COMPUTED_VALUE"""),"Técnico / Especializado")</f>
        <v>Técnico / Especializado</v>
      </c>
      <c r="V25" s="12" t="s">
        <v>45</v>
      </c>
    </row>
    <row r="26">
      <c r="A26" s="7" t="s">
        <v>62</v>
      </c>
      <c r="B26" s="7" t="s">
        <v>63</v>
      </c>
      <c r="C26" s="7" t="s">
        <v>24</v>
      </c>
      <c r="D26" s="8">
        <v>736013.68</v>
      </c>
      <c r="E26" s="8">
        <v>210493.0</v>
      </c>
      <c r="F26" s="8">
        <v>101779.0</v>
      </c>
      <c r="G26" s="9">
        <f t="shared" si="1"/>
        <v>7.231488617</v>
      </c>
      <c r="H26" s="9">
        <f t="shared" si="2"/>
        <v>3496.61832</v>
      </c>
      <c r="I26" s="10">
        <f t="shared" si="3"/>
        <v>0.4835267681</v>
      </c>
      <c r="J26" s="7" t="str">
        <f>IFERROR(__xludf.DUMMYFUNCTION("""COMPUTED_VALUE"""),"Antioquia")</f>
        <v>Antioquia</v>
      </c>
      <c r="K26" s="7" t="str">
        <f>IFERROR(__xludf.DUMMYFUNCTION("""COMPUTED_VALUE"""),"Hombres")</f>
        <v>Hombres</v>
      </c>
      <c r="L26" s="7" t="str">
        <f>IFERROR(__xludf.DUMMYFUNCTION("""COMPUTED_VALUE"""),"55+")</f>
        <v>55+</v>
      </c>
      <c r="M26" s="7" t="str">
        <f>IFERROR(__xludf.DUMMYFUNCTION("""COMPUTED_VALUE"""),"¡que vuelva la seguridad democrática! | sde | hep | sc")</f>
        <v>¡que vuelva la seguridad democrática! | sde | hep | sc</v>
      </c>
      <c r="N26" s="7" t="s">
        <v>25</v>
      </c>
      <c r="O26" s="7" t="str">
        <f>IFERROR(__xludf.DUMMYFUNCTION("""COMPUTED_VALUE"""),"Seguridad")</f>
        <v>Seguridad</v>
      </c>
      <c r="P26" s="7" t="str">
        <f>IFERROR(__xludf.DUMMYFUNCTION("""COMPUTED_VALUE"""),"Seguridad democrática")</f>
        <v>Seguridad democrática</v>
      </c>
      <c r="Q26" s="7" t="str">
        <f>IFERROR(__xludf.DUMMYFUNCTION("""COMPUTED_VALUE"""),"HEP")</f>
        <v>HEP</v>
      </c>
      <c r="R26" s="7" t="s">
        <v>29</v>
      </c>
      <c r="S26" s="7" t="s">
        <v>30</v>
      </c>
      <c r="T26" s="7" t="s">
        <v>31</v>
      </c>
      <c r="U26" s="7" t="str">
        <f>IFERROR(__xludf.DUMMYFUNCTION("""COMPUTED_VALUE"""),"Sencillo / Cotidiano")</f>
        <v>Sencillo / Cotidiano</v>
      </c>
      <c r="V26" s="11" t="s">
        <v>26</v>
      </c>
    </row>
    <row r="27">
      <c r="A27" s="7" t="s">
        <v>32</v>
      </c>
      <c r="B27" s="7" t="s">
        <v>33</v>
      </c>
      <c r="C27" s="7" t="s">
        <v>46</v>
      </c>
      <c r="D27" s="8">
        <v>715769.38</v>
      </c>
      <c r="E27" s="8">
        <v>274299.0</v>
      </c>
      <c r="F27" s="8">
        <v>45913.0</v>
      </c>
      <c r="G27" s="9">
        <f t="shared" si="1"/>
        <v>15.58968876</v>
      </c>
      <c r="H27" s="9">
        <f t="shared" si="2"/>
        <v>2609.449469</v>
      </c>
      <c r="I27" s="10">
        <f t="shared" si="3"/>
        <v>0.1673830382</v>
      </c>
      <c r="J27" s="7" t="str">
        <f>IFERROR(__xludf.DUMMYFUNCTION("""COMPUTED_VALUE"""),"Atl/ Cor/ Ris/ Sant/ Tol")</f>
        <v>Atl/ Cor/ Ris/ Sant/ Tol</v>
      </c>
      <c r="K27" s="7" t="str">
        <f>IFERROR(__xludf.DUMMYFUNCTION("""COMPUTED_VALUE"""),"Hombres")</f>
        <v>Hombres</v>
      </c>
      <c r="L27" s="7" t="str">
        <f>IFERROR(__xludf.DUMMYFUNCTION("""COMPUTED_VALUE"""),"25-34")</f>
        <v>25-34</v>
      </c>
      <c r="M2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7" s="7" t="s">
        <v>25</v>
      </c>
      <c r="O27" s="7" t="str">
        <f>IFERROR(__xludf.DUMMYFUNCTION("""COMPUTED_VALUE"""),"Seguridad")</f>
        <v>Seguridad</v>
      </c>
      <c r="P27" s="7" t="str">
        <f>IFERROR(__xludf.DUMMYFUNCTION("""COMPUTED_VALUE"""),"Politica Social")</f>
        <v>Politica Social</v>
      </c>
      <c r="Q27" s="7" t="str">
        <f>IFERROR(__xludf.DUMMYFUNCTION("""COMPUTED_VALUE"""),"VEP")</f>
        <v>VEP</v>
      </c>
      <c r="R27" s="7" t="s">
        <v>47</v>
      </c>
      <c r="S27" s="7" t="s">
        <v>30</v>
      </c>
      <c r="T27" s="7" t="s">
        <v>31</v>
      </c>
      <c r="U27" s="7" t="str">
        <f>IFERROR(__xludf.DUMMYFUNCTION("""COMPUTED_VALUE"""),"Sencillo / Cotidiano")</f>
        <v>Sencillo / Cotidiano</v>
      </c>
      <c r="V27" s="12" t="s">
        <v>48</v>
      </c>
    </row>
    <row r="28">
      <c r="A28" s="7" t="s">
        <v>22</v>
      </c>
      <c r="B28" s="7" t="s">
        <v>23</v>
      </c>
      <c r="C28" s="7" t="s">
        <v>57</v>
      </c>
      <c r="D28" s="8">
        <v>696992.75</v>
      </c>
      <c r="E28" s="8">
        <v>203779.0</v>
      </c>
      <c r="F28" s="8">
        <v>94220.0</v>
      </c>
      <c r="G28" s="9">
        <f t="shared" si="1"/>
        <v>7.397503184</v>
      </c>
      <c r="H28" s="9">
        <f t="shared" si="2"/>
        <v>3420.336492</v>
      </c>
      <c r="I28" s="10">
        <f t="shared" si="3"/>
        <v>0.462363639</v>
      </c>
      <c r="J28" s="7" t="str">
        <f>IFERROR(__xludf.DUMMYFUNCTION("""COMPUTED_VALUE"""),"Atl/ Cor/ Ris/ Sant/ Tol")</f>
        <v>Atl/ Cor/ Ris/ Sant/ Tol</v>
      </c>
      <c r="K28" s="7" t="str">
        <f>IFERROR(__xludf.DUMMYFUNCTION("""COMPUTED_VALUE"""),"Mujeres")</f>
        <v>Mujeres</v>
      </c>
      <c r="L28" s="7" t="str">
        <f>IFERROR(__xludf.DUMMYFUNCTION("""COMPUTED_VALUE"""),"25-34")</f>
        <v>25-34</v>
      </c>
      <c r="M28" s="7" t="str">
        <f>IFERROR(__xludf.DUMMYFUNCTION("""COMPUTED_VALUE"""),"conmigo y con todos ustedes, ¡vuelve la seguridad! | ctr | hep | me")</f>
        <v>conmigo y con todos ustedes, ¡vuelve la seguridad! | ctr | hep | me</v>
      </c>
      <c r="N28" s="7" t="s">
        <v>25</v>
      </c>
      <c r="O28" s="7" t="str">
        <f>IFERROR(__xludf.DUMMYFUNCTION("""COMPUTED_VALUE"""),"Seguridad")</f>
        <v>Seguridad</v>
      </c>
      <c r="P28" s="7" t="str">
        <f>IFERROR(__xludf.DUMMYFUNCTION("""COMPUTED_VALUE"""),"Control territorial")</f>
        <v>Control territorial</v>
      </c>
      <c r="Q28" s="7" t="str">
        <f>IFERROR(__xludf.DUMMYFUNCTION("""COMPUTED_VALUE"""),"HEP")</f>
        <v>HEP</v>
      </c>
      <c r="R28" s="7" t="s">
        <v>29</v>
      </c>
      <c r="S28" s="7" t="s">
        <v>30</v>
      </c>
      <c r="T28" s="7" t="s">
        <v>31</v>
      </c>
      <c r="U28" s="7" t="str">
        <f>IFERROR(__xludf.DUMMYFUNCTION("""COMPUTED_VALUE"""),"Mixto / Equilibrado")</f>
        <v>Mixto / Equilibrado</v>
      </c>
      <c r="V28" s="12" t="s">
        <v>58</v>
      </c>
    </row>
    <row r="29">
      <c r="A29" s="7" t="s">
        <v>22</v>
      </c>
      <c r="B29" s="7" t="s">
        <v>23</v>
      </c>
      <c r="C29" s="7" t="s">
        <v>38</v>
      </c>
      <c r="D29" s="8">
        <v>694198.57</v>
      </c>
      <c r="E29" s="8">
        <v>214320.0</v>
      </c>
      <c r="F29" s="8">
        <v>94631.0</v>
      </c>
      <c r="G29" s="9">
        <f t="shared" si="1"/>
        <v>7.335847344</v>
      </c>
      <c r="H29" s="9">
        <f t="shared" si="2"/>
        <v>3239.075075</v>
      </c>
      <c r="I29" s="10">
        <f t="shared" si="3"/>
        <v>0.4415406868</v>
      </c>
      <c r="J29" s="7" t="str">
        <f>IFERROR(__xludf.DUMMYFUNCTION("""COMPUTED_VALUE"""),"Atl/ Cor/ Ris/ Sant/ Tol")</f>
        <v>Atl/ Cor/ Ris/ Sant/ Tol</v>
      </c>
      <c r="K29" s="7" t="str">
        <f>IFERROR(__xludf.DUMMYFUNCTION("""COMPUTED_VALUE"""),"Mujeres")</f>
        <v>Mujeres</v>
      </c>
      <c r="L29" s="7" t="str">
        <f>IFERROR(__xludf.DUMMYFUNCTION("""COMPUTED_VALUE"""),"25-34")</f>
        <v>25-34</v>
      </c>
      <c r="M29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29" s="7" t="s">
        <v>25</v>
      </c>
      <c r="O29" s="7" t="str">
        <f>IFERROR(__xludf.DUMMYFUNCTION("""COMPUTED_VALUE"""),"Petro/Corrupción/Política")</f>
        <v>Petro/Corrupción/Política</v>
      </c>
      <c r="P29" s="7" t="str">
        <f>IFERROR(__xludf.DUMMYFUNCTION("""COMPUTED_VALUE"""),"Embajadas")</f>
        <v>Embajadas</v>
      </c>
      <c r="Q29" s="7" t="str">
        <f>IFERROR(__xludf.DUMMYFUNCTION("""COMPUTED_VALUE"""),"HEP")</f>
        <v>HEP</v>
      </c>
      <c r="R29" s="7" t="s">
        <v>29</v>
      </c>
      <c r="S29" s="7" t="s">
        <v>30</v>
      </c>
      <c r="T29" s="7" t="s">
        <v>31</v>
      </c>
      <c r="U29" s="7" t="str">
        <f>IFERROR(__xludf.DUMMYFUNCTION("""COMPUTED_VALUE"""),"Mixto / Equilibrado")</f>
        <v>Mixto / Equilibrado</v>
      </c>
      <c r="V29" s="12" t="s">
        <v>39</v>
      </c>
    </row>
    <row r="30">
      <c r="A30" s="7" t="s">
        <v>64</v>
      </c>
      <c r="B30" s="7" t="s">
        <v>65</v>
      </c>
      <c r="C30" s="7" t="s">
        <v>24</v>
      </c>
      <c r="D30" s="8">
        <v>691857.36</v>
      </c>
      <c r="E30" s="8">
        <v>199004.0</v>
      </c>
      <c r="F30" s="8">
        <v>110789.0</v>
      </c>
      <c r="G30" s="9">
        <f t="shared" si="1"/>
        <v>6.244819973</v>
      </c>
      <c r="H30" s="9">
        <f t="shared" si="2"/>
        <v>3476.600269</v>
      </c>
      <c r="I30" s="10">
        <f t="shared" si="3"/>
        <v>0.5567174529</v>
      </c>
      <c r="J30" s="7" t="str">
        <f>IFERROR(__xludf.DUMMYFUNCTION("""COMPUTED_VALUE"""),"Antioquia")</f>
        <v>Antioquia</v>
      </c>
      <c r="K30" s="7" t="str">
        <f>IFERROR(__xludf.DUMMYFUNCTION("""COMPUTED_VALUE"""),"Mujeres")</f>
        <v>Mujeres</v>
      </c>
      <c r="L30" s="7" t="str">
        <f>IFERROR(__xludf.DUMMYFUNCTION("""COMPUTED_VALUE"""),"55+")</f>
        <v>55+</v>
      </c>
      <c r="M30" s="7" t="str">
        <f>IFERROR(__xludf.DUMMYFUNCTION("""COMPUTED_VALUE"""),"¡que vuelva la seguridad democrática! | sde | hep | sc")</f>
        <v>¡que vuelva la seguridad democrática! | sde | hep | sc</v>
      </c>
      <c r="N30" s="7" t="s">
        <v>25</v>
      </c>
      <c r="O30" s="7" t="str">
        <f>IFERROR(__xludf.DUMMYFUNCTION("""COMPUTED_VALUE"""),"Seguridad")</f>
        <v>Seguridad</v>
      </c>
      <c r="P30" s="7" t="str">
        <f>IFERROR(__xludf.DUMMYFUNCTION("""COMPUTED_VALUE"""),"Seguridad democrática")</f>
        <v>Seguridad democrática</v>
      </c>
      <c r="Q30" s="7" t="str">
        <f>IFERROR(__xludf.DUMMYFUNCTION("""COMPUTED_VALUE"""),"HEP")</f>
        <v>HEP</v>
      </c>
      <c r="R30" s="7" t="s">
        <v>29</v>
      </c>
      <c r="S30" s="7" t="s">
        <v>30</v>
      </c>
      <c r="T30" s="7" t="s">
        <v>31</v>
      </c>
      <c r="U30" s="7" t="str">
        <f>IFERROR(__xludf.DUMMYFUNCTION("""COMPUTED_VALUE"""),"Sencillo / Cotidiano")</f>
        <v>Sencillo / Cotidiano</v>
      </c>
      <c r="V30" s="11" t="s">
        <v>26</v>
      </c>
    </row>
    <row r="31">
      <c r="A31" s="7" t="s">
        <v>66</v>
      </c>
      <c r="B31" s="7" t="s">
        <v>67</v>
      </c>
      <c r="C31" s="7" t="s">
        <v>49</v>
      </c>
      <c r="D31" s="8">
        <v>685893.28</v>
      </c>
      <c r="E31" s="8">
        <v>191972.0</v>
      </c>
      <c r="F31" s="8">
        <v>120613.0</v>
      </c>
      <c r="G31" s="9">
        <f t="shared" si="1"/>
        <v>5.686727633</v>
      </c>
      <c r="H31" s="9">
        <f t="shared" si="2"/>
        <v>3572.881879</v>
      </c>
      <c r="I31" s="10">
        <f t="shared" si="3"/>
        <v>0.6282843331</v>
      </c>
      <c r="J31" s="7" t="str">
        <f>IFERROR(__xludf.DUMMYFUNCTION("""COMPUTED_VALUE"""),"Antioquia")</f>
        <v>Antioquia</v>
      </c>
      <c r="K31" s="7" t="str">
        <f>IFERROR(__xludf.DUMMYFUNCTION("""COMPUTED_VALUE"""),"Mujeres")</f>
        <v>Mujeres</v>
      </c>
      <c r="L31" s="7" t="str">
        <f>IFERROR(__xludf.DUMMYFUNCTION("""COMPUTED_VALUE"""),"45-54")</f>
        <v>45-54</v>
      </c>
      <c r="M31" s="7" t="str">
        <f>IFERROR(__xludf.DUMMYFUNCTION("""COMPUTED_VALUE"""),"la seguridad es el camino hacia la paz en colombia | aus | hep | sc")</f>
        <v>la seguridad es el camino hacia la paz en colombia | aus | hep | sc</v>
      </c>
      <c r="N31" s="7" t="s">
        <v>25</v>
      </c>
      <c r="O31" s="7" t="str">
        <f>IFERROR(__xludf.DUMMYFUNCTION("""COMPUTED_VALUE"""),"Seguridad")</f>
        <v>Seguridad</v>
      </c>
      <c r="P31" s="7" t="str">
        <f>IFERROR(__xludf.DUMMYFUNCTION("""COMPUTED_VALUE"""),"Álvaro Uribe/Seguridad democrática")</f>
        <v>Álvaro Uribe/Seguridad democrática</v>
      </c>
      <c r="Q31" s="7" t="str">
        <f>IFERROR(__xludf.DUMMYFUNCTION("""COMPUTED_VALUE"""),"HEP")</f>
        <v>HEP</v>
      </c>
      <c r="R31" s="7" t="s">
        <v>29</v>
      </c>
      <c r="S31" s="7" t="s">
        <v>30</v>
      </c>
      <c r="T31" s="7" t="s">
        <v>31</v>
      </c>
      <c r="U31" s="7" t="str">
        <f>IFERROR(__xludf.DUMMYFUNCTION("""COMPUTED_VALUE"""),"Sencillo / Cotidiano")</f>
        <v>Sencillo / Cotidiano</v>
      </c>
      <c r="V31" s="12" t="s">
        <v>50</v>
      </c>
    </row>
    <row r="32">
      <c r="A32" s="7" t="s">
        <v>60</v>
      </c>
      <c r="B32" s="7" t="s">
        <v>61</v>
      </c>
      <c r="C32" s="7" t="s">
        <v>68</v>
      </c>
      <c r="D32" s="8">
        <v>681129.43</v>
      </c>
      <c r="E32" s="8">
        <v>227847.0</v>
      </c>
      <c r="F32" s="8">
        <v>46656.0</v>
      </c>
      <c r="G32" s="9">
        <f t="shared" si="1"/>
        <v>14.59896755</v>
      </c>
      <c r="H32" s="9">
        <f t="shared" si="2"/>
        <v>2989.415836</v>
      </c>
      <c r="I32" s="10">
        <f t="shared" si="3"/>
        <v>0.2047689897</v>
      </c>
      <c r="J32" s="7" t="str">
        <f>IFERROR(__xludf.DUMMYFUNCTION("""COMPUTED_VALUE"""),"Atl/ Cor/ Ris/ Sant/ Tol")</f>
        <v>Atl/ Cor/ Ris/ Sant/ Tol</v>
      </c>
      <c r="K32" s="7" t="str">
        <f>IFERROR(__xludf.DUMMYFUNCTION("""COMPUTED_VALUE"""),"Mujeres")</f>
        <v>Mujeres</v>
      </c>
      <c r="L32" s="7" t="str">
        <f>IFERROR(__xludf.DUMMYFUNCTION("""COMPUTED_VALUE"""),"55+")</f>
        <v>55+</v>
      </c>
      <c r="M32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32" s="7" t="s">
        <v>25</v>
      </c>
      <c r="O32" s="7" t="str">
        <f>IFERROR(__xludf.DUMMYFUNCTION("""COMPUTED_VALUE"""),"Petro/Corrupción/Política")</f>
        <v>Petro/Corrupción/Política</v>
      </c>
      <c r="P32" s="7" t="str">
        <f>IFERROR(__xludf.DUMMYFUNCTION("""COMPUTED_VALUE"""),"Embajadas")</f>
        <v>Embajadas</v>
      </c>
      <c r="Q32" s="7" t="str">
        <f>IFERROR(__xludf.DUMMYFUNCTION("""COMPUTED_VALUE"""),"VEP")</f>
        <v>VEP</v>
      </c>
      <c r="R32" s="7" t="s">
        <v>47</v>
      </c>
      <c r="S32" s="7" t="s">
        <v>30</v>
      </c>
      <c r="T32" s="7" t="s">
        <v>31</v>
      </c>
      <c r="U32" s="7" t="str">
        <f>IFERROR(__xludf.DUMMYFUNCTION("""COMPUTED_VALUE"""),"Mixto / Equilibrado")</f>
        <v>Mixto / Equilibrado</v>
      </c>
      <c r="V32" s="12" t="s">
        <v>69</v>
      </c>
    </row>
    <row r="33">
      <c r="A33" s="7" t="s">
        <v>62</v>
      </c>
      <c r="B33" s="7" t="s">
        <v>63</v>
      </c>
      <c r="C33" s="7" t="s">
        <v>34</v>
      </c>
      <c r="D33" s="8">
        <v>672865.38</v>
      </c>
      <c r="E33" s="8">
        <v>256715.0</v>
      </c>
      <c r="F33" s="8">
        <v>91181.0</v>
      </c>
      <c r="G33" s="9">
        <f t="shared" si="1"/>
        <v>7.379447253</v>
      </c>
      <c r="H33" s="9">
        <f t="shared" si="2"/>
        <v>2621.059852</v>
      </c>
      <c r="I33" s="10">
        <f t="shared" si="3"/>
        <v>0.3551837641</v>
      </c>
      <c r="J33" s="7" t="str">
        <f>IFERROR(__xludf.DUMMYFUNCTION("""COMPUTED_VALUE"""),"Antioquia")</f>
        <v>Antioquia</v>
      </c>
      <c r="K33" s="7" t="str">
        <f>IFERROR(__xludf.DUMMYFUNCTION("""COMPUTED_VALUE"""),"Hombres")</f>
        <v>Hombres</v>
      </c>
      <c r="L33" s="7" t="str">
        <f>IFERROR(__xludf.DUMMYFUNCTION("""COMPUTED_VALUE"""),"55+")</f>
        <v>55+</v>
      </c>
      <c r="M33" s="7" t="str">
        <f>IFERROR(__xludf.DUMMYFUNCTION("""COMPUTED_VALUE"""),"no más extorsión en colombia | ext | hep | me")</f>
        <v>no más extorsión en colombia | ext | hep | me</v>
      </c>
      <c r="N33" s="7" t="s">
        <v>25</v>
      </c>
      <c r="O33" s="7" t="str">
        <f>IFERROR(__xludf.DUMMYFUNCTION("""COMPUTED_VALUE"""),"Seguridad")</f>
        <v>Seguridad</v>
      </c>
      <c r="P33" s="7" t="str">
        <f>IFERROR(__xludf.DUMMYFUNCTION("""COMPUTED_VALUE"""),"Extorsión")</f>
        <v>Extorsión</v>
      </c>
      <c r="Q33" s="7" t="str">
        <f>IFERROR(__xludf.DUMMYFUNCTION("""COMPUTED_VALUE"""),"HEP")</f>
        <v>HEP</v>
      </c>
      <c r="R33" s="7" t="s">
        <v>29</v>
      </c>
      <c r="S33" s="7" t="s">
        <v>30</v>
      </c>
      <c r="T33" s="7" t="s">
        <v>31</v>
      </c>
      <c r="U33" s="7" t="str">
        <f>IFERROR(__xludf.DUMMYFUNCTION("""COMPUTED_VALUE"""),"Mixto / Equilibrado")</f>
        <v>Mixto / Equilibrado</v>
      </c>
      <c r="V33" s="12" t="s">
        <v>35</v>
      </c>
    </row>
    <row r="34">
      <c r="A34" s="7" t="s">
        <v>53</v>
      </c>
      <c r="B34" s="7" t="s">
        <v>54</v>
      </c>
      <c r="C34" s="7" t="s">
        <v>42</v>
      </c>
      <c r="D34" s="8">
        <v>670519.2</v>
      </c>
      <c r="E34" s="8">
        <v>446227.0</v>
      </c>
      <c r="F34" s="8">
        <v>78679.0</v>
      </c>
      <c r="G34" s="9">
        <f t="shared" si="1"/>
        <v>8.522213043</v>
      </c>
      <c r="H34" s="9">
        <f t="shared" si="2"/>
        <v>1502.641481</v>
      </c>
      <c r="I34" s="10">
        <f t="shared" si="3"/>
        <v>0.1763205723</v>
      </c>
      <c r="J34" s="7" t="str">
        <f>IFERROR(__xludf.DUMMYFUNCTION("""COMPUTED_VALUE"""),"Atl/ Cor/ Ris/ Sant/ Tol")</f>
        <v>Atl/ Cor/ Ris/ Sant/ Tol</v>
      </c>
      <c r="K34" s="7" t="str">
        <f>IFERROR(__xludf.DUMMYFUNCTION("""COMPUTED_VALUE"""),"Hombres")</f>
        <v>Hombres</v>
      </c>
      <c r="L34" s="7" t="str">
        <f>IFERROR(__xludf.DUMMYFUNCTION("""COMPUTED_VALUE"""),"55+")</f>
        <v>55+</v>
      </c>
      <c r="M34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34" s="7" t="s">
        <v>25</v>
      </c>
      <c r="O34" s="7" t="str">
        <f>IFERROR(__xludf.DUMMYFUNCTION("""COMPUTED_VALUE"""),"Salud")</f>
        <v>Salud</v>
      </c>
      <c r="P34" s="7" t="str">
        <f>IFERROR(__xludf.DUMMYFUNCTION("""COMPUTED_VALUE"""),"Deuda y quejas en el sector salud")</f>
        <v>Deuda y quejas en el sector salud</v>
      </c>
      <c r="Q34" s="7" t="str">
        <f>IFERROR(__xludf.DUMMYFUNCTION("""COMPUTED_VALUE"""),"HCO")</f>
        <v>HCO</v>
      </c>
      <c r="R34" s="7" t="s">
        <v>29</v>
      </c>
      <c r="S34" s="7" t="s">
        <v>43</v>
      </c>
      <c r="T34" s="7" t="s">
        <v>44</v>
      </c>
      <c r="U34" s="7" t="str">
        <f>IFERROR(__xludf.DUMMYFUNCTION("""COMPUTED_VALUE"""),"Técnico / Especializado")</f>
        <v>Técnico / Especializado</v>
      </c>
      <c r="V34" s="12" t="s">
        <v>45</v>
      </c>
    </row>
    <row r="35">
      <c r="A35" s="7" t="s">
        <v>22</v>
      </c>
      <c r="B35" s="7" t="s">
        <v>23</v>
      </c>
      <c r="C35" s="7" t="s">
        <v>51</v>
      </c>
      <c r="D35" s="8">
        <v>650326.65</v>
      </c>
      <c r="E35" s="8">
        <v>267268.0</v>
      </c>
      <c r="F35" s="8">
        <v>79516.0</v>
      </c>
      <c r="G35" s="9">
        <f t="shared" si="1"/>
        <v>8.178563434</v>
      </c>
      <c r="H35" s="9">
        <f t="shared" si="2"/>
        <v>2433.237986</v>
      </c>
      <c r="I35" s="10">
        <f t="shared" si="3"/>
        <v>0.2975141057</v>
      </c>
      <c r="J35" s="7" t="str">
        <f>IFERROR(__xludf.DUMMYFUNCTION("""COMPUTED_VALUE"""),"Atl/ Cor/ Ris/ Sant/ Tol")</f>
        <v>Atl/ Cor/ Ris/ Sant/ Tol</v>
      </c>
      <c r="K35" s="7" t="str">
        <f>IFERROR(__xludf.DUMMYFUNCTION("""COMPUTED_VALUE"""),"Mujeres")</f>
        <v>Mujeres</v>
      </c>
      <c r="L35" s="7" t="str">
        <f>IFERROR(__xludf.DUMMYFUNCTION("""COMPUTED_VALUE"""),"25-34")</f>
        <v>25-34</v>
      </c>
      <c r="M35" s="7" t="str">
        <f>IFERROR(__xludf.DUMMYFUNCTION("""COMPUTED_VALUE"""),"¡empezó la defensa de la democracia! | sde | hep | me")</f>
        <v>¡empezó la defensa de la democracia! | sde | hep | me</v>
      </c>
      <c r="N35" s="7" t="s">
        <v>25</v>
      </c>
      <c r="O35" s="7" t="str">
        <f>IFERROR(__xludf.DUMMYFUNCTION("""COMPUTED_VALUE"""),"Seguridad")</f>
        <v>Seguridad</v>
      </c>
      <c r="P35" s="7" t="str">
        <f>IFERROR(__xludf.DUMMYFUNCTION("""COMPUTED_VALUE"""),"Seguridad democrática")</f>
        <v>Seguridad democrática</v>
      </c>
      <c r="Q35" s="7" t="str">
        <f>IFERROR(__xludf.DUMMYFUNCTION("""COMPUTED_VALUE"""),"HEP")</f>
        <v>HEP</v>
      </c>
      <c r="R35" s="7" t="s">
        <v>29</v>
      </c>
      <c r="S35" s="7" t="s">
        <v>30</v>
      </c>
      <c r="T35" s="7" t="s">
        <v>31</v>
      </c>
      <c r="U35" s="7" t="str">
        <f>IFERROR(__xludf.DUMMYFUNCTION("""COMPUTED_VALUE"""),"Mixto / Equilibrado")</f>
        <v>Mixto / Equilibrado</v>
      </c>
      <c r="V35" s="12" t="s">
        <v>52</v>
      </c>
    </row>
    <row r="36">
      <c r="A36" s="7" t="s">
        <v>55</v>
      </c>
      <c r="B36" s="7" t="s">
        <v>56</v>
      </c>
      <c r="C36" s="7" t="s">
        <v>34</v>
      </c>
      <c r="D36" s="8">
        <v>648954.8</v>
      </c>
      <c r="E36" s="8">
        <v>222743.0</v>
      </c>
      <c r="F36" s="8">
        <v>95671.0</v>
      </c>
      <c r="G36" s="9">
        <f t="shared" si="1"/>
        <v>6.783192399</v>
      </c>
      <c r="H36" s="9">
        <f t="shared" si="2"/>
        <v>2913.468886</v>
      </c>
      <c r="I36" s="10">
        <f t="shared" si="3"/>
        <v>0.4295129364</v>
      </c>
      <c r="J36" s="7" t="str">
        <f>IFERROR(__xludf.DUMMYFUNCTION("""COMPUTED_VALUE"""),"Antioquia")</f>
        <v>Antioquia</v>
      </c>
      <c r="K36" s="7" t="str">
        <f>IFERROR(__xludf.DUMMYFUNCTION("""COMPUTED_VALUE"""),"Mujeres")</f>
        <v>Mujeres</v>
      </c>
      <c r="L36" s="7" t="str">
        <f>IFERROR(__xludf.DUMMYFUNCTION("""COMPUTED_VALUE"""),"35-44")</f>
        <v>35-44</v>
      </c>
      <c r="M36" s="7" t="str">
        <f>IFERROR(__xludf.DUMMYFUNCTION("""COMPUTED_VALUE"""),"no más extorsión en colombia | ext | hep | me")</f>
        <v>no más extorsión en colombia | ext | hep | me</v>
      </c>
      <c r="N36" s="7" t="s">
        <v>25</v>
      </c>
      <c r="O36" s="7" t="str">
        <f>IFERROR(__xludf.DUMMYFUNCTION("""COMPUTED_VALUE"""),"Seguridad")</f>
        <v>Seguridad</v>
      </c>
      <c r="P36" s="7" t="str">
        <f>IFERROR(__xludf.DUMMYFUNCTION("""COMPUTED_VALUE"""),"Extorsión")</f>
        <v>Extorsión</v>
      </c>
      <c r="Q36" s="7" t="str">
        <f>IFERROR(__xludf.DUMMYFUNCTION("""COMPUTED_VALUE"""),"HEP")</f>
        <v>HEP</v>
      </c>
      <c r="R36" s="7" t="s">
        <v>29</v>
      </c>
      <c r="S36" s="7" t="s">
        <v>30</v>
      </c>
      <c r="T36" s="7" t="s">
        <v>31</v>
      </c>
      <c r="U36" s="7" t="str">
        <f>IFERROR(__xludf.DUMMYFUNCTION("""COMPUTED_VALUE"""),"Mixto / Equilibrado")</f>
        <v>Mixto / Equilibrado</v>
      </c>
      <c r="V36" s="12" t="s">
        <v>35</v>
      </c>
    </row>
    <row r="37">
      <c r="A37" s="7" t="s">
        <v>62</v>
      </c>
      <c r="B37" s="7" t="s">
        <v>63</v>
      </c>
      <c r="C37" s="7" t="s">
        <v>46</v>
      </c>
      <c r="D37" s="8">
        <v>640532.14</v>
      </c>
      <c r="E37" s="8">
        <v>232242.0</v>
      </c>
      <c r="F37" s="8">
        <v>56641.0</v>
      </c>
      <c r="G37" s="9">
        <f t="shared" si="1"/>
        <v>11.3086305</v>
      </c>
      <c r="H37" s="9">
        <f t="shared" si="2"/>
        <v>2758.037478</v>
      </c>
      <c r="I37" s="10">
        <f t="shared" si="3"/>
        <v>0.2438878411</v>
      </c>
      <c r="J37" s="7" t="str">
        <f>IFERROR(__xludf.DUMMYFUNCTION("""COMPUTED_VALUE"""),"Antioquia")</f>
        <v>Antioquia</v>
      </c>
      <c r="K37" s="7" t="str">
        <f>IFERROR(__xludf.DUMMYFUNCTION("""COMPUTED_VALUE"""),"Hombres")</f>
        <v>Hombres</v>
      </c>
      <c r="L37" s="7" t="str">
        <f>IFERROR(__xludf.DUMMYFUNCTION("""COMPUTED_VALUE"""),"55+")</f>
        <v>55+</v>
      </c>
      <c r="M3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37" s="7" t="s">
        <v>25</v>
      </c>
      <c r="O37" s="7" t="str">
        <f>IFERROR(__xludf.DUMMYFUNCTION("""COMPUTED_VALUE"""),"Seguridad")</f>
        <v>Seguridad</v>
      </c>
      <c r="P37" s="7" t="str">
        <f>IFERROR(__xludf.DUMMYFUNCTION("""COMPUTED_VALUE"""),"Politica Social")</f>
        <v>Politica Social</v>
      </c>
      <c r="Q37" s="7" t="str">
        <f>IFERROR(__xludf.DUMMYFUNCTION("""COMPUTED_VALUE"""),"VEP")</f>
        <v>VEP</v>
      </c>
      <c r="R37" s="7" t="s">
        <v>47</v>
      </c>
      <c r="S37" s="7" t="s">
        <v>30</v>
      </c>
      <c r="T37" s="7" t="s">
        <v>31</v>
      </c>
      <c r="U37" s="7" t="str">
        <f>IFERROR(__xludf.DUMMYFUNCTION("""COMPUTED_VALUE"""),"Sencillo / Cotidiano")</f>
        <v>Sencillo / Cotidiano</v>
      </c>
      <c r="V37" s="12" t="s">
        <v>48</v>
      </c>
    </row>
    <row r="38">
      <c r="A38" s="7" t="s">
        <v>32</v>
      </c>
      <c r="B38" s="7" t="s">
        <v>33</v>
      </c>
      <c r="C38" s="7" t="s">
        <v>42</v>
      </c>
      <c r="D38" s="8">
        <v>636143.06</v>
      </c>
      <c r="E38" s="8">
        <v>452942.0</v>
      </c>
      <c r="F38" s="8">
        <v>63098.0</v>
      </c>
      <c r="G38" s="9">
        <f t="shared" si="1"/>
        <v>10.08182605</v>
      </c>
      <c r="H38" s="9">
        <f t="shared" si="2"/>
        <v>1404.469137</v>
      </c>
      <c r="I38" s="10">
        <f t="shared" si="3"/>
        <v>0.1393070194</v>
      </c>
      <c r="J38" s="7" t="str">
        <f>IFERROR(__xludf.DUMMYFUNCTION("""COMPUTED_VALUE"""),"Atl/ Cor/ Ris/ Sant/ Tol")</f>
        <v>Atl/ Cor/ Ris/ Sant/ Tol</v>
      </c>
      <c r="K38" s="7" t="str">
        <f>IFERROR(__xludf.DUMMYFUNCTION("""COMPUTED_VALUE"""),"Hombres")</f>
        <v>Hombres</v>
      </c>
      <c r="L38" s="7" t="str">
        <f>IFERROR(__xludf.DUMMYFUNCTION("""COMPUTED_VALUE"""),"25-34")</f>
        <v>25-34</v>
      </c>
      <c r="M38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38" s="7" t="s">
        <v>25</v>
      </c>
      <c r="O38" s="7" t="str">
        <f>IFERROR(__xludf.DUMMYFUNCTION("""COMPUTED_VALUE"""),"Salud")</f>
        <v>Salud</v>
      </c>
      <c r="P38" s="7" t="str">
        <f>IFERROR(__xludf.DUMMYFUNCTION("""COMPUTED_VALUE"""),"Deuda y quejas en el sector salud")</f>
        <v>Deuda y quejas en el sector salud</v>
      </c>
      <c r="Q38" s="7" t="str">
        <f>IFERROR(__xludf.DUMMYFUNCTION("""COMPUTED_VALUE"""),"HCO")</f>
        <v>HCO</v>
      </c>
      <c r="R38" s="7" t="s">
        <v>29</v>
      </c>
      <c r="S38" s="7" t="s">
        <v>43</v>
      </c>
      <c r="T38" s="7" t="s">
        <v>44</v>
      </c>
      <c r="U38" s="7" t="str">
        <f>IFERROR(__xludf.DUMMYFUNCTION("""COMPUTED_VALUE"""),"Técnico / Especializado")</f>
        <v>Técnico / Especializado</v>
      </c>
      <c r="V38" s="12" t="s">
        <v>45</v>
      </c>
    </row>
    <row r="39">
      <c r="A39" s="7" t="s">
        <v>22</v>
      </c>
      <c r="B39" s="7" t="s">
        <v>23</v>
      </c>
      <c r="C39" s="7" t="s">
        <v>42</v>
      </c>
      <c r="D39" s="8">
        <v>627217.78</v>
      </c>
      <c r="E39" s="8">
        <v>412236.0</v>
      </c>
      <c r="F39" s="8">
        <v>62980.0</v>
      </c>
      <c r="G39" s="9">
        <f t="shared" si="1"/>
        <v>9.958999365</v>
      </c>
      <c r="H39" s="9">
        <f t="shared" si="2"/>
        <v>1521.501713</v>
      </c>
      <c r="I39" s="10">
        <f t="shared" si="3"/>
        <v>0.1527765649</v>
      </c>
      <c r="J39" s="7" t="str">
        <f>IFERROR(__xludf.DUMMYFUNCTION("""COMPUTED_VALUE"""),"Atl/ Cor/ Ris/ Sant/ Tol")</f>
        <v>Atl/ Cor/ Ris/ Sant/ Tol</v>
      </c>
      <c r="K39" s="7" t="str">
        <f>IFERROR(__xludf.DUMMYFUNCTION("""COMPUTED_VALUE"""),"Mujeres")</f>
        <v>Mujeres</v>
      </c>
      <c r="L39" s="7" t="str">
        <f>IFERROR(__xludf.DUMMYFUNCTION("""COMPUTED_VALUE"""),"25-34")</f>
        <v>25-34</v>
      </c>
      <c r="M39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39" s="7" t="s">
        <v>25</v>
      </c>
      <c r="O39" s="7" t="str">
        <f>IFERROR(__xludf.DUMMYFUNCTION("""COMPUTED_VALUE"""),"Salud")</f>
        <v>Salud</v>
      </c>
      <c r="P39" s="7" t="str">
        <f>IFERROR(__xludf.DUMMYFUNCTION("""COMPUTED_VALUE"""),"Deuda y quejas en el sector salud")</f>
        <v>Deuda y quejas en el sector salud</v>
      </c>
      <c r="Q39" s="7" t="str">
        <f>IFERROR(__xludf.DUMMYFUNCTION("""COMPUTED_VALUE"""),"HCO")</f>
        <v>HCO</v>
      </c>
      <c r="R39" s="7" t="s">
        <v>29</v>
      </c>
      <c r="S39" s="7" t="s">
        <v>43</v>
      </c>
      <c r="T39" s="7" t="s">
        <v>44</v>
      </c>
      <c r="U39" s="7" t="str">
        <f>IFERROR(__xludf.DUMMYFUNCTION("""COMPUTED_VALUE"""),"Técnico / Especializado")</f>
        <v>Técnico / Especializado</v>
      </c>
      <c r="V39" s="12" t="s">
        <v>45</v>
      </c>
    </row>
    <row r="40">
      <c r="A40" s="7" t="s">
        <v>64</v>
      </c>
      <c r="B40" s="7" t="s">
        <v>65</v>
      </c>
      <c r="C40" s="7" t="s">
        <v>51</v>
      </c>
      <c r="D40" s="8">
        <v>616903.45</v>
      </c>
      <c r="E40" s="8">
        <v>345593.0</v>
      </c>
      <c r="F40" s="8">
        <v>88721.0</v>
      </c>
      <c r="G40" s="9">
        <f t="shared" si="1"/>
        <v>6.953296852</v>
      </c>
      <c r="H40" s="9">
        <f t="shared" si="2"/>
        <v>1785.057712</v>
      </c>
      <c r="I40" s="10">
        <f t="shared" si="3"/>
        <v>0.2567210563</v>
      </c>
      <c r="J40" s="7" t="str">
        <f>IFERROR(__xludf.DUMMYFUNCTION("""COMPUTED_VALUE"""),"Antioquia")</f>
        <v>Antioquia</v>
      </c>
      <c r="K40" s="7" t="str">
        <f>IFERROR(__xludf.DUMMYFUNCTION("""COMPUTED_VALUE"""),"Mujeres")</f>
        <v>Mujeres</v>
      </c>
      <c r="L40" s="7" t="str">
        <f>IFERROR(__xludf.DUMMYFUNCTION("""COMPUTED_VALUE"""),"55+")</f>
        <v>55+</v>
      </c>
      <c r="M40" s="7" t="str">
        <f>IFERROR(__xludf.DUMMYFUNCTION("""COMPUTED_VALUE"""),"¡empezó la defensa de la democracia! | sde | hep | me")</f>
        <v>¡empezó la defensa de la democracia! | sde | hep | me</v>
      </c>
      <c r="N40" s="7" t="s">
        <v>25</v>
      </c>
      <c r="O40" s="7" t="str">
        <f>IFERROR(__xludf.DUMMYFUNCTION("""COMPUTED_VALUE"""),"Seguridad")</f>
        <v>Seguridad</v>
      </c>
      <c r="P40" s="7" t="str">
        <f>IFERROR(__xludf.DUMMYFUNCTION("""COMPUTED_VALUE"""),"Seguridad democrática")</f>
        <v>Seguridad democrática</v>
      </c>
      <c r="Q40" s="7" t="str">
        <f>IFERROR(__xludf.DUMMYFUNCTION("""COMPUTED_VALUE"""),"HEP")</f>
        <v>HEP</v>
      </c>
      <c r="R40" s="7" t="s">
        <v>29</v>
      </c>
      <c r="S40" s="7" t="s">
        <v>30</v>
      </c>
      <c r="T40" s="7" t="s">
        <v>31</v>
      </c>
      <c r="U40" s="7" t="str">
        <f>IFERROR(__xludf.DUMMYFUNCTION("""COMPUTED_VALUE"""),"Mixto / Equilibrado")</f>
        <v>Mixto / Equilibrado</v>
      </c>
      <c r="V40" s="12" t="s">
        <v>52</v>
      </c>
    </row>
    <row r="41">
      <c r="A41" s="7" t="s">
        <v>27</v>
      </c>
      <c r="B41" s="7" t="s">
        <v>28</v>
      </c>
      <c r="C41" s="7" t="s">
        <v>57</v>
      </c>
      <c r="D41" s="8">
        <v>613210.95</v>
      </c>
      <c r="E41" s="8">
        <v>269303.0</v>
      </c>
      <c r="F41" s="8">
        <v>90465.0</v>
      </c>
      <c r="G41" s="9">
        <f t="shared" si="1"/>
        <v>6.778433096</v>
      </c>
      <c r="H41" s="9">
        <f t="shared" si="2"/>
        <v>2277.029777</v>
      </c>
      <c r="I41" s="10">
        <f t="shared" si="3"/>
        <v>0.3359227339</v>
      </c>
      <c r="J41" s="7" t="str">
        <f>IFERROR(__xludf.DUMMYFUNCTION("""COMPUTED_VALUE"""),"Bogotá")</f>
        <v>Bogotá</v>
      </c>
      <c r="K41" s="7" t="str">
        <f>IFERROR(__xludf.DUMMYFUNCTION("""COMPUTED_VALUE"""),"Mujeres")</f>
        <v>Mujeres</v>
      </c>
      <c r="L41" s="7" t="str">
        <f>IFERROR(__xludf.DUMMYFUNCTION("""COMPUTED_VALUE"""),"55+")</f>
        <v>55+</v>
      </c>
      <c r="M41" s="7" t="str">
        <f>IFERROR(__xludf.DUMMYFUNCTION("""COMPUTED_VALUE"""),"conmigo y con todos ustedes, ¡vuelve la seguridad! | ctr | hep | me")</f>
        <v>conmigo y con todos ustedes, ¡vuelve la seguridad! | ctr | hep | me</v>
      </c>
      <c r="N41" s="7" t="s">
        <v>25</v>
      </c>
      <c r="O41" s="7" t="str">
        <f>IFERROR(__xludf.DUMMYFUNCTION("""COMPUTED_VALUE"""),"Seguridad")</f>
        <v>Seguridad</v>
      </c>
      <c r="P41" s="7" t="str">
        <f>IFERROR(__xludf.DUMMYFUNCTION("""COMPUTED_VALUE"""),"Control territorial")</f>
        <v>Control territorial</v>
      </c>
      <c r="Q41" s="7" t="str">
        <f>IFERROR(__xludf.DUMMYFUNCTION("""COMPUTED_VALUE"""),"HEP")</f>
        <v>HEP</v>
      </c>
      <c r="R41" s="7" t="s">
        <v>29</v>
      </c>
      <c r="S41" s="7" t="s">
        <v>30</v>
      </c>
      <c r="T41" s="7" t="s">
        <v>31</v>
      </c>
      <c r="U41" s="7" t="str">
        <f>IFERROR(__xludf.DUMMYFUNCTION("""COMPUTED_VALUE"""),"Mixto / Equilibrado")</f>
        <v>Mixto / Equilibrado</v>
      </c>
      <c r="V41" s="12" t="s">
        <v>58</v>
      </c>
    </row>
    <row r="42">
      <c r="A42" s="7" t="s">
        <v>60</v>
      </c>
      <c r="B42" s="7" t="s">
        <v>61</v>
      </c>
      <c r="C42" s="7" t="s">
        <v>38</v>
      </c>
      <c r="D42" s="8">
        <v>590782.28</v>
      </c>
      <c r="E42" s="8">
        <v>215539.0</v>
      </c>
      <c r="F42" s="8">
        <v>96809.0</v>
      </c>
      <c r="G42" s="9">
        <f t="shared" si="1"/>
        <v>6.102555341</v>
      </c>
      <c r="H42" s="9">
        <f t="shared" si="2"/>
        <v>2740.953053</v>
      </c>
      <c r="I42" s="10">
        <f t="shared" si="3"/>
        <v>0.449148414</v>
      </c>
      <c r="J42" s="7" t="str">
        <f>IFERROR(__xludf.DUMMYFUNCTION("""COMPUTED_VALUE"""),"Atl/ Cor/ Ris/ Sant/ Tol")</f>
        <v>Atl/ Cor/ Ris/ Sant/ Tol</v>
      </c>
      <c r="K42" s="7" t="str">
        <f>IFERROR(__xludf.DUMMYFUNCTION("""COMPUTED_VALUE"""),"Mujeres")</f>
        <v>Mujeres</v>
      </c>
      <c r="L42" s="7" t="str">
        <f>IFERROR(__xludf.DUMMYFUNCTION("""COMPUTED_VALUE"""),"55+")</f>
        <v>55+</v>
      </c>
      <c r="M42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42" s="7" t="s">
        <v>25</v>
      </c>
      <c r="O42" s="7" t="str">
        <f>IFERROR(__xludf.DUMMYFUNCTION("""COMPUTED_VALUE"""),"Petro/Corrupción/Política")</f>
        <v>Petro/Corrupción/Política</v>
      </c>
      <c r="P42" s="7" t="str">
        <f>IFERROR(__xludf.DUMMYFUNCTION("""COMPUTED_VALUE"""),"Embajadas")</f>
        <v>Embajadas</v>
      </c>
      <c r="Q42" s="7" t="str">
        <f>IFERROR(__xludf.DUMMYFUNCTION("""COMPUTED_VALUE"""),"HEP")</f>
        <v>HEP</v>
      </c>
      <c r="R42" s="7" t="s">
        <v>29</v>
      </c>
      <c r="S42" s="7" t="s">
        <v>30</v>
      </c>
      <c r="T42" s="7" t="s">
        <v>31</v>
      </c>
      <c r="U42" s="7" t="str">
        <f>IFERROR(__xludf.DUMMYFUNCTION("""COMPUTED_VALUE"""),"Mixto / Equilibrado")</f>
        <v>Mixto / Equilibrado</v>
      </c>
      <c r="V42" s="12" t="s">
        <v>39</v>
      </c>
    </row>
    <row r="43">
      <c r="A43" s="7" t="s">
        <v>40</v>
      </c>
      <c r="B43" s="7" t="s">
        <v>41</v>
      </c>
      <c r="C43" s="7" t="s">
        <v>34</v>
      </c>
      <c r="D43" s="8">
        <v>580401.82</v>
      </c>
      <c r="E43" s="8">
        <v>223737.0</v>
      </c>
      <c r="F43" s="8">
        <v>84569.0</v>
      </c>
      <c r="G43" s="9">
        <f t="shared" si="1"/>
        <v>6.863056439</v>
      </c>
      <c r="H43" s="9">
        <f t="shared" si="2"/>
        <v>2594.125335</v>
      </c>
      <c r="I43" s="10">
        <f t="shared" si="3"/>
        <v>0.3779839723</v>
      </c>
      <c r="J43" s="7" t="str">
        <f>IFERROR(__xludf.DUMMYFUNCTION("""COMPUTED_VALUE"""),"Atl/ Cor/ Ris/ Sant/ Tol")</f>
        <v>Atl/ Cor/ Ris/ Sant/ Tol</v>
      </c>
      <c r="K43" s="7" t="str">
        <f>IFERROR(__xludf.DUMMYFUNCTION("""COMPUTED_VALUE"""),"Mujeres")</f>
        <v>Mujeres</v>
      </c>
      <c r="L43" s="7" t="str">
        <f>IFERROR(__xludf.DUMMYFUNCTION("""COMPUTED_VALUE"""),"35-44")</f>
        <v>35-44</v>
      </c>
      <c r="M43" s="7" t="str">
        <f>IFERROR(__xludf.DUMMYFUNCTION("""COMPUTED_VALUE"""),"no más extorsión en colombia | ext | hep | me")</f>
        <v>no más extorsión en colombia | ext | hep | me</v>
      </c>
      <c r="N43" s="7" t="s">
        <v>25</v>
      </c>
      <c r="O43" s="7" t="str">
        <f>IFERROR(__xludf.DUMMYFUNCTION("""COMPUTED_VALUE"""),"Seguridad")</f>
        <v>Seguridad</v>
      </c>
      <c r="P43" s="7" t="str">
        <f>IFERROR(__xludf.DUMMYFUNCTION("""COMPUTED_VALUE"""),"Extorsión")</f>
        <v>Extorsión</v>
      </c>
      <c r="Q43" s="7" t="str">
        <f>IFERROR(__xludf.DUMMYFUNCTION("""COMPUTED_VALUE"""),"HEP")</f>
        <v>HEP</v>
      </c>
      <c r="R43" s="7" t="s">
        <v>29</v>
      </c>
      <c r="S43" s="7" t="s">
        <v>30</v>
      </c>
      <c r="T43" s="7" t="s">
        <v>31</v>
      </c>
      <c r="U43" s="7" t="str">
        <f>IFERROR(__xludf.DUMMYFUNCTION("""COMPUTED_VALUE"""),"Mixto / Equilibrado")</f>
        <v>Mixto / Equilibrado</v>
      </c>
      <c r="V43" s="12" t="s">
        <v>35</v>
      </c>
    </row>
    <row r="44">
      <c r="A44" s="7" t="s">
        <v>40</v>
      </c>
      <c r="B44" s="7" t="s">
        <v>41</v>
      </c>
      <c r="C44" s="7" t="s">
        <v>42</v>
      </c>
      <c r="D44" s="8">
        <v>553615.64</v>
      </c>
      <c r="E44" s="8">
        <v>399055.0</v>
      </c>
      <c r="F44" s="8">
        <v>62310.0</v>
      </c>
      <c r="G44" s="9">
        <f t="shared" si="1"/>
        <v>8.884860215</v>
      </c>
      <c r="H44" s="9">
        <f t="shared" si="2"/>
        <v>1387.316636</v>
      </c>
      <c r="I44" s="10">
        <f t="shared" si="3"/>
        <v>0.1561438899</v>
      </c>
      <c r="J44" s="7" t="str">
        <f>IFERROR(__xludf.DUMMYFUNCTION("""COMPUTED_VALUE"""),"Atl/ Cor/ Ris/ Sant/ Tol")</f>
        <v>Atl/ Cor/ Ris/ Sant/ Tol</v>
      </c>
      <c r="K44" s="7" t="str">
        <f>IFERROR(__xludf.DUMMYFUNCTION("""COMPUTED_VALUE"""),"Mujeres")</f>
        <v>Mujeres</v>
      </c>
      <c r="L44" s="7" t="str">
        <f>IFERROR(__xludf.DUMMYFUNCTION("""COMPUTED_VALUE"""),"35-44")</f>
        <v>35-44</v>
      </c>
      <c r="M44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44" s="7" t="s">
        <v>25</v>
      </c>
      <c r="O44" s="7" t="str">
        <f>IFERROR(__xludf.DUMMYFUNCTION("""COMPUTED_VALUE"""),"Salud")</f>
        <v>Salud</v>
      </c>
      <c r="P44" s="7" t="str">
        <f>IFERROR(__xludf.DUMMYFUNCTION("""COMPUTED_VALUE"""),"Deuda y quejas en el sector salud")</f>
        <v>Deuda y quejas en el sector salud</v>
      </c>
      <c r="Q44" s="7" t="str">
        <f>IFERROR(__xludf.DUMMYFUNCTION("""COMPUTED_VALUE"""),"HCO")</f>
        <v>HCO</v>
      </c>
      <c r="R44" s="7" t="s">
        <v>29</v>
      </c>
      <c r="S44" s="7" t="s">
        <v>43</v>
      </c>
      <c r="T44" s="7" t="s">
        <v>44</v>
      </c>
      <c r="U44" s="7" t="str">
        <f>IFERROR(__xludf.DUMMYFUNCTION("""COMPUTED_VALUE"""),"Técnico / Especializado")</f>
        <v>Técnico / Especializado</v>
      </c>
      <c r="V44" s="12" t="s">
        <v>45</v>
      </c>
    </row>
    <row r="45">
      <c r="A45" s="7" t="s">
        <v>40</v>
      </c>
      <c r="B45" s="7" t="s">
        <v>41</v>
      </c>
      <c r="C45" s="7" t="s">
        <v>57</v>
      </c>
      <c r="D45" s="8">
        <v>548983.68</v>
      </c>
      <c r="E45" s="8">
        <v>171785.0</v>
      </c>
      <c r="F45" s="8">
        <v>77817.0</v>
      </c>
      <c r="G45" s="9">
        <f t="shared" si="1"/>
        <v>7.054803963</v>
      </c>
      <c r="H45" s="9">
        <f t="shared" si="2"/>
        <v>3195.760282</v>
      </c>
      <c r="I45" s="10">
        <f t="shared" si="3"/>
        <v>0.4529906569</v>
      </c>
      <c r="J45" s="7" t="str">
        <f>IFERROR(__xludf.DUMMYFUNCTION("""COMPUTED_VALUE"""),"Atl/ Cor/ Ris/ Sant/ Tol")</f>
        <v>Atl/ Cor/ Ris/ Sant/ Tol</v>
      </c>
      <c r="K45" s="7" t="str">
        <f>IFERROR(__xludf.DUMMYFUNCTION("""COMPUTED_VALUE"""),"Mujeres")</f>
        <v>Mujeres</v>
      </c>
      <c r="L45" s="7" t="str">
        <f>IFERROR(__xludf.DUMMYFUNCTION("""COMPUTED_VALUE"""),"35-44")</f>
        <v>35-44</v>
      </c>
      <c r="M45" s="7" t="str">
        <f>IFERROR(__xludf.DUMMYFUNCTION("""COMPUTED_VALUE"""),"conmigo y con todos ustedes, ¡vuelve la seguridad! | ctr | hep | me")</f>
        <v>conmigo y con todos ustedes, ¡vuelve la seguridad! | ctr | hep | me</v>
      </c>
      <c r="N45" s="7" t="s">
        <v>25</v>
      </c>
      <c r="O45" s="7" t="str">
        <f>IFERROR(__xludf.DUMMYFUNCTION("""COMPUTED_VALUE"""),"Seguridad")</f>
        <v>Seguridad</v>
      </c>
      <c r="P45" s="7" t="str">
        <f>IFERROR(__xludf.DUMMYFUNCTION("""COMPUTED_VALUE"""),"Control territorial")</f>
        <v>Control territorial</v>
      </c>
      <c r="Q45" s="7" t="str">
        <f>IFERROR(__xludf.DUMMYFUNCTION("""COMPUTED_VALUE"""),"HEP")</f>
        <v>HEP</v>
      </c>
      <c r="R45" s="7" t="s">
        <v>29</v>
      </c>
      <c r="S45" s="7" t="s">
        <v>30</v>
      </c>
      <c r="T45" s="7" t="s">
        <v>31</v>
      </c>
      <c r="U45" s="7" t="str">
        <f>IFERROR(__xludf.DUMMYFUNCTION("""COMPUTED_VALUE"""),"Mixto / Equilibrado")</f>
        <v>Mixto / Equilibrado</v>
      </c>
      <c r="V45" s="12" t="s">
        <v>58</v>
      </c>
    </row>
    <row r="46">
      <c r="A46" s="7" t="s">
        <v>70</v>
      </c>
      <c r="B46" s="7" t="s">
        <v>71</v>
      </c>
      <c r="C46" s="7" t="s">
        <v>34</v>
      </c>
      <c r="D46" s="8">
        <v>541160.26</v>
      </c>
      <c r="E46" s="8">
        <v>201130.0</v>
      </c>
      <c r="F46" s="8">
        <v>85453.0</v>
      </c>
      <c r="G46" s="9">
        <f t="shared" si="1"/>
        <v>6.332840977</v>
      </c>
      <c r="H46" s="9">
        <f t="shared" si="2"/>
        <v>2690.599413</v>
      </c>
      <c r="I46" s="10">
        <f t="shared" si="3"/>
        <v>0.4248645155</v>
      </c>
      <c r="J46" s="7" t="str">
        <f>IFERROR(__xludf.DUMMYFUNCTION("""COMPUTED_VALUE"""),"Atl/ Cor/ Ris/ Sant/ Tol")</f>
        <v>Atl/ Cor/ Ris/ Sant/ Tol</v>
      </c>
      <c r="K46" s="7" t="str">
        <f>IFERROR(__xludf.DUMMYFUNCTION("""COMPUTED_VALUE"""),"Mujeres")</f>
        <v>Mujeres</v>
      </c>
      <c r="L46" s="7" t="str">
        <f>IFERROR(__xludf.DUMMYFUNCTION("""COMPUTED_VALUE"""),"45-54")</f>
        <v>45-54</v>
      </c>
      <c r="M46" s="7" t="str">
        <f>IFERROR(__xludf.DUMMYFUNCTION("""COMPUTED_VALUE"""),"no más extorsión en colombia | ext | hep | me")</f>
        <v>no más extorsión en colombia | ext | hep | me</v>
      </c>
      <c r="N46" s="7" t="s">
        <v>25</v>
      </c>
      <c r="O46" s="7" t="str">
        <f>IFERROR(__xludf.DUMMYFUNCTION("""COMPUTED_VALUE"""),"Seguridad")</f>
        <v>Seguridad</v>
      </c>
      <c r="P46" s="7" t="str">
        <f>IFERROR(__xludf.DUMMYFUNCTION("""COMPUTED_VALUE"""),"Extorsión")</f>
        <v>Extorsión</v>
      </c>
      <c r="Q46" s="7" t="str">
        <f>IFERROR(__xludf.DUMMYFUNCTION("""COMPUTED_VALUE"""),"HEP")</f>
        <v>HEP</v>
      </c>
      <c r="R46" s="7" t="s">
        <v>29</v>
      </c>
      <c r="S46" s="7" t="s">
        <v>30</v>
      </c>
      <c r="T46" s="7" t="s">
        <v>31</v>
      </c>
      <c r="U46" s="7" t="str">
        <f>IFERROR(__xludf.DUMMYFUNCTION("""COMPUTED_VALUE"""),"Mixto / Equilibrado")</f>
        <v>Mixto / Equilibrado</v>
      </c>
      <c r="V46" s="12" t="s">
        <v>35</v>
      </c>
    </row>
    <row r="47">
      <c r="A47" s="7" t="s">
        <v>36</v>
      </c>
      <c r="B47" s="7" t="s">
        <v>37</v>
      </c>
      <c r="C47" s="7" t="s">
        <v>57</v>
      </c>
      <c r="D47" s="8">
        <v>533518.99</v>
      </c>
      <c r="E47" s="8">
        <v>168769.0</v>
      </c>
      <c r="F47" s="8">
        <v>69594.0</v>
      </c>
      <c r="G47" s="9">
        <f t="shared" si="1"/>
        <v>7.666163606</v>
      </c>
      <c r="H47" s="9">
        <f t="shared" si="2"/>
        <v>3161.238083</v>
      </c>
      <c r="I47" s="10">
        <f t="shared" si="3"/>
        <v>0.4123624599</v>
      </c>
      <c r="J47" s="7" t="str">
        <f>IFERROR(__xludf.DUMMYFUNCTION("""COMPUTED_VALUE"""),"Antioquia")</f>
        <v>Antioquia</v>
      </c>
      <c r="K47" s="7" t="str">
        <f>IFERROR(__xludf.DUMMYFUNCTION("""COMPUTED_VALUE"""),"Mujeres")</f>
        <v>Mujeres</v>
      </c>
      <c r="L47" s="7" t="str">
        <f>IFERROR(__xludf.DUMMYFUNCTION("""COMPUTED_VALUE"""),"25-34")</f>
        <v>25-34</v>
      </c>
      <c r="M47" s="7" t="str">
        <f>IFERROR(__xludf.DUMMYFUNCTION("""COMPUTED_VALUE"""),"conmigo y con todos ustedes, ¡vuelve la seguridad! | ctr | hep | me")</f>
        <v>conmigo y con todos ustedes, ¡vuelve la seguridad! | ctr | hep | me</v>
      </c>
      <c r="N47" s="7" t="s">
        <v>25</v>
      </c>
      <c r="O47" s="7" t="str">
        <f>IFERROR(__xludf.DUMMYFUNCTION("""COMPUTED_VALUE"""),"Seguridad")</f>
        <v>Seguridad</v>
      </c>
      <c r="P47" s="7" t="str">
        <f>IFERROR(__xludf.DUMMYFUNCTION("""COMPUTED_VALUE"""),"Control territorial")</f>
        <v>Control territorial</v>
      </c>
      <c r="Q47" s="7" t="str">
        <f>IFERROR(__xludf.DUMMYFUNCTION("""COMPUTED_VALUE"""),"HEP")</f>
        <v>HEP</v>
      </c>
      <c r="R47" s="7" t="s">
        <v>29</v>
      </c>
      <c r="S47" s="7" t="s">
        <v>30</v>
      </c>
      <c r="T47" s="7" t="s">
        <v>31</v>
      </c>
      <c r="U47" s="7" t="str">
        <f>IFERROR(__xludf.DUMMYFUNCTION("""COMPUTED_VALUE"""),"Mixto / Equilibrado")</f>
        <v>Mixto / Equilibrado</v>
      </c>
      <c r="V47" s="12" t="s">
        <v>58</v>
      </c>
    </row>
    <row r="48">
      <c r="A48" s="7" t="s">
        <v>55</v>
      </c>
      <c r="B48" s="7" t="s">
        <v>56</v>
      </c>
      <c r="C48" s="7" t="s">
        <v>51</v>
      </c>
      <c r="D48" s="8">
        <v>526610.43</v>
      </c>
      <c r="E48" s="8">
        <v>238323.0</v>
      </c>
      <c r="F48" s="8">
        <v>66565.0</v>
      </c>
      <c r="G48" s="9">
        <f t="shared" si="1"/>
        <v>7.911221062</v>
      </c>
      <c r="H48" s="9">
        <f t="shared" si="2"/>
        <v>2209.650055</v>
      </c>
      <c r="I48" s="10">
        <f t="shared" si="3"/>
        <v>0.2793058161</v>
      </c>
      <c r="J48" s="7" t="str">
        <f>IFERROR(__xludf.DUMMYFUNCTION("""COMPUTED_VALUE"""),"Antioquia")</f>
        <v>Antioquia</v>
      </c>
      <c r="K48" s="7" t="str">
        <f>IFERROR(__xludf.DUMMYFUNCTION("""COMPUTED_VALUE"""),"Mujeres")</f>
        <v>Mujeres</v>
      </c>
      <c r="L48" s="7" t="str">
        <f>IFERROR(__xludf.DUMMYFUNCTION("""COMPUTED_VALUE"""),"35-44")</f>
        <v>35-44</v>
      </c>
      <c r="M48" s="7" t="str">
        <f>IFERROR(__xludf.DUMMYFUNCTION("""COMPUTED_VALUE"""),"¡empezó la defensa de la democracia! | sde | hep | me")</f>
        <v>¡empezó la defensa de la democracia! | sde | hep | me</v>
      </c>
      <c r="N48" s="7" t="s">
        <v>25</v>
      </c>
      <c r="O48" s="7" t="str">
        <f>IFERROR(__xludf.DUMMYFUNCTION("""COMPUTED_VALUE"""),"Seguridad")</f>
        <v>Seguridad</v>
      </c>
      <c r="P48" s="7" t="str">
        <f>IFERROR(__xludf.DUMMYFUNCTION("""COMPUTED_VALUE"""),"Seguridad democrática")</f>
        <v>Seguridad democrática</v>
      </c>
      <c r="Q48" s="7" t="str">
        <f>IFERROR(__xludf.DUMMYFUNCTION("""COMPUTED_VALUE"""),"HEP")</f>
        <v>HEP</v>
      </c>
      <c r="R48" s="7" t="s">
        <v>29</v>
      </c>
      <c r="S48" s="7" t="s">
        <v>30</v>
      </c>
      <c r="T48" s="7" t="s">
        <v>31</v>
      </c>
      <c r="U48" s="7" t="str">
        <f>IFERROR(__xludf.DUMMYFUNCTION("""COMPUTED_VALUE"""),"Mixto / Equilibrado")</f>
        <v>Mixto / Equilibrado</v>
      </c>
      <c r="V48" s="12" t="s">
        <v>52</v>
      </c>
    </row>
    <row r="49">
      <c r="A49" s="7" t="s">
        <v>64</v>
      </c>
      <c r="B49" s="7" t="s">
        <v>65</v>
      </c>
      <c r="C49" s="7" t="s">
        <v>49</v>
      </c>
      <c r="D49" s="8">
        <v>518993.34</v>
      </c>
      <c r="E49" s="8">
        <v>151935.0</v>
      </c>
      <c r="F49" s="8">
        <v>96076.0</v>
      </c>
      <c r="G49" s="9">
        <f t="shared" si="1"/>
        <v>5.401904118</v>
      </c>
      <c r="H49" s="9">
        <f t="shared" si="2"/>
        <v>3415.890611</v>
      </c>
      <c r="I49" s="10">
        <f t="shared" si="3"/>
        <v>0.6323493599</v>
      </c>
      <c r="J49" s="7" t="str">
        <f>IFERROR(__xludf.DUMMYFUNCTION("""COMPUTED_VALUE"""),"Antioquia")</f>
        <v>Antioquia</v>
      </c>
      <c r="K49" s="7" t="str">
        <f>IFERROR(__xludf.DUMMYFUNCTION("""COMPUTED_VALUE"""),"Mujeres")</f>
        <v>Mujeres</v>
      </c>
      <c r="L49" s="7" t="str">
        <f>IFERROR(__xludf.DUMMYFUNCTION("""COMPUTED_VALUE"""),"55+")</f>
        <v>55+</v>
      </c>
      <c r="M49" s="7" t="str">
        <f>IFERROR(__xludf.DUMMYFUNCTION("""COMPUTED_VALUE"""),"la seguridad es el camino hacia la paz en colombia | aus | hep | sc")</f>
        <v>la seguridad es el camino hacia la paz en colombia | aus | hep | sc</v>
      </c>
      <c r="N49" s="7" t="s">
        <v>25</v>
      </c>
      <c r="O49" s="7" t="str">
        <f>IFERROR(__xludf.DUMMYFUNCTION("""COMPUTED_VALUE"""),"Seguridad")</f>
        <v>Seguridad</v>
      </c>
      <c r="P49" s="7" t="str">
        <f>IFERROR(__xludf.DUMMYFUNCTION("""COMPUTED_VALUE"""),"Álvaro Uribe/Seguridad democrática")</f>
        <v>Álvaro Uribe/Seguridad democrática</v>
      </c>
      <c r="Q49" s="7" t="str">
        <f>IFERROR(__xludf.DUMMYFUNCTION("""COMPUTED_VALUE"""),"HEP")</f>
        <v>HEP</v>
      </c>
      <c r="R49" s="7" t="s">
        <v>29</v>
      </c>
      <c r="S49" s="7" t="s">
        <v>30</v>
      </c>
      <c r="T49" s="7" t="s">
        <v>31</v>
      </c>
      <c r="U49" s="7" t="str">
        <f>IFERROR(__xludf.DUMMYFUNCTION("""COMPUTED_VALUE"""),"Sencillo / Cotidiano")</f>
        <v>Sencillo / Cotidiano</v>
      </c>
      <c r="V49" s="12" t="s">
        <v>50</v>
      </c>
    </row>
    <row r="50">
      <c r="A50" s="7" t="s">
        <v>62</v>
      </c>
      <c r="B50" s="7" t="s">
        <v>63</v>
      </c>
      <c r="C50" s="7" t="s">
        <v>42</v>
      </c>
      <c r="D50" s="8">
        <v>514652.8</v>
      </c>
      <c r="E50" s="8">
        <v>325160.0</v>
      </c>
      <c r="F50" s="8">
        <v>56442.0</v>
      </c>
      <c r="G50" s="9">
        <f t="shared" si="1"/>
        <v>9.118259452</v>
      </c>
      <c r="H50" s="9">
        <f t="shared" si="2"/>
        <v>1582.767868</v>
      </c>
      <c r="I50" s="10">
        <f t="shared" si="3"/>
        <v>0.1735822364</v>
      </c>
      <c r="J50" s="7" t="str">
        <f>IFERROR(__xludf.DUMMYFUNCTION("""COMPUTED_VALUE"""),"Antioquia")</f>
        <v>Antioquia</v>
      </c>
      <c r="K50" s="7" t="str">
        <f>IFERROR(__xludf.DUMMYFUNCTION("""COMPUTED_VALUE"""),"Hombres")</f>
        <v>Hombres</v>
      </c>
      <c r="L50" s="7" t="str">
        <f>IFERROR(__xludf.DUMMYFUNCTION("""COMPUTED_VALUE"""),"55+")</f>
        <v>55+</v>
      </c>
      <c r="M50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50" s="7" t="s">
        <v>25</v>
      </c>
      <c r="O50" s="7" t="str">
        <f>IFERROR(__xludf.DUMMYFUNCTION("""COMPUTED_VALUE"""),"Salud")</f>
        <v>Salud</v>
      </c>
      <c r="P50" s="7" t="str">
        <f>IFERROR(__xludf.DUMMYFUNCTION("""COMPUTED_VALUE"""),"Deuda y quejas en el sector salud")</f>
        <v>Deuda y quejas en el sector salud</v>
      </c>
      <c r="Q50" s="7" t="str">
        <f>IFERROR(__xludf.DUMMYFUNCTION("""COMPUTED_VALUE"""),"HCO")</f>
        <v>HCO</v>
      </c>
      <c r="R50" s="7" t="s">
        <v>29</v>
      </c>
      <c r="S50" s="7" t="s">
        <v>43</v>
      </c>
      <c r="T50" s="7" t="s">
        <v>44</v>
      </c>
      <c r="U50" s="7" t="str">
        <f>IFERROR(__xludf.DUMMYFUNCTION("""COMPUTED_VALUE"""),"Técnico / Especializado")</f>
        <v>Técnico / Especializado</v>
      </c>
      <c r="V50" s="12" t="s">
        <v>45</v>
      </c>
    </row>
    <row r="51">
      <c r="A51" s="7" t="s">
        <v>55</v>
      </c>
      <c r="B51" s="7" t="s">
        <v>56</v>
      </c>
      <c r="C51" s="7" t="s">
        <v>38</v>
      </c>
      <c r="D51" s="8">
        <v>505880.01</v>
      </c>
      <c r="E51" s="8">
        <v>164528.0</v>
      </c>
      <c r="F51" s="8">
        <v>73572.0</v>
      </c>
      <c r="G51" s="9">
        <f t="shared" si="1"/>
        <v>6.875985565</v>
      </c>
      <c r="H51" s="9">
        <f t="shared" si="2"/>
        <v>3074.73506</v>
      </c>
      <c r="I51" s="10">
        <f t="shared" si="3"/>
        <v>0.4471700866</v>
      </c>
      <c r="J51" s="7" t="str">
        <f>IFERROR(__xludf.DUMMYFUNCTION("""COMPUTED_VALUE"""),"Antioquia")</f>
        <v>Antioquia</v>
      </c>
      <c r="K51" s="7" t="str">
        <f>IFERROR(__xludf.DUMMYFUNCTION("""COMPUTED_VALUE"""),"Mujeres")</f>
        <v>Mujeres</v>
      </c>
      <c r="L51" s="7" t="str">
        <f>IFERROR(__xludf.DUMMYFUNCTION("""COMPUTED_VALUE"""),"35-44")</f>
        <v>35-44</v>
      </c>
      <c r="M51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51" s="7" t="s">
        <v>25</v>
      </c>
      <c r="O51" s="7" t="str">
        <f>IFERROR(__xludf.DUMMYFUNCTION("""COMPUTED_VALUE"""),"Petro/Corrupción/Política")</f>
        <v>Petro/Corrupción/Política</v>
      </c>
      <c r="P51" s="7" t="str">
        <f>IFERROR(__xludf.DUMMYFUNCTION("""COMPUTED_VALUE"""),"Embajadas")</f>
        <v>Embajadas</v>
      </c>
      <c r="Q51" s="7" t="str">
        <f>IFERROR(__xludf.DUMMYFUNCTION("""COMPUTED_VALUE"""),"HEP")</f>
        <v>HEP</v>
      </c>
      <c r="R51" s="7" t="s">
        <v>29</v>
      </c>
      <c r="S51" s="7" t="s">
        <v>30</v>
      </c>
      <c r="T51" s="7" t="s">
        <v>31</v>
      </c>
      <c r="U51" s="7" t="str">
        <f>IFERROR(__xludf.DUMMYFUNCTION("""COMPUTED_VALUE"""),"Mixto / Equilibrado")</f>
        <v>Mixto / Equilibrado</v>
      </c>
      <c r="V51" s="12" t="s">
        <v>39</v>
      </c>
    </row>
    <row r="52">
      <c r="A52" s="7" t="s">
        <v>36</v>
      </c>
      <c r="B52" s="7" t="s">
        <v>37</v>
      </c>
      <c r="C52" s="7" t="s">
        <v>42</v>
      </c>
      <c r="D52" s="8">
        <v>500241.18</v>
      </c>
      <c r="E52" s="8">
        <v>329594.0</v>
      </c>
      <c r="F52" s="8">
        <v>55219.0</v>
      </c>
      <c r="G52" s="9">
        <f t="shared" si="1"/>
        <v>9.059222007</v>
      </c>
      <c r="H52" s="9">
        <f t="shared" si="2"/>
        <v>1517.749656</v>
      </c>
      <c r="I52" s="10">
        <f t="shared" si="3"/>
        <v>0.1675364236</v>
      </c>
      <c r="J52" s="7" t="str">
        <f>IFERROR(__xludf.DUMMYFUNCTION("""COMPUTED_VALUE"""),"Antioquia")</f>
        <v>Antioquia</v>
      </c>
      <c r="K52" s="7" t="str">
        <f>IFERROR(__xludf.DUMMYFUNCTION("""COMPUTED_VALUE"""),"Mujeres")</f>
        <v>Mujeres</v>
      </c>
      <c r="L52" s="7" t="str">
        <f>IFERROR(__xludf.DUMMYFUNCTION("""COMPUTED_VALUE"""),"25-34")</f>
        <v>25-34</v>
      </c>
      <c r="M52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52" s="7" t="s">
        <v>25</v>
      </c>
      <c r="O52" s="7" t="str">
        <f>IFERROR(__xludf.DUMMYFUNCTION("""COMPUTED_VALUE"""),"Salud")</f>
        <v>Salud</v>
      </c>
      <c r="P52" s="7" t="str">
        <f>IFERROR(__xludf.DUMMYFUNCTION("""COMPUTED_VALUE"""),"Deuda y quejas en el sector salud")</f>
        <v>Deuda y quejas en el sector salud</v>
      </c>
      <c r="Q52" s="7" t="str">
        <f>IFERROR(__xludf.DUMMYFUNCTION("""COMPUTED_VALUE"""),"HCO")</f>
        <v>HCO</v>
      </c>
      <c r="R52" s="7" t="s">
        <v>29</v>
      </c>
      <c r="S52" s="7" t="s">
        <v>43</v>
      </c>
      <c r="T52" s="7" t="s">
        <v>44</v>
      </c>
      <c r="U52" s="7" t="str">
        <f>IFERROR(__xludf.DUMMYFUNCTION("""COMPUTED_VALUE"""),"Técnico / Especializado")</f>
        <v>Técnico / Especializado</v>
      </c>
      <c r="V52" s="12" t="s">
        <v>45</v>
      </c>
    </row>
    <row r="53">
      <c r="A53" s="7" t="s">
        <v>27</v>
      </c>
      <c r="B53" s="7" t="s">
        <v>28</v>
      </c>
      <c r="C53" s="7" t="s">
        <v>72</v>
      </c>
      <c r="D53" s="8">
        <v>490531.21</v>
      </c>
      <c r="E53" s="8">
        <v>340171.0</v>
      </c>
      <c r="F53" s="8">
        <v>64140.0</v>
      </c>
      <c r="G53" s="9">
        <f t="shared" si="1"/>
        <v>7.647820549</v>
      </c>
      <c r="H53" s="9">
        <f t="shared" si="2"/>
        <v>1442.013605</v>
      </c>
      <c r="I53" s="10">
        <f t="shared" si="3"/>
        <v>0.1885522281</v>
      </c>
      <c r="J53" s="7" t="str">
        <f>IFERROR(__xludf.DUMMYFUNCTION("""COMPUTED_VALUE"""),"Bogotá")</f>
        <v>Bogotá</v>
      </c>
      <c r="K53" s="7" t="str">
        <f>IFERROR(__xludf.DUMMYFUNCTION("""COMPUTED_VALUE"""),"Mujeres")</f>
        <v>Mujeres</v>
      </c>
      <c r="L53" s="7" t="str">
        <f>IFERROR(__xludf.DUMMYFUNCTION("""COMPUTED_VALUE"""),"55+")</f>
        <v>55+</v>
      </c>
      <c r="M53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53" s="7" t="s">
        <v>25</v>
      </c>
      <c r="O53" s="7" t="str">
        <f>IFERROR(__xludf.DUMMYFUNCTION("""COMPUTED_VALUE"""),"Seguridad")</f>
        <v>Seguridad</v>
      </c>
      <c r="P53" s="7" t="str">
        <f>IFERROR(__xludf.DUMMYFUNCTION("""COMPUTED_VALUE"""),"Seguridad democrática")</f>
        <v>Seguridad democrática</v>
      </c>
      <c r="Q53" s="7" t="str">
        <f>IFERROR(__xludf.DUMMYFUNCTION("""COMPUTED_VALUE"""),"HEP")</f>
        <v>HEP</v>
      </c>
      <c r="R53" s="7" t="s">
        <v>29</v>
      </c>
      <c r="S53" s="7" t="s">
        <v>30</v>
      </c>
      <c r="T53" s="7" t="s">
        <v>31</v>
      </c>
      <c r="U53" s="7" t="str">
        <f>IFERROR(__xludf.DUMMYFUNCTION("""COMPUTED_VALUE"""),"Mixto / Equilibrado")</f>
        <v>Mixto / Equilibrado</v>
      </c>
      <c r="V53" s="12" t="s">
        <v>73</v>
      </c>
    </row>
    <row r="54">
      <c r="A54" s="7" t="s">
        <v>64</v>
      </c>
      <c r="B54" s="7" t="s">
        <v>65</v>
      </c>
      <c r="C54" s="7" t="s">
        <v>68</v>
      </c>
      <c r="D54" s="8">
        <v>485862.31</v>
      </c>
      <c r="E54" s="8">
        <v>169429.0</v>
      </c>
      <c r="F54" s="8">
        <v>34508.0</v>
      </c>
      <c r="G54" s="9">
        <f t="shared" si="1"/>
        <v>14.07970065</v>
      </c>
      <c r="H54" s="9">
        <f t="shared" si="2"/>
        <v>2867.645503</v>
      </c>
      <c r="I54" s="10">
        <f t="shared" si="3"/>
        <v>0.2036723347</v>
      </c>
      <c r="J54" s="7" t="str">
        <f>IFERROR(__xludf.DUMMYFUNCTION("""COMPUTED_VALUE"""),"Antioquia")</f>
        <v>Antioquia</v>
      </c>
      <c r="K54" s="7" t="str">
        <f>IFERROR(__xludf.DUMMYFUNCTION("""COMPUTED_VALUE"""),"Mujeres")</f>
        <v>Mujeres</v>
      </c>
      <c r="L54" s="7" t="str">
        <f>IFERROR(__xludf.DUMMYFUNCTION("""COMPUTED_VALUE"""),"55+")</f>
        <v>55+</v>
      </c>
      <c r="M54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54" s="7" t="s">
        <v>25</v>
      </c>
      <c r="O54" s="7" t="str">
        <f>IFERROR(__xludf.DUMMYFUNCTION("""COMPUTED_VALUE"""),"Petro/Corrupción/Política")</f>
        <v>Petro/Corrupción/Política</v>
      </c>
      <c r="P54" s="7" t="str">
        <f>IFERROR(__xludf.DUMMYFUNCTION("""COMPUTED_VALUE"""),"Embajadas")</f>
        <v>Embajadas</v>
      </c>
      <c r="Q54" s="7" t="str">
        <f>IFERROR(__xludf.DUMMYFUNCTION("""COMPUTED_VALUE"""),"VEP")</f>
        <v>VEP</v>
      </c>
      <c r="R54" s="7" t="s">
        <v>47</v>
      </c>
      <c r="S54" s="7" t="s">
        <v>30</v>
      </c>
      <c r="T54" s="7" t="s">
        <v>31</v>
      </c>
      <c r="U54" s="7" t="str">
        <f>IFERROR(__xludf.DUMMYFUNCTION("""COMPUTED_VALUE"""),"Mixto / Equilibrado")</f>
        <v>Mixto / Equilibrado</v>
      </c>
      <c r="V54" s="12" t="s">
        <v>69</v>
      </c>
    </row>
    <row r="55">
      <c r="A55" s="14" t="s">
        <v>36</v>
      </c>
      <c r="B55" s="14" t="s">
        <v>37</v>
      </c>
      <c r="C55" s="14" t="s">
        <v>74</v>
      </c>
      <c r="D55" s="15">
        <v>479795.27</v>
      </c>
      <c r="E55" s="15">
        <v>139548.0</v>
      </c>
      <c r="F55" s="15">
        <v>74173.0</v>
      </c>
      <c r="G55" s="16">
        <f t="shared" si="1"/>
        <v>6.468597333</v>
      </c>
      <c r="H55" s="16">
        <f t="shared" si="2"/>
        <v>3438.209577</v>
      </c>
      <c r="I55" s="17">
        <f t="shared" si="3"/>
        <v>0.5315232035</v>
      </c>
      <c r="J55" s="14" t="str">
        <f>IFERROR(__xludf.DUMMYFUNCTION("""COMPUTED_VALUE"""),"Antioquia")</f>
        <v>Antioquia</v>
      </c>
      <c r="K55" s="14" t="str">
        <f>IFERROR(__xludf.DUMMYFUNCTION("""COMPUTED_VALUE"""),"Mujeres")</f>
        <v>Mujeres</v>
      </c>
      <c r="L55" s="14" t="str">
        <f>IFERROR(__xludf.DUMMYFUNCTION("""COMPUTED_VALUE"""),"25-34")</f>
        <v>25-34</v>
      </c>
      <c r="M55" s="14" t="str">
        <f>IFERROR(__xludf.DUMMYFUNCTION("""COMPUTED_VALUE"""),"anuncio 1")</f>
        <v>anuncio 1</v>
      </c>
      <c r="N55" s="14" t="s">
        <v>25</v>
      </c>
      <c r="O55" s="14" t="str">
        <f>IFERROR(__xludf.DUMMYFUNCTION("""COMPUTED_VALUE"""),"Seguridad")</f>
        <v>Seguridad</v>
      </c>
      <c r="P55" s="14" t="str">
        <f>IFERROR(__xludf.DUMMYFUNCTION("""COMPUTED_VALUE"""),"")</f>
        <v/>
      </c>
      <c r="Q55" s="14" t="str">
        <f>IFERROR(__xludf.DUMMYFUNCTION("""COMPUTED_VALUE"""),"")</f>
        <v/>
      </c>
      <c r="R55" s="14" t="s">
        <v>75</v>
      </c>
      <c r="S55" s="14" t="s">
        <v>75</v>
      </c>
      <c r="T55" s="14" t="s">
        <v>75</v>
      </c>
      <c r="U55" s="14" t="str">
        <f>IFERROR(__xludf.DUMMYFUNCTION("""COMPUTED_VALUE"""),"")</f>
        <v/>
      </c>
      <c r="V55" s="18"/>
      <c r="W55" s="19"/>
      <c r="X55" s="19"/>
      <c r="Y55" s="19"/>
      <c r="Z55" s="19"/>
    </row>
    <row r="56">
      <c r="A56" s="7" t="s">
        <v>22</v>
      </c>
      <c r="B56" s="7" t="s">
        <v>23</v>
      </c>
      <c r="C56" s="7" t="s">
        <v>72</v>
      </c>
      <c r="D56" s="8">
        <v>467915.73</v>
      </c>
      <c r="E56" s="8">
        <v>210009.0</v>
      </c>
      <c r="F56" s="8">
        <v>58102.0</v>
      </c>
      <c r="G56" s="9">
        <f t="shared" si="1"/>
        <v>8.053349799</v>
      </c>
      <c r="H56" s="9">
        <f t="shared" si="2"/>
        <v>2228.074654</v>
      </c>
      <c r="I56" s="10">
        <f t="shared" si="3"/>
        <v>0.2766643334</v>
      </c>
      <c r="J56" s="7" t="str">
        <f>IFERROR(__xludf.DUMMYFUNCTION("""COMPUTED_VALUE"""),"Atl/ Cor/ Ris/ Sant/ Tol")</f>
        <v>Atl/ Cor/ Ris/ Sant/ Tol</v>
      </c>
      <c r="K56" s="7" t="str">
        <f>IFERROR(__xludf.DUMMYFUNCTION("""COMPUTED_VALUE"""),"Mujeres")</f>
        <v>Mujeres</v>
      </c>
      <c r="L56" s="7" t="str">
        <f>IFERROR(__xludf.DUMMYFUNCTION("""COMPUTED_VALUE"""),"25-34")</f>
        <v>25-34</v>
      </c>
      <c r="M56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56" s="7" t="s">
        <v>25</v>
      </c>
      <c r="O56" s="7" t="str">
        <f>IFERROR(__xludf.DUMMYFUNCTION("""COMPUTED_VALUE"""),"Seguridad")</f>
        <v>Seguridad</v>
      </c>
      <c r="P56" s="7" t="str">
        <f>IFERROR(__xludf.DUMMYFUNCTION("""COMPUTED_VALUE"""),"Seguridad democrática")</f>
        <v>Seguridad democrática</v>
      </c>
      <c r="Q56" s="7" t="str">
        <f>IFERROR(__xludf.DUMMYFUNCTION("""COMPUTED_VALUE"""),"HEP")</f>
        <v>HEP</v>
      </c>
      <c r="R56" s="7" t="s">
        <v>29</v>
      </c>
      <c r="S56" s="7" t="s">
        <v>30</v>
      </c>
      <c r="T56" s="7" t="s">
        <v>31</v>
      </c>
      <c r="U56" s="7" t="str">
        <f>IFERROR(__xludf.DUMMYFUNCTION("""COMPUTED_VALUE"""),"Mixto / Equilibrado")</f>
        <v>Mixto / Equilibrado</v>
      </c>
      <c r="V56" s="12" t="s">
        <v>73</v>
      </c>
    </row>
    <row r="57">
      <c r="A57" s="7" t="s">
        <v>64</v>
      </c>
      <c r="B57" s="7" t="s">
        <v>65</v>
      </c>
      <c r="C57" s="7" t="s">
        <v>38</v>
      </c>
      <c r="D57" s="8">
        <v>466359.55</v>
      </c>
      <c r="E57" s="8">
        <v>187815.0</v>
      </c>
      <c r="F57" s="8">
        <v>74363.0</v>
      </c>
      <c r="G57" s="9">
        <f t="shared" si="1"/>
        <v>6.271392359</v>
      </c>
      <c r="H57" s="9">
        <f t="shared" si="2"/>
        <v>2483.07936</v>
      </c>
      <c r="I57" s="10">
        <f t="shared" si="3"/>
        <v>0.3959374917</v>
      </c>
      <c r="J57" s="7" t="str">
        <f>IFERROR(__xludf.DUMMYFUNCTION("""COMPUTED_VALUE"""),"Antioquia")</f>
        <v>Antioquia</v>
      </c>
      <c r="K57" s="7" t="str">
        <f>IFERROR(__xludf.DUMMYFUNCTION("""COMPUTED_VALUE"""),"Mujeres")</f>
        <v>Mujeres</v>
      </c>
      <c r="L57" s="7" t="str">
        <f>IFERROR(__xludf.DUMMYFUNCTION("""COMPUTED_VALUE"""),"55+")</f>
        <v>55+</v>
      </c>
      <c r="M57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57" s="7" t="s">
        <v>25</v>
      </c>
      <c r="O57" s="7" t="str">
        <f>IFERROR(__xludf.DUMMYFUNCTION("""COMPUTED_VALUE"""),"Petro/Corrupción/Política")</f>
        <v>Petro/Corrupción/Política</v>
      </c>
      <c r="P57" s="7" t="str">
        <f>IFERROR(__xludf.DUMMYFUNCTION("""COMPUTED_VALUE"""),"Embajadas")</f>
        <v>Embajadas</v>
      </c>
      <c r="Q57" s="7" t="str">
        <f>IFERROR(__xludf.DUMMYFUNCTION("""COMPUTED_VALUE"""),"HEP")</f>
        <v>HEP</v>
      </c>
      <c r="R57" s="7" t="s">
        <v>29</v>
      </c>
      <c r="S57" s="7" t="s">
        <v>30</v>
      </c>
      <c r="T57" s="7" t="s">
        <v>31</v>
      </c>
      <c r="U57" s="7" t="str">
        <f>IFERROR(__xludf.DUMMYFUNCTION("""COMPUTED_VALUE"""),"Mixto / Equilibrado")</f>
        <v>Mixto / Equilibrado</v>
      </c>
      <c r="V57" s="12" t="s">
        <v>39</v>
      </c>
    </row>
    <row r="58">
      <c r="A58" s="7" t="s">
        <v>76</v>
      </c>
      <c r="B58" s="7" t="s">
        <v>77</v>
      </c>
      <c r="C58" s="7" t="s">
        <v>24</v>
      </c>
      <c r="D58" s="8">
        <v>461741.79</v>
      </c>
      <c r="E58" s="8">
        <v>141431.0</v>
      </c>
      <c r="F58" s="8">
        <v>61352.0</v>
      </c>
      <c r="G58" s="9">
        <f t="shared" si="1"/>
        <v>7.526108195</v>
      </c>
      <c r="H58" s="9">
        <f t="shared" si="2"/>
        <v>3264.784877</v>
      </c>
      <c r="I58" s="10">
        <f t="shared" si="3"/>
        <v>0.4337945712</v>
      </c>
      <c r="J58" s="7" t="str">
        <f>IFERROR(__xludf.DUMMYFUNCTION("""COMPUTED_VALUE"""),"Bolívar")</f>
        <v>Bolívar</v>
      </c>
      <c r="K58" s="7" t="str">
        <f>IFERROR(__xludf.DUMMYFUNCTION("""COMPUTED_VALUE"""),"Mujeres")</f>
        <v>Mujeres</v>
      </c>
      <c r="L58" s="7" t="str">
        <f>IFERROR(__xludf.DUMMYFUNCTION("""COMPUTED_VALUE"""),"25-34")</f>
        <v>25-34</v>
      </c>
      <c r="M58" s="7" t="str">
        <f>IFERROR(__xludf.DUMMYFUNCTION("""COMPUTED_VALUE"""),"¡que vuelva la seguridad democrática! | sde | hep | sc")</f>
        <v>¡que vuelva la seguridad democrática! | sde | hep | sc</v>
      </c>
      <c r="N58" s="7" t="s">
        <v>25</v>
      </c>
      <c r="O58" s="7" t="str">
        <f>IFERROR(__xludf.DUMMYFUNCTION("""COMPUTED_VALUE"""),"Seguridad")</f>
        <v>Seguridad</v>
      </c>
      <c r="P58" s="7" t="str">
        <f>IFERROR(__xludf.DUMMYFUNCTION("""COMPUTED_VALUE"""),"Seguridad democrática")</f>
        <v>Seguridad democrática</v>
      </c>
      <c r="Q58" s="7" t="str">
        <f>IFERROR(__xludf.DUMMYFUNCTION("""COMPUTED_VALUE"""),"HEP")</f>
        <v>HEP</v>
      </c>
      <c r="R58" s="7" t="s">
        <v>29</v>
      </c>
      <c r="S58" s="7" t="s">
        <v>30</v>
      </c>
      <c r="T58" s="7" t="s">
        <v>31</v>
      </c>
      <c r="U58" s="7" t="str">
        <f>IFERROR(__xludf.DUMMYFUNCTION("""COMPUTED_VALUE"""),"Sencillo / Cotidiano")</f>
        <v>Sencillo / Cotidiano</v>
      </c>
      <c r="V58" s="11" t="s">
        <v>26</v>
      </c>
    </row>
    <row r="59">
      <c r="A59" s="7" t="s">
        <v>78</v>
      </c>
      <c r="B59" s="7" t="s">
        <v>79</v>
      </c>
      <c r="C59" s="7" t="s">
        <v>24</v>
      </c>
      <c r="D59" s="8">
        <v>453581.55</v>
      </c>
      <c r="E59" s="8">
        <v>117243.0</v>
      </c>
      <c r="F59" s="8">
        <v>68320.0</v>
      </c>
      <c r="G59" s="9">
        <f t="shared" si="1"/>
        <v>6.63907421</v>
      </c>
      <c r="H59" s="9">
        <f t="shared" si="2"/>
        <v>3868.730329</v>
      </c>
      <c r="I59" s="10">
        <f t="shared" si="3"/>
        <v>0.5827213565</v>
      </c>
      <c r="J59" s="7" t="str">
        <f>IFERROR(__xludf.DUMMYFUNCTION("""COMPUTED_VALUE"""),"Bolívar")</f>
        <v>Bolívar</v>
      </c>
      <c r="K59" s="7" t="str">
        <f>IFERROR(__xludf.DUMMYFUNCTION("""COMPUTED_VALUE"""),"Mujeres")</f>
        <v>Mujeres</v>
      </c>
      <c r="L59" s="7" t="str">
        <f>IFERROR(__xludf.DUMMYFUNCTION("""COMPUTED_VALUE"""),"55+")</f>
        <v>55+</v>
      </c>
      <c r="M59" s="7" t="str">
        <f>IFERROR(__xludf.DUMMYFUNCTION("""COMPUTED_VALUE"""),"¡que vuelva la seguridad democrática! | sde | hep | sc")</f>
        <v>¡que vuelva la seguridad democrática! | sde | hep | sc</v>
      </c>
      <c r="N59" s="7" t="s">
        <v>25</v>
      </c>
      <c r="O59" s="7" t="str">
        <f>IFERROR(__xludf.DUMMYFUNCTION("""COMPUTED_VALUE"""),"Seguridad")</f>
        <v>Seguridad</v>
      </c>
      <c r="P59" s="7" t="str">
        <f>IFERROR(__xludf.DUMMYFUNCTION("""COMPUTED_VALUE"""),"Seguridad democrática")</f>
        <v>Seguridad democrática</v>
      </c>
      <c r="Q59" s="7" t="str">
        <f>IFERROR(__xludf.DUMMYFUNCTION("""COMPUTED_VALUE"""),"HEP")</f>
        <v>HEP</v>
      </c>
      <c r="R59" s="7" t="s">
        <v>29</v>
      </c>
      <c r="S59" s="7" t="s">
        <v>30</v>
      </c>
      <c r="T59" s="7" t="s">
        <v>31</v>
      </c>
      <c r="U59" s="7" t="str">
        <f>IFERROR(__xludf.DUMMYFUNCTION("""COMPUTED_VALUE"""),"Sencillo / Cotidiano")</f>
        <v>Sencillo / Cotidiano</v>
      </c>
      <c r="V59" s="11" t="s">
        <v>26</v>
      </c>
    </row>
    <row r="60">
      <c r="A60" s="14" t="s">
        <v>32</v>
      </c>
      <c r="B60" s="14" t="s">
        <v>33</v>
      </c>
      <c r="C60" s="14" t="s">
        <v>74</v>
      </c>
      <c r="D60" s="15">
        <v>452936.75</v>
      </c>
      <c r="E60" s="15">
        <v>138083.0</v>
      </c>
      <c r="F60" s="15">
        <v>74570.0</v>
      </c>
      <c r="G60" s="16">
        <f t="shared" si="1"/>
        <v>6.073980823</v>
      </c>
      <c r="H60" s="16">
        <f t="shared" si="2"/>
        <v>3280.177502</v>
      </c>
      <c r="I60" s="17">
        <f t="shared" si="3"/>
        <v>0.5400375137</v>
      </c>
      <c r="J60" s="14" t="str">
        <f>IFERROR(__xludf.DUMMYFUNCTION("""COMPUTED_VALUE"""),"Atl/ Cor/ Ris/ Sant/ Tol")</f>
        <v>Atl/ Cor/ Ris/ Sant/ Tol</v>
      </c>
      <c r="K60" s="14" t="str">
        <f>IFERROR(__xludf.DUMMYFUNCTION("""COMPUTED_VALUE"""),"Hombres")</f>
        <v>Hombres</v>
      </c>
      <c r="L60" s="14" t="str">
        <f>IFERROR(__xludf.DUMMYFUNCTION("""COMPUTED_VALUE"""),"25-34")</f>
        <v>25-34</v>
      </c>
      <c r="M60" s="14" t="str">
        <f>IFERROR(__xludf.DUMMYFUNCTION("""COMPUTED_VALUE"""),"anuncio 1")</f>
        <v>anuncio 1</v>
      </c>
      <c r="N60" s="14" t="s">
        <v>25</v>
      </c>
      <c r="O60" s="14" t="str">
        <f>IFERROR(__xludf.DUMMYFUNCTION("""COMPUTED_VALUE"""),"Seguridad")</f>
        <v>Seguridad</v>
      </c>
      <c r="P60" s="14" t="str">
        <f>IFERROR(__xludf.DUMMYFUNCTION("""COMPUTED_VALUE"""),"")</f>
        <v/>
      </c>
      <c r="Q60" s="14" t="str">
        <f>IFERROR(__xludf.DUMMYFUNCTION("""COMPUTED_VALUE"""),"")</f>
        <v/>
      </c>
      <c r="R60" s="14" t="s">
        <v>75</v>
      </c>
      <c r="S60" s="14" t="s">
        <v>75</v>
      </c>
      <c r="T60" s="14" t="s">
        <v>75</v>
      </c>
      <c r="U60" s="14" t="str">
        <f>IFERROR(__xludf.DUMMYFUNCTION("""COMPUTED_VALUE"""),"")</f>
        <v/>
      </c>
      <c r="V60" s="18"/>
      <c r="W60" s="19"/>
      <c r="X60" s="19"/>
      <c r="Y60" s="19"/>
      <c r="Z60" s="19"/>
    </row>
    <row r="61">
      <c r="A61" s="7" t="s">
        <v>66</v>
      </c>
      <c r="B61" s="7" t="s">
        <v>67</v>
      </c>
      <c r="C61" s="7" t="s">
        <v>38</v>
      </c>
      <c r="D61" s="8">
        <v>449824.4</v>
      </c>
      <c r="E61" s="8">
        <v>149651.0</v>
      </c>
      <c r="F61" s="8">
        <v>70771.0</v>
      </c>
      <c r="G61" s="9">
        <f t="shared" si="1"/>
        <v>6.356055446</v>
      </c>
      <c r="H61" s="9">
        <f t="shared" si="2"/>
        <v>3005.822881</v>
      </c>
      <c r="I61" s="10">
        <f t="shared" si="3"/>
        <v>0.4729069635</v>
      </c>
      <c r="J61" s="7" t="str">
        <f>IFERROR(__xludf.DUMMYFUNCTION("""COMPUTED_VALUE"""),"Antioquia")</f>
        <v>Antioquia</v>
      </c>
      <c r="K61" s="7" t="str">
        <f>IFERROR(__xludf.DUMMYFUNCTION("""COMPUTED_VALUE"""),"Mujeres")</f>
        <v>Mujeres</v>
      </c>
      <c r="L61" s="7" t="str">
        <f>IFERROR(__xludf.DUMMYFUNCTION("""COMPUTED_VALUE"""),"45-54")</f>
        <v>45-54</v>
      </c>
      <c r="M61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61" s="7" t="s">
        <v>25</v>
      </c>
      <c r="O61" s="7" t="str">
        <f>IFERROR(__xludf.DUMMYFUNCTION("""COMPUTED_VALUE"""),"Petro/Corrupción/Política")</f>
        <v>Petro/Corrupción/Política</v>
      </c>
      <c r="P61" s="7" t="str">
        <f>IFERROR(__xludf.DUMMYFUNCTION("""COMPUTED_VALUE"""),"Embajadas")</f>
        <v>Embajadas</v>
      </c>
      <c r="Q61" s="7" t="str">
        <f>IFERROR(__xludf.DUMMYFUNCTION("""COMPUTED_VALUE"""),"HEP")</f>
        <v>HEP</v>
      </c>
      <c r="R61" s="7" t="s">
        <v>29</v>
      </c>
      <c r="S61" s="7" t="s">
        <v>30</v>
      </c>
      <c r="T61" s="7" t="s">
        <v>31</v>
      </c>
      <c r="U61" s="7" t="str">
        <f>IFERROR(__xludf.DUMMYFUNCTION("""COMPUTED_VALUE"""),"Mixto / Equilibrado")</f>
        <v>Mixto / Equilibrado</v>
      </c>
      <c r="V61" s="12" t="s">
        <v>39</v>
      </c>
    </row>
    <row r="62">
      <c r="A62" s="7" t="s">
        <v>53</v>
      </c>
      <c r="B62" s="7" t="s">
        <v>54</v>
      </c>
      <c r="C62" s="7" t="s">
        <v>51</v>
      </c>
      <c r="D62" s="8">
        <v>446680.39</v>
      </c>
      <c r="E62" s="8">
        <v>210396.0</v>
      </c>
      <c r="F62" s="8">
        <v>67903.0</v>
      </c>
      <c r="G62" s="9">
        <f t="shared" si="1"/>
        <v>6.578212892</v>
      </c>
      <c r="H62" s="9">
        <f t="shared" si="2"/>
        <v>2123.046018</v>
      </c>
      <c r="I62" s="10">
        <f t="shared" si="3"/>
        <v>0.3227390255</v>
      </c>
      <c r="J62" s="7" t="str">
        <f>IFERROR(__xludf.DUMMYFUNCTION("""COMPUTED_VALUE"""),"Atl/ Cor/ Ris/ Sant/ Tol")</f>
        <v>Atl/ Cor/ Ris/ Sant/ Tol</v>
      </c>
      <c r="K62" s="7" t="str">
        <f>IFERROR(__xludf.DUMMYFUNCTION("""COMPUTED_VALUE"""),"Hombres")</f>
        <v>Hombres</v>
      </c>
      <c r="L62" s="7" t="str">
        <f>IFERROR(__xludf.DUMMYFUNCTION("""COMPUTED_VALUE"""),"55+")</f>
        <v>55+</v>
      </c>
      <c r="M62" s="7" t="str">
        <f>IFERROR(__xludf.DUMMYFUNCTION("""COMPUTED_VALUE"""),"¡empezó la defensa de la democracia! | sde | hep | me")</f>
        <v>¡empezó la defensa de la democracia! | sde | hep | me</v>
      </c>
      <c r="N62" s="7" t="s">
        <v>25</v>
      </c>
      <c r="O62" s="7" t="str">
        <f>IFERROR(__xludf.DUMMYFUNCTION("""COMPUTED_VALUE"""),"Seguridad")</f>
        <v>Seguridad</v>
      </c>
      <c r="P62" s="7" t="str">
        <f>IFERROR(__xludf.DUMMYFUNCTION("""COMPUTED_VALUE"""),"Seguridad democrática")</f>
        <v>Seguridad democrática</v>
      </c>
      <c r="Q62" s="7" t="str">
        <f>IFERROR(__xludf.DUMMYFUNCTION("""COMPUTED_VALUE"""),"HEP")</f>
        <v>HEP</v>
      </c>
      <c r="R62" s="7" t="s">
        <v>29</v>
      </c>
      <c r="S62" s="7" t="s">
        <v>30</v>
      </c>
      <c r="T62" s="7" t="s">
        <v>31</v>
      </c>
      <c r="U62" s="7" t="str">
        <f>IFERROR(__xludf.DUMMYFUNCTION("""COMPUTED_VALUE"""),"Mixto / Equilibrado")</f>
        <v>Mixto / Equilibrado</v>
      </c>
      <c r="V62" s="12" t="s">
        <v>52</v>
      </c>
    </row>
    <row r="63">
      <c r="A63" s="7" t="s">
        <v>70</v>
      </c>
      <c r="B63" s="7" t="s">
        <v>71</v>
      </c>
      <c r="C63" s="7" t="s">
        <v>51</v>
      </c>
      <c r="D63" s="8">
        <v>446601.19</v>
      </c>
      <c r="E63" s="8">
        <v>181523.0</v>
      </c>
      <c r="F63" s="8">
        <v>65324.0</v>
      </c>
      <c r="G63" s="9">
        <f t="shared" si="1"/>
        <v>6.836709173</v>
      </c>
      <c r="H63" s="9">
        <f t="shared" si="2"/>
        <v>2460.300843</v>
      </c>
      <c r="I63" s="10">
        <f t="shared" si="3"/>
        <v>0.3598662428</v>
      </c>
      <c r="J63" s="7" t="str">
        <f>IFERROR(__xludf.DUMMYFUNCTION("""COMPUTED_VALUE"""),"Atl/ Cor/ Ris/ Sant/ Tol")</f>
        <v>Atl/ Cor/ Ris/ Sant/ Tol</v>
      </c>
      <c r="K63" s="7" t="str">
        <f>IFERROR(__xludf.DUMMYFUNCTION("""COMPUTED_VALUE"""),"Mujeres")</f>
        <v>Mujeres</v>
      </c>
      <c r="L63" s="7" t="str">
        <f>IFERROR(__xludf.DUMMYFUNCTION("""COMPUTED_VALUE"""),"45-54")</f>
        <v>45-54</v>
      </c>
      <c r="M63" s="7" t="str">
        <f>IFERROR(__xludf.DUMMYFUNCTION("""COMPUTED_VALUE"""),"¡empezó la defensa de la democracia! | sde | hep | me")</f>
        <v>¡empezó la defensa de la democracia! | sde | hep | me</v>
      </c>
      <c r="N63" s="7" t="s">
        <v>25</v>
      </c>
      <c r="O63" s="7" t="str">
        <f>IFERROR(__xludf.DUMMYFUNCTION("""COMPUTED_VALUE"""),"Seguridad")</f>
        <v>Seguridad</v>
      </c>
      <c r="P63" s="7" t="str">
        <f>IFERROR(__xludf.DUMMYFUNCTION("""COMPUTED_VALUE"""),"Seguridad democrática")</f>
        <v>Seguridad democrática</v>
      </c>
      <c r="Q63" s="7" t="str">
        <f>IFERROR(__xludf.DUMMYFUNCTION("""COMPUTED_VALUE"""),"HEP")</f>
        <v>HEP</v>
      </c>
      <c r="R63" s="7" t="s">
        <v>29</v>
      </c>
      <c r="S63" s="7" t="s">
        <v>30</v>
      </c>
      <c r="T63" s="7" t="s">
        <v>31</v>
      </c>
      <c r="U63" s="7" t="str">
        <f>IFERROR(__xludf.DUMMYFUNCTION("""COMPUTED_VALUE"""),"Mixto / Equilibrado")</f>
        <v>Mixto / Equilibrado</v>
      </c>
      <c r="V63" s="12" t="s">
        <v>52</v>
      </c>
    </row>
    <row r="64">
      <c r="A64" s="7" t="s">
        <v>64</v>
      </c>
      <c r="B64" s="7" t="s">
        <v>65</v>
      </c>
      <c r="C64" s="7" t="s">
        <v>46</v>
      </c>
      <c r="D64" s="8">
        <v>446538.67</v>
      </c>
      <c r="E64" s="8">
        <v>165396.0</v>
      </c>
      <c r="F64" s="8">
        <v>38707.0</v>
      </c>
      <c r="G64" s="9">
        <f t="shared" si="1"/>
        <v>11.53638024</v>
      </c>
      <c r="H64" s="9">
        <f t="shared" si="2"/>
        <v>2699.815413</v>
      </c>
      <c r="I64" s="10">
        <f t="shared" si="3"/>
        <v>0.2340262159</v>
      </c>
      <c r="J64" s="7" t="str">
        <f>IFERROR(__xludf.DUMMYFUNCTION("""COMPUTED_VALUE"""),"Antioquia")</f>
        <v>Antioquia</v>
      </c>
      <c r="K64" s="7" t="str">
        <f>IFERROR(__xludf.DUMMYFUNCTION("""COMPUTED_VALUE"""),"Mujeres")</f>
        <v>Mujeres</v>
      </c>
      <c r="L64" s="7" t="str">
        <f>IFERROR(__xludf.DUMMYFUNCTION("""COMPUTED_VALUE"""),"55+")</f>
        <v>55+</v>
      </c>
      <c r="M64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64" s="7" t="s">
        <v>25</v>
      </c>
      <c r="O64" s="7" t="str">
        <f>IFERROR(__xludf.DUMMYFUNCTION("""COMPUTED_VALUE"""),"Seguridad")</f>
        <v>Seguridad</v>
      </c>
      <c r="P64" s="7" t="str">
        <f>IFERROR(__xludf.DUMMYFUNCTION("""COMPUTED_VALUE"""),"Politica Social")</f>
        <v>Politica Social</v>
      </c>
      <c r="Q64" s="7" t="str">
        <f>IFERROR(__xludf.DUMMYFUNCTION("""COMPUTED_VALUE"""),"VEP")</f>
        <v>VEP</v>
      </c>
      <c r="R64" s="7" t="s">
        <v>47</v>
      </c>
      <c r="S64" s="7" t="s">
        <v>30</v>
      </c>
      <c r="T64" s="7" t="s">
        <v>31</v>
      </c>
      <c r="U64" s="7" t="str">
        <f>IFERROR(__xludf.DUMMYFUNCTION("""COMPUTED_VALUE"""),"Sencillo / Cotidiano")</f>
        <v>Sencillo / Cotidiano</v>
      </c>
      <c r="V64" s="12" t="s">
        <v>48</v>
      </c>
    </row>
    <row r="65">
      <c r="A65" s="7" t="s">
        <v>80</v>
      </c>
      <c r="B65" s="7" t="s">
        <v>81</v>
      </c>
      <c r="C65" s="7" t="s">
        <v>24</v>
      </c>
      <c r="D65" s="8">
        <v>444577.01</v>
      </c>
      <c r="E65" s="8">
        <v>132457.0</v>
      </c>
      <c r="F65" s="8">
        <v>85912.0</v>
      </c>
      <c r="G65" s="9">
        <f t="shared" si="1"/>
        <v>5.174795256</v>
      </c>
      <c r="H65" s="9">
        <f t="shared" si="2"/>
        <v>3356.387431</v>
      </c>
      <c r="I65" s="10">
        <f t="shared" si="3"/>
        <v>0.6486029428</v>
      </c>
      <c r="J65" s="7" t="str">
        <f>IFERROR(__xludf.DUMMYFUNCTION("""COMPUTED_VALUE"""),"Bogotá")</f>
        <v>Bogotá</v>
      </c>
      <c r="K65" s="7" t="str">
        <f>IFERROR(__xludf.DUMMYFUNCTION("""COMPUTED_VALUE"""),"Mujeres")</f>
        <v>Mujeres</v>
      </c>
      <c r="L65" s="7" t="str">
        <f>IFERROR(__xludf.DUMMYFUNCTION("""COMPUTED_VALUE"""),"25-34")</f>
        <v>25-34</v>
      </c>
      <c r="M65" s="7" t="str">
        <f>IFERROR(__xludf.DUMMYFUNCTION("""COMPUTED_VALUE"""),"¡que vuelva la seguridad democrática! | sde | hep | sc")</f>
        <v>¡que vuelva la seguridad democrática! | sde | hep | sc</v>
      </c>
      <c r="N65" s="7" t="s">
        <v>25</v>
      </c>
      <c r="O65" s="7" t="str">
        <f>IFERROR(__xludf.DUMMYFUNCTION("""COMPUTED_VALUE"""),"Seguridad")</f>
        <v>Seguridad</v>
      </c>
      <c r="P65" s="7" t="str">
        <f>IFERROR(__xludf.DUMMYFUNCTION("""COMPUTED_VALUE"""),"Seguridad democrática")</f>
        <v>Seguridad democrática</v>
      </c>
      <c r="Q65" s="7" t="str">
        <f>IFERROR(__xludf.DUMMYFUNCTION("""COMPUTED_VALUE"""),"HEP")</f>
        <v>HEP</v>
      </c>
      <c r="R65" s="7" t="s">
        <v>29</v>
      </c>
      <c r="S65" s="7" t="s">
        <v>30</v>
      </c>
      <c r="T65" s="7" t="s">
        <v>31</v>
      </c>
      <c r="U65" s="7" t="str">
        <f>IFERROR(__xludf.DUMMYFUNCTION("""COMPUTED_VALUE"""),"Sencillo / Cotidiano")</f>
        <v>Sencillo / Cotidiano</v>
      </c>
      <c r="V65" s="11" t="s">
        <v>26</v>
      </c>
    </row>
    <row r="66">
      <c r="A66" s="7" t="s">
        <v>62</v>
      </c>
      <c r="B66" s="7" t="s">
        <v>63</v>
      </c>
      <c r="C66" s="7" t="s">
        <v>49</v>
      </c>
      <c r="D66" s="8">
        <v>431446.22</v>
      </c>
      <c r="E66" s="8">
        <v>121191.0</v>
      </c>
      <c r="F66" s="8">
        <v>70651.0</v>
      </c>
      <c r="G66" s="9">
        <f t="shared" si="1"/>
        <v>6.106724887</v>
      </c>
      <c r="H66" s="9">
        <f t="shared" si="2"/>
        <v>3560.051654</v>
      </c>
      <c r="I66" s="10">
        <f t="shared" si="3"/>
        <v>0.5829723329</v>
      </c>
      <c r="J66" s="7" t="str">
        <f>IFERROR(__xludf.DUMMYFUNCTION("""COMPUTED_VALUE"""),"Antioquia")</f>
        <v>Antioquia</v>
      </c>
      <c r="K66" s="7" t="str">
        <f>IFERROR(__xludf.DUMMYFUNCTION("""COMPUTED_VALUE"""),"Hombres")</f>
        <v>Hombres</v>
      </c>
      <c r="L66" s="7" t="str">
        <f>IFERROR(__xludf.DUMMYFUNCTION("""COMPUTED_VALUE"""),"55+")</f>
        <v>55+</v>
      </c>
      <c r="M66" s="7" t="str">
        <f>IFERROR(__xludf.DUMMYFUNCTION("""COMPUTED_VALUE"""),"la seguridad es el camino hacia la paz en colombia | aus | hep | sc")</f>
        <v>la seguridad es el camino hacia la paz en colombia | aus | hep | sc</v>
      </c>
      <c r="N66" s="7" t="s">
        <v>25</v>
      </c>
      <c r="O66" s="7" t="str">
        <f>IFERROR(__xludf.DUMMYFUNCTION("""COMPUTED_VALUE"""),"Seguridad")</f>
        <v>Seguridad</v>
      </c>
      <c r="P66" s="7" t="str">
        <f>IFERROR(__xludf.DUMMYFUNCTION("""COMPUTED_VALUE"""),"Álvaro Uribe/Seguridad democrática")</f>
        <v>Álvaro Uribe/Seguridad democrática</v>
      </c>
      <c r="Q66" s="7" t="str">
        <f>IFERROR(__xludf.DUMMYFUNCTION("""COMPUTED_VALUE"""),"HEP")</f>
        <v>HEP</v>
      </c>
      <c r="R66" s="7" t="s">
        <v>29</v>
      </c>
      <c r="S66" s="7" t="s">
        <v>30</v>
      </c>
      <c r="T66" s="7" t="s">
        <v>31</v>
      </c>
      <c r="U66" s="7" t="str">
        <f>IFERROR(__xludf.DUMMYFUNCTION("""COMPUTED_VALUE"""),"Sencillo / Cotidiano")</f>
        <v>Sencillo / Cotidiano</v>
      </c>
      <c r="V66" s="12" t="s">
        <v>50</v>
      </c>
    </row>
    <row r="67">
      <c r="A67" s="7" t="s">
        <v>70</v>
      </c>
      <c r="B67" s="7" t="s">
        <v>71</v>
      </c>
      <c r="C67" s="7" t="s">
        <v>24</v>
      </c>
      <c r="D67" s="8">
        <v>429309.81</v>
      </c>
      <c r="E67" s="8">
        <v>141592.0</v>
      </c>
      <c r="F67" s="8">
        <v>69008.0</v>
      </c>
      <c r="G67" s="9">
        <f t="shared" si="1"/>
        <v>6.22116001</v>
      </c>
      <c r="H67" s="9">
        <f t="shared" si="2"/>
        <v>3032.020241</v>
      </c>
      <c r="I67" s="10">
        <f t="shared" si="3"/>
        <v>0.4873721679</v>
      </c>
      <c r="J67" s="7" t="str">
        <f>IFERROR(__xludf.DUMMYFUNCTION("""COMPUTED_VALUE"""),"Atl/ Cor/ Ris/ Sant/ Tol")</f>
        <v>Atl/ Cor/ Ris/ Sant/ Tol</v>
      </c>
      <c r="K67" s="7" t="str">
        <f>IFERROR(__xludf.DUMMYFUNCTION("""COMPUTED_VALUE"""),"Mujeres")</f>
        <v>Mujeres</v>
      </c>
      <c r="L67" s="7" t="str">
        <f>IFERROR(__xludf.DUMMYFUNCTION("""COMPUTED_VALUE"""),"45-54")</f>
        <v>45-54</v>
      </c>
      <c r="M67" s="7" t="str">
        <f>IFERROR(__xludf.DUMMYFUNCTION("""COMPUTED_VALUE"""),"¡que vuelva la seguridad democrática! | sde | hep | sc")</f>
        <v>¡que vuelva la seguridad democrática! | sde | hep | sc</v>
      </c>
      <c r="N67" s="7" t="s">
        <v>25</v>
      </c>
      <c r="O67" s="7" t="str">
        <f>IFERROR(__xludf.DUMMYFUNCTION("""COMPUTED_VALUE"""),"Seguridad")</f>
        <v>Seguridad</v>
      </c>
      <c r="P67" s="7" t="str">
        <f>IFERROR(__xludf.DUMMYFUNCTION("""COMPUTED_VALUE"""),"Seguridad democrática")</f>
        <v>Seguridad democrática</v>
      </c>
      <c r="Q67" s="7" t="str">
        <f>IFERROR(__xludf.DUMMYFUNCTION("""COMPUTED_VALUE"""),"HEP")</f>
        <v>HEP</v>
      </c>
      <c r="R67" s="7" t="s">
        <v>29</v>
      </c>
      <c r="S67" s="7" t="s">
        <v>30</v>
      </c>
      <c r="T67" s="7" t="s">
        <v>31</v>
      </c>
      <c r="U67" s="7" t="str">
        <f>IFERROR(__xludf.DUMMYFUNCTION("""COMPUTED_VALUE"""),"Sencillo / Cotidiano")</f>
        <v>Sencillo / Cotidiano</v>
      </c>
      <c r="V67" s="11" t="s">
        <v>26</v>
      </c>
    </row>
    <row r="68">
      <c r="A68" s="7" t="s">
        <v>27</v>
      </c>
      <c r="B68" s="7" t="s">
        <v>28</v>
      </c>
      <c r="C68" s="7" t="s">
        <v>82</v>
      </c>
      <c r="D68" s="8">
        <v>428038.67</v>
      </c>
      <c r="E68" s="8">
        <v>200262.0</v>
      </c>
      <c r="F68" s="8">
        <v>67844.0</v>
      </c>
      <c r="G68" s="9">
        <f t="shared" si="1"/>
        <v>6.309160279</v>
      </c>
      <c r="H68" s="9">
        <f t="shared" si="2"/>
        <v>2137.393365</v>
      </c>
      <c r="I68" s="10">
        <f t="shared" si="3"/>
        <v>0.3387762032</v>
      </c>
      <c r="J68" s="7" t="str">
        <f>IFERROR(__xludf.DUMMYFUNCTION("""COMPUTED_VALUE"""),"Bogotá")</f>
        <v>Bogotá</v>
      </c>
      <c r="K68" s="7" t="str">
        <f>IFERROR(__xludf.DUMMYFUNCTION("""COMPUTED_VALUE"""),"Mujeres")</f>
        <v>Mujeres</v>
      </c>
      <c r="L68" s="7" t="str">
        <f>IFERROR(__xludf.DUMMYFUNCTION("""COMPUTED_VALUE"""),"55+")</f>
        <v>55+</v>
      </c>
      <c r="M68" s="7" t="str">
        <f>IFERROR(__xludf.DUMMYFUNCTION("""COMPUTED_VALUE"""),"el empleo es la mejor política social | ept | hep")</f>
        <v>el empleo es la mejor política social | ept | hep</v>
      </c>
      <c r="N68" s="7" t="s">
        <v>25</v>
      </c>
      <c r="O68" s="7" t="str">
        <f>IFERROR(__xludf.DUMMYFUNCTION("""COMPUTED_VALUE"""),"Empleo")</f>
        <v>Empleo</v>
      </c>
      <c r="P68" s="7" t="str">
        <f>IFERROR(__xludf.DUMMYFUNCTION("""COMPUTED_VALUE"""),"Empleo para todos")</f>
        <v>Empleo para todos</v>
      </c>
      <c r="Q68" s="7" t="str">
        <f>IFERROR(__xludf.DUMMYFUNCTION("""COMPUTED_VALUE"""),"HEP")</f>
        <v>HEP</v>
      </c>
      <c r="R68" s="7" t="s">
        <v>29</v>
      </c>
      <c r="S68" s="7" t="s">
        <v>30</v>
      </c>
      <c r="T68" s="7" t="s">
        <v>31</v>
      </c>
      <c r="U68" s="7" t="str">
        <f>IFERROR(__xludf.DUMMYFUNCTION("""COMPUTED_VALUE"""),"")</f>
        <v/>
      </c>
      <c r="V68" s="20" t="s">
        <v>83</v>
      </c>
    </row>
    <row r="69">
      <c r="A69" s="7" t="s">
        <v>64</v>
      </c>
      <c r="B69" s="7" t="s">
        <v>65</v>
      </c>
      <c r="C69" s="7" t="s">
        <v>42</v>
      </c>
      <c r="D69" s="8">
        <v>426505.01</v>
      </c>
      <c r="E69" s="8">
        <v>320827.0</v>
      </c>
      <c r="F69" s="8">
        <v>48369.0</v>
      </c>
      <c r="G69" s="9">
        <f t="shared" si="1"/>
        <v>8.817734706</v>
      </c>
      <c r="H69" s="9">
        <f t="shared" si="2"/>
        <v>1329.392507</v>
      </c>
      <c r="I69" s="10">
        <f t="shared" si="3"/>
        <v>0.1507634956</v>
      </c>
      <c r="J69" s="7" t="str">
        <f>IFERROR(__xludf.DUMMYFUNCTION("""COMPUTED_VALUE"""),"Antioquia")</f>
        <v>Antioquia</v>
      </c>
      <c r="K69" s="7" t="str">
        <f>IFERROR(__xludf.DUMMYFUNCTION("""COMPUTED_VALUE"""),"Mujeres")</f>
        <v>Mujeres</v>
      </c>
      <c r="L69" s="7" t="str">
        <f>IFERROR(__xludf.DUMMYFUNCTION("""COMPUTED_VALUE"""),"55+")</f>
        <v>55+</v>
      </c>
      <c r="M69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69" s="7" t="s">
        <v>25</v>
      </c>
      <c r="O69" s="7" t="str">
        <f>IFERROR(__xludf.DUMMYFUNCTION("""COMPUTED_VALUE"""),"Salud")</f>
        <v>Salud</v>
      </c>
      <c r="P69" s="7" t="str">
        <f>IFERROR(__xludf.DUMMYFUNCTION("""COMPUTED_VALUE"""),"Deuda y quejas en el sector salud")</f>
        <v>Deuda y quejas en el sector salud</v>
      </c>
      <c r="Q69" s="7" t="str">
        <f>IFERROR(__xludf.DUMMYFUNCTION("""COMPUTED_VALUE"""),"HCO")</f>
        <v>HCO</v>
      </c>
      <c r="R69" s="7" t="s">
        <v>29</v>
      </c>
      <c r="S69" s="7" t="s">
        <v>43</v>
      </c>
      <c r="T69" s="7" t="s">
        <v>44</v>
      </c>
      <c r="U69" s="7" t="str">
        <f>IFERROR(__xludf.DUMMYFUNCTION("""COMPUTED_VALUE"""),"Técnico / Especializado")</f>
        <v>Técnico / Especializado</v>
      </c>
      <c r="V69" s="12" t="s">
        <v>45</v>
      </c>
    </row>
    <row r="70">
      <c r="A70" s="7" t="s">
        <v>60</v>
      </c>
      <c r="B70" s="7" t="s">
        <v>61</v>
      </c>
      <c r="C70" s="7" t="s">
        <v>51</v>
      </c>
      <c r="D70" s="8">
        <v>419438.39</v>
      </c>
      <c r="E70" s="8">
        <v>227609.0</v>
      </c>
      <c r="F70" s="8">
        <v>60450.0</v>
      </c>
      <c r="G70" s="9">
        <f t="shared" si="1"/>
        <v>6.938600331</v>
      </c>
      <c r="H70" s="9">
        <f t="shared" si="2"/>
        <v>1842.802306</v>
      </c>
      <c r="I70" s="10">
        <f t="shared" si="3"/>
        <v>0.2655870374</v>
      </c>
      <c r="J70" s="7" t="str">
        <f>IFERROR(__xludf.DUMMYFUNCTION("""COMPUTED_VALUE"""),"Atl/ Cor/ Ris/ Sant/ Tol")</f>
        <v>Atl/ Cor/ Ris/ Sant/ Tol</v>
      </c>
      <c r="K70" s="7" t="str">
        <f>IFERROR(__xludf.DUMMYFUNCTION("""COMPUTED_VALUE"""),"Mujeres")</f>
        <v>Mujeres</v>
      </c>
      <c r="L70" s="7" t="str">
        <f>IFERROR(__xludf.DUMMYFUNCTION("""COMPUTED_VALUE"""),"55+")</f>
        <v>55+</v>
      </c>
      <c r="M70" s="7" t="str">
        <f>IFERROR(__xludf.DUMMYFUNCTION("""COMPUTED_VALUE"""),"¡empezó la defensa de la democracia! | sde | hep | me")</f>
        <v>¡empezó la defensa de la democracia! | sde | hep | me</v>
      </c>
      <c r="N70" s="7" t="s">
        <v>25</v>
      </c>
      <c r="O70" s="7" t="str">
        <f>IFERROR(__xludf.DUMMYFUNCTION("""COMPUTED_VALUE"""),"Seguridad")</f>
        <v>Seguridad</v>
      </c>
      <c r="P70" s="7" t="str">
        <f>IFERROR(__xludf.DUMMYFUNCTION("""COMPUTED_VALUE"""),"Seguridad democrática")</f>
        <v>Seguridad democrática</v>
      </c>
      <c r="Q70" s="7" t="str">
        <f>IFERROR(__xludf.DUMMYFUNCTION("""COMPUTED_VALUE"""),"HEP")</f>
        <v>HEP</v>
      </c>
      <c r="R70" s="7" t="s">
        <v>29</v>
      </c>
      <c r="S70" s="7" t="s">
        <v>30</v>
      </c>
      <c r="T70" s="7" t="s">
        <v>31</v>
      </c>
      <c r="U70" s="7" t="str">
        <f>IFERROR(__xludf.DUMMYFUNCTION("""COMPUTED_VALUE"""),"Mixto / Equilibrado")</f>
        <v>Mixto / Equilibrado</v>
      </c>
      <c r="V70" s="12" t="s">
        <v>52</v>
      </c>
    </row>
    <row r="71">
      <c r="A71" s="7" t="s">
        <v>32</v>
      </c>
      <c r="B71" s="7" t="s">
        <v>33</v>
      </c>
      <c r="C71" s="7" t="s">
        <v>72</v>
      </c>
      <c r="D71" s="8">
        <v>407241.75</v>
      </c>
      <c r="E71" s="8">
        <v>156392.0</v>
      </c>
      <c r="F71" s="8">
        <v>53111.0</v>
      </c>
      <c r="G71" s="9">
        <f t="shared" si="1"/>
        <v>7.667747736</v>
      </c>
      <c r="H71" s="9">
        <f t="shared" si="2"/>
        <v>2603.980702</v>
      </c>
      <c r="I71" s="10">
        <f t="shared" si="3"/>
        <v>0.3396017699</v>
      </c>
      <c r="J71" s="7" t="str">
        <f>IFERROR(__xludf.DUMMYFUNCTION("""COMPUTED_VALUE"""),"Atl/ Cor/ Ris/ Sant/ Tol")</f>
        <v>Atl/ Cor/ Ris/ Sant/ Tol</v>
      </c>
      <c r="K71" s="7" t="str">
        <f>IFERROR(__xludf.DUMMYFUNCTION("""COMPUTED_VALUE"""),"Hombres")</f>
        <v>Hombres</v>
      </c>
      <c r="L71" s="7" t="str">
        <f>IFERROR(__xludf.DUMMYFUNCTION("""COMPUTED_VALUE"""),"25-34")</f>
        <v>25-34</v>
      </c>
      <c r="M71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71" s="7" t="s">
        <v>25</v>
      </c>
      <c r="O71" s="7" t="str">
        <f>IFERROR(__xludf.DUMMYFUNCTION("""COMPUTED_VALUE"""),"Seguridad")</f>
        <v>Seguridad</v>
      </c>
      <c r="P71" s="7" t="str">
        <f>IFERROR(__xludf.DUMMYFUNCTION("""COMPUTED_VALUE"""),"Seguridad democrática")</f>
        <v>Seguridad democrática</v>
      </c>
      <c r="Q71" s="7" t="str">
        <f>IFERROR(__xludf.DUMMYFUNCTION("""COMPUTED_VALUE"""),"HEP")</f>
        <v>HEP</v>
      </c>
      <c r="R71" s="7" t="s">
        <v>29</v>
      </c>
      <c r="S71" s="7" t="s">
        <v>30</v>
      </c>
      <c r="T71" s="7" t="s">
        <v>31</v>
      </c>
      <c r="U71" s="7" t="str">
        <f>IFERROR(__xludf.DUMMYFUNCTION("""COMPUTED_VALUE"""),"Mixto / Equilibrado")</f>
        <v>Mixto / Equilibrado</v>
      </c>
      <c r="V71" s="12" t="s">
        <v>73</v>
      </c>
    </row>
    <row r="72">
      <c r="A72" s="7" t="s">
        <v>27</v>
      </c>
      <c r="B72" s="7" t="s">
        <v>28</v>
      </c>
      <c r="C72" s="7" t="s">
        <v>84</v>
      </c>
      <c r="D72" s="8">
        <v>399565.02</v>
      </c>
      <c r="E72" s="8">
        <v>140888.0</v>
      </c>
      <c r="F72" s="8">
        <v>57320.0</v>
      </c>
      <c r="G72" s="9">
        <f t="shared" si="1"/>
        <v>6.970778437</v>
      </c>
      <c r="H72" s="9">
        <f t="shared" si="2"/>
        <v>2836.047215</v>
      </c>
      <c r="I72" s="10">
        <f t="shared" si="3"/>
        <v>0.4068479927</v>
      </c>
      <c r="J72" s="7" t="str">
        <f>IFERROR(__xludf.DUMMYFUNCTION("""COMPUTED_VALUE"""),"Bogotá")</f>
        <v>Bogotá</v>
      </c>
      <c r="K72" s="7" t="str">
        <f>IFERROR(__xludf.DUMMYFUNCTION("""COMPUTED_VALUE"""),"Mujeres")</f>
        <v>Mujeres</v>
      </c>
      <c r="L72" s="7" t="str">
        <f>IFERROR(__xludf.DUMMYFUNCTION("""COMPUTED_VALUE"""),"55+")</f>
        <v>55+</v>
      </c>
      <c r="M72" s="7" t="str">
        <f>IFERROR(__xludf.DUMMYFUNCTION("""COMPUTED_VALUE"""),"sin seguridad, no hay agro | ecc | hep | me")</f>
        <v>sin seguridad, no hay agro | ecc | hep | me</v>
      </c>
      <c r="N72" s="7" t="s">
        <v>25</v>
      </c>
      <c r="O72" s="7" t="str">
        <f>IFERROR(__xludf.DUMMYFUNCTION("""COMPUTED_VALUE"""),"Seguridad")</f>
        <v>Seguridad</v>
      </c>
      <c r="P72" s="7" t="str">
        <f>IFERROR(__xludf.DUMMYFUNCTION("""COMPUTED_VALUE"""),"Extorsión/Cárceles/Campo")</f>
        <v>Extorsión/Cárceles/Campo</v>
      </c>
      <c r="Q72" s="7" t="str">
        <f>IFERROR(__xludf.DUMMYFUNCTION("""COMPUTED_VALUE"""),"HEP")</f>
        <v>HEP</v>
      </c>
      <c r="R72" s="7" t="s">
        <v>29</v>
      </c>
      <c r="S72" s="7" t="s">
        <v>30</v>
      </c>
      <c r="T72" s="7" t="s">
        <v>31</v>
      </c>
      <c r="U72" s="7" t="str">
        <f>IFERROR(__xludf.DUMMYFUNCTION("""COMPUTED_VALUE"""),"Mixto / Equilibrado")</f>
        <v>Mixto / Equilibrado</v>
      </c>
      <c r="V72" s="12" t="s">
        <v>85</v>
      </c>
    </row>
    <row r="73">
      <c r="A73" s="7" t="s">
        <v>80</v>
      </c>
      <c r="B73" s="7" t="s">
        <v>81</v>
      </c>
      <c r="C73" s="7" t="s">
        <v>46</v>
      </c>
      <c r="D73" s="8">
        <v>393959.63</v>
      </c>
      <c r="E73" s="8">
        <v>194669.0</v>
      </c>
      <c r="F73" s="8">
        <v>23802.0</v>
      </c>
      <c r="G73" s="9">
        <f t="shared" si="1"/>
        <v>16.55153474</v>
      </c>
      <c r="H73" s="9">
        <f t="shared" si="2"/>
        <v>2023.740965</v>
      </c>
      <c r="I73" s="10">
        <f t="shared" si="3"/>
        <v>0.1222690824</v>
      </c>
      <c r="J73" s="7" t="str">
        <f>IFERROR(__xludf.DUMMYFUNCTION("""COMPUTED_VALUE"""),"Bogotá")</f>
        <v>Bogotá</v>
      </c>
      <c r="K73" s="7" t="str">
        <f>IFERROR(__xludf.DUMMYFUNCTION("""COMPUTED_VALUE"""),"Mujeres")</f>
        <v>Mujeres</v>
      </c>
      <c r="L73" s="7" t="str">
        <f>IFERROR(__xludf.DUMMYFUNCTION("""COMPUTED_VALUE"""),"25-34")</f>
        <v>25-34</v>
      </c>
      <c r="M73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73" s="7" t="s">
        <v>25</v>
      </c>
      <c r="O73" s="7" t="str">
        <f>IFERROR(__xludf.DUMMYFUNCTION("""COMPUTED_VALUE"""),"Seguridad")</f>
        <v>Seguridad</v>
      </c>
      <c r="P73" s="7" t="str">
        <f>IFERROR(__xludf.DUMMYFUNCTION("""COMPUTED_VALUE"""),"Politica Social")</f>
        <v>Politica Social</v>
      </c>
      <c r="Q73" s="7" t="str">
        <f>IFERROR(__xludf.DUMMYFUNCTION("""COMPUTED_VALUE"""),"VEP")</f>
        <v>VEP</v>
      </c>
      <c r="R73" s="7" t="s">
        <v>47</v>
      </c>
      <c r="S73" s="7" t="s">
        <v>30</v>
      </c>
      <c r="T73" s="7" t="s">
        <v>31</v>
      </c>
      <c r="U73" s="7" t="str">
        <f>IFERROR(__xludf.DUMMYFUNCTION("""COMPUTED_VALUE"""),"Sencillo / Cotidiano")</f>
        <v>Sencillo / Cotidiano</v>
      </c>
      <c r="V73" s="12" t="s">
        <v>48</v>
      </c>
    </row>
    <row r="74">
      <c r="A74" s="7" t="s">
        <v>60</v>
      </c>
      <c r="B74" s="7" t="s">
        <v>61</v>
      </c>
      <c r="C74" s="7" t="s">
        <v>34</v>
      </c>
      <c r="D74" s="8">
        <v>393925.45</v>
      </c>
      <c r="E74" s="8">
        <v>172397.0</v>
      </c>
      <c r="F74" s="8">
        <v>62027.0</v>
      </c>
      <c r="G74" s="9">
        <f t="shared" si="1"/>
        <v>6.350870589</v>
      </c>
      <c r="H74" s="9">
        <f t="shared" si="2"/>
        <v>2284.990168</v>
      </c>
      <c r="I74" s="10">
        <f t="shared" si="3"/>
        <v>0.3597916437</v>
      </c>
      <c r="J74" s="7" t="str">
        <f>IFERROR(__xludf.DUMMYFUNCTION("""COMPUTED_VALUE"""),"Atl/ Cor/ Ris/ Sant/ Tol")</f>
        <v>Atl/ Cor/ Ris/ Sant/ Tol</v>
      </c>
      <c r="K74" s="7" t="str">
        <f>IFERROR(__xludf.DUMMYFUNCTION("""COMPUTED_VALUE"""),"Mujeres")</f>
        <v>Mujeres</v>
      </c>
      <c r="L74" s="7" t="str">
        <f>IFERROR(__xludf.DUMMYFUNCTION("""COMPUTED_VALUE"""),"55+")</f>
        <v>55+</v>
      </c>
      <c r="M74" s="7" t="str">
        <f>IFERROR(__xludf.DUMMYFUNCTION("""COMPUTED_VALUE"""),"no más extorsión en colombia | ext | hep | me")</f>
        <v>no más extorsión en colombia | ext | hep | me</v>
      </c>
      <c r="N74" s="7" t="s">
        <v>25</v>
      </c>
      <c r="O74" s="7" t="str">
        <f>IFERROR(__xludf.DUMMYFUNCTION("""COMPUTED_VALUE"""),"Seguridad")</f>
        <v>Seguridad</v>
      </c>
      <c r="P74" s="7" t="str">
        <f>IFERROR(__xludf.DUMMYFUNCTION("""COMPUTED_VALUE"""),"Extorsión")</f>
        <v>Extorsión</v>
      </c>
      <c r="Q74" s="7" t="str">
        <f>IFERROR(__xludf.DUMMYFUNCTION("""COMPUTED_VALUE"""),"HEP")</f>
        <v>HEP</v>
      </c>
      <c r="R74" s="7" t="s">
        <v>29</v>
      </c>
      <c r="S74" s="7" t="s">
        <v>30</v>
      </c>
      <c r="T74" s="7" t="s">
        <v>31</v>
      </c>
      <c r="U74" s="7" t="str">
        <f>IFERROR(__xludf.DUMMYFUNCTION("""COMPUTED_VALUE"""),"Mixto / Equilibrado")</f>
        <v>Mixto / Equilibrado</v>
      </c>
      <c r="V74" s="12" t="s">
        <v>35</v>
      </c>
    </row>
    <row r="75">
      <c r="A75" s="7" t="s">
        <v>53</v>
      </c>
      <c r="B75" s="7" t="s">
        <v>54</v>
      </c>
      <c r="C75" s="7" t="s">
        <v>34</v>
      </c>
      <c r="D75" s="8">
        <v>393878.72</v>
      </c>
      <c r="E75" s="8">
        <v>156187.0</v>
      </c>
      <c r="F75" s="8">
        <v>61128.0</v>
      </c>
      <c r="G75" s="9">
        <f t="shared" si="1"/>
        <v>6.443507394</v>
      </c>
      <c r="H75" s="9">
        <f t="shared" si="2"/>
        <v>2521.840614</v>
      </c>
      <c r="I75" s="10">
        <f t="shared" si="3"/>
        <v>0.3913770032</v>
      </c>
      <c r="J75" s="7" t="str">
        <f>IFERROR(__xludf.DUMMYFUNCTION("""COMPUTED_VALUE"""),"Atl/ Cor/ Ris/ Sant/ Tol")</f>
        <v>Atl/ Cor/ Ris/ Sant/ Tol</v>
      </c>
      <c r="K75" s="7" t="str">
        <f>IFERROR(__xludf.DUMMYFUNCTION("""COMPUTED_VALUE"""),"Hombres")</f>
        <v>Hombres</v>
      </c>
      <c r="L75" s="7" t="str">
        <f>IFERROR(__xludf.DUMMYFUNCTION("""COMPUTED_VALUE"""),"55+")</f>
        <v>55+</v>
      </c>
      <c r="M75" s="7" t="str">
        <f>IFERROR(__xludf.DUMMYFUNCTION("""COMPUTED_VALUE"""),"no más extorsión en colombia | ext | hep | me")</f>
        <v>no más extorsión en colombia | ext | hep | me</v>
      </c>
      <c r="N75" s="7" t="s">
        <v>25</v>
      </c>
      <c r="O75" s="7" t="str">
        <f>IFERROR(__xludf.DUMMYFUNCTION("""COMPUTED_VALUE"""),"Seguridad")</f>
        <v>Seguridad</v>
      </c>
      <c r="P75" s="7" t="str">
        <f>IFERROR(__xludf.DUMMYFUNCTION("""COMPUTED_VALUE"""),"Extorsión")</f>
        <v>Extorsión</v>
      </c>
      <c r="Q75" s="7" t="str">
        <f>IFERROR(__xludf.DUMMYFUNCTION("""COMPUTED_VALUE"""),"HEP")</f>
        <v>HEP</v>
      </c>
      <c r="R75" s="7" t="s">
        <v>29</v>
      </c>
      <c r="S75" s="7" t="s">
        <v>30</v>
      </c>
      <c r="T75" s="7" t="s">
        <v>31</v>
      </c>
      <c r="U75" s="7" t="str">
        <f>IFERROR(__xludf.DUMMYFUNCTION("""COMPUTED_VALUE"""),"Mixto / Equilibrado")</f>
        <v>Mixto / Equilibrado</v>
      </c>
      <c r="V75" s="12" t="s">
        <v>35</v>
      </c>
    </row>
    <row r="76">
      <c r="A76" s="7" t="s">
        <v>70</v>
      </c>
      <c r="B76" s="7" t="s">
        <v>71</v>
      </c>
      <c r="C76" s="7" t="s">
        <v>42</v>
      </c>
      <c r="D76" s="8">
        <v>388057.59</v>
      </c>
      <c r="E76" s="8">
        <v>310322.0</v>
      </c>
      <c r="F76" s="8">
        <v>37716.0</v>
      </c>
      <c r="G76" s="9">
        <f t="shared" si="1"/>
        <v>10.28893812</v>
      </c>
      <c r="H76" s="9">
        <f t="shared" si="2"/>
        <v>1250.499771</v>
      </c>
      <c r="I76" s="10">
        <f t="shared" si="3"/>
        <v>0.1215382731</v>
      </c>
      <c r="J76" s="7" t="str">
        <f>IFERROR(__xludf.DUMMYFUNCTION("""COMPUTED_VALUE"""),"Atl/ Cor/ Ris/ Sant/ Tol")</f>
        <v>Atl/ Cor/ Ris/ Sant/ Tol</v>
      </c>
      <c r="K76" s="7" t="str">
        <f>IFERROR(__xludf.DUMMYFUNCTION("""COMPUTED_VALUE"""),"Mujeres")</f>
        <v>Mujeres</v>
      </c>
      <c r="L76" s="7" t="str">
        <f>IFERROR(__xludf.DUMMYFUNCTION("""COMPUTED_VALUE"""),"45-54")</f>
        <v>45-54</v>
      </c>
      <c r="M76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76" s="7" t="s">
        <v>25</v>
      </c>
      <c r="O76" s="7" t="str">
        <f>IFERROR(__xludf.DUMMYFUNCTION("""COMPUTED_VALUE"""),"Salud")</f>
        <v>Salud</v>
      </c>
      <c r="P76" s="7" t="str">
        <f>IFERROR(__xludf.DUMMYFUNCTION("""COMPUTED_VALUE"""),"Deuda y quejas en el sector salud")</f>
        <v>Deuda y quejas en el sector salud</v>
      </c>
      <c r="Q76" s="7" t="str">
        <f>IFERROR(__xludf.DUMMYFUNCTION("""COMPUTED_VALUE"""),"HCO")</f>
        <v>HCO</v>
      </c>
      <c r="R76" s="7" t="s">
        <v>29</v>
      </c>
      <c r="S76" s="7" t="s">
        <v>43</v>
      </c>
      <c r="T76" s="7" t="s">
        <v>44</v>
      </c>
      <c r="U76" s="7" t="str">
        <f>IFERROR(__xludf.DUMMYFUNCTION("""COMPUTED_VALUE"""),"Técnico / Especializado")</f>
        <v>Técnico / Especializado</v>
      </c>
      <c r="V76" s="12" t="s">
        <v>45</v>
      </c>
    </row>
    <row r="77">
      <c r="A77" s="7" t="s">
        <v>66</v>
      </c>
      <c r="B77" s="7" t="s">
        <v>67</v>
      </c>
      <c r="C77" s="7" t="s">
        <v>34</v>
      </c>
      <c r="D77" s="8">
        <v>383357.42</v>
      </c>
      <c r="E77" s="8">
        <v>155270.0</v>
      </c>
      <c r="F77" s="8">
        <v>59403.0</v>
      </c>
      <c r="G77" s="9">
        <f t="shared" si="1"/>
        <v>6.453502685</v>
      </c>
      <c r="H77" s="9">
        <f t="shared" si="2"/>
        <v>2468.972886</v>
      </c>
      <c r="I77" s="10">
        <f t="shared" si="3"/>
        <v>0.3825787338</v>
      </c>
      <c r="J77" s="7" t="str">
        <f>IFERROR(__xludf.DUMMYFUNCTION("""COMPUTED_VALUE"""),"Antioquia")</f>
        <v>Antioquia</v>
      </c>
      <c r="K77" s="7" t="str">
        <f>IFERROR(__xludf.DUMMYFUNCTION("""COMPUTED_VALUE"""),"Mujeres")</f>
        <v>Mujeres</v>
      </c>
      <c r="L77" s="7" t="str">
        <f>IFERROR(__xludf.DUMMYFUNCTION("""COMPUTED_VALUE"""),"45-54")</f>
        <v>45-54</v>
      </c>
      <c r="M77" s="7" t="str">
        <f>IFERROR(__xludf.DUMMYFUNCTION("""COMPUTED_VALUE"""),"no más extorsión en colombia | ext | hep | me")</f>
        <v>no más extorsión en colombia | ext | hep | me</v>
      </c>
      <c r="N77" s="7" t="s">
        <v>25</v>
      </c>
      <c r="O77" s="7" t="str">
        <f>IFERROR(__xludf.DUMMYFUNCTION("""COMPUTED_VALUE"""),"Seguridad")</f>
        <v>Seguridad</v>
      </c>
      <c r="P77" s="7" t="str">
        <f>IFERROR(__xludf.DUMMYFUNCTION("""COMPUTED_VALUE"""),"Extorsión")</f>
        <v>Extorsión</v>
      </c>
      <c r="Q77" s="7" t="str">
        <f>IFERROR(__xludf.DUMMYFUNCTION("""COMPUTED_VALUE"""),"HEP")</f>
        <v>HEP</v>
      </c>
      <c r="R77" s="7" t="s">
        <v>29</v>
      </c>
      <c r="S77" s="7" t="s">
        <v>30</v>
      </c>
      <c r="T77" s="7" t="s">
        <v>31</v>
      </c>
      <c r="U77" s="7" t="str">
        <f>IFERROR(__xludf.DUMMYFUNCTION("""COMPUTED_VALUE"""),"Mixto / Equilibrado")</f>
        <v>Mixto / Equilibrado</v>
      </c>
      <c r="V77" s="12" t="s">
        <v>35</v>
      </c>
    </row>
    <row r="78">
      <c r="A78" s="7" t="s">
        <v>55</v>
      </c>
      <c r="B78" s="7" t="s">
        <v>56</v>
      </c>
      <c r="C78" s="7" t="s">
        <v>42</v>
      </c>
      <c r="D78" s="8">
        <v>382776.46</v>
      </c>
      <c r="E78" s="8">
        <v>268624.0</v>
      </c>
      <c r="F78" s="8">
        <v>41160.0</v>
      </c>
      <c r="G78" s="9">
        <f t="shared" si="1"/>
        <v>9.299719631</v>
      </c>
      <c r="H78" s="9">
        <f t="shared" si="2"/>
        <v>1424.952573</v>
      </c>
      <c r="I78" s="10">
        <f t="shared" si="3"/>
        <v>0.1532253261</v>
      </c>
      <c r="J78" s="7" t="str">
        <f>IFERROR(__xludf.DUMMYFUNCTION("""COMPUTED_VALUE"""),"Antioquia")</f>
        <v>Antioquia</v>
      </c>
      <c r="K78" s="7" t="str">
        <f>IFERROR(__xludf.DUMMYFUNCTION("""COMPUTED_VALUE"""),"Mujeres")</f>
        <v>Mujeres</v>
      </c>
      <c r="L78" s="7" t="str">
        <f>IFERROR(__xludf.DUMMYFUNCTION("""COMPUTED_VALUE"""),"35-44")</f>
        <v>35-44</v>
      </c>
      <c r="M78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78" s="7" t="s">
        <v>25</v>
      </c>
      <c r="O78" s="7" t="str">
        <f>IFERROR(__xludf.DUMMYFUNCTION("""COMPUTED_VALUE"""),"Salud")</f>
        <v>Salud</v>
      </c>
      <c r="P78" s="7" t="str">
        <f>IFERROR(__xludf.DUMMYFUNCTION("""COMPUTED_VALUE"""),"Deuda y quejas en el sector salud")</f>
        <v>Deuda y quejas en el sector salud</v>
      </c>
      <c r="Q78" s="7" t="str">
        <f>IFERROR(__xludf.DUMMYFUNCTION("""COMPUTED_VALUE"""),"HCO")</f>
        <v>HCO</v>
      </c>
      <c r="R78" s="7" t="s">
        <v>29</v>
      </c>
      <c r="S78" s="7" t="s">
        <v>43</v>
      </c>
      <c r="T78" s="7" t="s">
        <v>44</v>
      </c>
      <c r="U78" s="7" t="str">
        <f>IFERROR(__xludf.DUMMYFUNCTION("""COMPUTED_VALUE"""),"Técnico / Especializado")</f>
        <v>Técnico / Especializado</v>
      </c>
      <c r="V78" s="12" t="s">
        <v>45</v>
      </c>
    </row>
    <row r="79">
      <c r="A79" s="7" t="s">
        <v>32</v>
      </c>
      <c r="B79" s="7" t="s">
        <v>33</v>
      </c>
      <c r="C79" s="7" t="s">
        <v>84</v>
      </c>
      <c r="D79" s="8">
        <v>369715.52</v>
      </c>
      <c r="E79" s="8">
        <v>128614.0</v>
      </c>
      <c r="F79" s="8">
        <v>39214.0</v>
      </c>
      <c r="G79" s="9">
        <f t="shared" si="1"/>
        <v>9.428151171</v>
      </c>
      <c r="H79" s="9">
        <f t="shared" si="2"/>
        <v>2874.613339</v>
      </c>
      <c r="I79" s="10">
        <f t="shared" si="3"/>
        <v>0.3048968231</v>
      </c>
      <c r="J79" s="7" t="str">
        <f>IFERROR(__xludf.DUMMYFUNCTION("""COMPUTED_VALUE"""),"Atl/ Cor/ Ris/ Sant/ Tol")</f>
        <v>Atl/ Cor/ Ris/ Sant/ Tol</v>
      </c>
      <c r="K79" s="7" t="str">
        <f>IFERROR(__xludf.DUMMYFUNCTION("""COMPUTED_VALUE"""),"Hombres")</f>
        <v>Hombres</v>
      </c>
      <c r="L79" s="7" t="str">
        <f>IFERROR(__xludf.DUMMYFUNCTION("""COMPUTED_VALUE"""),"25-34")</f>
        <v>25-34</v>
      </c>
      <c r="M79" s="7" t="str">
        <f>IFERROR(__xludf.DUMMYFUNCTION("""COMPUTED_VALUE"""),"sin seguridad, no hay agro | ecc | hep | me")</f>
        <v>sin seguridad, no hay agro | ecc | hep | me</v>
      </c>
      <c r="N79" s="7" t="s">
        <v>25</v>
      </c>
      <c r="O79" s="7" t="str">
        <f>IFERROR(__xludf.DUMMYFUNCTION("""COMPUTED_VALUE"""),"Seguridad")</f>
        <v>Seguridad</v>
      </c>
      <c r="P79" s="7" t="str">
        <f>IFERROR(__xludf.DUMMYFUNCTION("""COMPUTED_VALUE"""),"Extorsión/Cárceles/Campo")</f>
        <v>Extorsión/Cárceles/Campo</v>
      </c>
      <c r="Q79" s="7" t="str">
        <f>IFERROR(__xludf.DUMMYFUNCTION("""COMPUTED_VALUE"""),"HEP")</f>
        <v>HEP</v>
      </c>
      <c r="R79" s="7" t="s">
        <v>29</v>
      </c>
      <c r="S79" s="7" t="s">
        <v>30</v>
      </c>
      <c r="T79" s="7" t="s">
        <v>31</v>
      </c>
      <c r="U79" s="7" t="str">
        <f>IFERROR(__xludf.DUMMYFUNCTION("""COMPUTED_VALUE"""),"Mixto / Equilibrado")</f>
        <v>Mixto / Equilibrado</v>
      </c>
      <c r="V79" s="12" t="s">
        <v>85</v>
      </c>
    </row>
    <row r="80">
      <c r="A80" s="7" t="s">
        <v>66</v>
      </c>
      <c r="B80" s="7" t="s">
        <v>67</v>
      </c>
      <c r="C80" s="7" t="s">
        <v>51</v>
      </c>
      <c r="D80" s="8">
        <v>361784.56</v>
      </c>
      <c r="E80" s="8">
        <v>172805.0</v>
      </c>
      <c r="F80" s="8">
        <v>50480.0</v>
      </c>
      <c r="G80" s="9">
        <f t="shared" si="1"/>
        <v>7.166889065</v>
      </c>
      <c r="H80" s="9">
        <f t="shared" si="2"/>
        <v>2093.600069</v>
      </c>
      <c r="I80" s="10">
        <f t="shared" si="3"/>
        <v>0.292121177</v>
      </c>
      <c r="J80" s="7" t="str">
        <f>IFERROR(__xludf.DUMMYFUNCTION("""COMPUTED_VALUE"""),"Antioquia")</f>
        <v>Antioquia</v>
      </c>
      <c r="K80" s="7" t="str">
        <f>IFERROR(__xludf.DUMMYFUNCTION("""COMPUTED_VALUE"""),"Mujeres")</f>
        <v>Mujeres</v>
      </c>
      <c r="L80" s="7" t="str">
        <f>IFERROR(__xludf.DUMMYFUNCTION("""COMPUTED_VALUE"""),"45-54")</f>
        <v>45-54</v>
      </c>
      <c r="M80" s="7" t="str">
        <f>IFERROR(__xludf.DUMMYFUNCTION("""COMPUTED_VALUE"""),"¡empezó la defensa de la democracia! | sde | hep | me")</f>
        <v>¡empezó la defensa de la democracia! | sde | hep | me</v>
      </c>
      <c r="N80" s="7" t="s">
        <v>25</v>
      </c>
      <c r="O80" s="7" t="str">
        <f>IFERROR(__xludf.DUMMYFUNCTION("""COMPUTED_VALUE"""),"Seguridad")</f>
        <v>Seguridad</v>
      </c>
      <c r="P80" s="7" t="str">
        <f>IFERROR(__xludf.DUMMYFUNCTION("""COMPUTED_VALUE"""),"Seguridad democrática")</f>
        <v>Seguridad democrática</v>
      </c>
      <c r="Q80" s="7" t="str">
        <f>IFERROR(__xludf.DUMMYFUNCTION("""COMPUTED_VALUE"""),"HEP")</f>
        <v>HEP</v>
      </c>
      <c r="R80" s="7" t="s">
        <v>29</v>
      </c>
      <c r="S80" s="7" t="s">
        <v>30</v>
      </c>
      <c r="T80" s="7" t="s">
        <v>31</v>
      </c>
      <c r="U80" s="7" t="str">
        <f>IFERROR(__xludf.DUMMYFUNCTION("""COMPUTED_VALUE"""),"Mixto / Equilibrado")</f>
        <v>Mixto / Equilibrado</v>
      </c>
      <c r="V80" s="12" t="s">
        <v>52</v>
      </c>
    </row>
    <row r="81">
      <c r="A81" s="7" t="s">
        <v>70</v>
      </c>
      <c r="B81" s="7" t="s">
        <v>71</v>
      </c>
      <c r="C81" s="7" t="s">
        <v>57</v>
      </c>
      <c r="D81" s="8">
        <v>357903.78</v>
      </c>
      <c r="E81" s="8">
        <v>117234.0</v>
      </c>
      <c r="F81" s="8">
        <v>53423.0</v>
      </c>
      <c r="G81" s="9">
        <f t="shared" si="1"/>
        <v>6.699432454</v>
      </c>
      <c r="H81" s="9">
        <f t="shared" si="2"/>
        <v>3052.900865</v>
      </c>
      <c r="I81" s="10">
        <f t="shared" si="3"/>
        <v>0.4556954467</v>
      </c>
      <c r="J81" s="7" t="str">
        <f>IFERROR(__xludf.DUMMYFUNCTION("""COMPUTED_VALUE"""),"Atl/ Cor/ Ris/ Sant/ Tol")</f>
        <v>Atl/ Cor/ Ris/ Sant/ Tol</v>
      </c>
      <c r="K81" s="7" t="str">
        <f>IFERROR(__xludf.DUMMYFUNCTION("""COMPUTED_VALUE"""),"Mujeres")</f>
        <v>Mujeres</v>
      </c>
      <c r="L81" s="7" t="str">
        <f>IFERROR(__xludf.DUMMYFUNCTION("""COMPUTED_VALUE"""),"45-54")</f>
        <v>45-54</v>
      </c>
      <c r="M81" s="7" t="str">
        <f>IFERROR(__xludf.DUMMYFUNCTION("""COMPUTED_VALUE"""),"conmigo y con todos ustedes, ¡vuelve la seguridad! | ctr | hep | me")</f>
        <v>conmigo y con todos ustedes, ¡vuelve la seguridad! | ctr | hep | me</v>
      </c>
      <c r="N81" s="7" t="s">
        <v>25</v>
      </c>
      <c r="O81" s="7" t="str">
        <f>IFERROR(__xludf.DUMMYFUNCTION("""COMPUTED_VALUE"""),"Seguridad")</f>
        <v>Seguridad</v>
      </c>
      <c r="P81" s="7" t="str">
        <f>IFERROR(__xludf.DUMMYFUNCTION("""COMPUTED_VALUE"""),"Control territorial")</f>
        <v>Control territorial</v>
      </c>
      <c r="Q81" s="7" t="str">
        <f>IFERROR(__xludf.DUMMYFUNCTION("""COMPUTED_VALUE"""),"HEP")</f>
        <v>HEP</v>
      </c>
      <c r="R81" s="7" t="s">
        <v>29</v>
      </c>
      <c r="S81" s="7" t="s">
        <v>30</v>
      </c>
      <c r="T81" s="7" t="s">
        <v>31</v>
      </c>
      <c r="U81" s="7" t="str">
        <f>IFERROR(__xludf.DUMMYFUNCTION("""COMPUTED_VALUE"""),"Mixto / Equilibrado")</f>
        <v>Mixto / Equilibrado</v>
      </c>
      <c r="V81" s="12" t="s">
        <v>58</v>
      </c>
    </row>
    <row r="82">
      <c r="A82" s="7" t="s">
        <v>64</v>
      </c>
      <c r="B82" s="7" t="s">
        <v>65</v>
      </c>
      <c r="C82" s="7" t="s">
        <v>34</v>
      </c>
      <c r="D82" s="8">
        <v>353628.53</v>
      </c>
      <c r="E82" s="8">
        <v>163144.0</v>
      </c>
      <c r="F82" s="8">
        <v>51966.0</v>
      </c>
      <c r="G82" s="9">
        <f t="shared" si="1"/>
        <v>6.804998076</v>
      </c>
      <c r="H82" s="9">
        <f t="shared" si="2"/>
        <v>2167.585262</v>
      </c>
      <c r="I82" s="10">
        <f t="shared" si="3"/>
        <v>0.3185284166</v>
      </c>
      <c r="J82" s="7" t="str">
        <f>IFERROR(__xludf.DUMMYFUNCTION("""COMPUTED_VALUE"""),"Antioquia")</f>
        <v>Antioquia</v>
      </c>
      <c r="K82" s="7" t="str">
        <f>IFERROR(__xludf.DUMMYFUNCTION("""COMPUTED_VALUE"""),"Mujeres")</f>
        <v>Mujeres</v>
      </c>
      <c r="L82" s="7" t="str">
        <f>IFERROR(__xludf.DUMMYFUNCTION("""COMPUTED_VALUE"""),"55+")</f>
        <v>55+</v>
      </c>
      <c r="M82" s="7" t="str">
        <f>IFERROR(__xludf.DUMMYFUNCTION("""COMPUTED_VALUE"""),"no más extorsión en colombia | ext | hep | me")</f>
        <v>no más extorsión en colombia | ext | hep | me</v>
      </c>
      <c r="N82" s="7" t="s">
        <v>25</v>
      </c>
      <c r="O82" s="7" t="str">
        <f>IFERROR(__xludf.DUMMYFUNCTION("""COMPUTED_VALUE"""),"Seguridad")</f>
        <v>Seguridad</v>
      </c>
      <c r="P82" s="7" t="str">
        <f>IFERROR(__xludf.DUMMYFUNCTION("""COMPUTED_VALUE"""),"Extorsión")</f>
        <v>Extorsión</v>
      </c>
      <c r="Q82" s="7" t="str">
        <f>IFERROR(__xludf.DUMMYFUNCTION("""COMPUTED_VALUE"""),"HEP")</f>
        <v>HEP</v>
      </c>
      <c r="R82" s="7" t="s">
        <v>29</v>
      </c>
      <c r="S82" s="7" t="s">
        <v>30</v>
      </c>
      <c r="T82" s="7" t="s">
        <v>31</v>
      </c>
      <c r="U82" s="7" t="str">
        <f>IFERROR(__xludf.DUMMYFUNCTION("""COMPUTED_VALUE"""),"Mixto / Equilibrado")</f>
        <v>Mixto / Equilibrado</v>
      </c>
      <c r="V82" s="12" t="s">
        <v>35</v>
      </c>
    </row>
    <row r="83">
      <c r="A83" s="7" t="s">
        <v>76</v>
      </c>
      <c r="B83" s="7" t="s">
        <v>77</v>
      </c>
      <c r="C83" s="7" t="s">
        <v>38</v>
      </c>
      <c r="D83" s="8">
        <v>351345.14</v>
      </c>
      <c r="E83" s="8">
        <v>99461.0</v>
      </c>
      <c r="F83" s="8">
        <v>45364.0</v>
      </c>
      <c r="G83" s="9">
        <f t="shared" si="1"/>
        <v>7.745021162</v>
      </c>
      <c r="H83" s="9">
        <f t="shared" si="2"/>
        <v>3532.491529</v>
      </c>
      <c r="I83" s="10">
        <f t="shared" si="3"/>
        <v>0.4560983702</v>
      </c>
      <c r="J83" s="7" t="str">
        <f>IFERROR(__xludf.DUMMYFUNCTION("""COMPUTED_VALUE"""),"Bolívar")</f>
        <v>Bolívar</v>
      </c>
      <c r="K83" s="7" t="str">
        <f>IFERROR(__xludf.DUMMYFUNCTION("""COMPUTED_VALUE"""),"Mujeres")</f>
        <v>Mujeres</v>
      </c>
      <c r="L83" s="7" t="str">
        <f>IFERROR(__xludf.DUMMYFUNCTION("""COMPUTED_VALUE"""),"25-34")</f>
        <v>25-34</v>
      </c>
      <c r="M83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83" s="7" t="s">
        <v>25</v>
      </c>
      <c r="O83" s="7" t="str">
        <f>IFERROR(__xludf.DUMMYFUNCTION("""COMPUTED_VALUE"""),"Petro/Corrupción/Política")</f>
        <v>Petro/Corrupción/Política</v>
      </c>
      <c r="P83" s="7" t="str">
        <f>IFERROR(__xludf.DUMMYFUNCTION("""COMPUTED_VALUE"""),"Embajadas")</f>
        <v>Embajadas</v>
      </c>
      <c r="Q83" s="7" t="str">
        <f>IFERROR(__xludf.DUMMYFUNCTION("""COMPUTED_VALUE"""),"HEP")</f>
        <v>HEP</v>
      </c>
      <c r="R83" s="7" t="s">
        <v>29</v>
      </c>
      <c r="S83" s="7" t="s">
        <v>30</v>
      </c>
      <c r="T83" s="7" t="s">
        <v>31</v>
      </c>
      <c r="U83" s="7" t="str">
        <f>IFERROR(__xludf.DUMMYFUNCTION("""COMPUTED_VALUE"""),"Mixto / Equilibrado")</f>
        <v>Mixto / Equilibrado</v>
      </c>
      <c r="V83" s="12" t="s">
        <v>39</v>
      </c>
    </row>
    <row r="84">
      <c r="A84" s="7" t="s">
        <v>60</v>
      </c>
      <c r="B84" s="7" t="s">
        <v>61</v>
      </c>
      <c r="C84" s="7" t="s">
        <v>46</v>
      </c>
      <c r="D84" s="8">
        <v>349689.61</v>
      </c>
      <c r="E84" s="8">
        <v>134484.0</v>
      </c>
      <c r="F84" s="8">
        <v>29602.0</v>
      </c>
      <c r="G84" s="9">
        <f t="shared" si="1"/>
        <v>11.81304</v>
      </c>
      <c r="H84" s="9">
        <f t="shared" si="2"/>
        <v>2600.232072</v>
      </c>
      <c r="I84" s="10">
        <f t="shared" si="3"/>
        <v>0.2201154041</v>
      </c>
      <c r="J84" s="7" t="str">
        <f>IFERROR(__xludf.DUMMYFUNCTION("""COMPUTED_VALUE"""),"Atl/ Cor/ Ris/ Sant/ Tol")</f>
        <v>Atl/ Cor/ Ris/ Sant/ Tol</v>
      </c>
      <c r="K84" s="7" t="str">
        <f>IFERROR(__xludf.DUMMYFUNCTION("""COMPUTED_VALUE"""),"Mujeres")</f>
        <v>Mujeres</v>
      </c>
      <c r="L84" s="7" t="str">
        <f>IFERROR(__xludf.DUMMYFUNCTION("""COMPUTED_VALUE"""),"55+")</f>
        <v>55+</v>
      </c>
      <c r="M84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84" s="7" t="s">
        <v>25</v>
      </c>
      <c r="O84" s="7" t="str">
        <f>IFERROR(__xludf.DUMMYFUNCTION("""COMPUTED_VALUE"""),"Seguridad")</f>
        <v>Seguridad</v>
      </c>
      <c r="P84" s="7" t="str">
        <f>IFERROR(__xludf.DUMMYFUNCTION("""COMPUTED_VALUE"""),"Politica Social")</f>
        <v>Politica Social</v>
      </c>
      <c r="Q84" s="7" t="str">
        <f>IFERROR(__xludf.DUMMYFUNCTION("""COMPUTED_VALUE"""),"VEP")</f>
        <v>VEP</v>
      </c>
      <c r="R84" s="7" t="s">
        <v>47</v>
      </c>
      <c r="S84" s="7" t="s">
        <v>30</v>
      </c>
      <c r="T84" s="7" t="s">
        <v>31</v>
      </c>
      <c r="U84" s="7" t="str">
        <f>IFERROR(__xludf.DUMMYFUNCTION("""COMPUTED_VALUE"""),"Sencillo / Cotidiano")</f>
        <v>Sencillo / Cotidiano</v>
      </c>
      <c r="V84" s="12" t="s">
        <v>48</v>
      </c>
    </row>
    <row r="85">
      <c r="A85" s="7" t="s">
        <v>32</v>
      </c>
      <c r="B85" s="7" t="s">
        <v>33</v>
      </c>
      <c r="C85" s="7" t="s">
        <v>82</v>
      </c>
      <c r="D85" s="8">
        <v>340568.87</v>
      </c>
      <c r="E85" s="8">
        <v>151402.0</v>
      </c>
      <c r="F85" s="8">
        <v>44881.0</v>
      </c>
      <c r="G85" s="9">
        <f t="shared" si="1"/>
        <v>7.588263853</v>
      </c>
      <c r="H85" s="9">
        <f t="shared" si="2"/>
        <v>2249.43442</v>
      </c>
      <c r="I85" s="10">
        <f t="shared" si="3"/>
        <v>0.2964359784</v>
      </c>
      <c r="J85" s="7" t="str">
        <f>IFERROR(__xludf.DUMMYFUNCTION("""COMPUTED_VALUE"""),"Atl/ Cor/ Ris/ Sant/ Tol")</f>
        <v>Atl/ Cor/ Ris/ Sant/ Tol</v>
      </c>
      <c r="K85" s="7" t="str">
        <f>IFERROR(__xludf.DUMMYFUNCTION("""COMPUTED_VALUE"""),"Hombres")</f>
        <v>Hombres</v>
      </c>
      <c r="L85" s="7" t="str">
        <f>IFERROR(__xludf.DUMMYFUNCTION("""COMPUTED_VALUE"""),"25-34")</f>
        <v>25-34</v>
      </c>
      <c r="M85" s="7" t="str">
        <f>IFERROR(__xludf.DUMMYFUNCTION("""COMPUTED_VALUE"""),"el empleo es la mejor política social | ept | hep")</f>
        <v>el empleo es la mejor política social | ept | hep</v>
      </c>
      <c r="N85" s="7" t="s">
        <v>25</v>
      </c>
      <c r="O85" s="7" t="str">
        <f>IFERROR(__xludf.DUMMYFUNCTION("""COMPUTED_VALUE"""),"Empleo")</f>
        <v>Empleo</v>
      </c>
      <c r="P85" s="7" t="str">
        <f>IFERROR(__xludf.DUMMYFUNCTION("""COMPUTED_VALUE"""),"Empleo para todos")</f>
        <v>Empleo para todos</v>
      </c>
      <c r="Q85" s="7" t="str">
        <f>IFERROR(__xludf.DUMMYFUNCTION("""COMPUTED_VALUE"""),"HEP")</f>
        <v>HEP</v>
      </c>
      <c r="R85" s="7" t="s">
        <v>29</v>
      </c>
      <c r="S85" s="7" t="s">
        <v>30</v>
      </c>
      <c r="T85" s="7" t="s">
        <v>31</v>
      </c>
      <c r="U85" s="21" t="str">
        <f>IFERROR(__xludf.DUMMYFUNCTION("""COMPUTED_VALUE"""),"")</f>
        <v/>
      </c>
      <c r="V85" s="12" t="s">
        <v>86</v>
      </c>
    </row>
    <row r="86">
      <c r="A86" s="7" t="s">
        <v>62</v>
      </c>
      <c r="B86" s="7" t="s">
        <v>63</v>
      </c>
      <c r="C86" s="7" t="s">
        <v>57</v>
      </c>
      <c r="D86" s="8">
        <v>340182.98</v>
      </c>
      <c r="E86" s="8">
        <v>103380.0</v>
      </c>
      <c r="F86" s="8">
        <v>44258.0</v>
      </c>
      <c r="G86" s="9">
        <f t="shared" si="1"/>
        <v>7.686361336</v>
      </c>
      <c r="H86" s="9">
        <f t="shared" si="2"/>
        <v>3290.607274</v>
      </c>
      <c r="I86" s="10">
        <f t="shared" si="3"/>
        <v>0.4281098859</v>
      </c>
      <c r="J86" s="7" t="str">
        <f>IFERROR(__xludf.DUMMYFUNCTION("""COMPUTED_VALUE"""),"Antioquia")</f>
        <v>Antioquia</v>
      </c>
      <c r="K86" s="7" t="str">
        <f>IFERROR(__xludf.DUMMYFUNCTION("""COMPUTED_VALUE"""),"Hombres")</f>
        <v>Hombres</v>
      </c>
      <c r="L86" s="7" t="str">
        <f>IFERROR(__xludf.DUMMYFUNCTION("""COMPUTED_VALUE"""),"55+")</f>
        <v>55+</v>
      </c>
      <c r="M86" s="7" t="str">
        <f>IFERROR(__xludf.DUMMYFUNCTION("""COMPUTED_VALUE"""),"conmigo y con todos ustedes, ¡vuelve la seguridad! | ctr | hep | me")</f>
        <v>conmigo y con todos ustedes, ¡vuelve la seguridad! | ctr | hep | me</v>
      </c>
      <c r="N86" s="7" t="s">
        <v>25</v>
      </c>
      <c r="O86" s="7" t="str">
        <f>IFERROR(__xludf.DUMMYFUNCTION("""COMPUTED_VALUE"""),"Seguridad")</f>
        <v>Seguridad</v>
      </c>
      <c r="P86" s="7" t="str">
        <f>IFERROR(__xludf.DUMMYFUNCTION("""COMPUTED_VALUE"""),"Control territorial")</f>
        <v>Control territorial</v>
      </c>
      <c r="Q86" s="7" t="str">
        <f>IFERROR(__xludf.DUMMYFUNCTION("""COMPUTED_VALUE"""),"HEP")</f>
        <v>HEP</v>
      </c>
      <c r="R86" s="7" t="s">
        <v>29</v>
      </c>
      <c r="S86" s="7" t="s">
        <v>30</v>
      </c>
      <c r="T86" s="7" t="s">
        <v>31</v>
      </c>
      <c r="U86" s="7" t="str">
        <f>IFERROR(__xludf.DUMMYFUNCTION("""COMPUTED_VALUE"""),"Mixto / Equilibrado")</f>
        <v>Mixto / Equilibrado</v>
      </c>
      <c r="V86" s="12" t="s">
        <v>58</v>
      </c>
    </row>
    <row r="87">
      <c r="A87" s="7" t="s">
        <v>87</v>
      </c>
      <c r="B87" s="7" t="s">
        <v>88</v>
      </c>
      <c r="C87" s="7" t="s">
        <v>24</v>
      </c>
      <c r="D87" s="8">
        <v>339214.48</v>
      </c>
      <c r="E87" s="8">
        <v>95605.0</v>
      </c>
      <c r="F87" s="8">
        <v>52196.0</v>
      </c>
      <c r="G87" s="9">
        <f t="shared" si="1"/>
        <v>6.498859683</v>
      </c>
      <c r="H87" s="9">
        <f t="shared" si="2"/>
        <v>3548.08305</v>
      </c>
      <c r="I87" s="10">
        <f t="shared" si="3"/>
        <v>0.5459547095</v>
      </c>
      <c r="J87" s="7" t="str">
        <f>IFERROR(__xludf.DUMMYFUNCTION("""COMPUTED_VALUE"""),"Cundinamarca")</f>
        <v>Cundinamarca</v>
      </c>
      <c r="K87" s="7" t="str">
        <f>IFERROR(__xludf.DUMMYFUNCTION("""COMPUTED_VALUE"""),"Mujeres")</f>
        <v>Mujeres</v>
      </c>
      <c r="L87" s="7" t="str">
        <f>IFERROR(__xludf.DUMMYFUNCTION("""COMPUTED_VALUE"""),"25-34")</f>
        <v>25-34</v>
      </c>
      <c r="M87" s="7" t="str">
        <f>IFERROR(__xludf.DUMMYFUNCTION("""COMPUTED_VALUE"""),"¡que vuelva la seguridad democrática! | sde | hep | sc")</f>
        <v>¡que vuelva la seguridad democrática! | sde | hep | sc</v>
      </c>
      <c r="N87" s="7" t="s">
        <v>25</v>
      </c>
      <c r="O87" s="7" t="str">
        <f>IFERROR(__xludf.DUMMYFUNCTION("""COMPUTED_VALUE"""),"Seguridad")</f>
        <v>Seguridad</v>
      </c>
      <c r="P87" s="7" t="str">
        <f>IFERROR(__xludf.DUMMYFUNCTION("""COMPUTED_VALUE"""),"Seguridad democrática")</f>
        <v>Seguridad democrática</v>
      </c>
      <c r="Q87" s="7" t="str">
        <f>IFERROR(__xludf.DUMMYFUNCTION("""COMPUTED_VALUE"""),"HEP")</f>
        <v>HEP</v>
      </c>
      <c r="R87" s="7" t="s">
        <v>29</v>
      </c>
      <c r="S87" s="7" t="s">
        <v>30</v>
      </c>
      <c r="T87" s="7" t="s">
        <v>31</v>
      </c>
      <c r="U87" s="7" t="str">
        <f>IFERROR(__xludf.DUMMYFUNCTION("""COMPUTED_VALUE"""),"Sencillo / Cotidiano")</f>
        <v>Sencillo / Cotidiano</v>
      </c>
      <c r="V87" s="11" t="s">
        <v>26</v>
      </c>
    </row>
    <row r="88">
      <c r="A88" s="7" t="s">
        <v>27</v>
      </c>
      <c r="B88" s="7" t="s">
        <v>28</v>
      </c>
      <c r="C88" s="7" t="s">
        <v>89</v>
      </c>
      <c r="D88" s="8">
        <v>335947.23</v>
      </c>
      <c r="E88" s="8">
        <v>123138.0</v>
      </c>
      <c r="F88" s="8">
        <v>26111.0</v>
      </c>
      <c r="G88" s="9">
        <f t="shared" si="1"/>
        <v>12.86611888</v>
      </c>
      <c r="H88" s="9">
        <f t="shared" si="2"/>
        <v>2728.217366</v>
      </c>
      <c r="I88" s="10">
        <f t="shared" si="3"/>
        <v>0.2120466469</v>
      </c>
      <c r="J88" s="7" t="str">
        <f>IFERROR(__xludf.DUMMYFUNCTION("""COMPUTED_VALUE"""),"Bogotá")</f>
        <v>Bogotá</v>
      </c>
      <c r="K88" s="7" t="str">
        <f>IFERROR(__xludf.DUMMYFUNCTION("""COMPUTED_VALUE"""),"Mujeres")</f>
        <v>Mujeres</v>
      </c>
      <c r="L88" s="7" t="str">
        <f>IFERROR(__xludf.DUMMYFUNCTION("""COMPUTED_VALUE"""),"55+")</f>
        <v>55+</v>
      </c>
      <c r="M88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88" s="7" t="s">
        <v>25</v>
      </c>
      <c r="O88" s="7" t="str">
        <f>IFERROR(__xludf.DUMMYFUNCTION("""COMPUTED_VALUE"""),"Seguridad")</f>
        <v>Seguridad</v>
      </c>
      <c r="P88" s="7" t="str">
        <f>IFERROR(__xludf.DUMMYFUNCTION("""COMPUTED_VALUE"""),"Extorsión/Cárceles/Campo")</f>
        <v>Extorsión/Cárceles/Campo</v>
      </c>
      <c r="Q88" s="7" t="str">
        <f>IFERROR(__xludf.DUMMYFUNCTION("""COMPUTED_VALUE"""),"VEP")</f>
        <v>VEP</v>
      </c>
      <c r="R88" s="7" t="s">
        <v>47</v>
      </c>
      <c r="S88" s="7" t="s">
        <v>30</v>
      </c>
      <c r="T88" s="7" t="s">
        <v>31</v>
      </c>
      <c r="U88" s="7" t="str">
        <f>IFERROR(__xludf.DUMMYFUNCTION("""COMPUTED_VALUE"""),"Mixto / Equilibrado")</f>
        <v>Mixto / Equilibrado</v>
      </c>
      <c r="V88" s="12" t="s">
        <v>90</v>
      </c>
    </row>
    <row r="89">
      <c r="A89" s="7" t="s">
        <v>40</v>
      </c>
      <c r="B89" s="7" t="s">
        <v>41</v>
      </c>
      <c r="C89" s="7" t="s">
        <v>46</v>
      </c>
      <c r="D89" s="8">
        <v>332570.05</v>
      </c>
      <c r="E89" s="8">
        <v>155397.0</v>
      </c>
      <c r="F89" s="8">
        <v>19989.0</v>
      </c>
      <c r="G89" s="9">
        <f t="shared" si="1"/>
        <v>16.63765321</v>
      </c>
      <c r="H89" s="9">
        <f t="shared" si="2"/>
        <v>2140.131727</v>
      </c>
      <c r="I89" s="10">
        <f t="shared" si="3"/>
        <v>0.1286318269</v>
      </c>
      <c r="J89" s="7" t="str">
        <f>IFERROR(__xludf.DUMMYFUNCTION("""COMPUTED_VALUE"""),"Atl/ Cor/ Ris/ Sant/ Tol")</f>
        <v>Atl/ Cor/ Ris/ Sant/ Tol</v>
      </c>
      <c r="K89" s="7" t="str">
        <f>IFERROR(__xludf.DUMMYFUNCTION("""COMPUTED_VALUE"""),"Mujeres")</f>
        <v>Mujeres</v>
      </c>
      <c r="L89" s="7" t="str">
        <f>IFERROR(__xludf.DUMMYFUNCTION("""COMPUTED_VALUE"""),"35-44")</f>
        <v>35-44</v>
      </c>
      <c r="M89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89" s="7" t="s">
        <v>25</v>
      </c>
      <c r="O89" s="7" t="str">
        <f>IFERROR(__xludf.DUMMYFUNCTION("""COMPUTED_VALUE"""),"Seguridad")</f>
        <v>Seguridad</v>
      </c>
      <c r="P89" s="7" t="str">
        <f>IFERROR(__xludf.DUMMYFUNCTION("""COMPUTED_VALUE"""),"Politica Social")</f>
        <v>Politica Social</v>
      </c>
      <c r="Q89" s="7" t="str">
        <f>IFERROR(__xludf.DUMMYFUNCTION("""COMPUTED_VALUE"""),"VEP")</f>
        <v>VEP</v>
      </c>
      <c r="R89" s="7" t="s">
        <v>47</v>
      </c>
      <c r="S89" s="7" t="s">
        <v>30</v>
      </c>
      <c r="T89" s="7" t="s">
        <v>31</v>
      </c>
      <c r="U89" s="7" t="str">
        <f>IFERROR(__xludf.DUMMYFUNCTION("""COMPUTED_VALUE"""),"Sencillo / Cotidiano")</f>
        <v>Sencillo / Cotidiano</v>
      </c>
      <c r="V89" s="12" t="s">
        <v>48</v>
      </c>
    </row>
    <row r="90">
      <c r="A90" s="7" t="s">
        <v>66</v>
      </c>
      <c r="B90" s="7" t="s">
        <v>67</v>
      </c>
      <c r="C90" s="7" t="s">
        <v>24</v>
      </c>
      <c r="D90" s="8">
        <v>326026.08</v>
      </c>
      <c r="E90" s="8">
        <v>96657.0</v>
      </c>
      <c r="F90" s="8">
        <v>55513.0</v>
      </c>
      <c r="G90" s="9">
        <f t="shared" si="1"/>
        <v>5.872968134</v>
      </c>
      <c r="H90" s="9">
        <f t="shared" si="2"/>
        <v>3373.020888</v>
      </c>
      <c r="I90" s="10">
        <f t="shared" si="3"/>
        <v>0.5743298468</v>
      </c>
      <c r="J90" s="7" t="str">
        <f>IFERROR(__xludf.DUMMYFUNCTION("""COMPUTED_VALUE"""),"Antioquia")</f>
        <v>Antioquia</v>
      </c>
      <c r="K90" s="7" t="str">
        <f>IFERROR(__xludf.DUMMYFUNCTION("""COMPUTED_VALUE"""),"Mujeres")</f>
        <v>Mujeres</v>
      </c>
      <c r="L90" s="7" t="str">
        <f>IFERROR(__xludf.DUMMYFUNCTION("""COMPUTED_VALUE"""),"45-54")</f>
        <v>45-54</v>
      </c>
      <c r="M90" s="7" t="str">
        <f>IFERROR(__xludf.DUMMYFUNCTION("""COMPUTED_VALUE"""),"¡que vuelva la seguridad democrática! | sde | hep | sc")</f>
        <v>¡que vuelva la seguridad democrática! | sde | hep | sc</v>
      </c>
      <c r="N90" s="7" t="s">
        <v>25</v>
      </c>
      <c r="O90" s="7" t="str">
        <f>IFERROR(__xludf.DUMMYFUNCTION("""COMPUTED_VALUE"""),"Seguridad")</f>
        <v>Seguridad</v>
      </c>
      <c r="P90" s="7" t="str">
        <f>IFERROR(__xludf.DUMMYFUNCTION("""COMPUTED_VALUE"""),"Seguridad democrática")</f>
        <v>Seguridad democrática</v>
      </c>
      <c r="Q90" s="7" t="str">
        <f>IFERROR(__xludf.DUMMYFUNCTION("""COMPUTED_VALUE"""),"HEP")</f>
        <v>HEP</v>
      </c>
      <c r="R90" s="7" t="s">
        <v>29</v>
      </c>
      <c r="S90" s="7" t="s">
        <v>30</v>
      </c>
      <c r="T90" s="7" t="s">
        <v>31</v>
      </c>
      <c r="U90" s="7" t="str">
        <f>IFERROR(__xludf.DUMMYFUNCTION("""COMPUTED_VALUE"""),"Sencillo / Cotidiano")</f>
        <v>Sencillo / Cotidiano</v>
      </c>
      <c r="V90" s="11" t="s">
        <v>26</v>
      </c>
    </row>
    <row r="91">
      <c r="A91" s="7" t="s">
        <v>80</v>
      </c>
      <c r="B91" s="7" t="s">
        <v>81</v>
      </c>
      <c r="C91" s="7" t="s">
        <v>49</v>
      </c>
      <c r="D91" s="8">
        <v>325721.47</v>
      </c>
      <c r="E91" s="8">
        <v>100156.0</v>
      </c>
      <c r="F91" s="8">
        <v>70458.0</v>
      </c>
      <c r="G91" s="9">
        <f t="shared" si="1"/>
        <v>4.622916773</v>
      </c>
      <c r="H91" s="9">
        <f t="shared" si="2"/>
        <v>3252.141359</v>
      </c>
      <c r="I91" s="10">
        <f t="shared" si="3"/>
        <v>0.7034825672</v>
      </c>
      <c r="J91" s="7" t="str">
        <f>IFERROR(__xludf.DUMMYFUNCTION("""COMPUTED_VALUE"""),"Bogotá")</f>
        <v>Bogotá</v>
      </c>
      <c r="K91" s="7" t="str">
        <f>IFERROR(__xludf.DUMMYFUNCTION("""COMPUTED_VALUE"""),"Mujeres")</f>
        <v>Mujeres</v>
      </c>
      <c r="L91" s="7" t="str">
        <f>IFERROR(__xludf.DUMMYFUNCTION("""COMPUTED_VALUE"""),"25-34")</f>
        <v>25-34</v>
      </c>
      <c r="M91" s="7" t="str">
        <f>IFERROR(__xludf.DUMMYFUNCTION("""COMPUTED_VALUE"""),"la seguridad es el camino hacia la paz en colombia | aus | hep | sc")</f>
        <v>la seguridad es el camino hacia la paz en colombia | aus | hep | sc</v>
      </c>
      <c r="N91" s="7" t="s">
        <v>25</v>
      </c>
      <c r="O91" s="7" t="str">
        <f>IFERROR(__xludf.DUMMYFUNCTION("""COMPUTED_VALUE"""),"Seguridad")</f>
        <v>Seguridad</v>
      </c>
      <c r="P91" s="7" t="str">
        <f>IFERROR(__xludf.DUMMYFUNCTION("""COMPUTED_VALUE"""),"Álvaro Uribe/Seguridad democrática")</f>
        <v>Álvaro Uribe/Seguridad democrática</v>
      </c>
      <c r="Q91" s="7" t="str">
        <f>IFERROR(__xludf.DUMMYFUNCTION("""COMPUTED_VALUE"""),"HEP")</f>
        <v>HEP</v>
      </c>
      <c r="R91" s="7" t="s">
        <v>29</v>
      </c>
      <c r="S91" s="7" t="s">
        <v>30</v>
      </c>
      <c r="T91" s="7" t="s">
        <v>31</v>
      </c>
      <c r="U91" s="7" t="str">
        <f>IFERROR(__xludf.DUMMYFUNCTION("""COMPUTED_VALUE"""),"Sencillo / Cotidiano")</f>
        <v>Sencillo / Cotidiano</v>
      </c>
      <c r="V91" s="12" t="s">
        <v>50</v>
      </c>
    </row>
    <row r="92">
      <c r="A92" s="7" t="s">
        <v>22</v>
      </c>
      <c r="B92" s="7" t="s">
        <v>23</v>
      </c>
      <c r="C92" s="7" t="s">
        <v>46</v>
      </c>
      <c r="D92" s="8">
        <v>322661.75</v>
      </c>
      <c r="E92" s="8">
        <v>132444.0</v>
      </c>
      <c r="F92" s="8">
        <v>26417.0</v>
      </c>
      <c r="G92" s="9">
        <f t="shared" si="1"/>
        <v>12.2141708</v>
      </c>
      <c r="H92" s="9">
        <f t="shared" si="2"/>
        <v>2436.212663</v>
      </c>
      <c r="I92" s="10">
        <f t="shared" si="3"/>
        <v>0.1994578841</v>
      </c>
      <c r="J92" s="7" t="str">
        <f>IFERROR(__xludf.DUMMYFUNCTION("""COMPUTED_VALUE"""),"Atl/ Cor/ Ris/ Sant/ Tol")</f>
        <v>Atl/ Cor/ Ris/ Sant/ Tol</v>
      </c>
      <c r="K92" s="7" t="str">
        <f>IFERROR(__xludf.DUMMYFUNCTION("""COMPUTED_VALUE"""),"Mujeres")</f>
        <v>Mujeres</v>
      </c>
      <c r="L92" s="7" t="str">
        <f>IFERROR(__xludf.DUMMYFUNCTION("""COMPUTED_VALUE"""),"25-34")</f>
        <v>25-34</v>
      </c>
      <c r="M92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92" s="7" t="s">
        <v>25</v>
      </c>
      <c r="O92" s="7" t="str">
        <f>IFERROR(__xludf.DUMMYFUNCTION("""COMPUTED_VALUE"""),"Seguridad")</f>
        <v>Seguridad</v>
      </c>
      <c r="P92" s="7" t="str">
        <f>IFERROR(__xludf.DUMMYFUNCTION("""COMPUTED_VALUE"""),"Politica Social")</f>
        <v>Politica Social</v>
      </c>
      <c r="Q92" s="7" t="str">
        <f>IFERROR(__xludf.DUMMYFUNCTION("""COMPUTED_VALUE"""),"VEP")</f>
        <v>VEP</v>
      </c>
      <c r="R92" s="7" t="s">
        <v>47</v>
      </c>
      <c r="S92" s="7" t="s">
        <v>30</v>
      </c>
      <c r="T92" s="7" t="s">
        <v>31</v>
      </c>
      <c r="U92" s="7" t="str">
        <f>IFERROR(__xludf.DUMMYFUNCTION("""COMPUTED_VALUE"""),"Sencillo / Cotidiano")</f>
        <v>Sencillo / Cotidiano</v>
      </c>
      <c r="V92" s="12" t="s">
        <v>48</v>
      </c>
    </row>
    <row r="93">
      <c r="A93" s="7" t="s">
        <v>55</v>
      </c>
      <c r="B93" s="7" t="s">
        <v>56</v>
      </c>
      <c r="C93" s="7" t="s">
        <v>57</v>
      </c>
      <c r="D93" s="8">
        <v>321441.13</v>
      </c>
      <c r="E93" s="8">
        <v>106971.0</v>
      </c>
      <c r="F93" s="8">
        <v>44858.0</v>
      </c>
      <c r="G93" s="9">
        <f t="shared" si="1"/>
        <v>7.165748139</v>
      </c>
      <c r="H93" s="9">
        <f t="shared" si="2"/>
        <v>3004.937132</v>
      </c>
      <c r="I93" s="10">
        <f t="shared" si="3"/>
        <v>0.4193472997</v>
      </c>
      <c r="J93" s="7" t="str">
        <f>IFERROR(__xludf.DUMMYFUNCTION("""COMPUTED_VALUE"""),"Antioquia")</f>
        <v>Antioquia</v>
      </c>
      <c r="K93" s="7" t="str">
        <f>IFERROR(__xludf.DUMMYFUNCTION("""COMPUTED_VALUE"""),"Mujeres")</f>
        <v>Mujeres</v>
      </c>
      <c r="L93" s="7" t="str">
        <f>IFERROR(__xludf.DUMMYFUNCTION("""COMPUTED_VALUE"""),"35-44")</f>
        <v>35-44</v>
      </c>
      <c r="M93" s="7" t="str">
        <f>IFERROR(__xludf.DUMMYFUNCTION("""COMPUTED_VALUE"""),"conmigo y con todos ustedes, ¡vuelve la seguridad! | ctr | hep | me")</f>
        <v>conmigo y con todos ustedes, ¡vuelve la seguridad! | ctr | hep | me</v>
      </c>
      <c r="N93" s="7" t="s">
        <v>25</v>
      </c>
      <c r="O93" s="7" t="str">
        <f>IFERROR(__xludf.DUMMYFUNCTION("""COMPUTED_VALUE"""),"Seguridad")</f>
        <v>Seguridad</v>
      </c>
      <c r="P93" s="7" t="str">
        <f>IFERROR(__xludf.DUMMYFUNCTION("""COMPUTED_VALUE"""),"Control territorial")</f>
        <v>Control territorial</v>
      </c>
      <c r="Q93" s="7" t="str">
        <f>IFERROR(__xludf.DUMMYFUNCTION("""COMPUTED_VALUE"""),"HEP")</f>
        <v>HEP</v>
      </c>
      <c r="R93" s="7" t="s">
        <v>29</v>
      </c>
      <c r="S93" s="7" t="s">
        <v>30</v>
      </c>
      <c r="T93" s="7" t="s">
        <v>31</v>
      </c>
      <c r="U93" s="7" t="str">
        <f>IFERROR(__xludf.DUMMYFUNCTION("""COMPUTED_VALUE"""),"Mixto / Equilibrado")</f>
        <v>Mixto / Equilibrado</v>
      </c>
      <c r="V93" s="12" t="s">
        <v>58</v>
      </c>
    </row>
    <row r="94">
      <c r="A94" s="7" t="s">
        <v>27</v>
      </c>
      <c r="B94" s="7" t="s">
        <v>28</v>
      </c>
      <c r="C94" s="7" t="s">
        <v>91</v>
      </c>
      <c r="D94" s="8">
        <v>314693.09</v>
      </c>
      <c r="E94" s="8">
        <v>93201.0</v>
      </c>
      <c r="F94" s="8">
        <v>45444.0</v>
      </c>
      <c r="G94" s="9">
        <f t="shared" si="1"/>
        <v>6.924854546</v>
      </c>
      <c r="H94" s="9">
        <f t="shared" si="2"/>
        <v>3376.499072</v>
      </c>
      <c r="I94" s="10">
        <f t="shared" si="3"/>
        <v>0.4875913349</v>
      </c>
      <c r="J94" s="7" t="str">
        <f>IFERROR(__xludf.DUMMYFUNCTION("""COMPUTED_VALUE"""),"Bogotá")</f>
        <v>Bogotá</v>
      </c>
      <c r="K94" s="7" t="str">
        <f>IFERROR(__xludf.DUMMYFUNCTION("""COMPUTED_VALUE"""),"Mujeres")</f>
        <v>Mujeres</v>
      </c>
      <c r="L94" s="7" t="str">
        <f>IFERROR(__xludf.DUMMYFUNCTION("""COMPUTED_VALUE"""),"55+")</f>
        <v>55+</v>
      </c>
      <c r="M94" s="7" t="str">
        <f>IFERROR(__xludf.DUMMYFUNCTION("""COMPUTED_VALUE"""),"a los delincuentes les vamos a respirar en la nuca | ifz | hep | me")</f>
        <v>a los delincuentes les vamos a respirar en la nuca | ifz | hep | me</v>
      </c>
      <c r="N94" s="7" t="s">
        <v>25</v>
      </c>
      <c r="O94" s="7" t="str">
        <f>IFERROR(__xludf.DUMMYFUNCTION("""COMPUTED_VALUE"""),"Seguridad")</f>
        <v>Seguridad</v>
      </c>
      <c r="P94" s="7" t="str">
        <f>IFERROR(__xludf.DUMMYFUNCTION("""COMPUTED_VALUE"""),"Inteligencia / Fuerza")</f>
        <v>Inteligencia / Fuerza</v>
      </c>
      <c r="Q94" s="7" t="str">
        <f>IFERROR(__xludf.DUMMYFUNCTION("""COMPUTED_VALUE"""),"HEP")</f>
        <v>HEP</v>
      </c>
      <c r="R94" s="7" t="s">
        <v>29</v>
      </c>
      <c r="S94" s="7" t="s">
        <v>30</v>
      </c>
      <c r="T94" s="7" t="s">
        <v>31</v>
      </c>
      <c r="U94" s="7" t="str">
        <f>IFERROR(__xludf.DUMMYFUNCTION("""COMPUTED_VALUE"""),"Mixto / Equilibrado")</f>
        <v>Mixto / Equilibrado</v>
      </c>
      <c r="V94" s="12" t="s">
        <v>92</v>
      </c>
    </row>
    <row r="95">
      <c r="A95" s="7" t="s">
        <v>76</v>
      </c>
      <c r="B95" s="7" t="s">
        <v>77</v>
      </c>
      <c r="C95" s="7" t="s">
        <v>34</v>
      </c>
      <c r="D95" s="8">
        <v>308142.85</v>
      </c>
      <c r="E95" s="8">
        <v>100530.0</v>
      </c>
      <c r="F95" s="8">
        <v>41406.0</v>
      </c>
      <c r="G95" s="9">
        <f t="shared" si="1"/>
        <v>7.441985461</v>
      </c>
      <c r="H95" s="9">
        <f t="shared" si="2"/>
        <v>3065.18303</v>
      </c>
      <c r="I95" s="10">
        <f t="shared" si="3"/>
        <v>0.4118770516</v>
      </c>
      <c r="J95" s="7" t="str">
        <f>IFERROR(__xludf.DUMMYFUNCTION("""COMPUTED_VALUE"""),"Bolívar")</f>
        <v>Bolívar</v>
      </c>
      <c r="K95" s="7" t="str">
        <f>IFERROR(__xludf.DUMMYFUNCTION("""COMPUTED_VALUE"""),"Mujeres")</f>
        <v>Mujeres</v>
      </c>
      <c r="L95" s="7" t="str">
        <f>IFERROR(__xludf.DUMMYFUNCTION("""COMPUTED_VALUE"""),"25-34")</f>
        <v>25-34</v>
      </c>
      <c r="M95" s="7" t="str">
        <f>IFERROR(__xludf.DUMMYFUNCTION("""COMPUTED_VALUE"""),"no más extorsión en colombia | ext | hep | me")</f>
        <v>no más extorsión en colombia | ext | hep | me</v>
      </c>
      <c r="N95" s="7" t="s">
        <v>25</v>
      </c>
      <c r="O95" s="7" t="str">
        <f>IFERROR(__xludf.DUMMYFUNCTION("""COMPUTED_VALUE"""),"Seguridad")</f>
        <v>Seguridad</v>
      </c>
      <c r="P95" s="7" t="str">
        <f>IFERROR(__xludf.DUMMYFUNCTION("""COMPUTED_VALUE"""),"Extorsión")</f>
        <v>Extorsión</v>
      </c>
      <c r="Q95" s="7" t="str">
        <f>IFERROR(__xludf.DUMMYFUNCTION("""COMPUTED_VALUE"""),"HEP")</f>
        <v>HEP</v>
      </c>
      <c r="R95" s="7" t="s">
        <v>29</v>
      </c>
      <c r="S95" s="7" t="s">
        <v>30</v>
      </c>
      <c r="T95" s="7" t="s">
        <v>31</v>
      </c>
      <c r="U95" s="7" t="str">
        <f>IFERROR(__xludf.DUMMYFUNCTION("""COMPUTED_VALUE"""),"Mixto / Equilibrado")</f>
        <v>Mixto / Equilibrado</v>
      </c>
      <c r="V95" s="12" t="s">
        <v>35</v>
      </c>
    </row>
    <row r="96">
      <c r="A96" s="7" t="s">
        <v>36</v>
      </c>
      <c r="B96" s="7" t="s">
        <v>37</v>
      </c>
      <c r="C96" s="7" t="s">
        <v>68</v>
      </c>
      <c r="D96" s="8">
        <v>303448.97</v>
      </c>
      <c r="E96" s="8">
        <v>126509.0</v>
      </c>
      <c r="F96" s="8">
        <v>25177.0</v>
      </c>
      <c r="G96" s="9">
        <f t="shared" si="1"/>
        <v>12.05262621</v>
      </c>
      <c r="H96" s="9">
        <f t="shared" si="2"/>
        <v>2398.635433</v>
      </c>
      <c r="I96" s="10">
        <f t="shared" si="3"/>
        <v>0.1990135089</v>
      </c>
      <c r="J96" s="7" t="str">
        <f>IFERROR(__xludf.DUMMYFUNCTION("""COMPUTED_VALUE"""),"Antioquia")</f>
        <v>Antioquia</v>
      </c>
      <c r="K96" s="7" t="str">
        <f>IFERROR(__xludf.DUMMYFUNCTION("""COMPUTED_VALUE"""),"Mujeres")</f>
        <v>Mujeres</v>
      </c>
      <c r="L96" s="7" t="str">
        <f>IFERROR(__xludf.DUMMYFUNCTION("""COMPUTED_VALUE"""),"25-34")</f>
        <v>25-34</v>
      </c>
      <c r="M96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96" s="7" t="s">
        <v>25</v>
      </c>
      <c r="O96" s="7" t="str">
        <f>IFERROR(__xludf.DUMMYFUNCTION("""COMPUTED_VALUE"""),"Petro/Corrupción/Política")</f>
        <v>Petro/Corrupción/Política</v>
      </c>
      <c r="P96" s="7" t="str">
        <f>IFERROR(__xludf.DUMMYFUNCTION("""COMPUTED_VALUE"""),"Embajadas")</f>
        <v>Embajadas</v>
      </c>
      <c r="Q96" s="7" t="str">
        <f>IFERROR(__xludf.DUMMYFUNCTION("""COMPUTED_VALUE"""),"VEP")</f>
        <v>VEP</v>
      </c>
      <c r="R96" s="7" t="s">
        <v>47</v>
      </c>
      <c r="S96" s="7" t="s">
        <v>30</v>
      </c>
      <c r="T96" s="7" t="s">
        <v>31</v>
      </c>
      <c r="U96" s="7" t="str">
        <f>IFERROR(__xludf.DUMMYFUNCTION("""COMPUTED_VALUE"""),"Mixto / Equilibrado")</f>
        <v>Mixto / Equilibrado</v>
      </c>
      <c r="V96" s="12" t="s">
        <v>69</v>
      </c>
    </row>
    <row r="97">
      <c r="A97" s="7" t="s">
        <v>93</v>
      </c>
      <c r="B97" s="7" t="s">
        <v>94</v>
      </c>
      <c r="C97" s="7" t="s">
        <v>34</v>
      </c>
      <c r="D97" s="8">
        <v>292279.82</v>
      </c>
      <c r="E97" s="8">
        <v>92430.0</v>
      </c>
      <c r="F97" s="8">
        <v>39269.0</v>
      </c>
      <c r="G97" s="9">
        <f t="shared" si="1"/>
        <v>7.443016629</v>
      </c>
      <c r="H97" s="9">
        <f t="shared" si="2"/>
        <v>3162.174835</v>
      </c>
      <c r="I97" s="10">
        <f t="shared" si="3"/>
        <v>0.4248512388</v>
      </c>
      <c r="J97" s="7" t="str">
        <f>IFERROR(__xludf.DUMMYFUNCTION("""COMPUTED_VALUE"""),"Nte. Santander")</f>
        <v>Nte. Santander</v>
      </c>
      <c r="K97" s="7" t="str">
        <f>IFERROR(__xludf.DUMMYFUNCTION("""COMPUTED_VALUE"""),"Mujeres")</f>
        <v>Mujeres</v>
      </c>
      <c r="L97" s="7" t="str">
        <f>IFERROR(__xludf.DUMMYFUNCTION("""COMPUTED_VALUE"""),"25-34")</f>
        <v>25-34</v>
      </c>
      <c r="M97" s="7" t="str">
        <f>IFERROR(__xludf.DUMMYFUNCTION("""COMPUTED_VALUE"""),"no más extorsión en colombia | ext | hep | me")</f>
        <v>no más extorsión en colombia | ext | hep | me</v>
      </c>
      <c r="N97" s="7" t="s">
        <v>25</v>
      </c>
      <c r="O97" s="7" t="str">
        <f>IFERROR(__xludf.DUMMYFUNCTION("""COMPUTED_VALUE"""),"Seguridad")</f>
        <v>Seguridad</v>
      </c>
      <c r="P97" s="7" t="str">
        <f>IFERROR(__xludf.DUMMYFUNCTION("""COMPUTED_VALUE"""),"Extorsión")</f>
        <v>Extorsión</v>
      </c>
      <c r="Q97" s="7" t="str">
        <f>IFERROR(__xludf.DUMMYFUNCTION("""COMPUTED_VALUE"""),"HEP")</f>
        <v>HEP</v>
      </c>
      <c r="R97" s="7" t="s">
        <v>29</v>
      </c>
      <c r="S97" s="7" t="s">
        <v>30</v>
      </c>
      <c r="T97" s="7" t="s">
        <v>31</v>
      </c>
      <c r="U97" s="7" t="str">
        <f>IFERROR(__xludf.DUMMYFUNCTION("""COMPUTED_VALUE"""),"Mixto / Equilibrado")</f>
        <v>Mixto / Equilibrado</v>
      </c>
      <c r="V97" s="12" t="s">
        <v>35</v>
      </c>
    </row>
    <row r="98">
      <c r="A98" s="14" t="s">
        <v>27</v>
      </c>
      <c r="B98" s="14" t="s">
        <v>28</v>
      </c>
      <c r="C98" s="14" t="s">
        <v>74</v>
      </c>
      <c r="D98" s="15">
        <v>283398.74</v>
      </c>
      <c r="E98" s="15">
        <v>93884.0</v>
      </c>
      <c r="F98" s="15">
        <v>42248.0</v>
      </c>
      <c r="G98" s="16">
        <f t="shared" si="1"/>
        <v>6.707980023</v>
      </c>
      <c r="H98" s="16">
        <f t="shared" si="2"/>
        <v>3018.6053</v>
      </c>
      <c r="I98" s="17">
        <f t="shared" si="3"/>
        <v>0.4500021303</v>
      </c>
      <c r="J98" s="14" t="str">
        <f>IFERROR(__xludf.DUMMYFUNCTION("""COMPUTED_VALUE"""),"Bogotá")</f>
        <v>Bogotá</v>
      </c>
      <c r="K98" s="14" t="str">
        <f>IFERROR(__xludf.DUMMYFUNCTION("""COMPUTED_VALUE"""),"Mujeres")</f>
        <v>Mujeres</v>
      </c>
      <c r="L98" s="14" t="str">
        <f>IFERROR(__xludf.DUMMYFUNCTION("""COMPUTED_VALUE"""),"55+")</f>
        <v>55+</v>
      </c>
      <c r="M98" s="14" t="str">
        <f>IFERROR(__xludf.DUMMYFUNCTION("""COMPUTED_VALUE"""),"anuncio 1")</f>
        <v>anuncio 1</v>
      </c>
      <c r="N98" s="14" t="s">
        <v>25</v>
      </c>
      <c r="O98" s="14" t="str">
        <f>IFERROR(__xludf.DUMMYFUNCTION("""COMPUTED_VALUE"""),"Seguridad")</f>
        <v>Seguridad</v>
      </c>
      <c r="P98" s="14" t="str">
        <f>IFERROR(__xludf.DUMMYFUNCTION("""COMPUTED_VALUE"""),"")</f>
        <v/>
      </c>
      <c r="Q98" s="14" t="str">
        <f>IFERROR(__xludf.DUMMYFUNCTION("""COMPUTED_VALUE"""),"")</f>
        <v/>
      </c>
      <c r="R98" s="14" t="s">
        <v>75</v>
      </c>
      <c r="S98" s="14" t="s">
        <v>75</v>
      </c>
      <c r="T98" s="14" t="s">
        <v>75</v>
      </c>
      <c r="U98" s="14" t="str">
        <f>IFERROR(__xludf.DUMMYFUNCTION("""COMPUTED_VALUE"""),"")</f>
        <v/>
      </c>
      <c r="V98" s="18"/>
      <c r="W98" s="19"/>
      <c r="X98" s="19"/>
      <c r="Y98" s="19"/>
      <c r="Z98" s="19"/>
    </row>
    <row r="99">
      <c r="A99" s="7" t="s">
        <v>40</v>
      </c>
      <c r="B99" s="7" t="s">
        <v>41</v>
      </c>
      <c r="C99" s="7" t="s">
        <v>72</v>
      </c>
      <c r="D99" s="8">
        <v>280768.62</v>
      </c>
      <c r="E99" s="8">
        <v>107320.0</v>
      </c>
      <c r="F99" s="8">
        <v>37795.0</v>
      </c>
      <c r="G99" s="9">
        <f t="shared" si="1"/>
        <v>7.428723905</v>
      </c>
      <c r="H99" s="9">
        <f t="shared" si="2"/>
        <v>2616.1817</v>
      </c>
      <c r="I99" s="10">
        <f t="shared" si="3"/>
        <v>0.3521710772</v>
      </c>
      <c r="J99" s="7" t="str">
        <f>IFERROR(__xludf.DUMMYFUNCTION("""COMPUTED_VALUE"""),"Atl/ Cor/ Ris/ Sant/ Tol")</f>
        <v>Atl/ Cor/ Ris/ Sant/ Tol</v>
      </c>
      <c r="K99" s="7" t="str">
        <f>IFERROR(__xludf.DUMMYFUNCTION("""COMPUTED_VALUE"""),"Mujeres")</f>
        <v>Mujeres</v>
      </c>
      <c r="L99" s="7" t="str">
        <f>IFERROR(__xludf.DUMMYFUNCTION("""COMPUTED_VALUE"""),"35-44")</f>
        <v>35-44</v>
      </c>
      <c r="M99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99" s="7" t="s">
        <v>25</v>
      </c>
      <c r="O99" s="7" t="str">
        <f>IFERROR(__xludf.DUMMYFUNCTION("""COMPUTED_VALUE"""),"Seguridad")</f>
        <v>Seguridad</v>
      </c>
      <c r="P99" s="7" t="str">
        <f>IFERROR(__xludf.DUMMYFUNCTION("""COMPUTED_VALUE"""),"Seguridad democrática")</f>
        <v>Seguridad democrática</v>
      </c>
      <c r="Q99" s="7" t="str">
        <f>IFERROR(__xludf.DUMMYFUNCTION("""COMPUTED_VALUE"""),"HEP")</f>
        <v>HEP</v>
      </c>
      <c r="R99" s="7" t="s">
        <v>29</v>
      </c>
      <c r="S99" s="7" t="s">
        <v>30</v>
      </c>
      <c r="T99" s="7" t="s">
        <v>31</v>
      </c>
      <c r="U99" s="7" t="str">
        <f>IFERROR(__xludf.DUMMYFUNCTION("""COMPUTED_VALUE"""),"Mixto / Equilibrado")</f>
        <v>Mixto / Equilibrado</v>
      </c>
      <c r="V99" s="12" t="s">
        <v>73</v>
      </c>
    </row>
    <row r="100">
      <c r="A100" s="7" t="s">
        <v>78</v>
      </c>
      <c r="B100" s="7" t="s">
        <v>79</v>
      </c>
      <c r="C100" s="7" t="s">
        <v>51</v>
      </c>
      <c r="D100" s="8">
        <v>278561.39</v>
      </c>
      <c r="E100" s="8">
        <v>99896.0</v>
      </c>
      <c r="F100" s="8">
        <v>41215.0</v>
      </c>
      <c r="G100" s="9">
        <f t="shared" si="1"/>
        <v>6.758738081</v>
      </c>
      <c r="H100" s="9">
        <f t="shared" si="2"/>
        <v>2788.513955</v>
      </c>
      <c r="I100" s="10">
        <f t="shared" si="3"/>
        <v>0.4125790822</v>
      </c>
      <c r="J100" s="7" t="str">
        <f>IFERROR(__xludf.DUMMYFUNCTION("""COMPUTED_VALUE"""),"Bolívar")</f>
        <v>Bolívar</v>
      </c>
      <c r="K100" s="7" t="str">
        <f>IFERROR(__xludf.DUMMYFUNCTION("""COMPUTED_VALUE"""),"Mujeres")</f>
        <v>Mujeres</v>
      </c>
      <c r="L100" s="7" t="str">
        <f>IFERROR(__xludf.DUMMYFUNCTION("""COMPUTED_VALUE"""),"55+")</f>
        <v>55+</v>
      </c>
      <c r="M100" s="7" t="str">
        <f>IFERROR(__xludf.DUMMYFUNCTION("""COMPUTED_VALUE"""),"¡empezó la defensa de la democracia! | sde | hep | me")</f>
        <v>¡empezó la defensa de la democracia! | sde | hep | me</v>
      </c>
      <c r="N100" s="7" t="s">
        <v>25</v>
      </c>
      <c r="O100" s="7" t="str">
        <f>IFERROR(__xludf.DUMMYFUNCTION("""COMPUTED_VALUE"""),"Seguridad")</f>
        <v>Seguridad</v>
      </c>
      <c r="P100" s="7" t="str">
        <f>IFERROR(__xludf.DUMMYFUNCTION("""COMPUTED_VALUE"""),"Seguridad democrática")</f>
        <v>Seguridad democrática</v>
      </c>
      <c r="Q100" s="7" t="str">
        <f>IFERROR(__xludf.DUMMYFUNCTION("""COMPUTED_VALUE"""),"HEP")</f>
        <v>HEP</v>
      </c>
      <c r="R100" s="7" t="s">
        <v>29</v>
      </c>
      <c r="S100" s="7" t="s">
        <v>30</v>
      </c>
      <c r="T100" s="7" t="s">
        <v>31</v>
      </c>
      <c r="U100" s="7" t="str">
        <f>IFERROR(__xludf.DUMMYFUNCTION("""COMPUTED_VALUE"""),"Mixto / Equilibrado")</f>
        <v>Mixto / Equilibrado</v>
      </c>
      <c r="V100" s="12" t="s">
        <v>52</v>
      </c>
    </row>
    <row r="101">
      <c r="A101" s="7" t="s">
        <v>62</v>
      </c>
      <c r="B101" s="7" t="s">
        <v>63</v>
      </c>
      <c r="C101" s="7" t="s">
        <v>51</v>
      </c>
      <c r="D101" s="8">
        <v>275700.33</v>
      </c>
      <c r="E101" s="8">
        <v>160098.0</v>
      </c>
      <c r="F101" s="8">
        <v>38045.0</v>
      </c>
      <c r="G101" s="9">
        <f t="shared" si="1"/>
        <v>7.246690235</v>
      </c>
      <c r="H101" s="9">
        <f t="shared" si="2"/>
        <v>1722.072293</v>
      </c>
      <c r="I101" s="10">
        <f t="shared" si="3"/>
        <v>0.2376356981</v>
      </c>
      <c r="J101" s="7" t="str">
        <f>IFERROR(__xludf.DUMMYFUNCTION("""COMPUTED_VALUE"""),"Antioquia")</f>
        <v>Antioquia</v>
      </c>
      <c r="K101" s="7" t="str">
        <f>IFERROR(__xludf.DUMMYFUNCTION("""COMPUTED_VALUE"""),"Hombres")</f>
        <v>Hombres</v>
      </c>
      <c r="L101" s="7" t="str">
        <f>IFERROR(__xludf.DUMMYFUNCTION("""COMPUTED_VALUE"""),"55+")</f>
        <v>55+</v>
      </c>
      <c r="M101" s="7" t="str">
        <f>IFERROR(__xludf.DUMMYFUNCTION("""COMPUTED_VALUE"""),"¡empezó la defensa de la democracia! | sde | hep | me")</f>
        <v>¡empezó la defensa de la democracia! | sde | hep | me</v>
      </c>
      <c r="N101" s="7" t="s">
        <v>25</v>
      </c>
      <c r="O101" s="7" t="str">
        <f>IFERROR(__xludf.DUMMYFUNCTION("""COMPUTED_VALUE"""),"Seguridad")</f>
        <v>Seguridad</v>
      </c>
      <c r="P101" s="7" t="str">
        <f>IFERROR(__xludf.DUMMYFUNCTION("""COMPUTED_VALUE"""),"Seguridad democrática")</f>
        <v>Seguridad democrática</v>
      </c>
      <c r="Q101" s="7" t="str">
        <f>IFERROR(__xludf.DUMMYFUNCTION("""COMPUTED_VALUE"""),"HEP")</f>
        <v>HEP</v>
      </c>
      <c r="R101" s="7" t="s">
        <v>29</v>
      </c>
      <c r="S101" s="7" t="s">
        <v>30</v>
      </c>
      <c r="T101" s="7" t="s">
        <v>31</v>
      </c>
      <c r="U101" s="7" t="str">
        <f>IFERROR(__xludf.DUMMYFUNCTION("""COMPUTED_VALUE"""),"Mixto / Equilibrado")</f>
        <v>Mixto / Equilibrado</v>
      </c>
      <c r="V101" s="12" t="s">
        <v>52</v>
      </c>
    </row>
    <row r="102">
      <c r="A102" s="7" t="s">
        <v>95</v>
      </c>
      <c r="B102" s="7" t="s">
        <v>96</v>
      </c>
      <c r="C102" s="7" t="s">
        <v>24</v>
      </c>
      <c r="D102" s="8">
        <v>270155.74</v>
      </c>
      <c r="E102" s="8">
        <v>73515.0</v>
      </c>
      <c r="F102" s="8">
        <v>34182.0</v>
      </c>
      <c r="G102" s="9">
        <f t="shared" si="1"/>
        <v>7.903450354</v>
      </c>
      <c r="H102" s="9">
        <f t="shared" si="2"/>
        <v>3674.838332</v>
      </c>
      <c r="I102" s="10">
        <f t="shared" si="3"/>
        <v>0.4649663334</v>
      </c>
      <c r="J102" s="7" t="str">
        <f>IFERROR(__xludf.DUMMYFUNCTION("""COMPUTED_VALUE"""),"Cundinamarca")</f>
        <v>Cundinamarca</v>
      </c>
      <c r="K102" s="7" t="str">
        <f>IFERROR(__xludf.DUMMYFUNCTION("""COMPUTED_VALUE"""),"Hombres")</f>
        <v>Hombres</v>
      </c>
      <c r="L102" s="7" t="str">
        <f>IFERROR(__xludf.DUMMYFUNCTION("""COMPUTED_VALUE"""),"18-24")</f>
        <v>18-24</v>
      </c>
      <c r="M102" s="7" t="str">
        <f>IFERROR(__xludf.DUMMYFUNCTION("""COMPUTED_VALUE"""),"¡que vuelva la seguridad democrática! | sde | hep | sc")</f>
        <v>¡que vuelva la seguridad democrática! | sde | hep | sc</v>
      </c>
      <c r="N102" s="7" t="s">
        <v>25</v>
      </c>
      <c r="O102" s="7" t="str">
        <f>IFERROR(__xludf.DUMMYFUNCTION("""COMPUTED_VALUE"""),"Seguridad")</f>
        <v>Seguridad</v>
      </c>
      <c r="P102" s="7" t="str">
        <f>IFERROR(__xludf.DUMMYFUNCTION("""COMPUTED_VALUE"""),"Seguridad democrática")</f>
        <v>Seguridad democrática</v>
      </c>
      <c r="Q102" s="7" t="str">
        <f>IFERROR(__xludf.DUMMYFUNCTION("""COMPUTED_VALUE"""),"HEP")</f>
        <v>HEP</v>
      </c>
      <c r="R102" s="7" t="s">
        <v>29</v>
      </c>
      <c r="S102" s="7" t="s">
        <v>30</v>
      </c>
      <c r="T102" s="7" t="s">
        <v>31</v>
      </c>
      <c r="U102" s="7" t="str">
        <f>IFERROR(__xludf.DUMMYFUNCTION("""COMPUTED_VALUE"""),"Sencillo / Cotidiano")</f>
        <v>Sencillo / Cotidiano</v>
      </c>
      <c r="V102" s="11" t="s">
        <v>26</v>
      </c>
    </row>
    <row r="103">
      <c r="A103" s="7" t="s">
        <v>97</v>
      </c>
      <c r="B103" s="7" t="s">
        <v>98</v>
      </c>
      <c r="C103" s="7" t="s">
        <v>34</v>
      </c>
      <c r="D103" s="8">
        <v>268573.25</v>
      </c>
      <c r="E103" s="8">
        <v>88175.0</v>
      </c>
      <c r="F103" s="8">
        <v>30827.0</v>
      </c>
      <c r="G103" s="9">
        <f t="shared" si="1"/>
        <v>8.712273332</v>
      </c>
      <c r="H103" s="9">
        <f t="shared" si="2"/>
        <v>3045.91154</v>
      </c>
      <c r="I103" s="10">
        <f t="shared" si="3"/>
        <v>0.3496115679</v>
      </c>
      <c r="J103" s="7" t="str">
        <f>IFERROR(__xludf.DUMMYFUNCTION("""COMPUTED_VALUE"""),"Cundinamarca")</f>
        <v>Cundinamarca</v>
      </c>
      <c r="K103" s="7" t="str">
        <f>IFERROR(__xludf.DUMMYFUNCTION("""COMPUTED_VALUE"""),"Hombres")</f>
        <v>Hombres</v>
      </c>
      <c r="L103" s="7" t="str">
        <f>IFERROR(__xludf.DUMMYFUNCTION("""COMPUTED_VALUE"""),"25-34")</f>
        <v>25-34</v>
      </c>
      <c r="M103" s="7" t="str">
        <f>IFERROR(__xludf.DUMMYFUNCTION("""COMPUTED_VALUE"""),"no más extorsión en colombia | ext | hep | me")</f>
        <v>no más extorsión en colombia | ext | hep | me</v>
      </c>
      <c r="N103" s="7" t="s">
        <v>25</v>
      </c>
      <c r="O103" s="7" t="str">
        <f>IFERROR(__xludf.DUMMYFUNCTION("""COMPUTED_VALUE"""),"Seguridad")</f>
        <v>Seguridad</v>
      </c>
      <c r="P103" s="7" t="str">
        <f>IFERROR(__xludf.DUMMYFUNCTION("""COMPUTED_VALUE"""),"Extorsión")</f>
        <v>Extorsión</v>
      </c>
      <c r="Q103" s="7" t="str">
        <f>IFERROR(__xludf.DUMMYFUNCTION("""COMPUTED_VALUE"""),"HEP")</f>
        <v>HEP</v>
      </c>
      <c r="R103" s="7" t="s">
        <v>29</v>
      </c>
      <c r="S103" s="7" t="s">
        <v>30</v>
      </c>
      <c r="T103" s="7" t="s">
        <v>31</v>
      </c>
      <c r="U103" s="7" t="str">
        <f>IFERROR(__xludf.DUMMYFUNCTION("""COMPUTED_VALUE"""),"Mixto / Equilibrado")</f>
        <v>Mixto / Equilibrado</v>
      </c>
      <c r="V103" s="12" t="s">
        <v>35</v>
      </c>
    </row>
    <row r="104">
      <c r="A104" s="7" t="s">
        <v>53</v>
      </c>
      <c r="B104" s="7" t="s">
        <v>54</v>
      </c>
      <c r="C104" s="7" t="s">
        <v>84</v>
      </c>
      <c r="D104" s="8">
        <v>264116.14</v>
      </c>
      <c r="E104" s="8">
        <v>85854.0</v>
      </c>
      <c r="F104" s="8">
        <v>27759.0</v>
      </c>
      <c r="G104" s="9">
        <f t="shared" si="1"/>
        <v>9.514612918</v>
      </c>
      <c r="H104" s="9">
        <f t="shared" si="2"/>
        <v>3076.340532</v>
      </c>
      <c r="I104" s="10">
        <f t="shared" si="3"/>
        <v>0.3233279754</v>
      </c>
      <c r="J104" s="7" t="str">
        <f>IFERROR(__xludf.DUMMYFUNCTION("""COMPUTED_VALUE"""),"Atl/ Cor/ Ris/ Sant/ Tol")</f>
        <v>Atl/ Cor/ Ris/ Sant/ Tol</v>
      </c>
      <c r="K104" s="7" t="str">
        <f>IFERROR(__xludf.DUMMYFUNCTION("""COMPUTED_VALUE"""),"Hombres")</f>
        <v>Hombres</v>
      </c>
      <c r="L104" s="7" t="str">
        <f>IFERROR(__xludf.DUMMYFUNCTION("""COMPUTED_VALUE"""),"55+")</f>
        <v>55+</v>
      </c>
      <c r="M104" s="7" t="str">
        <f>IFERROR(__xludf.DUMMYFUNCTION("""COMPUTED_VALUE"""),"sin seguridad, no hay agro | ecc | hep | me")</f>
        <v>sin seguridad, no hay agro | ecc | hep | me</v>
      </c>
      <c r="N104" s="7" t="s">
        <v>25</v>
      </c>
      <c r="O104" s="7" t="str">
        <f>IFERROR(__xludf.DUMMYFUNCTION("""COMPUTED_VALUE"""),"Seguridad")</f>
        <v>Seguridad</v>
      </c>
      <c r="P104" s="7" t="str">
        <f>IFERROR(__xludf.DUMMYFUNCTION("""COMPUTED_VALUE"""),"Extorsión/Cárceles/Campo")</f>
        <v>Extorsión/Cárceles/Campo</v>
      </c>
      <c r="Q104" s="7" t="str">
        <f>IFERROR(__xludf.DUMMYFUNCTION("""COMPUTED_VALUE"""),"HEP")</f>
        <v>HEP</v>
      </c>
      <c r="R104" s="7" t="s">
        <v>29</v>
      </c>
      <c r="S104" s="7" t="s">
        <v>30</v>
      </c>
      <c r="T104" s="7" t="s">
        <v>31</v>
      </c>
      <c r="U104" s="7" t="str">
        <f>IFERROR(__xludf.DUMMYFUNCTION("""COMPUTED_VALUE"""),"Mixto / Equilibrado")</f>
        <v>Mixto / Equilibrado</v>
      </c>
      <c r="V104" s="12" t="s">
        <v>85</v>
      </c>
    </row>
    <row r="105">
      <c r="A105" s="7" t="s">
        <v>66</v>
      </c>
      <c r="B105" s="7" t="s">
        <v>67</v>
      </c>
      <c r="C105" s="7" t="s">
        <v>42</v>
      </c>
      <c r="D105" s="8">
        <v>263374.14</v>
      </c>
      <c r="E105" s="8">
        <v>205898.0</v>
      </c>
      <c r="F105" s="8">
        <v>27215.0</v>
      </c>
      <c r="G105" s="9">
        <f t="shared" si="1"/>
        <v>9.677535918</v>
      </c>
      <c r="H105" s="9">
        <f t="shared" si="2"/>
        <v>1279.148608</v>
      </c>
      <c r="I105" s="10">
        <f t="shared" si="3"/>
        <v>0.1321770974</v>
      </c>
      <c r="J105" s="7" t="str">
        <f>IFERROR(__xludf.DUMMYFUNCTION("""COMPUTED_VALUE"""),"Antioquia")</f>
        <v>Antioquia</v>
      </c>
      <c r="K105" s="7" t="str">
        <f>IFERROR(__xludf.DUMMYFUNCTION("""COMPUTED_VALUE"""),"Mujeres")</f>
        <v>Mujeres</v>
      </c>
      <c r="L105" s="7" t="str">
        <f>IFERROR(__xludf.DUMMYFUNCTION("""COMPUTED_VALUE"""),"45-54")</f>
        <v>45-54</v>
      </c>
      <c r="M105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05" s="7" t="s">
        <v>25</v>
      </c>
      <c r="O105" s="7" t="str">
        <f>IFERROR(__xludf.DUMMYFUNCTION("""COMPUTED_VALUE"""),"Salud")</f>
        <v>Salud</v>
      </c>
      <c r="P105" s="7" t="str">
        <f>IFERROR(__xludf.DUMMYFUNCTION("""COMPUTED_VALUE"""),"Deuda y quejas en el sector salud")</f>
        <v>Deuda y quejas en el sector salud</v>
      </c>
      <c r="Q105" s="7" t="str">
        <f>IFERROR(__xludf.DUMMYFUNCTION("""COMPUTED_VALUE"""),"HCO")</f>
        <v>HCO</v>
      </c>
      <c r="R105" s="7" t="s">
        <v>29</v>
      </c>
      <c r="S105" s="7" t="s">
        <v>43</v>
      </c>
      <c r="T105" s="7" t="s">
        <v>44</v>
      </c>
      <c r="U105" s="7" t="str">
        <f>IFERROR(__xludf.DUMMYFUNCTION("""COMPUTED_VALUE"""),"Técnico / Especializado")</f>
        <v>Técnico / Especializado</v>
      </c>
      <c r="V105" s="12" t="s">
        <v>45</v>
      </c>
    </row>
    <row r="106">
      <c r="A106" s="7" t="s">
        <v>64</v>
      </c>
      <c r="B106" s="7" t="s">
        <v>65</v>
      </c>
      <c r="C106" s="7" t="s">
        <v>57</v>
      </c>
      <c r="D106" s="8">
        <v>261133.31</v>
      </c>
      <c r="E106" s="8">
        <v>100038.0</v>
      </c>
      <c r="F106" s="8">
        <v>37115.0</v>
      </c>
      <c r="G106" s="9">
        <f t="shared" si="1"/>
        <v>7.035789034</v>
      </c>
      <c r="H106" s="9">
        <f t="shared" si="2"/>
        <v>2610.34117</v>
      </c>
      <c r="I106" s="10">
        <f t="shared" si="3"/>
        <v>0.3710090166</v>
      </c>
      <c r="J106" s="7" t="str">
        <f>IFERROR(__xludf.DUMMYFUNCTION("""COMPUTED_VALUE"""),"Antioquia")</f>
        <v>Antioquia</v>
      </c>
      <c r="K106" s="7" t="str">
        <f>IFERROR(__xludf.DUMMYFUNCTION("""COMPUTED_VALUE"""),"Mujeres")</f>
        <v>Mujeres</v>
      </c>
      <c r="L106" s="7" t="str">
        <f>IFERROR(__xludf.DUMMYFUNCTION("""COMPUTED_VALUE"""),"55+")</f>
        <v>55+</v>
      </c>
      <c r="M106" s="7" t="str">
        <f>IFERROR(__xludf.DUMMYFUNCTION("""COMPUTED_VALUE"""),"conmigo y con todos ustedes, ¡vuelve la seguridad! | ctr | hep | me")</f>
        <v>conmigo y con todos ustedes, ¡vuelve la seguridad! | ctr | hep | me</v>
      </c>
      <c r="N106" s="7" t="s">
        <v>25</v>
      </c>
      <c r="O106" s="7" t="str">
        <f>IFERROR(__xludf.DUMMYFUNCTION("""COMPUTED_VALUE"""),"Seguridad")</f>
        <v>Seguridad</v>
      </c>
      <c r="P106" s="7" t="str">
        <f>IFERROR(__xludf.DUMMYFUNCTION("""COMPUTED_VALUE"""),"Control territorial")</f>
        <v>Control territorial</v>
      </c>
      <c r="Q106" s="7" t="str">
        <f>IFERROR(__xludf.DUMMYFUNCTION("""COMPUTED_VALUE"""),"HEP")</f>
        <v>HEP</v>
      </c>
      <c r="R106" s="7" t="s">
        <v>29</v>
      </c>
      <c r="S106" s="7" t="s">
        <v>30</v>
      </c>
      <c r="T106" s="7" t="s">
        <v>31</v>
      </c>
      <c r="U106" s="7" t="str">
        <f>IFERROR(__xludf.DUMMYFUNCTION("""COMPUTED_VALUE"""),"Mixto / Equilibrado")</f>
        <v>Mixto / Equilibrado</v>
      </c>
      <c r="V106" s="12" t="s">
        <v>58</v>
      </c>
    </row>
    <row r="107">
      <c r="A107" s="7" t="s">
        <v>70</v>
      </c>
      <c r="B107" s="7" t="s">
        <v>71</v>
      </c>
      <c r="C107" s="7" t="s">
        <v>46</v>
      </c>
      <c r="D107" s="8">
        <v>257894.09</v>
      </c>
      <c r="E107" s="8">
        <v>100379.0</v>
      </c>
      <c r="F107" s="8">
        <v>22776.0</v>
      </c>
      <c r="G107" s="9">
        <f t="shared" si="1"/>
        <v>11.32306331</v>
      </c>
      <c r="H107" s="9">
        <f t="shared" si="2"/>
        <v>2569.203618</v>
      </c>
      <c r="I107" s="10">
        <f t="shared" si="3"/>
        <v>0.2269000488</v>
      </c>
      <c r="J107" s="7" t="str">
        <f>IFERROR(__xludf.DUMMYFUNCTION("""COMPUTED_VALUE"""),"Atl/ Cor/ Ris/ Sant/ Tol")</f>
        <v>Atl/ Cor/ Ris/ Sant/ Tol</v>
      </c>
      <c r="K107" s="7" t="str">
        <f>IFERROR(__xludf.DUMMYFUNCTION("""COMPUTED_VALUE"""),"Mujeres")</f>
        <v>Mujeres</v>
      </c>
      <c r="L107" s="7" t="str">
        <f>IFERROR(__xludf.DUMMYFUNCTION("""COMPUTED_VALUE"""),"45-54")</f>
        <v>45-54</v>
      </c>
      <c r="M10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07" s="7" t="s">
        <v>25</v>
      </c>
      <c r="O107" s="7" t="str">
        <f>IFERROR(__xludf.DUMMYFUNCTION("""COMPUTED_VALUE"""),"Seguridad")</f>
        <v>Seguridad</v>
      </c>
      <c r="P107" s="7" t="str">
        <f>IFERROR(__xludf.DUMMYFUNCTION("""COMPUTED_VALUE"""),"Politica Social")</f>
        <v>Politica Social</v>
      </c>
      <c r="Q107" s="7" t="str">
        <f>IFERROR(__xludf.DUMMYFUNCTION("""COMPUTED_VALUE"""),"VEP")</f>
        <v>VEP</v>
      </c>
      <c r="R107" s="7" t="s">
        <v>47</v>
      </c>
      <c r="S107" s="7" t="s">
        <v>30</v>
      </c>
      <c r="T107" s="7" t="s">
        <v>31</v>
      </c>
      <c r="U107" s="7" t="str">
        <f>IFERROR(__xludf.DUMMYFUNCTION("""COMPUTED_VALUE"""),"Sencillo / Cotidiano")</f>
        <v>Sencillo / Cotidiano</v>
      </c>
      <c r="V107" s="12" t="s">
        <v>48</v>
      </c>
    </row>
    <row r="108">
      <c r="A108" s="7" t="s">
        <v>62</v>
      </c>
      <c r="B108" s="7" t="s">
        <v>63</v>
      </c>
      <c r="C108" s="7" t="s">
        <v>89</v>
      </c>
      <c r="D108" s="8">
        <v>257430.8</v>
      </c>
      <c r="E108" s="8">
        <v>92573.0</v>
      </c>
      <c r="F108" s="8">
        <v>21186.0</v>
      </c>
      <c r="G108" s="9">
        <f t="shared" si="1"/>
        <v>12.1509865</v>
      </c>
      <c r="H108" s="9">
        <f t="shared" si="2"/>
        <v>2780.841066</v>
      </c>
      <c r="I108" s="10">
        <f t="shared" si="3"/>
        <v>0.2288572262</v>
      </c>
      <c r="J108" s="7" t="str">
        <f>IFERROR(__xludf.DUMMYFUNCTION("""COMPUTED_VALUE"""),"Antioquia")</f>
        <v>Antioquia</v>
      </c>
      <c r="K108" s="7" t="str">
        <f>IFERROR(__xludf.DUMMYFUNCTION("""COMPUTED_VALUE"""),"Hombres")</f>
        <v>Hombres</v>
      </c>
      <c r="L108" s="7" t="str">
        <f>IFERROR(__xludf.DUMMYFUNCTION("""COMPUTED_VALUE"""),"55+")</f>
        <v>55+</v>
      </c>
      <c r="M108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108" s="7" t="s">
        <v>25</v>
      </c>
      <c r="O108" s="7" t="str">
        <f>IFERROR(__xludf.DUMMYFUNCTION("""COMPUTED_VALUE"""),"Seguridad")</f>
        <v>Seguridad</v>
      </c>
      <c r="P108" s="7" t="str">
        <f>IFERROR(__xludf.DUMMYFUNCTION("""COMPUTED_VALUE"""),"Extorsión/Cárceles/Campo")</f>
        <v>Extorsión/Cárceles/Campo</v>
      </c>
      <c r="Q108" s="7" t="str">
        <f>IFERROR(__xludf.DUMMYFUNCTION("""COMPUTED_VALUE"""),"VEP")</f>
        <v>VEP</v>
      </c>
      <c r="R108" s="7" t="s">
        <v>47</v>
      </c>
      <c r="S108" s="7" t="s">
        <v>30</v>
      </c>
      <c r="T108" s="7" t="s">
        <v>31</v>
      </c>
      <c r="U108" s="7" t="str">
        <f>IFERROR(__xludf.DUMMYFUNCTION("""COMPUTED_VALUE"""),"Mixto / Equilibrado")</f>
        <v>Mixto / Equilibrado</v>
      </c>
      <c r="V108" s="12" t="s">
        <v>90</v>
      </c>
    </row>
    <row r="109">
      <c r="A109" s="7" t="s">
        <v>36</v>
      </c>
      <c r="B109" s="7" t="s">
        <v>37</v>
      </c>
      <c r="C109" s="7" t="s">
        <v>72</v>
      </c>
      <c r="D109" s="8">
        <v>256179.21</v>
      </c>
      <c r="E109" s="8">
        <v>132688.0</v>
      </c>
      <c r="F109" s="8">
        <v>28890.0</v>
      </c>
      <c r="G109" s="9">
        <f t="shared" si="1"/>
        <v>8.867400831</v>
      </c>
      <c r="H109" s="9">
        <f t="shared" si="2"/>
        <v>1930.688608</v>
      </c>
      <c r="I109" s="10">
        <f t="shared" si="3"/>
        <v>0.2177288074</v>
      </c>
      <c r="J109" s="7" t="str">
        <f>IFERROR(__xludf.DUMMYFUNCTION("""COMPUTED_VALUE"""),"Antioquia")</f>
        <v>Antioquia</v>
      </c>
      <c r="K109" s="7" t="str">
        <f>IFERROR(__xludf.DUMMYFUNCTION("""COMPUTED_VALUE"""),"Mujeres")</f>
        <v>Mujeres</v>
      </c>
      <c r="L109" s="7" t="str">
        <f>IFERROR(__xludf.DUMMYFUNCTION("""COMPUTED_VALUE"""),"25-34")</f>
        <v>25-34</v>
      </c>
      <c r="M109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09" s="7" t="s">
        <v>25</v>
      </c>
      <c r="O109" s="7" t="str">
        <f>IFERROR(__xludf.DUMMYFUNCTION("""COMPUTED_VALUE"""),"Seguridad")</f>
        <v>Seguridad</v>
      </c>
      <c r="P109" s="7" t="str">
        <f>IFERROR(__xludf.DUMMYFUNCTION("""COMPUTED_VALUE"""),"Seguridad democrática")</f>
        <v>Seguridad democrática</v>
      </c>
      <c r="Q109" s="7" t="str">
        <f>IFERROR(__xludf.DUMMYFUNCTION("""COMPUTED_VALUE"""),"HEP")</f>
        <v>HEP</v>
      </c>
      <c r="R109" s="7" t="s">
        <v>29</v>
      </c>
      <c r="S109" s="7" t="s">
        <v>30</v>
      </c>
      <c r="T109" s="7" t="s">
        <v>31</v>
      </c>
      <c r="U109" s="7" t="str">
        <f>IFERROR(__xludf.DUMMYFUNCTION("""COMPUTED_VALUE"""),"Mixto / Equilibrado")</f>
        <v>Mixto / Equilibrado</v>
      </c>
      <c r="V109" s="12" t="s">
        <v>73</v>
      </c>
    </row>
    <row r="110">
      <c r="A110" s="7" t="s">
        <v>22</v>
      </c>
      <c r="B110" s="7" t="s">
        <v>23</v>
      </c>
      <c r="C110" s="7" t="s">
        <v>82</v>
      </c>
      <c r="D110" s="8">
        <v>255077.38</v>
      </c>
      <c r="E110" s="8">
        <v>107206.0</v>
      </c>
      <c r="F110" s="8">
        <v>34774.0</v>
      </c>
      <c r="G110" s="9">
        <f t="shared" si="1"/>
        <v>7.335290159</v>
      </c>
      <c r="H110" s="9">
        <f t="shared" si="2"/>
        <v>2379.320001</v>
      </c>
      <c r="I110" s="10">
        <f t="shared" si="3"/>
        <v>0.3243661735</v>
      </c>
      <c r="J110" s="7" t="str">
        <f>IFERROR(__xludf.DUMMYFUNCTION("""COMPUTED_VALUE"""),"Atl/ Cor/ Ris/ Sant/ Tol")</f>
        <v>Atl/ Cor/ Ris/ Sant/ Tol</v>
      </c>
      <c r="K110" s="7" t="str">
        <f>IFERROR(__xludf.DUMMYFUNCTION("""COMPUTED_VALUE"""),"Mujeres")</f>
        <v>Mujeres</v>
      </c>
      <c r="L110" s="7" t="str">
        <f>IFERROR(__xludf.DUMMYFUNCTION("""COMPUTED_VALUE"""),"25-34")</f>
        <v>25-34</v>
      </c>
      <c r="M110" s="7" t="str">
        <f>IFERROR(__xludf.DUMMYFUNCTION("""COMPUTED_VALUE"""),"el empleo es la mejor política social | ept | hep")</f>
        <v>el empleo es la mejor política social | ept | hep</v>
      </c>
      <c r="N110" s="7" t="s">
        <v>25</v>
      </c>
      <c r="O110" s="7" t="str">
        <f>IFERROR(__xludf.DUMMYFUNCTION("""COMPUTED_VALUE"""),"Empleo")</f>
        <v>Empleo</v>
      </c>
      <c r="P110" s="7" t="str">
        <f>IFERROR(__xludf.DUMMYFUNCTION("""COMPUTED_VALUE"""),"Empleo para todos")</f>
        <v>Empleo para todos</v>
      </c>
      <c r="Q110" s="7" t="str">
        <f>IFERROR(__xludf.DUMMYFUNCTION("""COMPUTED_VALUE"""),"HEP")</f>
        <v>HEP</v>
      </c>
      <c r="R110" s="7" t="s">
        <v>29</v>
      </c>
      <c r="S110" s="7" t="s">
        <v>30</v>
      </c>
      <c r="T110" s="7" t="s">
        <v>31</v>
      </c>
      <c r="U110" s="21" t="str">
        <f>IFERROR(__xludf.DUMMYFUNCTION("""COMPUTED_VALUE"""),"")</f>
        <v/>
      </c>
      <c r="V110" s="12" t="s">
        <v>86</v>
      </c>
    </row>
    <row r="111">
      <c r="A111" s="7" t="s">
        <v>99</v>
      </c>
      <c r="B111" s="7" t="s">
        <v>100</v>
      </c>
      <c r="C111" s="7" t="s">
        <v>24</v>
      </c>
      <c r="D111" s="8">
        <v>248298.65</v>
      </c>
      <c r="E111" s="8">
        <v>72632.0</v>
      </c>
      <c r="F111" s="8">
        <v>45462.0</v>
      </c>
      <c r="G111" s="9">
        <f t="shared" si="1"/>
        <v>5.461674585</v>
      </c>
      <c r="H111" s="9">
        <f t="shared" si="2"/>
        <v>3418.584784</v>
      </c>
      <c r="I111" s="10">
        <f t="shared" si="3"/>
        <v>0.6259224584</v>
      </c>
      <c r="J111" s="7" t="str">
        <f>IFERROR(__xludf.DUMMYFUNCTION("""COMPUTED_VALUE"""),"Valle")</f>
        <v>Valle</v>
      </c>
      <c r="K111" s="7" t="str">
        <f>IFERROR(__xludf.DUMMYFUNCTION("""COMPUTED_VALUE"""),"Mujeres")</f>
        <v>Mujeres</v>
      </c>
      <c r="L111" s="7" t="str">
        <f>IFERROR(__xludf.DUMMYFUNCTION("""COMPUTED_VALUE"""),"35-44")</f>
        <v>35-44</v>
      </c>
      <c r="M111" s="7" t="str">
        <f>IFERROR(__xludf.DUMMYFUNCTION("""COMPUTED_VALUE"""),"¡que vuelva la seguridad democrática! | sde | hep | sc")</f>
        <v>¡que vuelva la seguridad democrática! | sde | hep | sc</v>
      </c>
      <c r="N111" s="7" t="s">
        <v>25</v>
      </c>
      <c r="O111" s="7" t="str">
        <f>IFERROR(__xludf.DUMMYFUNCTION("""COMPUTED_VALUE"""),"Seguridad")</f>
        <v>Seguridad</v>
      </c>
      <c r="P111" s="7" t="str">
        <f>IFERROR(__xludf.DUMMYFUNCTION("""COMPUTED_VALUE"""),"Seguridad democrática")</f>
        <v>Seguridad democrática</v>
      </c>
      <c r="Q111" s="7" t="str">
        <f>IFERROR(__xludf.DUMMYFUNCTION("""COMPUTED_VALUE"""),"HEP")</f>
        <v>HEP</v>
      </c>
      <c r="R111" s="7" t="s">
        <v>29</v>
      </c>
      <c r="S111" s="7" t="s">
        <v>30</v>
      </c>
      <c r="T111" s="7" t="s">
        <v>31</v>
      </c>
      <c r="U111" s="7" t="str">
        <f>IFERROR(__xludf.DUMMYFUNCTION("""COMPUTED_VALUE"""),"Sencillo / Cotidiano")</f>
        <v>Sencillo / Cotidiano</v>
      </c>
      <c r="V111" s="11" t="s">
        <v>26</v>
      </c>
    </row>
    <row r="112">
      <c r="A112" s="7" t="s">
        <v>93</v>
      </c>
      <c r="B112" s="7" t="s">
        <v>94</v>
      </c>
      <c r="C112" s="7" t="s">
        <v>57</v>
      </c>
      <c r="D112" s="8">
        <v>242765.61</v>
      </c>
      <c r="E112" s="8">
        <v>69685.0</v>
      </c>
      <c r="F112" s="8">
        <v>30923.0</v>
      </c>
      <c r="G112" s="9">
        <f t="shared" si="1"/>
        <v>7.850648708</v>
      </c>
      <c r="H112" s="9">
        <f t="shared" si="2"/>
        <v>3483.75705</v>
      </c>
      <c r="I112" s="10">
        <f t="shared" si="3"/>
        <v>0.443754036</v>
      </c>
      <c r="J112" s="7" t="str">
        <f>IFERROR(__xludf.DUMMYFUNCTION("""COMPUTED_VALUE"""),"Nte. Santander")</f>
        <v>Nte. Santander</v>
      </c>
      <c r="K112" s="7" t="str">
        <f>IFERROR(__xludf.DUMMYFUNCTION("""COMPUTED_VALUE"""),"Mujeres")</f>
        <v>Mujeres</v>
      </c>
      <c r="L112" s="7" t="str">
        <f>IFERROR(__xludf.DUMMYFUNCTION("""COMPUTED_VALUE"""),"25-34")</f>
        <v>25-34</v>
      </c>
      <c r="M112" s="7" t="str">
        <f>IFERROR(__xludf.DUMMYFUNCTION("""COMPUTED_VALUE"""),"conmigo y con todos ustedes, ¡vuelve la seguridad! | ctr | hep | me")</f>
        <v>conmigo y con todos ustedes, ¡vuelve la seguridad! | ctr | hep | me</v>
      </c>
      <c r="N112" s="7" t="s">
        <v>25</v>
      </c>
      <c r="O112" s="7" t="str">
        <f>IFERROR(__xludf.DUMMYFUNCTION("""COMPUTED_VALUE"""),"Seguridad")</f>
        <v>Seguridad</v>
      </c>
      <c r="P112" s="7" t="str">
        <f>IFERROR(__xludf.DUMMYFUNCTION("""COMPUTED_VALUE"""),"Control territorial")</f>
        <v>Control territorial</v>
      </c>
      <c r="Q112" s="7" t="str">
        <f>IFERROR(__xludf.DUMMYFUNCTION("""COMPUTED_VALUE"""),"HEP")</f>
        <v>HEP</v>
      </c>
      <c r="R112" s="7" t="s">
        <v>29</v>
      </c>
      <c r="S112" s="7" t="s">
        <v>30</v>
      </c>
      <c r="T112" s="7" t="s">
        <v>31</v>
      </c>
      <c r="U112" s="7" t="str">
        <f>IFERROR(__xludf.DUMMYFUNCTION("""COMPUTED_VALUE"""),"Mixto / Equilibrado")</f>
        <v>Mixto / Equilibrado</v>
      </c>
      <c r="V112" s="12" t="s">
        <v>58</v>
      </c>
    </row>
    <row r="113">
      <c r="A113" s="7" t="s">
        <v>64</v>
      </c>
      <c r="B113" s="7" t="s">
        <v>65</v>
      </c>
      <c r="C113" s="7" t="s">
        <v>72</v>
      </c>
      <c r="D113" s="8">
        <v>242011.52</v>
      </c>
      <c r="E113" s="8">
        <v>163565.0</v>
      </c>
      <c r="F113" s="8">
        <v>30191.0</v>
      </c>
      <c r="G113" s="9">
        <f t="shared" si="1"/>
        <v>8.016015369</v>
      </c>
      <c r="H113" s="9">
        <f t="shared" si="2"/>
        <v>1479.604561</v>
      </c>
      <c r="I113" s="10">
        <f t="shared" si="3"/>
        <v>0.1845810534</v>
      </c>
      <c r="J113" s="7" t="str">
        <f>IFERROR(__xludf.DUMMYFUNCTION("""COMPUTED_VALUE"""),"Antioquia")</f>
        <v>Antioquia</v>
      </c>
      <c r="K113" s="7" t="str">
        <f>IFERROR(__xludf.DUMMYFUNCTION("""COMPUTED_VALUE"""),"Mujeres")</f>
        <v>Mujeres</v>
      </c>
      <c r="L113" s="7" t="str">
        <f>IFERROR(__xludf.DUMMYFUNCTION("""COMPUTED_VALUE"""),"55+")</f>
        <v>55+</v>
      </c>
      <c r="M113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13" s="7" t="s">
        <v>25</v>
      </c>
      <c r="O113" s="7" t="str">
        <f>IFERROR(__xludf.DUMMYFUNCTION("""COMPUTED_VALUE"""),"Seguridad")</f>
        <v>Seguridad</v>
      </c>
      <c r="P113" s="7" t="str">
        <f>IFERROR(__xludf.DUMMYFUNCTION("""COMPUTED_VALUE"""),"Seguridad democrática")</f>
        <v>Seguridad democrática</v>
      </c>
      <c r="Q113" s="7" t="str">
        <f>IFERROR(__xludf.DUMMYFUNCTION("""COMPUTED_VALUE"""),"HEP")</f>
        <v>HEP</v>
      </c>
      <c r="R113" s="7" t="s">
        <v>29</v>
      </c>
      <c r="S113" s="7" t="s">
        <v>30</v>
      </c>
      <c r="T113" s="7" t="s">
        <v>31</v>
      </c>
      <c r="U113" s="7" t="str">
        <f>IFERROR(__xludf.DUMMYFUNCTION("""COMPUTED_VALUE"""),"Mixto / Equilibrado")</f>
        <v>Mixto / Equilibrado</v>
      </c>
      <c r="V113" s="12" t="s">
        <v>73</v>
      </c>
    </row>
    <row r="114">
      <c r="A114" s="7" t="s">
        <v>64</v>
      </c>
      <c r="B114" s="7" t="s">
        <v>65</v>
      </c>
      <c r="C114" s="7" t="s">
        <v>84</v>
      </c>
      <c r="D114" s="8">
        <v>234539.15</v>
      </c>
      <c r="E114" s="8">
        <v>76967.0</v>
      </c>
      <c r="F114" s="8">
        <v>29413.0</v>
      </c>
      <c r="G114" s="9">
        <f t="shared" si="1"/>
        <v>7.973996192</v>
      </c>
      <c r="H114" s="9">
        <f t="shared" si="2"/>
        <v>3047.268959</v>
      </c>
      <c r="I114" s="10">
        <f t="shared" si="3"/>
        <v>0.3821507919</v>
      </c>
      <c r="J114" s="7" t="str">
        <f>IFERROR(__xludf.DUMMYFUNCTION("""COMPUTED_VALUE"""),"Antioquia")</f>
        <v>Antioquia</v>
      </c>
      <c r="K114" s="7" t="str">
        <f>IFERROR(__xludf.DUMMYFUNCTION("""COMPUTED_VALUE"""),"Mujeres")</f>
        <v>Mujeres</v>
      </c>
      <c r="L114" s="7" t="str">
        <f>IFERROR(__xludf.DUMMYFUNCTION("""COMPUTED_VALUE"""),"55+")</f>
        <v>55+</v>
      </c>
      <c r="M114" s="7" t="str">
        <f>IFERROR(__xludf.DUMMYFUNCTION("""COMPUTED_VALUE"""),"sin seguridad, no hay agro | ecc | hep | me")</f>
        <v>sin seguridad, no hay agro | ecc | hep | me</v>
      </c>
      <c r="N114" s="7" t="s">
        <v>25</v>
      </c>
      <c r="O114" s="7" t="str">
        <f>IFERROR(__xludf.DUMMYFUNCTION("""COMPUTED_VALUE"""),"Seguridad")</f>
        <v>Seguridad</v>
      </c>
      <c r="P114" s="7" t="str">
        <f>IFERROR(__xludf.DUMMYFUNCTION("""COMPUTED_VALUE"""),"Extorsión/Cárceles/Campo")</f>
        <v>Extorsión/Cárceles/Campo</v>
      </c>
      <c r="Q114" s="7" t="str">
        <f>IFERROR(__xludf.DUMMYFUNCTION("""COMPUTED_VALUE"""),"HEP")</f>
        <v>HEP</v>
      </c>
      <c r="R114" s="7" t="s">
        <v>29</v>
      </c>
      <c r="S114" s="7" t="s">
        <v>30</v>
      </c>
      <c r="T114" s="7" t="s">
        <v>31</v>
      </c>
      <c r="U114" s="7" t="str">
        <f>IFERROR(__xludf.DUMMYFUNCTION("""COMPUTED_VALUE"""),"Mixto / Equilibrado")</f>
        <v>Mixto / Equilibrado</v>
      </c>
      <c r="V114" s="12" t="s">
        <v>85</v>
      </c>
    </row>
    <row r="115">
      <c r="A115" s="7" t="s">
        <v>80</v>
      </c>
      <c r="B115" s="7" t="s">
        <v>81</v>
      </c>
      <c r="C115" s="7" t="s">
        <v>34</v>
      </c>
      <c r="D115" s="8">
        <v>232309.8</v>
      </c>
      <c r="E115" s="8">
        <v>107057.0</v>
      </c>
      <c r="F115" s="8">
        <v>40333.0</v>
      </c>
      <c r="G115" s="9">
        <f t="shared" si="1"/>
        <v>5.759794709</v>
      </c>
      <c r="H115" s="9">
        <f t="shared" si="2"/>
        <v>2169.963664</v>
      </c>
      <c r="I115" s="10">
        <f t="shared" si="3"/>
        <v>0.3767432302</v>
      </c>
      <c r="J115" s="7" t="str">
        <f>IFERROR(__xludf.DUMMYFUNCTION("""COMPUTED_VALUE"""),"Bogotá")</f>
        <v>Bogotá</v>
      </c>
      <c r="K115" s="7" t="str">
        <f>IFERROR(__xludf.DUMMYFUNCTION("""COMPUTED_VALUE"""),"Mujeres")</f>
        <v>Mujeres</v>
      </c>
      <c r="L115" s="7" t="str">
        <f>IFERROR(__xludf.DUMMYFUNCTION("""COMPUTED_VALUE"""),"25-34")</f>
        <v>25-34</v>
      </c>
      <c r="M115" s="7" t="str">
        <f>IFERROR(__xludf.DUMMYFUNCTION("""COMPUTED_VALUE"""),"no más extorsión en colombia | ext | hep | me")</f>
        <v>no más extorsión en colombia | ext | hep | me</v>
      </c>
      <c r="N115" s="7" t="s">
        <v>25</v>
      </c>
      <c r="O115" s="7" t="str">
        <f>IFERROR(__xludf.DUMMYFUNCTION("""COMPUTED_VALUE"""),"Seguridad")</f>
        <v>Seguridad</v>
      </c>
      <c r="P115" s="7" t="str">
        <f>IFERROR(__xludf.DUMMYFUNCTION("""COMPUTED_VALUE"""),"Extorsión")</f>
        <v>Extorsión</v>
      </c>
      <c r="Q115" s="7" t="str">
        <f>IFERROR(__xludf.DUMMYFUNCTION("""COMPUTED_VALUE"""),"HEP")</f>
        <v>HEP</v>
      </c>
      <c r="R115" s="7" t="s">
        <v>29</v>
      </c>
      <c r="S115" s="7" t="s">
        <v>30</v>
      </c>
      <c r="T115" s="7" t="s">
        <v>31</v>
      </c>
      <c r="U115" s="7" t="str">
        <f>IFERROR(__xludf.DUMMYFUNCTION("""COMPUTED_VALUE"""),"Mixto / Equilibrado")</f>
        <v>Mixto / Equilibrado</v>
      </c>
      <c r="V115" s="12" t="s">
        <v>35</v>
      </c>
    </row>
    <row r="116">
      <c r="A116" s="7" t="s">
        <v>36</v>
      </c>
      <c r="B116" s="7" t="s">
        <v>37</v>
      </c>
      <c r="C116" s="7" t="s">
        <v>84</v>
      </c>
      <c r="D116" s="8">
        <v>228669.48</v>
      </c>
      <c r="E116" s="8">
        <v>76341.0</v>
      </c>
      <c r="F116" s="8">
        <v>27253.0</v>
      </c>
      <c r="G116" s="9">
        <f t="shared" si="1"/>
        <v>8.390616813</v>
      </c>
      <c r="H116" s="9">
        <f t="shared" si="2"/>
        <v>2995.369199</v>
      </c>
      <c r="I116" s="10">
        <f t="shared" si="3"/>
        <v>0.3569903459</v>
      </c>
      <c r="J116" s="7" t="str">
        <f>IFERROR(__xludf.DUMMYFUNCTION("""COMPUTED_VALUE"""),"Antioquia")</f>
        <v>Antioquia</v>
      </c>
      <c r="K116" s="7" t="str">
        <f>IFERROR(__xludf.DUMMYFUNCTION("""COMPUTED_VALUE"""),"Mujeres")</f>
        <v>Mujeres</v>
      </c>
      <c r="L116" s="7" t="str">
        <f>IFERROR(__xludf.DUMMYFUNCTION("""COMPUTED_VALUE"""),"25-34")</f>
        <v>25-34</v>
      </c>
      <c r="M116" s="7" t="str">
        <f>IFERROR(__xludf.DUMMYFUNCTION("""COMPUTED_VALUE"""),"sin seguridad, no hay agro | ecc | hep | me")</f>
        <v>sin seguridad, no hay agro | ecc | hep | me</v>
      </c>
      <c r="N116" s="7" t="s">
        <v>25</v>
      </c>
      <c r="O116" s="7" t="str">
        <f>IFERROR(__xludf.DUMMYFUNCTION("""COMPUTED_VALUE"""),"Seguridad")</f>
        <v>Seguridad</v>
      </c>
      <c r="P116" s="7" t="str">
        <f>IFERROR(__xludf.DUMMYFUNCTION("""COMPUTED_VALUE"""),"Extorsión/Cárceles/Campo")</f>
        <v>Extorsión/Cárceles/Campo</v>
      </c>
      <c r="Q116" s="7" t="str">
        <f>IFERROR(__xludf.DUMMYFUNCTION("""COMPUTED_VALUE"""),"HEP")</f>
        <v>HEP</v>
      </c>
      <c r="R116" s="7" t="s">
        <v>29</v>
      </c>
      <c r="S116" s="7" t="s">
        <v>30</v>
      </c>
      <c r="T116" s="7" t="s">
        <v>31</v>
      </c>
      <c r="U116" s="7" t="str">
        <f>IFERROR(__xludf.DUMMYFUNCTION("""COMPUTED_VALUE"""),"Mixto / Equilibrado")</f>
        <v>Mixto / Equilibrado</v>
      </c>
      <c r="V116" s="12" t="s">
        <v>85</v>
      </c>
    </row>
    <row r="117">
      <c r="A117" s="7" t="s">
        <v>62</v>
      </c>
      <c r="B117" s="7" t="s">
        <v>63</v>
      </c>
      <c r="C117" s="7" t="s">
        <v>84</v>
      </c>
      <c r="D117" s="8">
        <v>224996.1</v>
      </c>
      <c r="E117" s="8">
        <v>72807.0</v>
      </c>
      <c r="F117" s="8">
        <v>27808.0</v>
      </c>
      <c r="G117" s="9">
        <f t="shared" si="1"/>
        <v>8.09105653</v>
      </c>
      <c r="H117" s="9">
        <f t="shared" si="2"/>
        <v>3090.308624</v>
      </c>
      <c r="I117" s="10">
        <f t="shared" si="3"/>
        <v>0.3819412969</v>
      </c>
      <c r="J117" s="7" t="str">
        <f>IFERROR(__xludf.DUMMYFUNCTION("""COMPUTED_VALUE"""),"Antioquia")</f>
        <v>Antioquia</v>
      </c>
      <c r="K117" s="7" t="str">
        <f>IFERROR(__xludf.DUMMYFUNCTION("""COMPUTED_VALUE"""),"Hombres")</f>
        <v>Hombres</v>
      </c>
      <c r="L117" s="7" t="str">
        <f>IFERROR(__xludf.DUMMYFUNCTION("""COMPUTED_VALUE"""),"55+")</f>
        <v>55+</v>
      </c>
      <c r="M117" s="7" t="str">
        <f>IFERROR(__xludf.DUMMYFUNCTION("""COMPUTED_VALUE"""),"sin seguridad, no hay agro | ecc | hep | me")</f>
        <v>sin seguridad, no hay agro | ecc | hep | me</v>
      </c>
      <c r="N117" s="7" t="s">
        <v>25</v>
      </c>
      <c r="O117" s="7" t="str">
        <f>IFERROR(__xludf.DUMMYFUNCTION("""COMPUTED_VALUE"""),"Seguridad")</f>
        <v>Seguridad</v>
      </c>
      <c r="P117" s="7" t="str">
        <f>IFERROR(__xludf.DUMMYFUNCTION("""COMPUTED_VALUE"""),"Extorsión/Cárceles/Campo")</f>
        <v>Extorsión/Cárceles/Campo</v>
      </c>
      <c r="Q117" s="7" t="str">
        <f>IFERROR(__xludf.DUMMYFUNCTION("""COMPUTED_VALUE"""),"HEP")</f>
        <v>HEP</v>
      </c>
      <c r="R117" s="7" t="s">
        <v>29</v>
      </c>
      <c r="S117" s="7" t="s">
        <v>30</v>
      </c>
      <c r="T117" s="7" t="s">
        <v>31</v>
      </c>
      <c r="U117" s="7" t="str">
        <f>IFERROR(__xludf.DUMMYFUNCTION("""COMPUTED_VALUE"""),"Mixto / Equilibrado")</f>
        <v>Mixto / Equilibrado</v>
      </c>
      <c r="V117" s="12" t="s">
        <v>85</v>
      </c>
    </row>
    <row r="118">
      <c r="A118" s="7" t="s">
        <v>53</v>
      </c>
      <c r="B118" s="7" t="s">
        <v>54</v>
      </c>
      <c r="C118" s="7" t="s">
        <v>101</v>
      </c>
      <c r="D118" s="8">
        <v>224931.73</v>
      </c>
      <c r="E118" s="8">
        <v>89582.0</v>
      </c>
      <c r="F118" s="8">
        <v>18211.0</v>
      </c>
      <c r="G118" s="9">
        <f t="shared" si="1"/>
        <v>12.35142112</v>
      </c>
      <c r="H118" s="9">
        <f t="shared" si="2"/>
        <v>2510.903195</v>
      </c>
      <c r="I118" s="10">
        <f t="shared" si="3"/>
        <v>0.2032886071</v>
      </c>
      <c r="J118" s="7" t="str">
        <f>IFERROR(__xludf.DUMMYFUNCTION("""COMPUTED_VALUE"""),"Atl/ Cor/ Ris/ Sant/ Tol")</f>
        <v>Atl/ Cor/ Ris/ Sant/ Tol</v>
      </c>
      <c r="K118" s="7" t="str">
        <f>IFERROR(__xludf.DUMMYFUNCTION("""COMPUTED_VALUE"""),"Hombres")</f>
        <v>Hombres</v>
      </c>
      <c r="L118" s="7" t="str">
        <f>IFERROR(__xludf.DUMMYFUNCTION("""COMPUTED_VALUE"""),"55+")</f>
        <v>55+</v>
      </c>
      <c r="M118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18" s="7" t="s">
        <v>25</v>
      </c>
      <c r="O118" s="7" t="str">
        <f>IFERROR(__xludf.DUMMYFUNCTION("""COMPUTED_VALUE"""),"Empleo")</f>
        <v>Empleo</v>
      </c>
      <c r="P118" s="7" t="str">
        <f>IFERROR(__xludf.DUMMYFUNCTION("""COMPUTED_VALUE"""),"Desempleo")</f>
        <v>Desempleo</v>
      </c>
      <c r="Q118" s="7" t="str">
        <f>IFERROR(__xludf.DUMMYFUNCTION("""COMPUTED_VALUE"""),"VCO")</f>
        <v>VCO</v>
      </c>
      <c r="R118" s="7" t="s">
        <v>47</v>
      </c>
      <c r="S118" s="7" t="s">
        <v>43</v>
      </c>
      <c r="T118" s="7" t="s">
        <v>44</v>
      </c>
      <c r="U118" s="7" t="str">
        <f>IFERROR(__xludf.DUMMYFUNCTION("""COMPUTED_VALUE"""),"Mixto / Equilibrado")</f>
        <v>Mixto / Equilibrado</v>
      </c>
      <c r="V118" s="12" t="s">
        <v>102</v>
      </c>
    </row>
    <row r="119">
      <c r="A119" s="7" t="s">
        <v>27</v>
      </c>
      <c r="B119" s="7" t="s">
        <v>28</v>
      </c>
      <c r="C119" s="7" t="s">
        <v>101</v>
      </c>
      <c r="D119" s="8">
        <v>219647.79</v>
      </c>
      <c r="E119" s="8">
        <v>98975.0</v>
      </c>
      <c r="F119" s="8">
        <v>17382.0</v>
      </c>
      <c r="G119" s="9">
        <f t="shared" si="1"/>
        <v>12.63650846</v>
      </c>
      <c r="H119" s="9">
        <f t="shared" si="2"/>
        <v>2219.224956</v>
      </c>
      <c r="I119" s="10">
        <f t="shared" si="3"/>
        <v>0.1756201061</v>
      </c>
      <c r="J119" s="7" t="str">
        <f>IFERROR(__xludf.DUMMYFUNCTION("""COMPUTED_VALUE"""),"Bogotá")</f>
        <v>Bogotá</v>
      </c>
      <c r="K119" s="7" t="str">
        <f>IFERROR(__xludf.DUMMYFUNCTION("""COMPUTED_VALUE"""),"Mujeres")</f>
        <v>Mujeres</v>
      </c>
      <c r="L119" s="7" t="str">
        <f>IFERROR(__xludf.DUMMYFUNCTION("""COMPUTED_VALUE"""),"55+")</f>
        <v>55+</v>
      </c>
      <c r="M119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19" s="7" t="s">
        <v>25</v>
      </c>
      <c r="O119" s="7" t="str">
        <f>IFERROR(__xludf.DUMMYFUNCTION("""COMPUTED_VALUE"""),"Empleo")</f>
        <v>Empleo</v>
      </c>
      <c r="P119" s="7" t="str">
        <f>IFERROR(__xludf.DUMMYFUNCTION("""COMPUTED_VALUE"""),"Desempleo")</f>
        <v>Desempleo</v>
      </c>
      <c r="Q119" s="7" t="str">
        <f>IFERROR(__xludf.DUMMYFUNCTION("""COMPUTED_VALUE"""),"VCO")</f>
        <v>VCO</v>
      </c>
      <c r="R119" s="7" t="s">
        <v>47</v>
      </c>
      <c r="S119" s="7" t="s">
        <v>43</v>
      </c>
      <c r="T119" s="7" t="s">
        <v>44</v>
      </c>
      <c r="U119" s="7" t="str">
        <f>IFERROR(__xludf.DUMMYFUNCTION("""COMPUTED_VALUE"""),"Mixto / Equilibrado")</f>
        <v>Mixto / Equilibrado</v>
      </c>
      <c r="V119" s="12" t="s">
        <v>102</v>
      </c>
    </row>
    <row r="120">
      <c r="A120" s="7" t="s">
        <v>87</v>
      </c>
      <c r="B120" s="7" t="s">
        <v>88</v>
      </c>
      <c r="C120" s="7" t="s">
        <v>34</v>
      </c>
      <c r="D120" s="8">
        <v>219363.02</v>
      </c>
      <c r="E120" s="8">
        <v>77877.0</v>
      </c>
      <c r="F120" s="8">
        <v>31221.0</v>
      </c>
      <c r="G120" s="9">
        <f t="shared" si="1"/>
        <v>7.026136895</v>
      </c>
      <c r="H120" s="9">
        <f t="shared" si="2"/>
        <v>2816.788269</v>
      </c>
      <c r="I120" s="10">
        <f t="shared" si="3"/>
        <v>0.4009014215</v>
      </c>
      <c r="J120" s="7" t="str">
        <f>IFERROR(__xludf.DUMMYFUNCTION("""COMPUTED_VALUE"""),"Cundinamarca")</f>
        <v>Cundinamarca</v>
      </c>
      <c r="K120" s="7" t="str">
        <f>IFERROR(__xludf.DUMMYFUNCTION("""COMPUTED_VALUE"""),"Mujeres")</f>
        <v>Mujeres</v>
      </c>
      <c r="L120" s="7" t="str">
        <f>IFERROR(__xludf.DUMMYFUNCTION("""COMPUTED_VALUE"""),"25-34")</f>
        <v>25-34</v>
      </c>
      <c r="M120" s="7" t="str">
        <f>IFERROR(__xludf.DUMMYFUNCTION("""COMPUTED_VALUE"""),"no más extorsión en colombia | ext | hep | me")</f>
        <v>no más extorsión en colombia | ext | hep | me</v>
      </c>
      <c r="N120" s="7" t="s">
        <v>25</v>
      </c>
      <c r="O120" s="7" t="str">
        <f>IFERROR(__xludf.DUMMYFUNCTION("""COMPUTED_VALUE"""),"Seguridad")</f>
        <v>Seguridad</v>
      </c>
      <c r="P120" s="7" t="str">
        <f>IFERROR(__xludf.DUMMYFUNCTION("""COMPUTED_VALUE"""),"Extorsión")</f>
        <v>Extorsión</v>
      </c>
      <c r="Q120" s="7" t="str">
        <f>IFERROR(__xludf.DUMMYFUNCTION("""COMPUTED_VALUE"""),"HEP")</f>
        <v>HEP</v>
      </c>
      <c r="R120" s="7" t="s">
        <v>29</v>
      </c>
      <c r="S120" s="7" t="s">
        <v>30</v>
      </c>
      <c r="T120" s="7" t="s">
        <v>31</v>
      </c>
      <c r="U120" s="7" t="str">
        <f>IFERROR(__xludf.DUMMYFUNCTION("""COMPUTED_VALUE"""),"Mixto / Equilibrado")</f>
        <v>Mixto / Equilibrado</v>
      </c>
      <c r="V120" s="12" t="s">
        <v>35</v>
      </c>
    </row>
    <row r="121">
      <c r="A121" s="7" t="s">
        <v>53</v>
      </c>
      <c r="B121" s="7" t="s">
        <v>54</v>
      </c>
      <c r="C121" s="7" t="s">
        <v>72</v>
      </c>
      <c r="D121" s="8">
        <v>216695.91</v>
      </c>
      <c r="E121" s="8">
        <v>124863.0</v>
      </c>
      <c r="F121" s="8">
        <v>28146.0</v>
      </c>
      <c r="G121" s="9">
        <f t="shared" si="1"/>
        <v>7.698994884</v>
      </c>
      <c r="H121" s="9">
        <f t="shared" si="2"/>
        <v>1735.469354</v>
      </c>
      <c r="I121" s="10">
        <f t="shared" si="3"/>
        <v>0.2254150549</v>
      </c>
      <c r="J121" s="7" t="str">
        <f>IFERROR(__xludf.DUMMYFUNCTION("""COMPUTED_VALUE"""),"Atl/ Cor/ Ris/ Sant/ Tol")</f>
        <v>Atl/ Cor/ Ris/ Sant/ Tol</v>
      </c>
      <c r="K121" s="7" t="str">
        <f>IFERROR(__xludf.DUMMYFUNCTION("""COMPUTED_VALUE"""),"Hombres")</f>
        <v>Hombres</v>
      </c>
      <c r="L121" s="7" t="str">
        <f>IFERROR(__xludf.DUMMYFUNCTION("""COMPUTED_VALUE"""),"55+")</f>
        <v>55+</v>
      </c>
      <c r="M121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21" s="7" t="s">
        <v>25</v>
      </c>
      <c r="O121" s="7" t="str">
        <f>IFERROR(__xludf.DUMMYFUNCTION("""COMPUTED_VALUE"""),"Seguridad")</f>
        <v>Seguridad</v>
      </c>
      <c r="P121" s="7" t="str">
        <f>IFERROR(__xludf.DUMMYFUNCTION("""COMPUTED_VALUE"""),"Seguridad democrática")</f>
        <v>Seguridad democrática</v>
      </c>
      <c r="Q121" s="7" t="str">
        <f>IFERROR(__xludf.DUMMYFUNCTION("""COMPUTED_VALUE"""),"HEP")</f>
        <v>HEP</v>
      </c>
      <c r="R121" s="7" t="s">
        <v>29</v>
      </c>
      <c r="S121" s="7" t="s">
        <v>30</v>
      </c>
      <c r="T121" s="7" t="s">
        <v>31</v>
      </c>
      <c r="U121" s="7" t="str">
        <f>IFERROR(__xludf.DUMMYFUNCTION("""COMPUTED_VALUE"""),"Mixto / Equilibrado")</f>
        <v>Mixto / Equilibrado</v>
      </c>
      <c r="V121" s="12" t="s">
        <v>73</v>
      </c>
    </row>
    <row r="122">
      <c r="A122" s="7" t="s">
        <v>36</v>
      </c>
      <c r="B122" s="7" t="s">
        <v>37</v>
      </c>
      <c r="C122" s="7" t="s">
        <v>82</v>
      </c>
      <c r="D122" s="8">
        <v>216618.56</v>
      </c>
      <c r="E122" s="8">
        <v>100897.0</v>
      </c>
      <c r="F122" s="8">
        <v>27606.0</v>
      </c>
      <c r="G122" s="9">
        <f t="shared" si="1"/>
        <v>7.846792726</v>
      </c>
      <c r="H122" s="9">
        <f t="shared" si="2"/>
        <v>2146.927659</v>
      </c>
      <c r="I122" s="10">
        <f t="shared" si="3"/>
        <v>0.2736057564</v>
      </c>
      <c r="J122" s="7" t="str">
        <f>IFERROR(__xludf.DUMMYFUNCTION("""COMPUTED_VALUE"""),"Antioquia")</f>
        <v>Antioquia</v>
      </c>
      <c r="K122" s="7" t="str">
        <f>IFERROR(__xludf.DUMMYFUNCTION("""COMPUTED_VALUE"""),"Mujeres")</f>
        <v>Mujeres</v>
      </c>
      <c r="L122" s="7" t="str">
        <f>IFERROR(__xludf.DUMMYFUNCTION("""COMPUTED_VALUE"""),"25-34")</f>
        <v>25-34</v>
      </c>
      <c r="M122" s="7" t="str">
        <f>IFERROR(__xludf.DUMMYFUNCTION("""COMPUTED_VALUE"""),"el empleo es la mejor política social | ept | hep")</f>
        <v>el empleo es la mejor política social | ept | hep</v>
      </c>
      <c r="N122" s="7" t="s">
        <v>25</v>
      </c>
      <c r="O122" s="7" t="str">
        <f>IFERROR(__xludf.DUMMYFUNCTION("""COMPUTED_VALUE"""),"Empleo")</f>
        <v>Empleo</v>
      </c>
      <c r="P122" s="7" t="str">
        <f>IFERROR(__xludf.DUMMYFUNCTION("""COMPUTED_VALUE"""),"Empleo para todos")</f>
        <v>Empleo para todos</v>
      </c>
      <c r="Q122" s="7" t="str">
        <f>IFERROR(__xludf.DUMMYFUNCTION("""COMPUTED_VALUE"""),"HEP")</f>
        <v>HEP</v>
      </c>
      <c r="R122" s="7" t="s">
        <v>29</v>
      </c>
      <c r="S122" s="7" t="s">
        <v>30</v>
      </c>
      <c r="T122" s="7" t="s">
        <v>31</v>
      </c>
      <c r="U122" s="21" t="str">
        <f>IFERROR(__xludf.DUMMYFUNCTION("""COMPUTED_VALUE"""),"")</f>
        <v/>
      </c>
      <c r="V122" s="12" t="s">
        <v>86</v>
      </c>
    </row>
    <row r="123">
      <c r="A123" s="7" t="s">
        <v>66</v>
      </c>
      <c r="B123" s="7" t="s">
        <v>67</v>
      </c>
      <c r="C123" s="7" t="s">
        <v>57</v>
      </c>
      <c r="D123" s="8">
        <v>216561.98</v>
      </c>
      <c r="E123" s="8">
        <v>78220.0</v>
      </c>
      <c r="F123" s="8">
        <v>33047.0</v>
      </c>
      <c r="G123" s="9">
        <f t="shared" si="1"/>
        <v>6.553150967</v>
      </c>
      <c r="H123" s="9">
        <f t="shared" si="2"/>
        <v>2768.626694</v>
      </c>
      <c r="I123" s="10">
        <f t="shared" si="3"/>
        <v>0.4224878548</v>
      </c>
      <c r="J123" s="7" t="str">
        <f>IFERROR(__xludf.DUMMYFUNCTION("""COMPUTED_VALUE"""),"Antioquia")</f>
        <v>Antioquia</v>
      </c>
      <c r="K123" s="7" t="str">
        <f>IFERROR(__xludf.DUMMYFUNCTION("""COMPUTED_VALUE"""),"Mujeres")</f>
        <v>Mujeres</v>
      </c>
      <c r="L123" s="7" t="str">
        <f>IFERROR(__xludf.DUMMYFUNCTION("""COMPUTED_VALUE"""),"45-54")</f>
        <v>45-54</v>
      </c>
      <c r="M123" s="7" t="str">
        <f>IFERROR(__xludf.DUMMYFUNCTION("""COMPUTED_VALUE"""),"conmigo y con todos ustedes, ¡vuelve la seguridad! | ctr | hep | me")</f>
        <v>conmigo y con todos ustedes, ¡vuelve la seguridad! | ctr | hep | me</v>
      </c>
      <c r="N123" s="7" t="s">
        <v>25</v>
      </c>
      <c r="O123" s="7" t="str">
        <f>IFERROR(__xludf.DUMMYFUNCTION("""COMPUTED_VALUE"""),"Seguridad")</f>
        <v>Seguridad</v>
      </c>
      <c r="P123" s="7" t="str">
        <f>IFERROR(__xludf.DUMMYFUNCTION("""COMPUTED_VALUE"""),"Control territorial")</f>
        <v>Control territorial</v>
      </c>
      <c r="Q123" s="7" t="str">
        <f>IFERROR(__xludf.DUMMYFUNCTION("""COMPUTED_VALUE"""),"HEP")</f>
        <v>HEP</v>
      </c>
      <c r="R123" s="7" t="s">
        <v>29</v>
      </c>
      <c r="S123" s="7" t="s">
        <v>30</v>
      </c>
      <c r="T123" s="7" t="s">
        <v>31</v>
      </c>
      <c r="U123" s="7" t="str">
        <f>IFERROR(__xludf.DUMMYFUNCTION("""COMPUTED_VALUE"""),"Mixto / Equilibrado")</f>
        <v>Mixto / Equilibrado</v>
      </c>
      <c r="V123" s="12" t="s">
        <v>58</v>
      </c>
    </row>
    <row r="124">
      <c r="A124" s="7" t="s">
        <v>76</v>
      </c>
      <c r="B124" s="7" t="s">
        <v>77</v>
      </c>
      <c r="C124" s="7" t="s">
        <v>51</v>
      </c>
      <c r="D124" s="8">
        <v>209203.81</v>
      </c>
      <c r="E124" s="8">
        <v>85670.0</v>
      </c>
      <c r="F124" s="8">
        <v>24729.0</v>
      </c>
      <c r="G124" s="9">
        <f t="shared" si="1"/>
        <v>8.459857253</v>
      </c>
      <c r="H124" s="9">
        <f t="shared" si="2"/>
        <v>2441.972803</v>
      </c>
      <c r="I124" s="10">
        <f t="shared" si="3"/>
        <v>0.288654138</v>
      </c>
      <c r="J124" s="7" t="str">
        <f>IFERROR(__xludf.DUMMYFUNCTION("""COMPUTED_VALUE"""),"Bolívar")</f>
        <v>Bolívar</v>
      </c>
      <c r="K124" s="7" t="str">
        <f>IFERROR(__xludf.DUMMYFUNCTION("""COMPUTED_VALUE"""),"Mujeres")</f>
        <v>Mujeres</v>
      </c>
      <c r="L124" s="7" t="str">
        <f>IFERROR(__xludf.DUMMYFUNCTION("""COMPUTED_VALUE"""),"25-34")</f>
        <v>25-34</v>
      </c>
      <c r="M124" s="7" t="str">
        <f>IFERROR(__xludf.DUMMYFUNCTION("""COMPUTED_VALUE"""),"¡empezó la defensa de la democracia! | sde | hep | me")</f>
        <v>¡empezó la defensa de la democracia! | sde | hep | me</v>
      </c>
      <c r="N124" s="7" t="s">
        <v>25</v>
      </c>
      <c r="O124" s="7" t="str">
        <f>IFERROR(__xludf.DUMMYFUNCTION("""COMPUTED_VALUE"""),"Seguridad")</f>
        <v>Seguridad</v>
      </c>
      <c r="P124" s="7" t="str">
        <f>IFERROR(__xludf.DUMMYFUNCTION("""COMPUTED_VALUE"""),"Seguridad democrática")</f>
        <v>Seguridad democrática</v>
      </c>
      <c r="Q124" s="7" t="str">
        <f>IFERROR(__xludf.DUMMYFUNCTION("""COMPUTED_VALUE"""),"HEP")</f>
        <v>HEP</v>
      </c>
      <c r="R124" s="7" t="s">
        <v>29</v>
      </c>
      <c r="S124" s="7" t="s">
        <v>30</v>
      </c>
      <c r="T124" s="7" t="s">
        <v>31</v>
      </c>
      <c r="U124" s="7" t="str">
        <f>IFERROR(__xludf.DUMMYFUNCTION("""COMPUTED_VALUE"""),"Mixto / Equilibrado")</f>
        <v>Mixto / Equilibrado</v>
      </c>
      <c r="V124" s="12" t="s">
        <v>52</v>
      </c>
    </row>
    <row r="125">
      <c r="A125" s="14" t="s">
        <v>60</v>
      </c>
      <c r="B125" s="14" t="s">
        <v>61</v>
      </c>
      <c r="C125" s="14" t="s">
        <v>74</v>
      </c>
      <c r="D125" s="15">
        <v>208993.7</v>
      </c>
      <c r="E125" s="15">
        <v>65037.0</v>
      </c>
      <c r="F125" s="15">
        <v>32095.0</v>
      </c>
      <c r="G125" s="16">
        <f t="shared" si="1"/>
        <v>6.511721452</v>
      </c>
      <c r="H125" s="16">
        <f t="shared" si="2"/>
        <v>3213.458493</v>
      </c>
      <c r="I125" s="17">
        <f t="shared" si="3"/>
        <v>0.493488322</v>
      </c>
      <c r="J125" s="14" t="str">
        <f>IFERROR(__xludf.DUMMYFUNCTION("""COMPUTED_VALUE"""),"Atl/ Cor/ Ris/ Sant/ Tol")</f>
        <v>Atl/ Cor/ Ris/ Sant/ Tol</v>
      </c>
      <c r="K125" s="14" t="str">
        <f>IFERROR(__xludf.DUMMYFUNCTION("""COMPUTED_VALUE"""),"Mujeres")</f>
        <v>Mujeres</v>
      </c>
      <c r="L125" s="14" t="str">
        <f>IFERROR(__xludf.DUMMYFUNCTION("""COMPUTED_VALUE"""),"55+")</f>
        <v>55+</v>
      </c>
      <c r="M125" s="14" t="str">
        <f>IFERROR(__xludf.DUMMYFUNCTION("""COMPUTED_VALUE"""),"anuncio 1")</f>
        <v>anuncio 1</v>
      </c>
      <c r="N125" s="14" t="s">
        <v>25</v>
      </c>
      <c r="O125" s="14" t="str">
        <f>IFERROR(__xludf.DUMMYFUNCTION("""COMPUTED_VALUE"""),"Seguridad")</f>
        <v>Seguridad</v>
      </c>
      <c r="P125" s="14" t="str">
        <f>IFERROR(__xludf.DUMMYFUNCTION("""COMPUTED_VALUE"""),"")</f>
        <v/>
      </c>
      <c r="Q125" s="14" t="str">
        <f>IFERROR(__xludf.DUMMYFUNCTION("""COMPUTED_VALUE"""),"")</f>
        <v/>
      </c>
      <c r="R125" s="14" t="s">
        <v>75</v>
      </c>
      <c r="S125" s="14" t="s">
        <v>75</v>
      </c>
      <c r="T125" s="14" t="s">
        <v>75</v>
      </c>
      <c r="U125" s="14" t="str">
        <f>IFERROR(__xludf.DUMMYFUNCTION("""COMPUTED_VALUE"""),"")</f>
        <v/>
      </c>
      <c r="V125" s="18"/>
      <c r="W125" s="19"/>
      <c r="X125" s="19"/>
      <c r="Y125" s="19"/>
      <c r="Z125" s="19"/>
    </row>
    <row r="126">
      <c r="A126" s="7" t="s">
        <v>22</v>
      </c>
      <c r="B126" s="7" t="s">
        <v>23</v>
      </c>
      <c r="C126" s="7" t="s">
        <v>84</v>
      </c>
      <c r="D126" s="8">
        <v>205015.97</v>
      </c>
      <c r="E126" s="8">
        <v>65457.0</v>
      </c>
      <c r="F126" s="8">
        <v>25255.0</v>
      </c>
      <c r="G126" s="9">
        <f t="shared" si="1"/>
        <v>8.117836864</v>
      </c>
      <c r="H126" s="9">
        <f t="shared" si="2"/>
        <v>3132.070978</v>
      </c>
      <c r="I126" s="10">
        <f t="shared" si="3"/>
        <v>0.3858258093</v>
      </c>
      <c r="J126" s="7" t="str">
        <f>IFERROR(__xludf.DUMMYFUNCTION("""COMPUTED_VALUE"""),"Atl/ Cor/ Ris/ Sant/ Tol")</f>
        <v>Atl/ Cor/ Ris/ Sant/ Tol</v>
      </c>
      <c r="K126" s="7" t="str">
        <f>IFERROR(__xludf.DUMMYFUNCTION("""COMPUTED_VALUE"""),"Mujeres")</f>
        <v>Mujeres</v>
      </c>
      <c r="L126" s="7" t="str">
        <f>IFERROR(__xludf.DUMMYFUNCTION("""COMPUTED_VALUE"""),"25-34")</f>
        <v>25-34</v>
      </c>
      <c r="M126" s="7" t="str">
        <f>IFERROR(__xludf.DUMMYFUNCTION("""COMPUTED_VALUE"""),"sin seguridad, no hay agro | ecc | hep | me")</f>
        <v>sin seguridad, no hay agro | ecc | hep | me</v>
      </c>
      <c r="N126" s="7" t="s">
        <v>25</v>
      </c>
      <c r="O126" s="7" t="str">
        <f>IFERROR(__xludf.DUMMYFUNCTION("""COMPUTED_VALUE"""),"Seguridad")</f>
        <v>Seguridad</v>
      </c>
      <c r="P126" s="7" t="str">
        <f>IFERROR(__xludf.DUMMYFUNCTION("""COMPUTED_VALUE"""),"Extorsión/Cárceles/Campo")</f>
        <v>Extorsión/Cárceles/Campo</v>
      </c>
      <c r="Q126" s="7" t="str">
        <f>IFERROR(__xludf.DUMMYFUNCTION("""COMPUTED_VALUE"""),"HEP")</f>
        <v>HEP</v>
      </c>
      <c r="R126" s="7" t="s">
        <v>29</v>
      </c>
      <c r="S126" s="7" t="s">
        <v>30</v>
      </c>
      <c r="T126" s="7" t="s">
        <v>31</v>
      </c>
      <c r="U126" s="7" t="str">
        <f>IFERROR(__xludf.DUMMYFUNCTION("""COMPUTED_VALUE"""),"Mixto / Equilibrado")</f>
        <v>Mixto / Equilibrado</v>
      </c>
      <c r="V126" s="12" t="s">
        <v>85</v>
      </c>
    </row>
    <row r="127">
      <c r="A127" s="7" t="s">
        <v>55</v>
      </c>
      <c r="B127" s="7" t="s">
        <v>56</v>
      </c>
      <c r="C127" s="7" t="s">
        <v>46</v>
      </c>
      <c r="D127" s="8">
        <v>202945.23</v>
      </c>
      <c r="E127" s="8">
        <v>79361.0</v>
      </c>
      <c r="F127" s="8">
        <v>18140.0</v>
      </c>
      <c r="G127" s="9">
        <f t="shared" si="1"/>
        <v>11.1877194</v>
      </c>
      <c r="H127" s="9">
        <f t="shared" si="2"/>
        <v>2557.24134</v>
      </c>
      <c r="I127" s="10">
        <f t="shared" si="3"/>
        <v>0.2285757488</v>
      </c>
      <c r="J127" s="7" t="str">
        <f>IFERROR(__xludf.DUMMYFUNCTION("""COMPUTED_VALUE"""),"Antioquia")</f>
        <v>Antioquia</v>
      </c>
      <c r="K127" s="7" t="str">
        <f>IFERROR(__xludf.DUMMYFUNCTION("""COMPUTED_VALUE"""),"Mujeres")</f>
        <v>Mujeres</v>
      </c>
      <c r="L127" s="7" t="str">
        <f>IFERROR(__xludf.DUMMYFUNCTION("""COMPUTED_VALUE"""),"35-44")</f>
        <v>35-44</v>
      </c>
      <c r="M12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27" s="7" t="s">
        <v>25</v>
      </c>
      <c r="O127" s="7" t="str">
        <f>IFERROR(__xludf.DUMMYFUNCTION("""COMPUTED_VALUE"""),"Seguridad")</f>
        <v>Seguridad</v>
      </c>
      <c r="P127" s="7" t="str">
        <f>IFERROR(__xludf.DUMMYFUNCTION("""COMPUTED_VALUE"""),"Politica Social")</f>
        <v>Politica Social</v>
      </c>
      <c r="Q127" s="7" t="str">
        <f>IFERROR(__xludf.DUMMYFUNCTION("""COMPUTED_VALUE"""),"VEP")</f>
        <v>VEP</v>
      </c>
      <c r="R127" s="7" t="s">
        <v>47</v>
      </c>
      <c r="S127" s="7" t="s">
        <v>30</v>
      </c>
      <c r="T127" s="7" t="s">
        <v>31</v>
      </c>
      <c r="U127" s="7" t="str">
        <f>IFERROR(__xludf.DUMMYFUNCTION("""COMPUTED_VALUE"""),"Sencillo / Cotidiano")</f>
        <v>Sencillo / Cotidiano</v>
      </c>
      <c r="V127" s="12" t="s">
        <v>48</v>
      </c>
    </row>
    <row r="128">
      <c r="A128" s="7" t="s">
        <v>55</v>
      </c>
      <c r="B128" s="7" t="s">
        <v>56</v>
      </c>
      <c r="C128" s="7" t="s">
        <v>72</v>
      </c>
      <c r="D128" s="8">
        <v>201905.39</v>
      </c>
      <c r="E128" s="8">
        <v>112277.0</v>
      </c>
      <c r="F128" s="8">
        <v>24220.0</v>
      </c>
      <c r="G128" s="9">
        <f t="shared" si="1"/>
        <v>8.336308423</v>
      </c>
      <c r="H128" s="9">
        <f t="shared" si="2"/>
        <v>1798.279167</v>
      </c>
      <c r="I128" s="10">
        <f t="shared" si="3"/>
        <v>0.2157164869</v>
      </c>
      <c r="J128" s="7" t="str">
        <f>IFERROR(__xludf.DUMMYFUNCTION("""COMPUTED_VALUE"""),"Antioquia")</f>
        <v>Antioquia</v>
      </c>
      <c r="K128" s="7" t="str">
        <f>IFERROR(__xludf.DUMMYFUNCTION("""COMPUTED_VALUE"""),"Mujeres")</f>
        <v>Mujeres</v>
      </c>
      <c r="L128" s="7" t="str">
        <f>IFERROR(__xludf.DUMMYFUNCTION("""COMPUTED_VALUE"""),"35-44")</f>
        <v>35-44</v>
      </c>
      <c r="M128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28" s="7" t="s">
        <v>25</v>
      </c>
      <c r="O128" s="7" t="str">
        <f>IFERROR(__xludf.DUMMYFUNCTION("""COMPUTED_VALUE"""),"Seguridad")</f>
        <v>Seguridad</v>
      </c>
      <c r="P128" s="7" t="str">
        <f>IFERROR(__xludf.DUMMYFUNCTION("""COMPUTED_VALUE"""),"Seguridad democrática")</f>
        <v>Seguridad democrática</v>
      </c>
      <c r="Q128" s="7" t="str">
        <f>IFERROR(__xludf.DUMMYFUNCTION("""COMPUTED_VALUE"""),"HEP")</f>
        <v>HEP</v>
      </c>
      <c r="R128" s="7" t="s">
        <v>29</v>
      </c>
      <c r="S128" s="7" t="s">
        <v>30</v>
      </c>
      <c r="T128" s="7" t="s">
        <v>31</v>
      </c>
      <c r="U128" s="7" t="str">
        <f>IFERROR(__xludf.DUMMYFUNCTION("""COMPUTED_VALUE"""),"Mixto / Equilibrado")</f>
        <v>Mixto / Equilibrado</v>
      </c>
      <c r="V128" s="12" t="s">
        <v>73</v>
      </c>
    </row>
    <row r="129">
      <c r="A129" s="7" t="s">
        <v>32</v>
      </c>
      <c r="B129" s="7" t="s">
        <v>33</v>
      </c>
      <c r="C129" s="7" t="s">
        <v>91</v>
      </c>
      <c r="D129" s="8">
        <v>200545.08</v>
      </c>
      <c r="E129" s="8">
        <v>57654.0</v>
      </c>
      <c r="F129" s="8">
        <v>25835.0</v>
      </c>
      <c r="G129" s="9">
        <f t="shared" si="1"/>
        <v>7.762534546</v>
      </c>
      <c r="H129" s="9">
        <f t="shared" si="2"/>
        <v>3478.424394</v>
      </c>
      <c r="I129" s="10">
        <f t="shared" si="3"/>
        <v>0.4481042079</v>
      </c>
      <c r="J129" s="7" t="str">
        <f>IFERROR(__xludf.DUMMYFUNCTION("""COMPUTED_VALUE"""),"Atl/ Cor/ Ris/ Sant/ Tol")</f>
        <v>Atl/ Cor/ Ris/ Sant/ Tol</v>
      </c>
      <c r="K129" s="7" t="str">
        <f>IFERROR(__xludf.DUMMYFUNCTION("""COMPUTED_VALUE"""),"Hombres")</f>
        <v>Hombres</v>
      </c>
      <c r="L129" s="7" t="str">
        <f>IFERROR(__xludf.DUMMYFUNCTION("""COMPUTED_VALUE"""),"25-34")</f>
        <v>25-34</v>
      </c>
      <c r="M129" s="7" t="str">
        <f>IFERROR(__xludf.DUMMYFUNCTION("""COMPUTED_VALUE"""),"a los delincuentes les vamos a respirar en la nuca | ifz | hep | me")</f>
        <v>a los delincuentes les vamos a respirar en la nuca | ifz | hep | me</v>
      </c>
      <c r="N129" s="7" t="s">
        <v>25</v>
      </c>
      <c r="O129" s="7" t="str">
        <f>IFERROR(__xludf.DUMMYFUNCTION("""COMPUTED_VALUE"""),"Seguridad")</f>
        <v>Seguridad</v>
      </c>
      <c r="P129" s="7" t="str">
        <f>IFERROR(__xludf.DUMMYFUNCTION("""COMPUTED_VALUE"""),"Inteligencia / Fuerza")</f>
        <v>Inteligencia / Fuerza</v>
      </c>
      <c r="Q129" s="7" t="str">
        <f>IFERROR(__xludf.DUMMYFUNCTION("""COMPUTED_VALUE"""),"HEP")</f>
        <v>HEP</v>
      </c>
      <c r="R129" s="7" t="s">
        <v>29</v>
      </c>
      <c r="S129" s="7" t="s">
        <v>30</v>
      </c>
      <c r="T129" s="7" t="s">
        <v>31</v>
      </c>
      <c r="U129" s="7" t="str">
        <f>IFERROR(__xludf.DUMMYFUNCTION("""COMPUTED_VALUE"""),"Mixto / Equilibrado")</f>
        <v>Mixto / Equilibrado</v>
      </c>
      <c r="V129" s="12" t="s">
        <v>92</v>
      </c>
    </row>
    <row r="130">
      <c r="A130" s="7" t="s">
        <v>55</v>
      </c>
      <c r="B130" s="7" t="s">
        <v>56</v>
      </c>
      <c r="C130" s="7" t="s">
        <v>82</v>
      </c>
      <c r="D130" s="8">
        <v>197369.36</v>
      </c>
      <c r="E130" s="8">
        <v>97513.0</v>
      </c>
      <c r="F130" s="8">
        <v>25569.0</v>
      </c>
      <c r="G130" s="9">
        <f t="shared" si="1"/>
        <v>7.719087958</v>
      </c>
      <c r="H130" s="9">
        <f t="shared" si="2"/>
        <v>2024.031257</v>
      </c>
      <c r="I130" s="10">
        <f t="shared" si="3"/>
        <v>0.2622111924</v>
      </c>
      <c r="J130" s="7" t="str">
        <f>IFERROR(__xludf.DUMMYFUNCTION("""COMPUTED_VALUE"""),"Antioquia")</f>
        <v>Antioquia</v>
      </c>
      <c r="K130" s="7" t="str">
        <f>IFERROR(__xludf.DUMMYFUNCTION("""COMPUTED_VALUE"""),"Mujeres")</f>
        <v>Mujeres</v>
      </c>
      <c r="L130" s="7" t="str">
        <f>IFERROR(__xludf.DUMMYFUNCTION("""COMPUTED_VALUE"""),"35-44")</f>
        <v>35-44</v>
      </c>
      <c r="M130" s="7" t="str">
        <f>IFERROR(__xludf.DUMMYFUNCTION("""COMPUTED_VALUE"""),"el empleo es la mejor política social | ept | hep")</f>
        <v>el empleo es la mejor política social | ept | hep</v>
      </c>
      <c r="N130" s="7" t="s">
        <v>25</v>
      </c>
      <c r="O130" s="7" t="str">
        <f>IFERROR(__xludf.DUMMYFUNCTION("""COMPUTED_VALUE"""),"Empleo")</f>
        <v>Empleo</v>
      </c>
      <c r="P130" s="7" t="str">
        <f>IFERROR(__xludf.DUMMYFUNCTION("""COMPUTED_VALUE"""),"Empleo para todos")</f>
        <v>Empleo para todos</v>
      </c>
      <c r="Q130" s="7" t="str">
        <f>IFERROR(__xludf.DUMMYFUNCTION("""COMPUTED_VALUE"""),"HEP")</f>
        <v>HEP</v>
      </c>
      <c r="R130" s="7" t="s">
        <v>29</v>
      </c>
      <c r="S130" s="7" t="s">
        <v>30</v>
      </c>
      <c r="T130" s="7" t="s">
        <v>31</v>
      </c>
      <c r="U130" s="21" t="str">
        <f>IFERROR(__xludf.DUMMYFUNCTION("""COMPUTED_VALUE"""),"")</f>
        <v/>
      </c>
      <c r="V130" s="12" t="s">
        <v>86</v>
      </c>
    </row>
    <row r="131">
      <c r="A131" s="7" t="s">
        <v>80</v>
      </c>
      <c r="B131" s="7" t="s">
        <v>81</v>
      </c>
      <c r="C131" s="7" t="s">
        <v>51</v>
      </c>
      <c r="D131" s="8">
        <v>195045.69</v>
      </c>
      <c r="E131" s="8">
        <v>106564.0</v>
      </c>
      <c r="F131" s="8">
        <v>26963.0</v>
      </c>
      <c r="G131" s="9">
        <f t="shared" si="1"/>
        <v>7.233827467</v>
      </c>
      <c r="H131" s="9">
        <f t="shared" si="2"/>
        <v>1830.315022</v>
      </c>
      <c r="I131" s="10">
        <f t="shared" si="3"/>
        <v>0.2530216583</v>
      </c>
      <c r="J131" s="7" t="str">
        <f>IFERROR(__xludf.DUMMYFUNCTION("""COMPUTED_VALUE"""),"Bogotá")</f>
        <v>Bogotá</v>
      </c>
      <c r="K131" s="7" t="str">
        <f>IFERROR(__xludf.DUMMYFUNCTION("""COMPUTED_VALUE"""),"Mujeres")</f>
        <v>Mujeres</v>
      </c>
      <c r="L131" s="7" t="str">
        <f>IFERROR(__xludf.DUMMYFUNCTION("""COMPUTED_VALUE"""),"25-34")</f>
        <v>25-34</v>
      </c>
      <c r="M131" s="7" t="str">
        <f>IFERROR(__xludf.DUMMYFUNCTION("""COMPUTED_VALUE"""),"¡empezó la defensa de la democracia! | sde | hep | me")</f>
        <v>¡empezó la defensa de la democracia! | sde | hep | me</v>
      </c>
      <c r="N131" s="7" t="s">
        <v>25</v>
      </c>
      <c r="O131" s="7" t="str">
        <f>IFERROR(__xludf.DUMMYFUNCTION("""COMPUTED_VALUE"""),"Seguridad")</f>
        <v>Seguridad</v>
      </c>
      <c r="P131" s="7" t="str">
        <f>IFERROR(__xludf.DUMMYFUNCTION("""COMPUTED_VALUE"""),"Seguridad democrática")</f>
        <v>Seguridad democrática</v>
      </c>
      <c r="Q131" s="7" t="str">
        <f>IFERROR(__xludf.DUMMYFUNCTION("""COMPUTED_VALUE"""),"HEP")</f>
        <v>HEP</v>
      </c>
      <c r="R131" s="7" t="s">
        <v>29</v>
      </c>
      <c r="S131" s="7" t="s">
        <v>30</v>
      </c>
      <c r="T131" s="7" t="s">
        <v>31</v>
      </c>
      <c r="U131" s="7" t="str">
        <f>IFERROR(__xludf.DUMMYFUNCTION("""COMPUTED_VALUE"""),"Mixto / Equilibrado")</f>
        <v>Mixto / Equilibrado</v>
      </c>
      <c r="V131" s="12" t="s">
        <v>52</v>
      </c>
    </row>
    <row r="132">
      <c r="A132" s="7" t="s">
        <v>55</v>
      </c>
      <c r="B132" s="7" t="s">
        <v>56</v>
      </c>
      <c r="C132" s="7" t="s">
        <v>68</v>
      </c>
      <c r="D132" s="8">
        <v>194452.94</v>
      </c>
      <c r="E132" s="8">
        <v>80517.0</v>
      </c>
      <c r="F132" s="8">
        <v>15097.0</v>
      </c>
      <c r="G132" s="9">
        <f t="shared" si="1"/>
        <v>12.88023713</v>
      </c>
      <c r="H132" s="9">
        <f t="shared" si="2"/>
        <v>2415.054461</v>
      </c>
      <c r="I132" s="10">
        <f t="shared" si="3"/>
        <v>0.1875007762</v>
      </c>
      <c r="J132" s="7" t="str">
        <f>IFERROR(__xludf.DUMMYFUNCTION("""COMPUTED_VALUE"""),"Antioquia")</f>
        <v>Antioquia</v>
      </c>
      <c r="K132" s="7" t="str">
        <f>IFERROR(__xludf.DUMMYFUNCTION("""COMPUTED_VALUE"""),"Mujeres")</f>
        <v>Mujeres</v>
      </c>
      <c r="L132" s="7" t="str">
        <f>IFERROR(__xludf.DUMMYFUNCTION("""COMPUTED_VALUE"""),"35-44")</f>
        <v>35-44</v>
      </c>
      <c r="M132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132" s="7" t="s">
        <v>25</v>
      </c>
      <c r="O132" s="7" t="str">
        <f>IFERROR(__xludf.DUMMYFUNCTION("""COMPUTED_VALUE"""),"Petro/Corrupción/Política")</f>
        <v>Petro/Corrupción/Política</v>
      </c>
      <c r="P132" s="7" t="str">
        <f>IFERROR(__xludf.DUMMYFUNCTION("""COMPUTED_VALUE"""),"Embajadas")</f>
        <v>Embajadas</v>
      </c>
      <c r="Q132" s="7" t="str">
        <f>IFERROR(__xludf.DUMMYFUNCTION("""COMPUTED_VALUE"""),"VEP")</f>
        <v>VEP</v>
      </c>
      <c r="R132" s="7" t="s">
        <v>47</v>
      </c>
      <c r="S132" s="7" t="s">
        <v>30</v>
      </c>
      <c r="T132" s="7" t="s">
        <v>31</v>
      </c>
      <c r="U132" s="7" t="str">
        <f>IFERROR(__xludf.DUMMYFUNCTION("""COMPUTED_VALUE"""),"Mixto / Equilibrado")</f>
        <v>Mixto / Equilibrado</v>
      </c>
      <c r="V132" s="12" t="s">
        <v>69</v>
      </c>
    </row>
    <row r="133">
      <c r="A133" s="7" t="s">
        <v>66</v>
      </c>
      <c r="B133" s="7" t="s">
        <v>67</v>
      </c>
      <c r="C133" s="7" t="s">
        <v>46</v>
      </c>
      <c r="D133" s="8">
        <v>192136.98</v>
      </c>
      <c r="E133" s="8">
        <v>73033.0</v>
      </c>
      <c r="F133" s="8">
        <v>17389.0</v>
      </c>
      <c r="G133" s="9">
        <f t="shared" si="1"/>
        <v>11.04934039</v>
      </c>
      <c r="H133" s="9">
        <f t="shared" si="2"/>
        <v>2630.824148</v>
      </c>
      <c r="I133" s="10">
        <f t="shared" si="3"/>
        <v>0.2380978462</v>
      </c>
      <c r="J133" s="7" t="str">
        <f>IFERROR(__xludf.DUMMYFUNCTION("""COMPUTED_VALUE"""),"Antioquia")</f>
        <v>Antioquia</v>
      </c>
      <c r="K133" s="7" t="str">
        <f>IFERROR(__xludf.DUMMYFUNCTION("""COMPUTED_VALUE"""),"Mujeres")</f>
        <v>Mujeres</v>
      </c>
      <c r="L133" s="7" t="str">
        <f>IFERROR(__xludf.DUMMYFUNCTION("""COMPUTED_VALUE"""),"45-54")</f>
        <v>45-54</v>
      </c>
      <c r="M133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33" s="7" t="s">
        <v>25</v>
      </c>
      <c r="O133" s="7" t="str">
        <f>IFERROR(__xludf.DUMMYFUNCTION("""COMPUTED_VALUE"""),"Seguridad")</f>
        <v>Seguridad</v>
      </c>
      <c r="P133" s="7" t="str">
        <f>IFERROR(__xludf.DUMMYFUNCTION("""COMPUTED_VALUE"""),"Politica Social")</f>
        <v>Politica Social</v>
      </c>
      <c r="Q133" s="7" t="str">
        <f>IFERROR(__xludf.DUMMYFUNCTION("""COMPUTED_VALUE"""),"VEP")</f>
        <v>VEP</v>
      </c>
      <c r="R133" s="7" t="s">
        <v>47</v>
      </c>
      <c r="S133" s="7" t="s">
        <v>30</v>
      </c>
      <c r="T133" s="7" t="s">
        <v>31</v>
      </c>
      <c r="U133" s="7" t="str">
        <f>IFERROR(__xludf.DUMMYFUNCTION("""COMPUTED_VALUE"""),"Sencillo / Cotidiano")</f>
        <v>Sencillo / Cotidiano</v>
      </c>
      <c r="V133" s="12" t="s">
        <v>48</v>
      </c>
    </row>
    <row r="134">
      <c r="A134" s="7" t="s">
        <v>62</v>
      </c>
      <c r="B134" s="7" t="s">
        <v>63</v>
      </c>
      <c r="C134" s="7" t="s">
        <v>82</v>
      </c>
      <c r="D134" s="8">
        <v>191789.43</v>
      </c>
      <c r="E134" s="8">
        <v>79519.0</v>
      </c>
      <c r="F134" s="8">
        <v>26867.0</v>
      </c>
      <c r="G134" s="9">
        <f t="shared" si="1"/>
        <v>7.138475825</v>
      </c>
      <c r="H134" s="9">
        <f t="shared" si="2"/>
        <v>2411.869239</v>
      </c>
      <c r="I134" s="10">
        <f t="shared" si="3"/>
        <v>0.337868937</v>
      </c>
      <c r="J134" s="7" t="str">
        <f>IFERROR(__xludf.DUMMYFUNCTION("""COMPUTED_VALUE"""),"Antioquia")</f>
        <v>Antioquia</v>
      </c>
      <c r="K134" s="7" t="str">
        <f>IFERROR(__xludf.DUMMYFUNCTION("""COMPUTED_VALUE"""),"Hombres")</f>
        <v>Hombres</v>
      </c>
      <c r="L134" s="7" t="str">
        <f>IFERROR(__xludf.DUMMYFUNCTION("""COMPUTED_VALUE"""),"55+")</f>
        <v>55+</v>
      </c>
      <c r="M134" s="7" t="str">
        <f>IFERROR(__xludf.DUMMYFUNCTION("""COMPUTED_VALUE"""),"el empleo es la mejor política social | ept | hep")</f>
        <v>el empleo es la mejor política social | ept | hep</v>
      </c>
      <c r="N134" s="7" t="s">
        <v>25</v>
      </c>
      <c r="O134" s="7" t="str">
        <f>IFERROR(__xludf.DUMMYFUNCTION("""COMPUTED_VALUE"""),"Empleo")</f>
        <v>Empleo</v>
      </c>
      <c r="P134" s="7" t="str">
        <f>IFERROR(__xludf.DUMMYFUNCTION("""COMPUTED_VALUE"""),"Empleo para todos")</f>
        <v>Empleo para todos</v>
      </c>
      <c r="Q134" s="7" t="str">
        <f>IFERROR(__xludf.DUMMYFUNCTION("""COMPUTED_VALUE"""),"HEP")</f>
        <v>HEP</v>
      </c>
      <c r="R134" s="7" t="s">
        <v>29</v>
      </c>
      <c r="S134" s="7" t="s">
        <v>30</v>
      </c>
      <c r="T134" s="7" t="s">
        <v>31</v>
      </c>
      <c r="U134" s="21" t="str">
        <f>IFERROR(__xludf.DUMMYFUNCTION("""COMPUTED_VALUE"""),"")</f>
        <v/>
      </c>
      <c r="V134" s="12" t="s">
        <v>86</v>
      </c>
    </row>
    <row r="135">
      <c r="A135" s="7" t="s">
        <v>64</v>
      </c>
      <c r="B135" s="7" t="s">
        <v>65</v>
      </c>
      <c r="C135" s="7" t="s">
        <v>82</v>
      </c>
      <c r="D135" s="8">
        <v>190910.63</v>
      </c>
      <c r="E135" s="8">
        <v>92871.0</v>
      </c>
      <c r="F135" s="8">
        <v>27517.0</v>
      </c>
      <c r="G135" s="9">
        <f t="shared" si="1"/>
        <v>6.937915834</v>
      </c>
      <c r="H135" s="9">
        <f t="shared" si="2"/>
        <v>2055.653864</v>
      </c>
      <c r="I135" s="10">
        <f t="shared" si="3"/>
        <v>0.2962927071</v>
      </c>
      <c r="J135" s="7" t="str">
        <f>IFERROR(__xludf.DUMMYFUNCTION("""COMPUTED_VALUE"""),"Antioquia")</f>
        <v>Antioquia</v>
      </c>
      <c r="K135" s="7" t="str">
        <f>IFERROR(__xludf.DUMMYFUNCTION("""COMPUTED_VALUE"""),"Mujeres")</f>
        <v>Mujeres</v>
      </c>
      <c r="L135" s="7" t="str">
        <f>IFERROR(__xludf.DUMMYFUNCTION("""COMPUTED_VALUE"""),"55+")</f>
        <v>55+</v>
      </c>
      <c r="M135" s="7" t="str">
        <f>IFERROR(__xludf.DUMMYFUNCTION("""COMPUTED_VALUE"""),"el empleo es la mejor política social | ept | hep")</f>
        <v>el empleo es la mejor política social | ept | hep</v>
      </c>
      <c r="N135" s="7" t="s">
        <v>25</v>
      </c>
      <c r="O135" s="7" t="str">
        <f>IFERROR(__xludf.DUMMYFUNCTION("""COMPUTED_VALUE"""),"Empleo")</f>
        <v>Empleo</v>
      </c>
      <c r="P135" s="7" t="str">
        <f>IFERROR(__xludf.DUMMYFUNCTION("""COMPUTED_VALUE"""),"Empleo para todos")</f>
        <v>Empleo para todos</v>
      </c>
      <c r="Q135" s="7" t="str">
        <f>IFERROR(__xludf.DUMMYFUNCTION("""COMPUTED_VALUE"""),"HEP")</f>
        <v>HEP</v>
      </c>
      <c r="R135" s="7" t="s">
        <v>29</v>
      </c>
      <c r="S135" s="7" t="s">
        <v>30</v>
      </c>
      <c r="T135" s="7" t="s">
        <v>31</v>
      </c>
      <c r="U135" s="21" t="str">
        <f>IFERROR(__xludf.DUMMYFUNCTION("""COMPUTED_VALUE"""),"")</f>
        <v/>
      </c>
      <c r="V135" s="12" t="s">
        <v>86</v>
      </c>
    </row>
    <row r="136">
      <c r="A136" s="7" t="s">
        <v>76</v>
      </c>
      <c r="B136" s="7" t="s">
        <v>77</v>
      </c>
      <c r="C136" s="7" t="s">
        <v>57</v>
      </c>
      <c r="D136" s="8">
        <v>189218.65</v>
      </c>
      <c r="E136" s="8">
        <v>56729.0</v>
      </c>
      <c r="F136" s="8">
        <v>23355.0</v>
      </c>
      <c r="G136" s="9">
        <f t="shared" si="1"/>
        <v>8.10184757</v>
      </c>
      <c r="H136" s="9">
        <f t="shared" si="2"/>
        <v>3335.483615</v>
      </c>
      <c r="I136" s="10">
        <f t="shared" si="3"/>
        <v>0.4116941952</v>
      </c>
      <c r="J136" s="7" t="str">
        <f>IFERROR(__xludf.DUMMYFUNCTION("""COMPUTED_VALUE"""),"Bolívar")</f>
        <v>Bolívar</v>
      </c>
      <c r="K136" s="7" t="str">
        <f>IFERROR(__xludf.DUMMYFUNCTION("""COMPUTED_VALUE"""),"Mujeres")</f>
        <v>Mujeres</v>
      </c>
      <c r="L136" s="7" t="str">
        <f>IFERROR(__xludf.DUMMYFUNCTION("""COMPUTED_VALUE"""),"25-34")</f>
        <v>25-34</v>
      </c>
      <c r="M136" s="7" t="str">
        <f>IFERROR(__xludf.DUMMYFUNCTION("""COMPUTED_VALUE"""),"conmigo y con todos ustedes, ¡vuelve la seguridad! | ctr | hep | me")</f>
        <v>conmigo y con todos ustedes, ¡vuelve la seguridad! | ctr | hep | me</v>
      </c>
      <c r="N136" s="7" t="s">
        <v>25</v>
      </c>
      <c r="O136" s="7" t="str">
        <f>IFERROR(__xludf.DUMMYFUNCTION("""COMPUTED_VALUE"""),"Seguridad")</f>
        <v>Seguridad</v>
      </c>
      <c r="P136" s="7" t="str">
        <f>IFERROR(__xludf.DUMMYFUNCTION("""COMPUTED_VALUE"""),"Control territorial")</f>
        <v>Control territorial</v>
      </c>
      <c r="Q136" s="7" t="str">
        <f>IFERROR(__xludf.DUMMYFUNCTION("""COMPUTED_VALUE"""),"HEP")</f>
        <v>HEP</v>
      </c>
      <c r="R136" s="7" t="s">
        <v>29</v>
      </c>
      <c r="S136" s="7" t="s">
        <v>30</v>
      </c>
      <c r="T136" s="7" t="s">
        <v>31</v>
      </c>
      <c r="U136" s="7" t="str">
        <f>IFERROR(__xludf.DUMMYFUNCTION("""COMPUTED_VALUE"""),"Mixto / Equilibrado")</f>
        <v>Mixto / Equilibrado</v>
      </c>
      <c r="V136" s="12" t="s">
        <v>58</v>
      </c>
    </row>
    <row r="137">
      <c r="A137" s="7" t="s">
        <v>36</v>
      </c>
      <c r="B137" s="7" t="s">
        <v>37</v>
      </c>
      <c r="C137" s="7" t="s">
        <v>46</v>
      </c>
      <c r="D137" s="8">
        <v>188320.72</v>
      </c>
      <c r="E137" s="8">
        <v>77832.0</v>
      </c>
      <c r="F137" s="8">
        <v>14058.0</v>
      </c>
      <c r="G137" s="9">
        <f t="shared" si="1"/>
        <v>13.39598236</v>
      </c>
      <c r="H137" s="9">
        <f t="shared" si="2"/>
        <v>2419.579607</v>
      </c>
      <c r="I137" s="10">
        <f t="shared" si="3"/>
        <v>0.1806197965</v>
      </c>
      <c r="J137" s="7" t="str">
        <f>IFERROR(__xludf.DUMMYFUNCTION("""COMPUTED_VALUE"""),"Antioquia")</f>
        <v>Antioquia</v>
      </c>
      <c r="K137" s="7" t="str">
        <f>IFERROR(__xludf.DUMMYFUNCTION("""COMPUTED_VALUE"""),"Mujeres")</f>
        <v>Mujeres</v>
      </c>
      <c r="L137" s="7" t="str">
        <f>IFERROR(__xludf.DUMMYFUNCTION("""COMPUTED_VALUE"""),"25-34")</f>
        <v>25-34</v>
      </c>
      <c r="M13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37" s="7" t="s">
        <v>25</v>
      </c>
      <c r="O137" s="7" t="str">
        <f>IFERROR(__xludf.DUMMYFUNCTION("""COMPUTED_VALUE"""),"Seguridad")</f>
        <v>Seguridad</v>
      </c>
      <c r="P137" s="7" t="str">
        <f>IFERROR(__xludf.DUMMYFUNCTION("""COMPUTED_VALUE"""),"Politica Social")</f>
        <v>Politica Social</v>
      </c>
      <c r="Q137" s="7" t="str">
        <f>IFERROR(__xludf.DUMMYFUNCTION("""COMPUTED_VALUE"""),"VEP")</f>
        <v>VEP</v>
      </c>
      <c r="R137" s="7" t="s">
        <v>47</v>
      </c>
      <c r="S137" s="7" t="s">
        <v>30</v>
      </c>
      <c r="T137" s="7" t="s">
        <v>31</v>
      </c>
      <c r="U137" s="7" t="str">
        <f>IFERROR(__xludf.DUMMYFUNCTION("""COMPUTED_VALUE"""),"Sencillo / Cotidiano")</f>
        <v>Sencillo / Cotidiano</v>
      </c>
      <c r="V137" s="12" t="s">
        <v>48</v>
      </c>
    </row>
    <row r="138">
      <c r="A138" s="7" t="s">
        <v>99</v>
      </c>
      <c r="B138" s="7" t="s">
        <v>100</v>
      </c>
      <c r="C138" s="7" t="s">
        <v>34</v>
      </c>
      <c r="D138" s="8">
        <v>186358.21</v>
      </c>
      <c r="E138" s="8">
        <v>70444.0</v>
      </c>
      <c r="F138" s="8">
        <v>32116.0</v>
      </c>
      <c r="G138" s="9">
        <f t="shared" si="1"/>
        <v>5.802659422</v>
      </c>
      <c r="H138" s="9">
        <f t="shared" si="2"/>
        <v>2645.48024</v>
      </c>
      <c r="I138" s="10">
        <f t="shared" si="3"/>
        <v>0.4559082392</v>
      </c>
      <c r="J138" s="7" t="str">
        <f>IFERROR(__xludf.DUMMYFUNCTION("""COMPUTED_VALUE"""),"Valle")</f>
        <v>Valle</v>
      </c>
      <c r="K138" s="7" t="str">
        <f>IFERROR(__xludf.DUMMYFUNCTION("""COMPUTED_VALUE"""),"Mujeres")</f>
        <v>Mujeres</v>
      </c>
      <c r="L138" s="7" t="str">
        <f>IFERROR(__xludf.DUMMYFUNCTION("""COMPUTED_VALUE"""),"35-44")</f>
        <v>35-44</v>
      </c>
      <c r="M138" s="7" t="str">
        <f>IFERROR(__xludf.DUMMYFUNCTION("""COMPUTED_VALUE"""),"no más extorsión en colombia | ext | hep | me")</f>
        <v>no más extorsión en colombia | ext | hep | me</v>
      </c>
      <c r="N138" s="7" t="s">
        <v>25</v>
      </c>
      <c r="O138" s="7" t="str">
        <f>IFERROR(__xludf.DUMMYFUNCTION("""COMPUTED_VALUE"""),"Seguridad")</f>
        <v>Seguridad</v>
      </c>
      <c r="P138" s="7" t="str">
        <f>IFERROR(__xludf.DUMMYFUNCTION("""COMPUTED_VALUE"""),"Extorsión")</f>
        <v>Extorsión</v>
      </c>
      <c r="Q138" s="7" t="str">
        <f>IFERROR(__xludf.DUMMYFUNCTION("""COMPUTED_VALUE"""),"HEP")</f>
        <v>HEP</v>
      </c>
      <c r="R138" s="7" t="s">
        <v>29</v>
      </c>
      <c r="S138" s="7" t="s">
        <v>30</v>
      </c>
      <c r="T138" s="7" t="s">
        <v>31</v>
      </c>
      <c r="U138" s="7" t="str">
        <f>IFERROR(__xludf.DUMMYFUNCTION("""COMPUTED_VALUE"""),"Mixto / Equilibrado")</f>
        <v>Mixto / Equilibrado</v>
      </c>
      <c r="V138" s="12" t="s">
        <v>35</v>
      </c>
    </row>
    <row r="139">
      <c r="A139" s="7" t="s">
        <v>87</v>
      </c>
      <c r="B139" s="7" t="s">
        <v>88</v>
      </c>
      <c r="C139" s="7" t="s">
        <v>49</v>
      </c>
      <c r="D139" s="8">
        <v>184685.39</v>
      </c>
      <c r="E139" s="8">
        <v>49927.0</v>
      </c>
      <c r="F139" s="8">
        <v>28544.0</v>
      </c>
      <c r="G139" s="9">
        <f t="shared" si="1"/>
        <v>6.470200042</v>
      </c>
      <c r="H139" s="9">
        <f t="shared" si="2"/>
        <v>3699.108498</v>
      </c>
      <c r="I139" s="10">
        <f t="shared" si="3"/>
        <v>0.5717147035</v>
      </c>
      <c r="J139" s="7" t="str">
        <f>IFERROR(__xludf.DUMMYFUNCTION("""COMPUTED_VALUE"""),"Cundinamarca")</f>
        <v>Cundinamarca</v>
      </c>
      <c r="K139" s="7" t="str">
        <f>IFERROR(__xludf.DUMMYFUNCTION("""COMPUTED_VALUE"""),"Mujeres")</f>
        <v>Mujeres</v>
      </c>
      <c r="L139" s="7" t="str">
        <f>IFERROR(__xludf.DUMMYFUNCTION("""COMPUTED_VALUE"""),"25-34")</f>
        <v>25-34</v>
      </c>
      <c r="M139" s="7" t="str">
        <f>IFERROR(__xludf.DUMMYFUNCTION("""COMPUTED_VALUE"""),"la seguridad es el camino hacia la paz en colombia | aus | hep | sc")</f>
        <v>la seguridad es el camino hacia la paz en colombia | aus | hep | sc</v>
      </c>
      <c r="N139" s="7" t="s">
        <v>25</v>
      </c>
      <c r="O139" s="7" t="str">
        <f>IFERROR(__xludf.DUMMYFUNCTION("""COMPUTED_VALUE"""),"Seguridad")</f>
        <v>Seguridad</v>
      </c>
      <c r="P139" s="7" t="str">
        <f>IFERROR(__xludf.DUMMYFUNCTION("""COMPUTED_VALUE"""),"Álvaro Uribe/Seguridad democrática")</f>
        <v>Álvaro Uribe/Seguridad democrática</v>
      </c>
      <c r="Q139" s="7" t="str">
        <f>IFERROR(__xludf.DUMMYFUNCTION("""COMPUTED_VALUE"""),"HEP")</f>
        <v>HEP</v>
      </c>
      <c r="R139" s="7" t="s">
        <v>29</v>
      </c>
      <c r="S139" s="7" t="s">
        <v>30</v>
      </c>
      <c r="T139" s="7" t="s">
        <v>31</v>
      </c>
      <c r="U139" s="7" t="str">
        <f>IFERROR(__xludf.DUMMYFUNCTION("""COMPUTED_VALUE"""),"Sencillo / Cotidiano")</f>
        <v>Sencillo / Cotidiano</v>
      </c>
      <c r="V139" s="12" t="s">
        <v>50</v>
      </c>
    </row>
    <row r="140">
      <c r="A140" s="7" t="s">
        <v>78</v>
      </c>
      <c r="B140" s="7" t="s">
        <v>79</v>
      </c>
      <c r="C140" s="7" t="s">
        <v>42</v>
      </c>
      <c r="D140" s="8">
        <v>184096.01</v>
      </c>
      <c r="E140" s="8">
        <v>127028.0</v>
      </c>
      <c r="F140" s="8">
        <v>21112.0</v>
      </c>
      <c r="G140" s="9">
        <f t="shared" si="1"/>
        <v>8.719970159</v>
      </c>
      <c r="H140" s="9">
        <f t="shared" si="2"/>
        <v>1449.255361</v>
      </c>
      <c r="I140" s="10">
        <f t="shared" si="3"/>
        <v>0.166199578</v>
      </c>
      <c r="J140" s="7" t="str">
        <f>IFERROR(__xludf.DUMMYFUNCTION("""COMPUTED_VALUE"""),"Bolívar")</f>
        <v>Bolívar</v>
      </c>
      <c r="K140" s="7" t="str">
        <f>IFERROR(__xludf.DUMMYFUNCTION("""COMPUTED_VALUE"""),"Mujeres")</f>
        <v>Mujeres</v>
      </c>
      <c r="L140" s="7" t="str">
        <f>IFERROR(__xludf.DUMMYFUNCTION("""COMPUTED_VALUE"""),"55+")</f>
        <v>55+</v>
      </c>
      <c r="M140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40" s="7" t="s">
        <v>25</v>
      </c>
      <c r="O140" s="7" t="str">
        <f>IFERROR(__xludf.DUMMYFUNCTION("""COMPUTED_VALUE"""),"Salud")</f>
        <v>Salud</v>
      </c>
      <c r="P140" s="7" t="str">
        <f>IFERROR(__xludf.DUMMYFUNCTION("""COMPUTED_VALUE"""),"Deuda y quejas en el sector salud")</f>
        <v>Deuda y quejas en el sector salud</v>
      </c>
      <c r="Q140" s="7" t="str">
        <f>IFERROR(__xludf.DUMMYFUNCTION("""COMPUTED_VALUE"""),"HCO")</f>
        <v>HCO</v>
      </c>
      <c r="R140" s="7" t="s">
        <v>29</v>
      </c>
      <c r="S140" s="7" t="s">
        <v>43</v>
      </c>
      <c r="T140" s="7" t="s">
        <v>44</v>
      </c>
      <c r="U140" s="7" t="str">
        <f>IFERROR(__xludf.DUMMYFUNCTION("""COMPUTED_VALUE"""),"Técnico / Especializado")</f>
        <v>Técnico / Especializado</v>
      </c>
      <c r="V140" s="12" t="s">
        <v>45</v>
      </c>
    </row>
    <row r="141">
      <c r="A141" s="7" t="s">
        <v>53</v>
      </c>
      <c r="B141" s="7" t="s">
        <v>54</v>
      </c>
      <c r="C141" s="7" t="s">
        <v>57</v>
      </c>
      <c r="D141" s="8">
        <v>183583.99</v>
      </c>
      <c r="E141" s="8">
        <v>67497.0</v>
      </c>
      <c r="F141" s="8">
        <v>25619.0</v>
      </c>
      <c r="G141" s="9">
        <f t="shared" si="1"/>
        <v>7.165931145</v>
      </c>
      <c r="H141" s="9">
        <f t="shared" si="2"/>
        <v>2719.883699</v>
      </c>
      <c r="I141" s="10">
        <f t="shared" si="3"/>
        <v>0.37955761</v>
      </c>
      <c r="J141" s="7" t="str">
        <f>IFERROR(__xludf.DUMMYFUNCTION("""COMPUTED_VALUE"""),"Atl/ Cor/ Ris/ Sant/ Tol")</f>
        <v>Atl/ Cor/ Ris/ Sant/ Tol</v>
      </c>
      <c r="K141" s="7" t="str">
        <f>IFERROR(__xludf.DUMMYFUNCTION("""COMPUTED_VALUE"""),"Hombres")</f>
        <v>Hombres</v>
      </c>
      <c r="L141" s="7" t="str">
        <f>IFERROR(__xludf.DUMMYFUNCTION("""COMPUTED_VALUE"""),"55+")</f>
        <v>55+</v>
      </c>
      <c r="M141" s="7" t="str">
        <f>IFERROR(__xludf.DUMMYFUNCTION("""COMPUTED_VALUE"""),"conmigo y con todos ustedes, ¡vuelve la seguridad! | ctr | hep | me")</f>
        <v>conmigo y con todos ustedes, ¡vuelve la seguridad! | ctr | hep | me</v>
      </c>
      <c r="N141" s="7" t="s">
        <v>25</v>
      </c>
      <c r="O141" s="7" t="str">
        <f>IFERROR(__xludf.DUMMYFUNCTION("""COMPUTED_VALUE"""),"Seguridad")</f>
        <v>Seguridad</v>
      </c>
      <c r="P141" s="7" t="str">
        <f>IFERROR(__xludf.DUMMYFUNCTION("""COMPUTED_VALUE"""),"Control territorial")</f>
        <v>Control territorial</v>
      </c>
      <c r="Q141" s="7" t="str">
        <f>IFERROR(__xludf.DUMMYFUNCTION("""COMPUTED_VALUE"""),"HEP")</f>
        <v>HEP</v>
      </c>
      <c r="R141" s="7" t="s">
        <v>29</v>
      </c>
      <c r="S141" s="7" t="s">
        <v>30</v>
      </c>
      <c r="T141" s="7" t="s">
        <v>31</v>
      </c>
      <c r="U141" s="7" t="str">
        <f>IFERROR(__xludf.DUMMYFUNCTION("""COMPUTED_VALUE"""),"Mixto / Equilibrado")</f>
        <v>Mixto / Equilibrado</v>
      </c>
      <c r="V141" s="12" t="s">
        <v>58</v>
      </c>
    </row>
    <row r="142">
      <c r="A142" s="14" t="s">
        <v>70</v>
      </c>
      <c r="B142" s="14" t="s">
        <v>71</v>
      </c>
      <c r="C142" s="14" t="s">
        <v>74</v>
      </c>
      <c r="D142" s="15">
        <v>181743.19</v>
      </c>
      <c r="E142" s="15">
        <v>54481.0</v>
      </c>
      <c r="F142" s="15">
        <v>31837.0</v>
      </c>
      <c r="G142" s="16">
        <f t="shared" si="1"/>
        <v>5.708552627</v>
      </c>
      <c r="H142" s="16">
        <f t="shared" si="2"/>
        <v>3335.900406</v>
      </c>
      <c r="I142" s="17">
        <f t="shared" si="3"/>
        <v>0.5843688625</v>
      </c>
      <c r="J142" s="14" t="str">
        <f>IFERROR(__xludf.DUMMYFUNCTION("""COMPUTED_VALUE"""),"Atl/ Cor/ Ris/ Sant/ Tol")</f>
        <v>Atl/ Cor/ Ris/ Sant/ Tol</v>
      </c>
      <c r="K142" s="14" t="str">
        <f>IFERROR(__xludf.DUMMYFUNCTION("""COMPUTED_VALUE"""),"Mujeres")</f>
        <v>Mujeres</v>
      </c>
      <c r="L142" s="14" t="str">
        <f>IFERROR(__xludf.DUMMYFUNCTION("""COMPUTED_VALUE"""),"45-54")</f>
        <v>45-54</v>
      </c>
      <c r="M142" s="14" t="str">
        <f>IFERROR(__xludf.DUMMYFUNCTION("""COMPUTED_VALUE"""),"anuncio 1")</f>
        <v>anuncio 1</v>
      </c>
      <c r="N142" s="14" t="s">
        <v>25</v>
      </c>
      <c r="O142" s="14" t="str">
        <f>IFERROR(__xludf.DUMMYFUNCTION("""COMPUTED_VALUE"""),"Seguridad")</f>
        <v>Seguridad</v>
      </c>
      <c r="P142" s="14" t="str">
        <f>IFERROR(__xludf.DUMMYFUNCTION("""COMPUTED_VALUE"""),"")</f>
        <v/>
      </c>
      <c r="Q142" s="14" t="str">
        <f>IFERROR(__xludf.DUMMYFUNCTION("""COMPUTED_VALUE"""),"")</f>
        <v/>
      </c>
      <c r="R142" s="14" t="s">
        <v>75</v>
      </c>
      <c r="S142" s="14" t="s">
        <v>75</v>
      </c>
      <c r="T142" s="14" t="s">
        <v>75</v>
      </c>
      <c r="U142" s="14" t="str">
        <f>IFERROR(__xludf.DUMMYFUNCTION("""COMPUTED_VALUE"""),"")</f>
        <v/>
      </c>
      <c r="V142" s="18"/>
      <c r="W142" s="19"/>
      <c r="X142" s="19"/>
      <c r="Y142" s="19"/>
      <c r="Z142" s="19"/>
    </row>
    <row r="143">
      <c r="A143" s="7" t="s">
        <v>97</v>
      </c>
      <c r="B143" s="7" t="s">
        <v>98</v>
      </c>
      <c r="C143" s="7" t="s">
        <v>49</v>
      </c>
      <c r="D143" s="8">
        <v>180688.93</v>
      </c>
      <c r="E143" s="8">
        <v>47197.0</v>
      </c>
      <c r="F143" s="8">
        <v>22360.0</v>
      </c>
      <c r="G143" s="9">
        <f t="shared" si="1"/>
        <v>8.080900268</v>
      </c>
      <c r="H143" s="9">
        <f t="shared" si="2"/>
        <v>3828.398627</v>
      </c>
      <c r="I143" s="10">
        <f t="shared" si="3"/>
        <v>0.4737589254</v>
      </c>
      <c r="J143" s="7" t="str">
        <f>IFERROR(__xludf.DUMMYFUNCTION("""COMPUTED_VALUE"""),"Cundinamarca")</f>
        <v>Cundinamarca</v>
      </c>
      <c r="K143" s="7" t="str">
        <f>IFERROR(__xludf.DUMMYFUNCTION("""COMPUTED_VALUE"""),"Hombres")</f>
        <v>Hombres</v>
      </c>
      <c r="L143" s="7" t="str">
        <f>IFERROR(__xludf.DUMMYFUNCTION("""COMPUTED_VALUE"""),"25-34")</f>
        <v>25-34</v>
      </c>
      <c r="M143" s="7" t="str">
        <f>IFERROR(__xludf.DUMMYFUNCTION("""COMPUTED_VALUE"""),"la seguridad es el camino hacia la paz en colombia | aus | hep | sc")</f>
        <v>la seguridad es el camino hacia la paz en colombia | aus | hep | sc</v>
      </c>
      <c r="N143" s="7" t="s">
        <v>25</v>
      </c>
      <c r="O143" s="7" t="str">
        <f>IFERROR(__xludf.DUMMYFUNCTION("""COMPUTED_VALUE"""),"Seguridad")</f>
        <v>Seguridad</v>
      </c>
      <c r="P143" s="7" t="str">
        <f>IFERROR(__xludf.DUMMYFUNCTION("""COMPUTED_VALUE"""),"Álvaro Uribe/Seguridad democrática")</f>
        <v>Álvaro Uribe/Seguridad democrática</v>
      </c>
      <c r="Q143" s="7" t="str">
        <f>IFERROR(__xludf.DUMMYFUNCTION("""COMPUTED_VALUE"""),"HEP")</f>
        <v>HEP</v>
      </c>
      <c r="R143" s="7" t="s">
        <v>29</v>
      </c>
      <c r="S143" s="7" t="s">
        <v>30</v>
      </c>
      <c r="T143" s="7" t="s">
        <v>31</v>
      </c>
      <c r="U143" s="7" t="str">
        <f>IFERROR(__xludf.DUMMYFUNCTION("""COMPUTED_VALUE"""),"Sencillo / Cotidiano")</f>
        <v>Sencillo / Cotidiano</v>
      </c>
      <c r="V143" s="12" t="s">
        <v>50</v>
      </c>
    </row>
    <row r="144">
      <c r="A144" s="7" t="s">
        <v>62</v>
      </c>
      <c r="B144" s="7" t="s">
        <v>63</v>
      </c>
      <c r="C144" s="7" t="s">
        <v>72</v>
      </c>
      <c r="D144" s="8">
        <v>179463.33</v>
      </c>
      <c r="E144" s="8">
        <v>95166.0</v>
      </c>
      <c r="F144" s="8">
        <v>22169.0</v>
      </c>
      <c r="G144" s="9">
        <f t="shared" si="1"/>
        <v>8.095237945</v>
      </c>
      <c r="H144" s="9">
        <f t="shared" si="2"/>
        <v>1885.79251</v>
      </c>
      <c r="I144" s="10">
        <f t="shared" si="3"/>
        <v>0.2329508438</v>
      </c>
      <c r="J144" s="7" t="str">
        <f>IFERROR(__xludf.DUMMYFUNCTION("""COMPUTED_VALUE"""),"Antioquia")</f>
        <v>Antioquia</v>
      </c>
      <c r="K144" s="7" t="str">
        <f>IFERROR(__xludf.DUMMYFUNCTION("""COMPUTED_VALUE"""),"Hombres")</f>
        <v>Hombres</v>
      </c>
      <c r="L144" s="7" t="str">
        <f>IFERROR(__xludf.DUMMYFUNCTION("""COMPUTED_VALUE"""),"55+")</f>
        <v>55+</v>
      </c>
      <c r="M144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44" s="7" t="s">
        <v>25</v>
      </c>
      <c r="O144" s="7" t="str">
        <f>IFERROR(__xludf.DUMMYFUNCTION("""COMPUTED_VALUE"""),"Seguridad")</f>
        <v>Seguridad</v>
      </c>
      <c r="P144" s="7" t="str">
        <f>IFERROR(__xludf.DUMMYFUNCTION("""COMPUTED_VALUE"""),"Seguridad democrática")</f>
        <v>Seguridad democrática</v>
      </c>
      <c r="Q144" s="7" t="str">
        <f>IFERROR(__xludf.DUMMYFUNCTION("""COMPUTED_VALUE"""),"HEP")</f>
        <v>HEP</v>
      </c>
      <c r="R144" s="7" t="s">
        <v>29</v>
      </c>
      <c r="S144" s="7" t="s">
        <v>30</v>
      </c>
      <c r="T144" s="7" t="s">
        <v>31</v>
      </c>
      <c r="U144" s="7" t="str">
        <f>IFERROR(__xludf.DUMMYFUNCTION("""COMPUTED_VALUE"""),"Mixto / Equilibrado")</f>
        <v>Mixto / Equilibrado</v>
      </c>
      <c r="V144" s="12" t="s">
        <v>73</v>
      </c>
    </row>
    <row r="145">
      <c r="A145" s="7" t="s">
        <v>97</v>
      </c>
      <c r="B145" s="7" t="s">
        <v>98</v>
      </c>
      <c r="C145" s="7" t="s">
        <v>24</v>
      </c>
      <c r="D145" s="8">
        <v>177995.99</v>
      </c>
      <c r="E145" s="8">
        <v>50102.0</v>
      </c>
      <c r="F145" s="8">
        <v>22343.0</v>
      </c>
      <c r="G145" s="9">
        <f t="shared" si="1"/>
        <v>7.966521506</v>
      </c>
      <c r="H145" s="9">
        <f t="shared" si="2"/>
        <v>3552.672348</v>
      </c>
      <c r="I145" s="10">
        <f t="shared" si="3"/>
        <v>0.4459502615</v>
      </c>
      <c r="J145" s="7" t="str">
        <f>IFERROR(__xludf.DUMMYFUNCTION("""COMPUTED_VALUE"""),"Cundinamarca")</f>
        <v>Cundinamarca</v>
      </c>
      <c r="K145" s="7" t="str">
        <f>IFERROR(__xludf.DUMMYFUNCTION("""COMPUTED_VALUE"""),"Hombres")</f>
        <v>Hombres</v>
      </c>
      <c r="L145" s="7" t="str">
        <f>IFERROR(__xludf.DUMMYFUNCTION("""COMPUTED_VALUE"""),"25-34")</f>
        <v>25-34</v>
      </c>
      <c r="M145" s="7" t="str">
        <f>IFERROR(__xludf.DUMMYFUNCTION("""COMPUTED_VALUE"""),"¡que vuelva la seguridad democrática! | sde | hep | sc")</f>
        <v>¡que vuelva la seguridad democrática! | sde | hep | sc</v>
      </c>
      <c r="N145" s="7" t="s">
        <v>25</v>
      </c>
      <c r="O145" s="7" t="str">
        <f>IFERROR(__xludf.DUMMYFUNCTION("""COMPUTED_VALUE"""),"Seguridad")</f>
        <v>Seguridad</v>
      </c>
      <c r="P145" s="7" t="str">
        <f>IFERROR(__xludf.DUMMYFUNCTION("""COMPUTED_VALUE"""),"Seguridad democrática")</f>
        <v>Seguridad democrática</v>
      </c>
      <c r="Q145" s="7" t="str">
        <f>IFERROR(__xludf.DUMMYFUNCTION("""COMPUTED_VALUE"""),"HEP")</f>
        <v>HEP</v>
      </c>
      <c r="R145" s="7" t="s">
        <v>29</v>
      </c>
      <c r="S145" s="7" t="s">
        <v>30</v>
      </c>
      <c r="T145" s="7" t="s">
        <v>31</v>
      </c>
      <c r="U145" s="7" t="str">
        <f>IFERROR(__xludf.DUMMYFUNCTION("""COMPUTED_VALUE"""),"Sencillo / Cotidiano")</f>
        <v>Sencillo / Cotidiano</v>
      </c>
      <c r="V145" s="11" t="s">
        <v>26</v>
      </c>
    </row>
    <row r="146">
      <c r="A146" s="7" t="s">
        <v>60</v>
      </c>
      <c r="B146" s="7" t="s">
        <v>61</v>
      </c>
      <c r="C146" s="7" t="s">
        <v>72</v>
      </c>
      <c r="D146" s="8">
        <v>176197.12</v>
      </c>
      <c r="E146" s="8">
        <v>115789.0</v>
      </c>
      <c r="F146" s="8">
        <v>21620.0</v>
      </c>
      <c r="G146" s="9">
        <f t="shared" si="1"/>
        <v>8.14972803</v>
      </c>
      <c r="H146" s="9">
        <f t="shared" si="2"/>
        <v>1521.708625</v>
      </c>
      <c r="I146" s="10">
        <f t="shared" si="3"/>
        <v>0.1867189457</v>
      </c>
      <c r="J146" s="7" t="str">
        <f>IFERROR(__xludf.DUMMYFUNCTION("""COMPUTED_VALUE"""),"Atl/ Cor/ Ris/ Sant/ Tol")</f>
        <v>Atl/ Cor/ Ris/ Sant/ Tol</v>
      </c>
      <c r="K146" s="7" t="str">
        <f>IFERROR(__xludf.DUMMYFUNCTION("""COMPUTED_VALUE"""),"Mujeres")</f>
        <v>Mujeres</v>
      </c>
      <c r="L146" s="7" t="str">
        <f>IFERROR(__xludf.DUMMYFUNCTION("""COMPUTED_VALUE"""),"55+")</f>
        <v>55+</v>
      </c>
      <c r="M146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46" s="7" t="s">
        <v>25</v>
      </c>
      <c r="O146" s="7" t="str">
        <f>IFERROR(__xludf.DUMMYFUNCTION("""COMPUTED_VALUE"""),"Seguridad")</f>
        <v>Seguridad</v>
      </c>
      <c r="P146" s="7" t="str">
        <f>IFERROR(__xludf.DUMMYFUNCTION("""COMPUTED_VALUE"""),"Seguridad democrática")</f>
        <v>Seguridad democrática</v>
      </c>
      <c r="Q146" s="7" t="str">
        <f>IFERROR(__xludf.DUMMYFUNCTION("""COMPUTED_VALUE"""),"HEP")</f>
        <v>HEP</v>
      </c>
      <c r="R146" s="7" t="s">
        <v>29</v>
      </c>
      <c r="S146" s="7" t="s">
        <v>30</v>
      </c>
      <c r="T146" s="7" t="s">
        <v>31</v>
      </c>
      <c r="U146" s="7" t="str">
        <f>IFERROR(__xludf.DUMMYFUNCTION("""COMPUTED_VALUE"""),"Mixto / Equilibrado")</f>
        <v>Mixto / Equilibrado</v>
      </c>
      <c r="V146" s="12" t="s">
        <v>73</v>
      </c>
    </row>
    <row r="147">
      <c r="A147" s="7" t="s">
        <v>22</v>
      </c>
      <c r="B147" s="7" t="s">
        <v>23</v>
      </c>
      <c r="C147" s="7" t="s">
        <v>68</v>
      </c>
      <c r="D147" s="8">
        <v>175229.26</v>
      </c>
      <c r="E147" s="8">
        <v>77401.0</v>
      </c>
      <c r="F147" s="8">
        <v>11409.0</v>
      </c>
      <c r="G147" s="9">
        <f t="shared" si="1"/>
        <v>15.3588623</v>
      </c>
      <c r="H147" s="9">
        <f t="shared" si="2"/>
        <v>2263.914678</v>
      </c>
      <c r="I147" s="10">
        <f t="shared" si="3"/>
        <v>0.1474011964</v>
      </c>
      <c r="J147" s="7" t="str">
        <f>IFERROR(__xludf.DUMMYFUNCTION("""COMPUTED_VALUE"""),"Atl/ Cor/ Ris/ Sant/ Tol")</f>
        <v>Atl/ Cor/ Ris/ Sant/ Tol</v>
      </c>
      <c r="K147" s="7" t="str">
        <f>IFERROR(__xludf.DUMMYFUNCTION("""COMPUTED_VALUE"""),"Mujeres")</f>
        <v>Mujeres</v>
      </c>
      <c r="L147" s="7" t="str">
        <f>IFERROR(__xludf.DUMMYFUNCTION("""COMPUTED_VALUE"""),"25-34")</f>
        <v>25-34</v>
      </c>
      <c r="M147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147" s="7" t="s">
        <v>25</v>
      </c>
      <c r="O147" s="7" t="str">
        <f>IFERROR(__xludf.DUMMYFUNCTION("""COMPUTED_VALUE"""),"Petro/Corrupción/Política")</f>
        <v>Petro/Corrupción/Política</v>
      </c>
      <c r="P147" s="7" t="str">
        <f>IFERROR(__xludf.DUMMYFUNCTION("""COMPUTED_VALUE"""),"Embajadas")</f>
        <v>Embajadas</v>
      </c>
      <c r="Q147" s="7" t="str">
        <f>IFERROR(__xludf.DUMMYFUNCTION("""COMPUTED_VALUE"""),"VEP")</f>
        <v>VEP</v>
      </c>
      <c r="R147" s="7" t="s">
        <v>47</v>
      </c>
      <c r="S147" s="7" t="s">
        <v>30</v>
      </c>
      <c r="T147" s="7" t="s">
        <v>31</v>
      </c>
      <c r="U147" s="7" t="str">
        <f>IFERROR(__xludf.DUMMYFUNCTION("""COMPUTED_VALUE"""),"Mixto / Equilibrado")</f>
        <v>Mixto / Equilibrado</v>
      </c>
      <c r="V147" s="12" t="s">
        <v>69</v>
      </c>
    </row>
    <row r="148">
      <c r="A148" s="7" t="s">
        <v>40</v>
      </c>
      <c r="B148" s="7" t="s">
        <v>41</v>
      </c>
      <c r="C148" s="7" t="s">
        <v>82</v>
      </c>
      <c r="D148" s="8">
        <v>175087.82</v>
      </c>
      <c r="E148" s="8">
        <v>83999.0</v>
      </c>
      <c r="F148" s="8">
        <v>23607.0</v>
      </c>
      <c r="G148" s="9">
        <f t="shared" si="1"/>
        <v>7.416775533</v>
      </c>
      <c r="H148" s="9">
        <f t="shared" si="2"/>
        <v>2084.403624</v>
      </c>
      <c r="I148" s="10">
        <f t="shared" si="3"/>
        <v>0.28103906</v>
      </c>
      <c r="J148" s="7" t="str">
        <f>IFERROR(__xludf.DUMMYFUNCTION("""COMPUTED_VALUE"""),"Atl/ Cor/ Ris/ Sant/ Tol")</f>
        <v>Atl/ Cor/ Ris/ Sant/ Tol</v>
      </c>
      <c r="K148" s="7" t="str">
        <f>IFERROR(__xludf.DUMMYFUNCTION("""COMPUTED_VALUE"""),"Mujeres")</f>
        <v>Mujeres</v>
      </c>
      <c r="L148" s="7" t="str">
        <f>IFERROR(__xludf.DUMMYFUNCTION("""COMPUTED_VALUE"""),"35-44")</f>
        <v>35-44</v>
      </c>
      <c r="M148" s="7" t="str">
        <f>IFERROR(__xludf.DUMMYFUNCTION("""COMPUTED_VALUE"""),"el empleo es la mejor política social | ept | hep")</f>
        <v>el empleo es la mejor política social | ept | hep</v>
      </c>
      <c r="N148" s="7" t="s">
        <v>25</v>
      </c>
      <c r="O148" s="7" t="str">
        <f>IFERROR(__xludf.DUMMYFUNCTION("""COMPUTED_VALUE"""),"Empleo")</f>
        <v>Empleo</v>
      </c>
      <c r="P148" s="7" t="str">
        <f>IFERROR(__xludf.DUMMYFUNCTION("""COMPUTED_VALUE"""),"Empleo para todos")</f>
        <v>Empleo para todos</v>
      </c>
      <c r="Q148" s="7" t="str">
        <f>IFERROR(__xludf.DUMMYFUNCTION("""COMPUTED_VALUE"""),"HEP")</f>
        <v>HEP</v>
      </c>
      <c r="R148" s="7" t="s">
        <v>29</v>
      </c>
      <c r="S148" s="7" t="s">
        <v>30</v>
      </c>
      <c r="T148" s="7" t="s">
        <v>31</v>
      </c>
      <c r="U148" s="21" t="str">
        <f>IFERROR(__xludf.DUMMYFUNCTION("""COMPUTED_VALUE"""),"")</f>
        <v/>
      </c>
      <c r="V148" s="12" t="s">
        <v>86</v>
      </c>
    </row>
    <row r="149">
      <c r="A149" s="7" t="s">
        <v>66</v>
      </c>
      <c r="B149" s="7" t="s">
        <v>67</v>
      </c>
      <c r="C149" s="7" t="s">
        <v>68</v>
      </c>
      <c r="D149" s="8">
        <v>173004.88</v>
      </c>
      <c r="E149" s="8">
        <v>64903.0</v>
      </c>
      <c r="F149" s="8">
        <v>15416.0</v>
      </c>
      <c r="G149" s="9">
        <f t="shared" si="1"/>
        <v>11.22242346</v>
      </c>
      <c r="H149" s="9">
        <f t="shared" si="2"/>
        <v>2665.591421</v>
      </c>
      <c r="I149" s="10">
        <f t="shared" si="3"/>
        <v>0.2375236892</v>
      </c>
      <c r="J149" s="7" t="str">
        <f>IFERROR(__xludf.DUMMYFUNCTION("""COMPUTED_VALUE"""),"Antioquia")</f>
        <v>Antioquia</v>
      </c>
      <c r="K149" s="7" t="str">
        <f>IFERROR(__xludf.DUMMYFUNCTION("""COMPUTED_VALUE"""),"Mujeres")</f>
        <v>Mujeres</v>
      </c>
      <c r="L149" s="7" t="str">
        <f>IFERROR(__xludf.DUMMYFUNCTION("""COMPUTED_VALUE"""),"45-54")</f>
        <v>45-54</v>
      </c>
      <c r="M149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149" s="7" t="s">
        <v>25</v>
      </c>
      <c r="O149" s="7" t="str">
        <f>IFERROR(__xludf.DUMMYFUNCTION("""COMPUTED_VALUE"""),"Petro/Corrupción/Política")</f>
        <v>Petro/Corrupción/Política</v>
      </c>
      <c r="P149" s="7" t="str">
        <f>IFERROR(__xludf.DUMMYFUNCTION("""COMPUTED_VALUE"""),"Embajadas")</f>
        <v>Embajadas</v>
      </c>
      <c r="Q149" s="7" t="str">
        <f>IFERROR(__xludf.DUMMYFUNCTION("""COMPUTED_VALUE"""),"VEP")</f>
        <v>VEP</v>
      </c>
      <c r="R149" s="7" t="s">
        <v>47</v>
      </c>
      <c r="S149" s="7" t="s">
        <v>30</v>
      </c>
      <c r="T149" s="7" t="s">
        <v>31</v>
      </c>
      <c r="U149" s="7" t="str">
        <f>IFERROR(__xludf.DUMMYFUNCTION("""COMPUTED_VALUE"""),"Mixto / Equilibrado")</f>
        <v>Mixto / Equilibrado</v>
      </c>
      <c r="V149" s="12" t="s">
        <v>69</v>
      </c>
    </row>
    <row r="150">
      <c r="A150" s="7" t="s">
        <v>32</v>
      </c>
      <c r="B150" s="7" t="s">
        <v>33</v>
      </c>
      <c r="C150" s="7" t="s">
        <v>101</v>
      </c>
      <c r="D150" s="8">
        <v>172066.9</v>
      </c>
      <c r="E150" s="8">
        <v>74783.0</v>
      </c>
      <c r="F150" s="8">
        <v>12472.0</v>
      </c>
      <c r="G150" s="9">
        <f t="shared" si="1"/>
        <v>13.79625561</v>
      </c>
      <c r="H150" s="9">
        <f t="shared" si="2"/>
        <v>2300.882554</v>
      </c>
      <c r="I150" s="10">
        <f t="shared" si="3"/>
        <v>0.1667758715</v>
      </c>
      <c r="J150" s="7" t="str">
        <f>IFERROR(__xludf.DUMMYFUNCTION("""COMPUTED_VALUE"""),"Atl/ Cor/ Ris/ Sant/ Tol")</f>
        <v>Atl/ Cor/ Ris/ Sant/ Tol</v>
      </c>
      <c r="K150" s="7" t="str">
        <f>IFERROR(__xludf.DUMMYFUNCTION("""COMPUTED_VALUE"""),"Hombres")</f>
        <v>Hombres</v>
      </c>
      <c r="L150" s="7" t="str">
        <f>IFERROR(__xludf.DUMMYFUNCTION("""COMPUTED_VALUE"""),"25-34")</f>
        <v>25-34</v>
      </c>
      <c r="M150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50" s="7" t="s">
        <v>25</v>
      </c>
      <c r="O150" s="7" t="str">
        <f>IFERROR(__xludf.DUMMYFUNCTION("""COMPUTED_VALUE"""),"Empleo")</f>
        <v>Empleo</v>
      </c>
      <c r="P150" s="7" t="str">
        <f>IFERROR(__xludf.DUMMYFUNCTION("""COMPUTED_VALUE"""),"Desempleo")</f>
        <v>Desempleo</v>
      </c>
      <c r="Q150" s="7" t="str">
        <f>IFERROR(__xludf.DUMMYFUNCTION("""COMPUTED_VALUE"""),"VCO")</f>
        <v>VCO</v>
      </c>
      <c r="R150" s="7" t="s">
        <v>47</v>
      </c>
      <c r="S150" s="7" t="s">
        <v>43</v>
      </c>
      <c r="T150" s="7" t="s">
        <v>44</v>
      </c>
      <c r="U150" s="7" t="str">
        <f>IFERROR(__xludf.DUMMYFUNCTION("""COMPUTED_VALUE"""),"Mixto / Equilibrado")</f>
        <v>Mixto / Equilibrado</v>
      </c>
      <c r="V150" s="12" t="s">
        <v>102</v>
      </c>
    </row>
    <row r="151">
      <c r="A151" s="7" t="s">
        <v>97</v>
      </c>
      <c r="B151" s="7" t="s">
        <v>98</v>
      </c>
      <c r="C151" s="7" t="s">
        <v>57</v>
      </c>
      <c r="D151" s="8">
        <v>171808.34</v>
      </c>
      <c r="E151" s="8">
        <v>49397.0</v>
      </c>
      <c r="F151" s="8">
        <v>19304.0</v>
      </c>
      <c r="G151" s="9">
        <f t="shared" si="1"/>
        <v>8.900141939</v>
      </c>
      <c r="H151" s="9">
        <f t="shared" si="2"/>
        <v>3478.112841</v>
      </c>
      <c r="I151" s="10">
        <f t="shared" si="3"/>
        <v>0.3907929631</v>
      </c>
      <c r="J151" s="7" t="str">
        <f>IFERROR(__xludf.DUMMYFUNCTION("""COMPUTED_VALUE"""),"Cundinamarca")</f>
        <v>Cundinamarca</v>
      </c>
      <c r="K151" s="7" t="str">
        <f>IFERROR(__xludf.DUMMYFUNCTION("""COMPUTED_VALUE"""),"Hombres")</f>
        <v>Hombres</v>
      </c>
      <c r="L151" s="7" t="str">
        <f>IFERROR(__xludf.DUMMYFUNCTION("""COMPUTED_VALUE"""),"25-34")</f>
        <v>25-34</v>
      </c>
      <c r="M151" s="7" t="str">
        <f>IFERROR(__xludf.DUMMYFUNCTION("""COMPUTED_VALUE"""),"conmigo y con todos ustedes, ¡vuelve la seguridad! | ctr | hep | me")</f>
        <v>conmigo y con todos ustedes, ¡vuelve la seguridad! | ctr | hep | me</v>
      </c>
      <c r="N151" s="7" t="s">
        <v>25</v>
      </c>
      <c r="O151" s="7" t="str">
        <f>IFERROR(__xludf.DUMMYFUNCTION("""COMPUTED_VALUE"""),"Seguridad")</f>
        <v>Seguridad</v>
      </c>
      <c r="P151" s="7" t="str">
        <f>IFERROR(__xludf.DUMMYFUNCTION("""COMPUTED_VALUE"""),"Control territorial")</f>
        <v>Control territorial</v>
      </c>
      <c r="Q151" s="7" t="str">
        <f>IFERROR(__xludf.DUMMYFUNCTION("""COMPUTED_VALUE"""),"HEP")</f>
        <v>HEP</v>
      </c>
      <c r="R151" s="7" t="s">
        <v>29</v>
      </c>
      <c r="S151" s="7" t="s">
        <v>30</v>
      </c>
      <c r="T151" s="7" t="s">
        <v>31</v>
      </c>
      <c r="U151" s="7" t="str">
        <f>IFERROR(__xludf.DUMMYFUNCTION("""COMPUTED_VALUE"""),"Mixto / Equilibrado")</f>
        <v>Mixto / Equilibrado</v>
      </c>
      <c r="V151" s="12" t="s">
        <v>58</v>
      </c>
    </row>
    <row r="152">
      <c r="A152" s="7" t="s">
        <v>93</v>
      </c>
      <c r="B152" s="7" t="s">
        <v>94</v>
      </c>
      <c r="C152" s="7" t="s">
        <v>24</v>
      </c>
      <c r="D152" s="8">
        <v>170601.09</v>
      </c>
      <c r="E152" s="8">
        <v>48721.0</v>
      </c>
      <c r="F152" s="8">
        <v>23926.0</v>
      </c>
      <c r="G152" s="9">
        <f t="shared" si="1"/>
        <v>7.130364039</v>
      </c>
      <c r="H152" s="9">
        <f t="shared" si="2"/>
        <v>3501.592537</v>
      </c>
      <c r="I152" s="10">
        <f t="shared" si="3"/>
        <v>0.4910818743</v>
      </c>
      <c r="J152" s="7" t="str">
        <f>IFERROR(__xludf.DUMMYFUNCTION("""COMPUTED_VALUE"""),"Nte. Santander")</f>
        <v>Nte. Santander</v>
      </c>
      <c r="K152" s="7" t="str">
        <f>IFERROR(__xludf.DUMMYFUNCTION("""COMPUTED_VALUE"""),"Mujeres")</f>
        <v>Mujeres</v>
      </c>
      <c r="L152" s="7" t="str">
        <f>IFERROR(__xludf.DUMMYFUNCTION("""COMPUTED_VALUE"""),"25-34")</f>
        <v>25-34</v>
      </c>
      <c r="M152" s="7" t="str">
        <f>IFERROR(__xludf.DUMMYFUNCTION("""COMPUTED_VALUE"""),"¡que vuelva la seguridad democrática! | sde | hep | sc")</f>
        <v>¡que vuelva la seguridad democrática! | sde | hep | sc</v>
      </c>
      <c r="N152" s="7" t="s">
        <v>25</v>
      </c>
      <c r="O152" s="7" t="str">
        <f>IFERROR(__xludf.DUMMYFUNCTION("""COMPUTED_VALUE"""),"Seguridad")</f>
        <v>Seguridad</v>
      </c>
      <c r="P152" s="7" t="str">
        <f>IFERROR(__xludf.DUMMYFUNCTION("""COMPUTED_VALUE"""),"Seguridad democrática")</f>
        <v>Seguridad democrática</v>
      </c>
      <c r="Q152" s="7" t="str">
        <f>IFERROR(__xludf.DUMMYFUNCTION("""COMPUTED_VALUE"""),"HEP")</f>
        <v>HEP</v>
      </c>
      <c r="R152" s="7" t="s">
        <v>29</v>
      </c>
      <c r="S152" s="7" t="s">
        <v>30</v>
      </c>
      <c r="T152" s="7" t="s">
        <v>31</v>
      </c>
      <c r="U152" s="7" t="str">
        <f>IFERROR(__xludf.DUMMYFUNCTION("""COMPUTED_VALUE"""),"Sencillo / Cotidiano")</f>
        <v>Sencillo / Cotidiano</v>
      </c>
      <c r="V152" s="11" t="s">
        <v>26</v>
      </c>
    </row>
    <row r="153">
      <c r="A153" s="7" t="s">
        <v>80</v>
      </c>
      <c r="B153" s="7" t="s">
        <v>81</v>
      </c>
      <c r="C153" s="7" t="s">
        <v>42</v>
      </c>
      <c r="D153" s="8">
        <v>169036.93</v>
      </c>
      <c r="E153" s="8">
        <v>161647.0</v>
      </c>
      <c r="F153" s="8">
        <v>20984.0</v>
      </c>
      <c r="G153" s="9">
        <f t="shared" si="1"/>
        <v>8.055515154</v>
      </c>
      <c r="H153" s="9">
        <f t="shared" si="2"/>
        <v>1045.716469</v>
      </c>
      <c r="I153" s="10">
        <f t="shared" si="3"/>
        <v>0.1298137299</v>
      </c>
      <c r="J153" s="7" t="str">
        <f>IFERROR(__xludf.DUMMYFUNCTION("""COMPUTED_VALUE"""),"Bogotá")</f>
        <v>Bogotá</v>
      </c>
      <c r="K153" s="7" t="str">
        <f>IFERROR(__xludf.DUMMYFUNCTION("""COMPUTED_VALUE"""),"Mujeres")</f>
        <v>Mujeres</v>
      </c>
      <c r="L153" s="7" t="str">
        <f>IFERROR(__xludf.DUMMYFUNCTION("""COMPUTED_VALUE"""),"25-34")</f>
        <v>25-34</v>
      </c>
      <c r="M153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53" s="7" t="s">
        <v>25</v>
      </c>
      <c r="O153" s="7" t="str">
        <f>IFERROR(__xludf.DUMMYFUNCTION("""COMPUTED_VALUE"""),"Salud")</f>
        <v>Salud</v>
      </c>
      <c r="P153" s="7" t="str">
        <f>IFERROR(__xludf.DUMMYFUNCTION("""COMPUTED_VALUE"""),"Deuda y quejas en el sector salud")</f>
        <v>Deuda y quejas en el sector salud</v>
      </c>
      <c r="Q153" s="7" t="str">
        <f>IFERROR(__xludf.DUMMYFUNCTION("""COMPUTED_VALUE"""),"HCO")</f>
        <v>HCO</v>
      </c>
      <c r="R153" s="7" t="s">
        <v>29</v>
      </c>
      <c r="S153" s="7" t="s">
        <v>43</v>
      </c>
      <c r="T153" s="7" t="s">
        <v>44</v>
      </c>
      <c r="U153" s="7" t="str">
        <f>IFERROR(__xludf.DUMMYFUNCTION("""COMPUTED_VALUE"""),"Técnico / Especializado")</f>
        <v>Técnico / Especializado</v>
      </c>
      <c r="V153" s="12" t="s">
        <v>45</v>
      </c>
    </row>
    <row r="154">
      <c r="A154" s="7" t="s">
        <v>62</v>
      </c>
      <c r="B154" s="7" t="s">
        <v>63</v>
      </c>
      <c r="C154" s="7" t="s">
        <v>101</v>
      </c>
      <c r="D154" s="8">
        <v>167926.34</v>
      </c>
      <c r="E154" s="8">
        <v>67843.0</v>
      </c>
      <c r="F154" s="8">
        <v>13591.0</v>
      </c>
      <c r="G154" s="9">
        <f t="shared" si="1"/>
        <v>12.35570157</v>
      </c>
      <c r="H154" s="9">
        <f t="shared" si="2"/>
        <v>2475.219846</v>
      </c>
      <c r="I154" s="10">
        <f t="shared" si="3"/>
        <v>0.2003301741</v>
      </c>
      <c r="J154" s="7" t="str">
        <f>IFERROR(__xludf.DUMMYFUNCTION("""COMPUTED_VALUE"""),"Antioquia")</f>
        <v>Antioquia</v>
      </c>
      <c r="K154" s="7" t="str">
        <f>IFERROR(__xludf.DUMMYFUNCTION("""COMPUTED_VALUE"""),"Hombres")</f>
        <v>Hombres</v>
      </c>
      <c r="L154" s="7" t="str">
        <f>IFERROR(__xludf.DUMMYFUNCTION("""COMPUTED_VALUE"""),"55+")</f>
        <v>55+</v>
      </c>
      <c r="M154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54" s="7" t="s">
        <v>25</v>
      </c>
      <c r="O154" s="7" t="str">
        <f>IFERROR(__xludf.DUMMYFUNCTION("""COMPUTED_VALUE"""),"Empleo")</f>
        <v>Empleo</v>
      </c>
      <c r="P154" s="7" t="str">
        <f>IFERROR(__xludf.DUMMYFUNCTION("""COMPUTED_VALUE"""),"Desempleo")</f>
        <v>Desempleo</v>
      </c>
      <c r="Q154" s="7" t="str">
        <f>IFERROR(__xludf.DUMMYFUNCTION("""COMPUTED_VALUE"""),"VCO")</f>
        <v>VCO</v>
      </c>
      <c r="R154" s="7" t="s">
        <v>47</v>
      </c>
      <c r="S154" s="7" t="s">
        <v>43</v>
      </c>
      <c r="T154" s="7" t="s">
        <v>44</v>
      </c>
      <c r="U154" s="7" t="str">
        <f>IFERROR(__xludf.DUMMYFUNCTION("""COMPUTED_VALUE"""),"Mixto / Equilibrado")</f>
        <v>Mixto / Equilibrado</v>
      </c>
      <c r="V154" s="12" t="s">
        <v>102</v>
      </c>
    </row>
    <row r="155">
      <c r="A155" s="7" t="s">
        <v>95</v>
      </c>
      <c r="B155" s="7" t="s">
        <v>96</v>
      </c>
      <c r="C155" s="7" t="s">
        <v>34</v>
      </c>
      <c r="D155" s="8">
        <v>167297.22</v>
      </c>
      <c r="E155" s="8">
        <v>57841.0</v>
      </c>
      <c r="F155" s="8">
        <v>19482.0</v>
      </c>
      <c r="G155" s="9">
        <f t="shared" si="1"/>
        <v>8.587271327</v>
      </c>
      <c r="H155" s="9">
        <f t="shared" si="2"/>
        <v>2892.363894</v>
      </c>
      <c r="I155" s="10">
        <f t="shared" si="3"/>
        <v>0.3368199028</v>
      </c>
      <c r="J155" s="7" t="str">
        <f>IFERROR(__xludf.DUMMYFUNCTION("""COMPUTED_VALUE"""),"Cundinamarca")</f>
        <v>Cundinamarca</v>
      </c>
      <c r="K155" s="7" t="str">
        <f>IFERROR(__xludf.DUMMYFUNCTION("""COMPUTED_VALUE"""),"Hombres")</f>
        <v>Hombres</v>
      </c>
      <c r="L155" s="7" t="str">
        <f>IFERROR(__xludf.DUMMYFUNCTION("""COMPUTED_VALUE"""),"18-24")</f>
        <v>18-24</v>
      </c>
      <c r="M155" s="7" t="str">
        <f>IFERROR(__xludf.DUMMYFUNCTION("""COMPUTED_VALUE"""),"no más extorsión en colombia | ext | hep | me")</f>
        <v>no más extorsión en colombia | ext | hep | me</v>
      </c>
      <c r="N155" s="7" t="s">
        <v>25</v>
      </c>
      <c r="O155" s="7" t="str">
        <f>IFERROR(__xludf.DUMMYFUNCTION("""COMPUTED_VALUE"""),"Seguridad")</f>
        <v>Seguridad</v>
      </c>
      <c r="P155" s="7" t="str">
        <f>IFERROR(__xludf.DUMMYFUNCTION("""COMPUTED_VALUE"""),"Extorsión")</f>
        <v>Extorsión</v>
      </c>
      <c r="Q155" s="7" t="str">
        <f>IFERROR(__xludf.DUMMYFUNCTION("""COMPUTED_VALUE"""),"HEP")</f>
        <v>HEP</v>
      </c>
      <c r="R155" s="7" t="s">
        <v>29</v>
      </c>
      <c r="S155" s="7" t="s">
        <v>30</v>
      </c>
      <c r="T155" s="7" t="s">
        <v>31</v>
      </c>
      <c r="U155" s="7" t="str">
        <f>IFERROR(__xludf.DUMMYFUNCTION("""COMPUTED_VALUE"""),"Mixto / Equilibrado")</f>
        <v>Mixto / Equilibrado</v>
      </c>
      <c r="V155" s="12" t="s">
        <v>35</v>
      </c>
    </row>
    <row r="156">
      <c r="A156" s="7" t="s">
        <v>103</v>
      </c>
      <c r="B156" s="7" t="s">
        <v>104</v>
      </c>
      <c r="C156" s="7" t="s">
        <v>34</v>
      </c>
      <c r="D156" s="8">
        <v>161940.6</v>
      </c>
      <c r="E156" s="8">
        <v>54750.0</v>
      </c>
      <c r="F156" s="8">
        <v>22618.0</v>
      </c>
      <c r="G156" s="9">
        <f t="shared" si="1"/>
        <v>7.15981077</v>
      </c>
      <c r="H156" s="9">
        <f t="shared" si="2"/>
        <v>2957.819178</v>
      </c>
      <c r="I156" s="10">
        <f t="shared" si="3"/>
        <v>0.4131141553</v>
      </c>
      <c r="J156" s="7" t="str">
        <f>IFERROR(__xludf.DUMMYFUNCTION("""COMPUTED_VALUE"""),"Nte. Santander")</f>
        <v>Nte. Santander</v>
      </c>
      <c r="K156" s="7" t="str">
        <f>IFERROR(__xludf.DUMMYFUNCTION("""COMPUTED_VALUE"""),"Mujeres")</f>
        <v>Mujeres</v>
      </c>
      <c r="L156" s="7" t="str">
        <f>IFERROR(__xludf.DUMMYFUNCTION("""COMPUTED_VALUE"""),"35-44")</f>
        <v>35-44</v>
      </c>
      <c r="M156" s="7" t="str">
        <f>IFERROR(__xludf.DUMMYFUNCTION("""COMPUTED_VALUE"""),"no más extorsión en colombia | ext | hep | me")</f>
        <v>no más extorsión en colombia | ext | hep | me</v>
      </c>
      <c r="N156" s="7" t="s">
        <v>25</v>
      </c>
      <c r="O156" s="7" t="str">
        <f>IFERROR(__xludf.DUMMYFUNCTION("""COMPUTED_VALUE"""),"Seguridad")</f>
        <v>Seguridad</v>
      </c>
      <c r="P156" s="7" t="str">
        <f>IFERROR(__xludf.DUMMYFUNCTION("""COMPUTED_VALUE"""),"Extorsión")</f>
        <v>Extorsión</v>
      </c>
      <c r="Q156" s="7" t="str">
        <f>IFERROR(__xludf.DUMMYFUNCTION("""COMPUTED_VALUE"""),"HEP")</f>
        <v>HEP</v>
      </c>
      <c r="R156" s="7" t="s">
        <v>29</v>
      </c>
      <c r="S156" s="7" t="s">
        <v>30</v>
      </c>
      <c r="T156" s="7" t="s">
        <v>31</v>
      </c>
      <c r="U156" s="7" t="str">
        <f>IFERROR(__xludf.DUMMYFUNCTION("""COMPUTED_VALUE"""),"Mixto / Equilibrado")</f>
        <v>Mixto / Equilibrado</v>
      </c>
      <c r="V156" s="12" t="s">
        <v>35</v>
      </c>
    </row>
    <row r="157">
      <c r="A157" s="7" t="s">
        <v>93</v>
      </c>
      <c r="B157" s="7" t="s">
        <v>94</v>
      </c>
      <c r="C157" s="7" t="s">
        <v>51</v>
      </c>
      <c r="D157" s="8">
        <v>161613.41</v>
      </c>
      <c r="E157" s="8">
        <v>58976.0</v>
      </c>
      <c r="F157" s="8">
        <v>20929.0</v>
      </c>
      <c r="G157" s="9">
        <f t="shared" si="1"/>
        <v>7.721984328</v>
      </c>
      <c r="H157" s="9">
        <f t="shared" si="2"/>
        <v>2740.325047</v>
      </c>
      <c r="I157" s="10">
        <f t="shared" si="3"/>
        <v>0.3548731687</v>
      </c>
      <c r="J157" s="7" t="str">
        <f>IFERROR(__xludf.DUMMYFUNCTION("""COMPUTED_VALUE"""),"Nte. Santander")</f>
        <v>Nte. Santander</v>
      </c>
      <c r="K157" s="7" t="str">
        <f>IFERROR(__xludf.DUMMYFUNCTION("""COMPUTED_VALUE"""),"Mujeres")</f>
        <v>Mujeres</v>
      </c>
      <c r="L157" s="7" t="str">
        <f>IFERROR(__xludf.DUMMYFUNCTION("""COMPUTED_VALUE"""),"25-34")</f>
        <v>25-34</v>
      </c>
      <c r="M157" s="7" t="str">
        <f>IFERROR(__xludf.DUMMYFUNCTION("""COMPUTED_VALUE"""),"¡empezó la defensa de la democracia! | sde | hep | me")</f>
        <v>¡empezó la defensa de la democracia! | sde | hep | me</v>
      </c>
      <c r="N157" s="7" t="s">
        <v>25</v>
      </c>
      <c r="O157" s="7" t="str">
        <f>IFERROR(__xludf.DUMMYFUNCTION("""COMPUTED_VALUE"""),"Seguridad")</f>
        <v>Seguridad</v>
      </c>
      <c r="P157" s="7" t="str">
        <f>IFERROR(__xludf.DUMMYFUNCTION("""COMPUTED_VALUE"""),"Seguridad democrática")</f>
        <v>Seguridad democrática</v>
      </c>
      <c r="Q157" s="7" t="str">
        <f>IFERROR(__xludf.DUMMYFUNCTION("""COMPUTED_VALUE"""),"HEP")</f>
        <v>HEP</v>
      </c>
      <c r="R157" s="7" t="s">
        <v>29</v>
      </c>
      <c r="S157" s="7" t="s">
        <v>30</v>
      </c>
      <c r="T157" s="7" t="s">
        <v>31</v>
      </c>
      <c r="U157" s="7" t="str">
        <f>IFERROR(__xludf.DUMMYFUNCTION("""COMPUTED_VALUE"""),"Mixto / Equilibrado")</f>
        <v>Mixto / Equilibrado</v>
      </c>
      <c r="V157" s="12" t="s">
        <v>52</v>
      </c>
    </row>
    <row r="158">
      <c r="A158" s="7" t="s">
        <v>32</v>
      </c>
      <c r="B158" s="7" t="s">
        <v>33</v>
      </c>
      <c r="C158" s="7" t="s">
        <v>89</v>
      </c>
      <c r="D158" s="8">
        <v>161105.59</v>
      </c>
      <c r="E158" s="8">
        <v>62601.0</v>
      </c>
      <c r="F158" s="8">
        <v>12918.0</v>
      </c>
      <c r="G158" s="9">
        <f t="shared" si="1"/>
        <v>12.47140347</v>
      </c>
      <c r="H158" s="9">
        <f t="shared" si="2"/>
        <v>2573.530615</v>
      </c>
      <c r="I158" s="10">
        <f t="shared" si="3"/>
        <v>0.2063545311</v>
      </c>
      <c r="J158" s="7" t="str">
        <f>IFERROR(__xludf.DUMMYFUNCTION("""COMPUTED_VALUE"""),"Atl/ Cor/ Ris/ Sant/ Tol")</f>
        <v>Atl/ Cor/ Ris/ Sant/ Tol</v>
      </c>
      <c r="K158" s="7" t="str">
        <f>IFERROR(__xludf.DUMMYFUNCTION("""COMPUTED_VALUE"""),"Hombres")</f>
        <v>Hombres</v>
      </c>
      <c r="L158" s="7" t="str">
        <f>IFERROR(__xludf.DUMMYFUNCTION("""COMPUTED_VALUE"""),"25-34")</f>
        <v>25-34</v>
      </c>
      <c r="M158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158" s="7" t="s">
        <v>25</v>
      </c>
      <c r="O158" s="7" t="str">
        <f>IFERROR(__xludf.DUMMYFUNCTION("""COMPUTED_VALUE"""),"Seguridad")</f>
        <v>Seguridad</v>
      </c>
      <c r="P158" s="7" t="str">
        <f>IFERROR(__xludf.DUMMYFUNCTION("""COMPUTED_VALUE"""),"Extorsión/Cárceles/Campo")</f>
        <v>Extorsión/Cárceles/Campo</v>
      </c>
      <c r="Q158" s="7" t="str">
        <f>IFERROR(__xludf.DUMMYFUNCTION("""COMPUTED_VALUE"""),"VEP")</f>
        <v>VEP</v>
      </c>
      <c r="R158" s="7" t="s">
        <v>47</v>
      </c>
      <c r="S158" s="7" t="s">
        <v>30</v>
      </c>
      <c r="T158" s="7" t="s">
        <v>31</v>
      </c>
      <c r="U158" s="7" t="str">
        <f>IFERROR(__xludf.DUMMYFUNCTION("""COMPUTED_VALUE"""),"Mixto / Equilibrado")</f>
        <v>Mixto / Equilibrado</v>
      </c>
      <c r="V158" s="12" t="s">
        <v>90</v>
      </c>
    </row>
    <row r="159">
      <c r="A159" s="7" t="s">
        <v>105</v>
      </c>
      <c r="B159" s="7" t="s">
        <v>106</v>
      </c>
      <c r="C159" s="7" t="s">
        <v>24</v>
      </c>
      <c r="D159" s="8">
        <v>160568.5</v>
      </c>
      <c r="E159" s="8">
        <v>45679.0</v>
      </c>
      <c r="F159" s="8">
        <v>25986.0</v>
      </c>
      <c r="G159" s="9">
        <f t="shared" si="1"/>
        <v>6.179038713</v>
      </c>
      <c r="H159" s="9">
        <f t="shared" si="2"/>
        <v>3515.149193</v>
      </c>
      <c r="I159" s="10">
        <f t="shared" si="3"/>
        <v>0.5688828565</v>
      </c>
      <c r="J159" s="7" t="str">
        <f>IFERROR(__xludf.DUMMYFUNCTION("""COMPUTED_VALUE"""),"Cundinamarca")</f>
        <v>Cundinamarca</v>
      </c>
      <c r="K159" s="7" t="str">
        <f>IFERROR(__xludf.DUMMYFUNCTION("""COMPUTED_VALUE"""),"Mujeres")</f>
        <v>Mujeres</v>
      </c>
      <c r="L159" s="7" t="str">
        <f>IFERROR(__xludf.DUMMYFUNCTION("""COMPUTED_VALUE"""),"35-44")</f>
        <v>35-44</v>
      </c>
      <c r="M159" s="7" t="str">
        <f>IFERROR(__xludf.DUMMYFUNCTION("""COMPUTED_VALUE"""),"¡que vuelva la seguridad democrática! | sde | hep | sc")</f>
        <v>¡que vuelva la seguridad democrática! | sde | hep | sc</v>
      </c>
      <c r="N159" s="7" t="s">
        <v>25</v>
      </c>
      <c r="O159" s="7" t="str">
        <f>IFERROR(__xludf.DUMMYFUNCTION("""COMPUTED_VALUE"""),"Seguridad")</f>
        <v>Seguridad</v>
      </c>
      <c r="P159" s="7" t="str">
        <f>IFERROR(__xludf.DUMMYFUNCTION("""COMPUTED_VALUE"""),"Seguridad democrática")</f>
        <v>Seguridad democrática</v>
      </c>
      <c r="Q159" s="7" t="str">
        <f>IFERROR(__xludf.DUMMYFUNCTION("""COMPUTED_VALUE"""),"HEP")</f>
        <v>HEP</v>
      </c>
      <c r="R159" s="7" t="s">
        <v>29</v>
      </c>
      <c r="S159" s="7" t="s">
        <v>30</v>
      </c>
      <c r="T159" s="7" t="s">
        <v>31</v>
      </c>
      <c r="U159" s="7" t="str">
        <f>IFERROR(__xludf.DUMMYFUNCTION("""COMPUTED_VALUE"""),"Sencillo / Cotidiano")</f>
        <v>Sencillo / Cotidiano</v>
      </c>
      <c r="V159" s="11" t="s">
        <v>26</v>
      </c>
    </row>
    <row r="160">
      <c r="A160" s="7" t="s">
        <v>103</v>
      </c>
      <c r="B160" s="7" t="s">
        <v>104</v>
      </c>
      <c r="C160" s="7" t="s">
        <v>51</v>
      </c>
      <c r="D160" s="8">
        <v>156015.1</v>
      </c>
      <c r="E160" s="8">
        <v>56945.0</v>
      </c>
      <c r="F160" s="8">
        <v>20346.0</v>
      </c>
      <c r="G160" s="9">
        <f t="shared" si="1"/>
        <v>7.668096923</v>
      </c>
      <c r="H160" s="9">
        <f t="shared" si="2"/>
        <v>2739.750637</v>
      </c>
      <c r="I160" s="10">
        <f t="shared" si="3"/>
        <v>0.357292124</v>
      </c>
      <c r="J160" s="7" t="str">
        <f>IFERROR(__xludf.DUMMYFUNCTION("""COMPUTED_VALUE"""),"Nte. Santander")</f>
        <v>Nte. Santander</v>
      </c>
      <c r="K160" s="7" t="str">
        <f>IFERROR(__xludf.DUMMYFUNCTION("""COMPUTED_VALUE"""),"Mujeres")</f>
        <v>Mujeres</v>
      </c>
      <c r="L160" s="7" t="str">
        <f>IFERROR(__xludf.DUMMYFUNCTION("""COMPUTED_VALUE"""),"35-44")</f>
        <v>35-44</v>
      </c>
      <c r="M160" s="7" t="str">
        <f>IFERROR(__xludf.DUMMYFUNCTION("""COMPUTED_VALUE"""),"¡empezó la defensa de la democracia! | sde | hep | me")</f>
        <v>¡empezó la defensa de la democracia! | sde | hep | me</v>
      </c>
      <c r="N160" s="7" t="s">
        <v>25</v>
      </c>
      <c r="O160" s="7" t="str">
        <f>IFERROR(__xludf.DUMMYFUNCTION("""COMPUTED_VALUE"""),"Seguridad")</f>
        <v>Seguridad</v>
      </c>
      <c r="P160" s="7" t="str">
        <f>IFERROR(__xludf.DUMMYFUNCTION("""COMPUTED_VALUE"""),"Seguridad democrática")</f>
        <v>Seguridad democrática</v>
      </c>
      <c r="Q160" s="7" t="str">
        <f>IFERROR(__xludf.DUMMYFUNCTION("""COMPUTED_VALUE"""),"HEP")</f>
        <v>HEP</v>
      </c>
      <c r="R160" s="7" t="s">
        <v>29</v>
      </c>
      <c r="S160" s="7" t="s">
        <v>30</v>
      </c>
      <c r="T160" s="7" t="s">
        <v>31</v>
      </c>
      <c r="U160" s="7" t="str">
        <f>IFERROR(__xludf.DUMMYFUNCTION("""COMPUTED_VALUE"""),"Mixto / Equilibrado")</f>
        <v>Mixto / Equilibrado</v>
      </c>
      <c r="V160" s="12" t="s">
        <v>52</v>
      </c>
    </row>
    <row r="161">
      <c r="A161" s="7" t="s">
        <v>105</v>
      </c>
      <c r="B161" s="7" t="s">
        <v>106</v>
      </c>
      <c r="C161" s="7" t="s">
        <v>34</v>
      </c>
      <c r="D161" s="8">
        <v>153244.59</v>
      </c>
      <c r="E161" s="8">
        <v>54631.0</v>
      </c>
      <c r="F161" s="8">
        <v>23485.0</v>
      </c>
      <c r="G161" s="9">
        <f t="shared" si="1"/>
        <v>6.525211412</v>
      </c>
      <c r="H161" s="9">
        <f t="shared" si="2"/>
        <v>2805.084842</v>
      </c>
      <c r="I161" s="10">
        <f t="shared" si="3"/>
        <v>0.4298841317</v>
      </c>
      <c r="J161" s="7" t="str">
        <f>IFERROR(__xludf.DUMMYFUNCTION("""COMPUTED_VALUE"""),"Cundinamarca")</f>
        <v>Cundinamarca</v>
      </c>
      <c r="K161" s="7" t="str">
        <f>IFERROR(__xludf.DUMMYFUNCTION("""COMPUTED_VALUE"""),"Mujeres")</f>
        <v>Mujeres</v>
      </c>
      <c r="L161" s="7" t="str">
        <f>IFERROR(__xludf.DUMMYFUNCTION("""COMPUTED_VALUE"""),"35-44")</f>
        <v>35-44</v>
      </c>
      <c r="M161" s="7" t="str">
        <f>IFERROR(__xludf.DUMMYFUNCTION("""COMPUTED_VALUE"""),"no más extorsión en colombia | ext | hep | me")</f>
        <v>no más extorsión en colombia | ext | hep | me</v>
      </c>
      <c r="N161" s="7" t="s">
        <v>25</v>
      </c>
      <c r="O161" s="7" t="str">
        <f>IFERROR(__xludf.DUMMYFUNCTION("""COMPUTED_VALUE"""),"Seguridad")</f>
        <v>Seguridad</v>
      </c>
      <c r="P161" s="7" t="str">
        <f>IFERROR(__xludf.DUMMYFUNCTION("""COMPUTED_VALUE"""),"Extorsión")</f>
        <v>Extorsión</v>
      </c>
      <c r="Q161" s="7" t="str">
        <f>IFERROR(__xludf.DUMMYFUNCTION("""COMPUTED_VALUE"""),"HEP")</f>
        <v>HEP</v>
      </c>
      <c r="R161" s="7" t="s">
        <v>29</v>
      </c>
      <c r="S161" s="7" t="s">
        <v>30</v>
      </c>
      <c r="T161" s="7" t="s">
        <v>31</v>
      </c>
      <c r="U161" s="7" t="str">
        <f>IFERROR(__xludf.DUMMYFUNCTION("""COMPUTED_VALUE"""),"Mixto / Equilibrado")</f>
        <v>Mixto / Equilibrado</v>
      </c>
      <c r="V161" s="12" t="s">
        <v>35</v>
      </c>
    </row>
    <row r="162">
      <c r="A162" s="7" t="s">
        <v>97</v>
      </c>
      <c r="B162" s="7" t="s">
        <v>98</v>
      </c>
      <c r="C162" s="7" t="s">
        <v>51</v>
      </c>
      <c r="D162" s="8">
        <v>152248.4</v>
      </c>
      <c r="E162" s="8">
        <v>58603.0</v>
      </c>
      <c r="F162" s="8">
        <v>17398.0</v>
      </c>
      <c r="G162" s="9">
        <f t="shared" si="1"/>
        <v>8.750913898</v>
      </c>
      <c r="H162" s="9">
        <f t="shared" si="2"/>
        <v>2597.962562</v>
      </c>
      <c r="I162" s="10">
        <f t="shared" si="3"/>
        <v>0.2968789994</v>
      </c>
      <c r="J162" s="7" t="str">
        <f>IFERROR(__xludf.DUMMYFUNCTION("""COMPUTED_VALUE"""),"Cundinamarca")</f>
        <v>Cundinamarca</v>
      </c>
      <c r="K162" s="7" t="str">
        <f>IFERROR(__xludf.DUMMYFUNCTION("""COMPUTED_VALUE"""),"Hombres")</f>
        <v>Hombres</v>
      </c>
      <c r="L162" s="7" t="str">
        <f>IFERROR(__xludf.DUMMYFUNCTION("""COMPUTED_VALUE"""),"25-34")</f>
        <v>25-34</v>
      </c>
      <c r="M162" s="7" t="str">
        <f>IFERROR(__xludf.DUMMYFUNCTION("""COMPUTED_VALUE"""),"¡empezó la defensa de la democracia! | sde | hep | me")</f>
        <v>¡empezó la defensa de la democracia! | sde | hep | me</v>
      </c>
      <c r="N162" s="7" t="s">
        <v>25</v>
      </c>
      <c r="O162" s="7" t="str">
        <f>IFERROR(__xludf.DUMMYFUNCTION("""COMPUTED_VALUE"""),"Seguridad")</f>
        <v>Seguridad</v>
      </c>
      <c r="P162" s="7" t="str">
        <f>IFERROR(__xludf.DUMMYFUNCTION("""COMPUTED_VALUE"""),"Seguridad democrática")</f>
        <v>Seguridad democrática</v>
      </c>
      <c r="Q162" s="7" t="str">
        <f>IFERROR(__xludf.DUMMYFUNCTION("""COMPUTED_VALUE"""),"HEP")</f>
        <v>HEP</v>
      </c>
      <c r="R162" s="7" t="s">
        <v>29</v>
      </c>
      <c r="S162" s="7" t="s">
        <v>30</v>
      </c>
      <c r="T162" s="7" t="s">
        <v>31</v>
      </c>
      <c r="U162" s="7" t="str">
        <f>IFERROR(__xludf.DUMMYFUNCTION("""COMPUTED_VALUE"""),"Mixto / Equilibrado")</f>
        <v>Mixto / Equilibrado</v>
      </c>
      <c r="V162" s="12" t="s">
        <v>52</v>
      </c>
    </row>
    <row r="163">
      <c r="A163" s="7" t="s">
        <v>36</v>
      </c>
      <c r="B163" s="7" t="s">
        <v>37</v>
      </c>
      <c r="C163" s="7" t="s">
        <v>91</v>
      </c>
      <c r="D163" s="8">
        <v>150578.64</v>
      </c>
      <c r="E163" s="8">
        <v>41284.0</v>
      </c>
      <c r="F163" s="8">
        <v>18791.0</v>
      </c>
      <c r="G163" s="9">
        <f t="shared" si="1"/>
        <v>8.0133383</v>
      </c>
      <c r="H163" s="9">
        <f t="shared" si="2"/>
        <v>3647.384943</v>
      </c>
      <c r="I163" s="10">
        <f t="shared" si="3"/>
        <v>0.4551642283</v>
      </c>
      <c r="J163" s="7" t="str">
        <f>IFERROR(__xludf.DUMMYFUNCTION("""COMPUTED_VALUE"""),"Antioquia")</f>
        <v>Antioquia</v>
      </c>
      <c r="K163" s="7" t="str">
        <f>IFERROR(__xludf.DUMMYFUNCTION("""COMPUTED_VALUE"""),"Mujeres")</f>
        <v>Mujeres</v>
      </c>
      <c r="L163" s="7" t="str">
        <f>IFERROR(__xludf.DUMMYFUNCTION("""COMPUTED_VALUE"""),"25-34")</f>
        <v>25-34</v>
      </c>
      <c r="M163" s="7" t="str">
        <f>IFERROR(__xludf.DUMMYFUNCTION("""COMPUTED_VALUE"""),"a los delincuentes les vamos a respirar en la nuca | ifz | hep | me")</f>
        <v>a los delincuentes les vamos a respirar en la nuca | ifz | hep | me</v>
      </c>
      <c r="N163" s="7" t="s">
        <v>25</v>
      </c>
      <c r="O163" s="7" t="str">
        <f>IFERROR(__xludf.DUMMYFUNCTION("""COMPUTED_VALUE"""),"Seguridad")</f>
        <v>Seguridad</v>
      </c>
      <c r="P163" s="7" t="str">
        <f>IFERROR(__xludf.DUMMYFUNCTION("""COMPUTED_VALUE"""),"Inteligencia / Fuerza")</f>
        <v>Inteligencia / Fuerza</v>
      </c>
      <c r="Q163" s="7" t="str">
        <f>IFERROR(__xludf.DUMMYFUNCTION("""COMPUTED_VALUE"""),"HEP")</f>
        <v>HEP</v>
      </c>
      <c r="R163" s="7" t="s">
        <v>29</v>
      </c>
      <c r="S163" s="7" t="s">
        <v>30</v>
      </c>
      <c r="T163" s="7" t="s">
        <v>31</v>
      </c>
      <c r="U163" s="7" t="str">
        <f>IFERROR(__xludf.DUMMYFUNCTION("""COMPUTED_VALUE"""),"Mixto / Equilibrado")</f>
        <v>Mixto / Equilibrado</v>
      </c>
      <c r="V163" s="12" t="s">
        <v>92</v>
      </c>
    </row>
    <row r="164">
      <c r="A164" s="7" t="s">
        <v>107</v>
      </c>
      <c r="B164" s="7" t="s">
        <v>108</v>
      </c>
      <c r="C164" s="7" t="s">
        <v>34</v>
      </c>
      <c r="D164" s="8">
        <v>150106.19</v>
      </c>
      <c r="E164" s="8">
        <v>54686.0</v>
      </c>
      <c r="F164" s="8">
        <v>21120.0</v>
      </c>
      <c r="G164" s="9">
        <f t="shared" si="1"/>
        <v>7.107300663</v>
      </c>
      <c r="H164" s="9">
        <f t="shared" si="2"/>
        <v>2744.874191</v>
      </c>
      <c r="I164" s="10">
        <f t="shared" si="3"/>
        <v>0.3862048788</v>
      </c>
      <c r="J164" s="7" t="str">
        <f>IFERROR(__xludf.DUMMYFUNCTION("""COMPUTED_VALUE"""),"Cundinamarca")</f>
        <v>Cundinamarca</v>
      </c>
      <c r="K164" s="7" t="str">
        <f>IFERROR(__xludf.DUMMYFUNCTION("""COMPUTED_VALUE"""),"Hombres")</f>
        <v>Hombres</v>
      </c>
      <c r="L164" s="7" t="str">
        <f>IFERROR(__xludf.DUMMYFUNCTION("""COMPUTED_VALUE"""),"35-44")</f>
        <v>35-44</v>
      </c>
      <c r="M164" s="7" t="str">
        <f>IFERROR(__xludf.DUMMYFUNCTION("""COMPUTED_VALUE"""),"no más extorsión en colombia | ext | hep | me")</f>
        <v>no más extorsión en colombia | ext | hep | me</v>
      </c>
      <c r="N164" s="7" t="s">
        <v>25</v>
      </c>
      <c r="O164" s="7" t="str">
        <f>IFERROR(__xludf.DUMMYFUNCTION("""COMPUTED_VALUE"""),"Seguridad")</f>
        <v>Seguridad</v>
      </c>
      <c r="P164" s="7" t="str">
        <f>IFERROR(__xludf.DUMMYFUNCTION("""COMPUTED_VALUE"""),"Extorsión")</f>
        <v>Extorsión</v>
      </c>
      <c r="Q164" s="7" t="str">
        <f>IFERROR(__xludf.DUMMYFUNCTION("""COMPUTED_VALUE"""),"HEP")</f>
        <v>HEP</v>
      </c>
      <c r="R164" s="7" t="s">
        <v>29</v>
      </c>
      <c r="S164" s="7" t="s">
        <v>30</v>
      </c>
      <c r="T164" s="7" t="s">
        <v>31</v>
      </c>
      <c r="U164" s="7" t="str">
        <f>IFERROR(__xludf.DUMMYFUNCTION("""COMPUTED_VALUE"""),"Mixto / Equilibrado")</f>
        <v>Mixto / Equilibrado</v>
      </c>
      <c r="V164" s="12" t="s">
        <v>35</v>
      </c>
    </row>
    <row r="165">
      <c r="A165" s="7" t="s">
        <v>76</v>
      </c>
      <c r="B165" s="7" t="s">
        <v>77</v>
      </c>
      <c r="C165" s="7" t="s">
        <v>42</v>
      </c>
      <c r="D165" s="8">
        <v>149231.46</v>
      </c>
      <c r="E165" s="8">
        <v>117400.0</v>
      </c>
      <c r="F165" s="8">
        <v>14237.0</v>
      </c>
      <c r="G165" s="9">
        <f t="shared" si="1"/>
        <v>10.48194563</v>
      </c>
      <c r="H165" s="9">
        <f t="shared" si="2"/>
        <v>1271.136797</v>
      </c>
      <c r="I165" s="10">
        <f t="shared" si="3"/>
        <v>0.1212691652</v>
      </c>
      <c r="J165" s="7" t="str">
        <f>IFERROR(__xludf.DUMMYFUNCTION("""COMPUTED_VALUE"""),"Bolívar")</f>
        <v>Bolívar</v>
      </c>
      <c r="K165" s="7" t="str">
        <f>IFERROR(__xludf.DUMMYFUNCTION("""COMPUTED_VALUE"""),"Mujeres")</f>
        <v>Mujeres</v>
      </c>
      <c r="L165" s="7" t="str">
        <f>IFERROR(__xludf.DUMMYFUNCTION("""COMPUTED_VALUE"""),"25-34")</f>
        <v>25-34</v>
      </c>
      <c r="M165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65" s="7" t="s">
        <v>25</v>
      </c>
      <c r="O165" s="7" t="str">
        <f>IFERROR(__xludf.DUMMYFUNCTION("""COMPUTED_VALUE"""),"Salud")</f>
        <v>Salud</v>
      </c>
      <c r="P165" s="7" t="str">
        <f>IFERROR(__xludf.DUMMYFUNCTION("""COMPUTED_VALUE"""),"Deuda y quejas en el sector salud")</f>
        <v>Deuda y quejas en el sector salud</v>
      </c>
      <c r="Q165" s="7" t="str">
        <f>IFERROR(__xludf.DUMMYFUNCTION("""COMPUTED_VALUE"""),"HCO")</f>
        <v>HCO</v>
      </c>
      <c r="R165" s="7" t="s">
        <v>29</v>
      </c>
      <c r="S165" s="7" t="s">
        <v>43</v>
      </c>
      <c r="T165" s="7" t="s">
        <v>44</v>
      </c>
      <c r="U165" s="7" t="str">
        <f>IFERROR(__xludf.DUMMYFUNCTION("""COMPUTED_VALUE"""),"Técnico / Especializado")</f>
        <v>Técnico / Especializado</v>
      </c>
      <c r="V165" s="12" t="s">
        <v>45</v>
      </c>
    </row>
    <row r="166">
      <c r="A166" s="7" t="s">
        <v>53</v>
      </c>
      <c r="B166" s="7" t="s">
        <v>54</v>
      </c>
      <c r="C166" s="7" t="s">
        <v>89</v>
      </c>
      <c r="D166" s="8">
        <v>148556.13</v>
      </c>
      <c r="E166" s="8">
        <v>57135.0</v>
      </c>
      <c r="F166" s="8">
        <v>12163.0</v>
      </c>
      <c r="G166" s="9">
        <f t="shared" si="1"/>
        <v>12.21377374</v>
      </c>
      <c r="H166" s="9">
        <f t="shared" si="2"/>
        <v>2600.089787</v>
      </c>
      <c r="I166" s="10">
        <f t="shared" si="3"/>
        <v>0.2128817712</v>
      </c>
      <c r="J166" s="7" t="str">
        <f>IFERROR(__xludf.DUMMYFUNCTION("""COMPUTED_VALUE"""),"Atl/ Cor/ Ris/ Sant/ Tol")</f>
        <v>Atl/ Cor/ Ris/ Sant/ Tol</v>
      </c>
      <c r="K166" s="7" t="str">
        <f>IFERROR(__xludf.DUMMYFUNCTION("""COMPUTED_VALUE"""),"Hombres")</f>
        <v>Hombres</v>
      </c>
      <c r="L166" s="7" t="str">
        <f>IFERROR(__xludf.DUMMYFUNCTION("""COMPUTED_VALUE"""),"55+")</f>
        <v>55+</v>
      </c>
      <c r="M166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166" s="7" t="s">
        <v>25</v>
      </c>
      <c r="O166" s="7" t="str">
        <f>IFERROR(__xludf.DUMMYFUNCTION("""COMPUTED_VALUE"""),"Seguridad")</f>
        <v>Seguridad</v>
      </c>
      <c r="P166" s="7" t="str">
        <f>IFERROR(__xludf.DUMMYFUNCTION("""COMPUTED_VALUE"""),"Extorsión/Cárceles/Campo")</f>
        <v>Extorsión/Cárceles/Campo</v>
      </c>
      <c r="Q166" s="7" t="str">
        <f>IFERROR(__xludf.DUMMYFUNCTION("""COMPUTED_VALUE"""),"VEP")</f>
        <v>VEP</v>
      </c>
      <c r="R166" s="7" t="s">
        <v>47</v>
      </c>
      <c r="S166" s="7" t="s">
        <v>30</v>
      </c>
      <c r="T166" s="7" t="s">
        <v>31</v>
      </c>
      <c r="U166" s="7" t="str">
        <f>IFERROR(__xludf.DUMMYFUNCTION("""COMPUTED_VALUE"""),"Mixto / Equilibrado")</f>
        <v>Mixto / Equilibrado</v>
      </c>
      <c r="V166" s="12" t="s">
        <v>90</v>
      </c>
    </row>
    <row r="167">
      <c r="A167" s="7" t="s">
        <v>60</v>
      </c>
      <c r="B167" s="7" t="s">
        <v>61</v>
      </c>
      <c r="C167" s="7" t="s">
        <v>84</v>
      </c>
      <c r="D167" s="8">
        <v>148545.52</v>
      </c>
      <c r="E167" s="8">
        <v>48824.0</v>
      </c>
      <c r="F167" s="8">
        <v>16863.0</v>
      </c>
      <c r="G167" s="9">
        <f t="shared" si="1"/>
        <v>8.808961632</v>
      </c>
      <c r="H167" s="9">
        <f t="shared" si="2"/>
        <v>3042.469277</v>
      </c>
      <c r="I167" s="10">
        <f t="shared" si="3"/>
        <v>0.345383418</v>
      </c>
      <c r="J167" s="7" t="str">
        <f>IFERROR(__xludf.DUMMYFUNCTION("""COMPUTED_VALUE"""),"Atl/ Cor/ Ris/ Sant/ Tol")</f>
        <v>Atl/ Cor/ Ris/ Sant/ Tol</v>
      </c>
      <c r="K167" s="7" t="str">
        <f>IFERROR(__xludf.DUMMYFUNCTION("""COMPUTED_VALUE"""),"Mujeres")</f>
        <v>Mujeres</v>
      </c>
      <c r="L167" s="7" t="str">
        <f>IFERROR(__xludf.DUMMYFUNCTION("""COMPUTED_VALUE"""),"55+")</f>
        <v>55+</v>
      </c>
      <c r="M167" s="7" t="str">
        <f>IFERROR(__xludf.DUMMYFUNCTION("""COMPUTED_VALUE"""),"sin seguridad, no hay agro | ecc | hep | me")</f>
        <v>sin seguridad, no hay agro | ecc | hep | me</v>
      </c>
      <c r="N167" s="7" t="s">
        <v>25</v>
      </c>
      <c r="O167" s="7" t="str">
        <f>IFERROR(__xludf.DUMMYFUNCTION("""COMPUTED_VALUE"""),"Seguridad")</f>
        <v>Seguridad</v>
      </c>
      <c r="P167" s="7" t="str">
        <f>IFERROR(__xludf.DUMMYFUNCTION("""COMPUTED_VALUE"""),"Extorsión/Cárceles/Campo")</f>
        <v>Extorsión/Cárceles/Campo</v>
      </c>
      <c r="Q167" s="7" t="str">
        <f>IFERROR(__xludf.DUMMYFUNCTION("""COMPUTED_VALUE"""),"HEP")</f>
        <v>HEP</v>
      </c>
      <c r="R167" s="7" t="s">
        <v>29</v>
      </c>
      <c r="S167" s="7" t="s">
        <v>30</v>
      </c>
      <c r="T167" s="7" t="s">
        <v>31</v>
      </c>
      <c r="U167" s="7" t="str">
        <f>IFERROR(__xludf.DUMMYFUNCTION("""COMPUTED_VALUE"""),"Mixto / Equilibrado")</f>
        <v>Mixto / Equilibrado</v>
      </c>
      <c r="V167" s="12" t="s">
        <v>85</v>
      </c>
    </row>
    <row r="168">
      <c r="A168" s="7" t="s">
        <v>103</v>
      </c>
      <c r="B168" s="7" t="s">
        <v>104</v>
      </c>
      <c r="C168" s="7" t="s">
        <v>57</v>
      </c>
      <c r="D168" s="8">
        <v>148083.37</v>
      </c>
      <c r="E168" s="8">
        <v>42757.0</v>
      </c>
      <c r="F168" s="8">
        <v>19841.0</v>
      </c>
      <c r="G168" s="9">
        <f t="shared" si="1"/>
        <v>7.463503352</v>
      </c>
      <c r="H168" s="9">
        <f t="shared" si="2"/>
        <v>3463.371378</v>
      </c>
      <c r="I168" s="10">
        <f t="shared" si="3"/>
        <v>0.4640409757</v>
      </c>
      <c r="J168" s="7" t="str">
        <f>IFERROR(__xludf.DUMMYFUNCTION("""COMPUTED_VALUE"""),"Nte. Santander")</f>
        <v>Nte. Santander</v>
      </c>
      <c r="K168" s="7" t="str">
        <f>IFERROR(__xludf.DUMMYFUNCTION("""COMPUTED_VALUE"""),"Mujeres")</f>
        <v>Mujeres</v>
      </c>
      <c r="L168" s="7" t="str">
        <f>IFERROR(__xludf.DUMMYFUNCTION("""COMPUTED_VALUE"""),"35-44")</f>
        <v>35-44</v>
      </c>
      <c r="M168" s="7" t="str">
        <f>IFERROR(__xludf.DUMMYFUNCTION("""COMPUTED_VALUE"""),"conmigo y con todos ustedes, ¡vuelve la seguridad! | ctr | hep | me")</f>
        <v>conmigo y con todos ustedes, ¡vuelve la seguridad! | ctr | hep | me</v>
      </c>
      <c r="N168" s="7" t="s">
        <v>25</v>
      </c>
      <c r="O168" s="7" t="str">
        <f>IFERROR(__xludf.DUMMYFUNCTION("""COMPUTED_VALUE"""),"Seguridad")</f>
        <v>Seguridad</v>
      </c>
      <c r="P168" s="7" t="str">
        <f>IFERROR(__xludf.DUMMYFUNCTION("""COMPUTED_VALUE"""),"Control territorial")</f>
        <v>Control territorial</v>
      </c>
      <c r="Q168" s="7" t="str">
        <f>IFERROR(__xludf.DUMMYFUNCTION("""COMPUTED_VALUE"""),"HEP")</f>
        <v>HEP</v>
      </c>
      <c r="R168" s="7" t="s">
        <v>29</v>
      </c>
      <c r="S168" s="7" t="s">
        <v>30</v>
      </c>
      <c r="T168" s="7" t="s">
        <v>31</v>
      </c>
      <c r="U168" s="7" t="str">
        <f>IFERROR(__xludf.DUMMYFUNCTION("""COMPUTED_VALUE"""),"Mixto / Equilibrado")</f>
        <v>Mixto / Equilibrado</v>
      </c>
      <c r="V168" s="12" t="s">
        <v>58</v>
      </c>
    </row>
    <row r="169">
      <c r="A169" s="7" t="s">
        <v>109</v>
      </c>
      <c r="B169" s="7" t="s">
        <v>110</v>
      </c>
      <c r="C169" s="7" t="s">
        <v>49</v>
      </c>
      <c r="D169" s="8">
        <v>147004.12</v>
      </c>
      <c r="E169" s="8">
        <v>37471.0</v>
      </c>
      <c r="F169" s="8">
        <v>18970.0</v>
      </c>
      <c r="G169" s="9">
        <f t="shared" si="1"/>
        <v>7.749294676</v>
      </c>
      <c r="H169" s="9">
        <f t="shared" si="2"/>
        <v>3923.143765</v>
      </c>
      <c r="I169" s="10">
        <f t="shared" si="3"/>
        <v>0.506258173</v>
      </c>
      <c r="J169" s="7" t="str">
        <f>IFERROR(__xludf.DUMMYFUNCTION("""COMPUTED_VALUE"""),"Cundinamarca")</f>
        <v>Cundinamarca</v>
      </c>
      <c r="K169" s="7" t="str">
        <f>IFERROR(__xludf.DUMMYFUNCTION("""COMPUTED_VALUE"""),"Mujeres")</f>
        <v>Mujeres</v>
      </c>
      <c r="L169" s="7" t="str">
        <f>IFERROR(__xludf.DUMMYFUNCTION("""COMPUTED_VALUE"""),"18-24")</f>
        <v>18-24</v>
      </c>
      <c r="M169" s="7" t="str">
        <f>IFERROR(__xludf.DUMMYFUNCTION("""COMPUTED_VALUE"""),"la seguridad es el camino hacia la paz en colombia | aus | hep | sc")</f>
        <v>la seguridad es el camino hacia la paz en colombia | aus | hep | sc</v>
      </c>
      <c r="N169" s="7" t="s">
        <v>25</v>
      </c>
      <c r="O169" s="7" t="str">
        <f>IFERROR(__xludf.DUMMYFUNCTION("""COMPUTED_VALUE"""),"Seguridad")</f>
        <v>Seguridad</v>
      </c>
      <c r="P169" s="7" t="str">
        <f>IFERROR(__xludf.DUMMYFUNCTION("""COMPUTED_VALUE"""),"Álvaro Uribe/Seguridad democrática")</f>
        <v>Álvaro Uribe/Seguridad democrática</v>
      </c>
      <c r="Q169" s="7" t="str">
        <f>IFERROR(__xludf.DUMMYFUNCTION("""COMPUTED_VALUE"""),"HEP")</f>
        <v>HEP</v>
      </c>
      <c r="R169" s="7" t="s">
        <v>29</v>
      </c>
      <c r="S169" s="7" t="s">
        <v>30</v>
      </c>
      <c r="T169" s="7" t="s">
        <v>31</v>
      </c>
      <c r="U169" s="7" t="str">
        <f>IFERROR(__xludf.DUMMYFUNCTION("""COMPUTED_VALUE"""),"Sencillo / Cotidiano")</f>
        <v>Sencillo / Cotidiano</v>
      </c>
      <c r="V169" s="12" t="s">
        <v>50</v>
      </c>
    </row>
    <row r="170">
      <c r="A170" s="7" t="s">
        <v>55</v>
      </c>
      <c r="B170" s="7" t="s">
        <v>56</v>
      </c>
      <c r="C170" s="7" t="s">
        <v>84</v>
      </c>
      <c r="D170" s="8">
        <v>146848.8</v>
      </c>
      <c r="E170" s="8">
        <v>50632.0</v>
      </c>
      <c r="F170" s="8">
        <v>17683.0</v>
      </c>
      <c r="G170" s="9">
        <f t="shared" si="1"/>
        <v>8.304518464</v>
      </c>
      <c r="H170" s="9">
        <f t="shared" si="2"/>
        <v>2900.316006</v>
      </c>
      <c r="I170" s="10">
        <f t="shared" si="3"/>
        <v>0.3492455364</v>
      </c>
      <c r="J170" s="7" t="str">
        <f>IFERROR(__xludf.DUMMYFUNCTION("""COMPUTED_VALUE"""),"Antioquia")</f>
        <v>Antioquia</v>
      </c>
      <c r="K170" s="7" t="str">
        <f>IFERROR(__xludf.DUMMYFUNCTION("""COMPUTED_VALUE"""),"Mujeres")</f>
        <v>Mujeres</v>
      </c>
      <c r="L170" s="7" t="str">
        <f>IFERROR(__xludf.DUMMYFUNCTION("""COMPUTED_VALUE"""),"35-44")</f>
        <v>35-44</v>
      </c>
      <c r="M170" s="7" t="str">
        <f>IFERROR(__xludf.DUMMYFUNCTION("""COMPUTED_VALUE"""),"sin seguridad, no hay agro | ecc | hep | me")</f>
        <v>sin seguridad, no hay agro | ecc | hep | me</v>
      </c>
      <c r="N170" s="7" t="s">
        <v>25</v>
      </c>
      <c r="O170" s="7" t="str">
        <f>IFERROR(__xludf.DUMMYFUNCTION("""COMPUTED_VALUE"""),"Seguridad")</f>
        <v>Seguridad</v>
      </c>
      <c r="P170" s="7" t="str">
        <f>IFERROR(__xludf.DUMMYFUNCTION("""COMPUTED_VALUE"""),"Extorsión/Cárceles/Campo")</f>
        <v>Extorsión/Cárceles/Campo</v>
      </c>
      <c r="Q170" s="7" t="str">
        <f>IFERROR(__xludf.DUMMYFUNCTION("""COMPUTED_VALUE"""),"HEP")</f>
        <v>HEP</v>
      </c>
      <c r="R170" s="7" t="s">
        <v>29</v>
      </c>
      <c r="S170" s="7" t="s">
        <v>30</v>
      </c>
      <c r="T170" s="7" t="s">
        <v>31</v>
      </c>
      <c r="U170" s="7" t="str">
        <f>IFERROR(__xludf.DUMMYFUNCTION("""COMPUTED_VALUE"""),"Mixto / Equilibrado")</f>
        <v>Mixto / Equilibrado</v>
      </c>
      <c r="V170" s="12" t="s">
        <v>85</v>
      </c>
    </row>
    <row r="171">
      <c r="A171" s="7" t="s">
        <v>62</v>
      </c>
      <c r="B171" s="7" t="s">
        <v>63</v>
      </c>
      <c r="C171" s="7" t="s">
        <v>91</v>
      </c>
      <c r="D171" s="8">
        <v>146668.35</v>
      </c>
      <c r="E171" s="8">
        <v>44703.0</v>
      </c>
      <c r="F171" s="8">
        <v>17895.0</v>
      </c>
      <c r="G171" s="9">
        <f t="shared" si="1"/>
        <v>8.19605197</v>
      </c>
      <c r="H171" s="9">
        <f t="shared" si="2"/>
        <v>3280.950943</v>
      </c>
      <c r="I171" s="10">
        <f t="shared" si="3"/>
        <v>0.4003087041</v>
      </c>
      <c r="J171" s="7" t="str">
        <f>IFERROR(__xludf.DUMMYFUNCTION("""COMPUTED_VALUE"""),"Antioquia")</f>
        <v>Antioquia</v>
      </c>
      <c r="K171" s="7" t="str">
        <f>IFERROR(__xludf.DUMMYFUNCTION("""COMPUTED_VALUE"""),"Hombres")</f>
        <v>Hombres</v>
      </c>
      <c r="L171" s="7" t="str">
        <f>IFERROR(__xludf.DUMMYFUNCTION("""COMPUTED_VALUE"""),"55+")</f>
        <v>55+</v>
      </c>
      <c r="M171" s="7" t="str">
        <f>IFERROR(__xludf.DUMMYFUNCTION("""COMPUTED_VALUE"""),"a los delincuentes les vamos a respirar en la nuca | ifz | hep | me")</f>
        <v>a los delincuentes les vamos a respirar en la nuca | ifz | hep | me</v>
      </c>
      <c r="N171" s="7" t="s">
        <v>25</v>
      </c>
      <c r="O171" s="7" t="str">
        <f>IFERROR(__xludf.DUMMYFUNCTION("""COMPUTED_VALUE"""),"Seguridad")</f>
        <v>Seguridad</v>
      </c>
      <c r="P171" s="7" t="str">
        <f>IFERROR(__xludf.DUMMYFUNCTION("""COMPUTED_VALUE"""),"Inteligencia / Fuerza")</f>
        <v>Inteligencia / Fuerza</v>
      </c>
      <c r="Q171" s="7" t="str">
        <f>IFERROR(__xludf.DUMMYFUNCTION("""COMPUTED_VALUE"""),"HEP")</f>
        <v>HEP</v>
      </c>
      <c r="R171" s="7" t="s">
        <v>29</v>
      </c>
      <c r="S171" s="7" t="s">
        <v>30</v>
      </c>
      <c r="T171" s="7" t="s">
        <v>31</v>
      </c>
      <c r="U171" s="7" t="str">
        <f>IFERROR(__xludf.DUMMYFUNCTION("""COMPUTED_VALUE"""),"Mixto / Equilibrado")</f>
        <v>Mixto / Equilibrado</v>
      </c>
      <c r="V171" s="12" t="s">
        <v>92</v>
      </c>
    </row>
    <row r="172">
      <c r="A172" s="7" t="s">
        <v>87</v>
      </c>
      <c r="B172" s="7" t="s">
        <v>88</v>
      </c>
      <c r="C172" s="7" t="s">
        <v>51</v>
      </c>
      <c r="D172" s="8">
        <v>146419.11</v>
      </c>
      <c r="E172" s="8">
        <v>64063.0</v>
      </c>
      <c r="F172" s="8">
        <v>18755.0</v>
      </c>
      <c r="G172" s="9">
        <f t="shared" si="1"/>
        <v>7.80693735</v>
      </c>
      <c r="H172" s="9">
        <f t="shared" si="2"/>
        <v>2285.548757</v>
      </c>
      <c r="I172" s="10">
        <f t="shared" si="3"/>
        <v>0.2927586907</v>
      </c>
      <c r="J172" s="7" t="str">
        <f>IFERROR(__xludf.DUMMYFUNCTION("""COMPUTED_VALUE"""),"Cundinamarca")</f>
        <v>Cundinamarca</v>
      </c>
      <c r="K172" s="7" t="str">
        <f>IFERROR(__xludf.DUMMYFUNCTION("""COMPUTED_VALUE"""),"Mujeres")</f>
        <v>Mujeres</v>
      </c>
      <c r="L172" s="7" t="str">
        <f>IFERROR(__xludf.DUMMYFUNCTION("""COMPUTED_VALUE"""),"25-34")</f>
        <v>25-34</v>
      </c>
      <c r="M172" s="7" t="str">
        <f>IFERROR(__xludf.DUMMYFUNCTION("""COMPUTED_VALUE"""),"¡empezó la defensa de la democracia! | sde | hep | me")</f>
        <v>¡empezó la defensa de la democracia! | sde | hep | me</v>
      </c>
      <c r="N172" s="7" t="s">
        <v>25</v>
      </c>
      <c r="O172" s="7" t="str">
        <f>IFERROR(__xludf.DUMMYFUNCTION("""COMPUTED_VALUE"""),"Seguridad")</f>
        <v>Seguridad</v>
      </c>
      <c r="P172" s="7" t="str">
        <f>IFERROR(__xludf.DUMMYFUNCTION("""COMPUTED_VALUE"""),"Seguridad democrática")</f>
        <v>Seguridad democrática</v>
      </c>
      <c r="Q172" s="7" t="str">
        <f>IFERROR(__xludf.DUMMYFUNCTION("""COMPUTED_VALUE"""),"HEP")</f>
        <v>HEP</v>
      </c>
      <c r="R172" s="7" t="s">
        <v>29</v>
      </c>
      <c r="S172" s="7" t="s">
        <v>30</v>
      </c>
      <c r="T172" s="7" t="s">
        <v>31</v>
      </c>
      <c r="U172" s="7" t="str">
        <f>IFERROR(__xludf.DUMMYFUNCTION("""COMPUTED_VALUE"""),"Mixto / Equilibrado")</f>
        <v>Mixto / Equilibrado</v>
      </c>
      <c r="V172" s="12" t="s">
        <v>52</v>
      </c>
    </row>
    <row r="173">
      <c r="A173" s="7" t="s">
        <v>70</v>
      </c>
      <c r="B173" s="7" t="s">
        <v>71</v>
      </c>
      <c r="C173" s="7" t="s">
        <v>72</v>
      </c>
      <c r="D173" s="8">
        <v>145522.95</v>
      </c>
      <c r="E173" s="8">
        <v>65667.0</v>
      </c>
      <c r="F173" s="8">
        <v>20926.0</v>
      </c>
      <c r="G173" s="9">
        <f t="shared" si="1"/>
        <v>6.954169454</v>
      </c>
      <c r="H173" s="9">
        <f t="shared" si="2"/>
        <v>2216.074284</v>
      </c>
      <c r="I173" s="10">
        <f t="shared" si="3"/>
        <v>0.3186684332</v>
      </c>
      <c r="J173" s="7" t="str">
        <f>IFERROR(__xludf.DUMMYFUNCTION("""COMPUTED_VALUE"""),"Atl/ Cor/ Ris/ Sant/ Tol")</f>
        <v>Atl/ Cor/ Ris/ Sant/ Tol</v>
      </c>
      <c r="K173" s="7" t="str">
        <f>IFERROR(__xludf.DUMMYFUNCTION("""COMPUTED_VALUE"""),"Mujeres")</f>
        <v>Mujeres</v>
      </c>
      <c r="L173" s="7" t="str">
        <f>IFERROR(__xludf.DUMMYFUNCTION("""COMPUTED_VALUE"""),"45-54")</f>
        <v>45-54</v>
      </c>
      <c r="M173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73" s="7" t="s">
        <v>25</v>
      </c>
      <c r="O173" s="7" t="str">
        <f>IFERROR(__xludf.DUMMYFUNCTION("""COMPUTED_VALUE"""),"Seguridad")</f>
        <v>Seguridad</v>
      </c>
      <c r="P173" s="7" t="str">
        <f>IFERROR(__xludf.DUMMYFUNCTION("""COMPUTED_VALUE"""),"Seguridad democrática")</f>
        <v>Seguridad democrática</v>
      </c>
      <c r="Q173" s="7" t="str">
        <f>IFERROR(__xludf.DUMMYFUNCTION("""COMPUTED_VALUE"""),"HEP")</f>
        <v>HEP</v>
      </c>
      <c r="R173" s="7" t="s">
        <v>29</v>
      </c>
      <c r="S173" s="7" t="s">
        <v>30</v>
      </c>
      <c r="T173" s="7" t="s">
        <v>31</v>
      </c>
      <c r="U173" s="7" t="str">
        <f>IFERROR(__xludf.DUMMYFUNCTION("""COMPUTED_VALUE"""),"Mixto / Equilibrado")</f>
        <v>Mixto / Equilibrado</v>
      </c>
      <c r="V173" s="12" t="s">
        <v>73</v>
      </c>
    </row>
    <row r="174">
      <c r="A174" s="7" t="s">
        <v>66</v>
      </c>
      <c r="B174" s="7" t="s">
        <v>67</v>
      </c>
      <c r="C174" s="7" t="s">
        <v>72</v>
      </c>
      <c r="D174" s="8">
        <v>143373.93</v>
      </c>
      <c r="E174" s="8">
        <v>93837.0</v>
      </c>
      <c r="F174" s="8">
        <v>16978.0</v>
      </c>
      <c r="G174" s="9">
        <f t="shared" si="1"/>
        <v>8.444689009</v>
      </c>
      <c r="H174" s="9">
        <f t="shared" si="2"/>
        <v>1527.904025</v>
      </c>
      <c r="I174" s="10">
        <f t="shared" si="3"/>
        <v>0.1809307629</v>
      </c>
      <c r="J174" s="7" t="str">
        <f>IFERROR(__xludf.DUMMYFUNCTION("""COMPUTED_VALUE"""),"Antioquia")</f>
        <v>Antioquia</v>
      </c>
      <c r="K174" s="7" t="str">
        <f>IFERROR(__xludf.DUMMYFUNCTION("""COMPUTED_VALUE"""),"Mujeres")</f>
        <v>Mujeres</v>
      </c>
      <c r="L174" s="7" t="str">
        <f>IFERROR(__xludf.DUMMYFUNCTION("""COMPUTED_VALUE"""),"45-54")</f>
        <v>45-54</v>
      </c>
      <c r="M174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174" s="7" t="s">
        <v>25</v>
      </c>
      <c r="O174" s="7" t="str">
        <f>IFERROR(__xludf.DUMMYFUNCTION("""COMPUTED_VALUE"""),"Seguridad")</f>
        <v>Seguridad</v>
      </c>
      <c r="P174" s="7" t="str">
        <f>IFERROR(__xludf.DUMMYFUNCTION("""COMPUTED_VALUE"""),"Seguridad democrática")</f>
        <v>Seguridad democrática</v>
      </c>
      <c r="Q174" s="7" t="str">
        <f>IFERROR(__xludf.DUMMYFUNCTION("""COMPUTED_VALUE"""),"HEP")</f>
        <v>HEP</v>
      </c>
      <c r="R174" s="7" t="s">
        <v>29</v>
      </c>
      <c r="S174" s="7" t="s">
        <v>30</v>
      </c>
      <c r="T174" s="7" t="s">
        <v>31</v>
      </c>
      <c r="U174" s="7" t="str">
        <f>IFERROR(__xludf.DUMMYFUNCTION("""COMPUTED_VALUE"""),"Mixto / Equilibrado")</f>
        <v>Mixto / Equilibrado</v>
      </c>
      <c r="V174" s="12" t="s">
        <v>73</v>
      </c>
    </row>
    <row r="175">
      <c r="A175" s="7" t="s">
        <v>60</v>
      </c>
      <c r="B175" s="7" t="s">
        <v>61</v>
      </c>
      <c r="C175" s="7" t="s">
        <v>82</v>
      </c>
      <c r="D175" s="8">
        <v>142025.74</v>
      </c>
      <c r="E175" s="8">
        <v>67049.0</v>
      </c>
      <c r="F175" s="8">
        <v>20935.0</v>
      </c>
      <c r="G175" s="9">
        <f t="shared" si="1"/>
        <v>6.784128971</v>
      </c>
      <c r="H175" s="9">
        <f t="shared" si="2"/>
        <v>2118.238005</v>
      </c>
      <c r="I175" s="10">
        <f t="shared" si="3"/>
        <v>0.3122343361</v>
      </c>
      <c r="J175" s="7" t="str">
        <f>IFERROR(__xludf.DUMMYFUNCTION("""COMPUTED_VALUE"""),"Atl/ Cor/ Ris/ Sant/ Tol")</f>
        <v>Atl/ Cor/ Ris/ Sant/ Tol</v>
      </c>
      <c r="K175" s="7" t="str">
        <f>IFERROR(__xludf.DUMMYFUNCTION("""COMPUTED_VALUE"""),"Mujeres")</f>
        <v>Mujeres</v>
      </c>
      <c r="L175" s="7" t="str">
        <f>IFERROR(__xludf.DUMMYFUNCTION("""COMPUTED_VALUE"""),"55+")</f>
        <v>55+</v>
      </c>
      <c r="M175" s="7" t="str">
        <f>IFERROR(__xludf.DUMMYFUNCTION("""COMPUTED_VALUE"""),"el empleo es la mejor política social | ept | hep")</f>
        <v>el empleo es la mejor política social | ept | hep</v>
      </c>
      <c r="N175" s="7" t="s">
        <v>25</v>
      </c>
      <c r="O175" s="7" t="str">
        <f>IFERROR(__xludf.DUMMYFUNCTION("""COMPUTED_VALUE"""),"Empleo")</f>
        <v>Empleo</v>
      </c>
      <c r="P175" s="7" t="str">
        <f>IFERROR(__xludf.DUMMYFUNCTION("""COMPUTED_VALUE"""),"Empleo para todos")</f>
        <v>Empleo para todos</v>
      </c>
      <c r="Q175" s="7" t="str">
        <f>IFERROR(__xludf.DUMMYFUNCTION("""COMPUTED_VALUE"""),"HEP")</f>
        <v>HEP</v>
      </c>
      <c r="R175" s="7" t="s">
        <v>29</v>
      </c>
      <c r="S175" s="7" t="s">
        <v>30</v>
      </c>
      <c r="T175" s="7" t="s">
        <v>31</v>
      </c>
      <c r="U175" s="21" t="str">
        <f>IFERROR(__xludf.DUMMYFUNCTION("""COMPUTED_VALUE"""),"")</f>
        <v/>
      </c>
      <c r="V175" s="12" t="s">
        <v>86</v>
      </c>
    </row>
    <row r="176">
      <c r="A176" s="7" t="s">
        <v>111</v>
      </c>
      <c r="B176" s="7" t="s">
        <v>112</v>
      </c>
      <c r="C176" s="7" t="s">
        <v>51</v>
      </c>
      <c r="D176" s="8">
        <v>138235.03</v>
      </c>
      <c r="E176" s="8">
        <v>60760.0</v>
      </c>
      <c r="F176" s="8">
        <v>22253.0</v>
      </c>
      <c r="G176" s="9">
        <f t="shared" si="1"/>
        <v>6.211972768</v>
      </c>
      <c r="H176" s="9">
        <f t="shared" si="2"/>
        <v>2275.099243</v>
      </c>
      <c r="I176" s="10">
        <f t="shared" si="3"/>
        <v>0.3662442396</v>
      </c>
      <c r="J176" s="7" t="str">
        <f>IFERROR(__xludf.DUMMYFUNCTION("""COMPUTED_VALUE"""),"Cundinamarca")</f>
        <v>Cundinamarca</v>
      </c>
      <c r="K176" s="7" t="str">
        <f>IFERROR(__xludf.DUMMYFUNCTION("""COMPUTED_VALUE"""),"Mujeres")</f>
        <v>Mujeres</v>
      </c>
      <c r="L176" s="7" t="str">
        <f>IFERROR(__xludf.DUMMYFUNCTION("""COMPUTED_VALUE"""),"55+")</f>
        <v>55+</v>
      </c>
      <c r="M176" s="7" t="str">
        <f>IFERROR(__xludf.DUMMYFUNCTION("""COMPUTED_VALUE"""),"¡empezó la defensa de la democracia! | sde | hep | me")</f>
        <v>¡empezó la defensa de la democracia! | sde | hep | me</v>
      </c>
      <c r="N176" s="7" t="s">
        <v>25</v>
      </c>
      <c r="O176" s="7" t="str">
        <f>IFERROR(__xludf.DUMMYFUNCTION("""COMPUTED_VALUE"""),"Seguridad")</f>
        <v>Seguridad</v>
      </c>
      <c r="P176" s="7" t="str">
        <f>IFERROR(__xludf.DUMMYFUNCTION("""COMPUTED_VALUE"""),"Seguridad democrática")</f>
        <v>Seguridad democrática</v>
      </c>
      <c r="Q176" s="7" t="str">
        <f>IFERROR(__xludf.DUMMYFUNCTION("""COMPUTED_VALUE"""),"HEP")</f>
        <v>HEP</v>
      </c>
      <c r="R176" s="7" t="s">
        <v>29</v>
      </c>
      <c r="S176" s="7" t="s">
        <v>30</v>
      </c>
      <c r="T176" s="7" t="s">
        <v>31</v>
      </c>
      <c r="U176" s="7" t="str">
        <f>IFERROR(__xludf.DUMMYFUNCTION("""COMPUTED_VALUE"""),"Mixto / Equilibrado")</f>
        <v>Mixto / Equilibrado</v>
      </c>
      <c r="V176" s="12" t="s">
        <v>52</v>
      </c>
    </row>
    <row r="177">
      <c r="A177" s="7" t="s">
        <v>87</v>
      </c>
      <c r="B177" s="7" t="s">
        <v>88</v>
      </c>
      <c r="C177" s="7" t="s">
        <v>57</v>
      </c>
      <c r="D177" s="8">
        <v>138093.38</v>
      </c>
      <c r="E177" s="8">
        <v>41586.0</v>
      </c>
      <c r="F177" s="8">
        <v>18745.0</v>
      </c>
      <c r="G177" s="9">
        <f t="shared" si="1"/>
        <v>7.366944785</v>
      </c>
      <c r="H177" s="9">
        <f t="shared" si="2"/>
        <v>3320.669937</v>
      </c>
      <c r="I177" s="10">
        <f t="shared" si="3"/>
        <v>0.4507526571</v>
      </c>
      <c r="J177" s="7" t="str">
        <f>IFERROR(__xludf.DUMMYFUNCTION("""COMPUTED_VALUE"""),"Cundinamarca")</f>
        <v>Cundinamarca</v>
      </c>
      <c r="K177" s="7" t="str">
        <f>IFERROR(__xludf.DUMMYFUNCTION("""COMPUTED_VALUE"""),"Mujeres")</f>
        <v>Mujeres</v>
      </c>
      <c r="L177" s="7" t="str">
        <f>IFERROR(__xludf.DUMMYFUNCTION("""COMPUTED_VALUE"""),"25-34")</f>
        <v>25-34</v>
      </c>
      <c r="M177" s="7" t="str">
        <f>IFERROR(__xludf.DUMMYFUNCTION("""COMPUTED_VALUE"""),"conmigo y con todos ustedes, ¡vuelve la seguridad! | ctr | hep | me")</f>
        <v>conmigo y con todos ustedes, ¡vuelve la seguridad! | ctr | hep | me</v>
      </c>
      <c r="N177" s="7" t="s">
        <v>25</v>
      </c>
      <c r="O177" s="7" t="str">
        <f>IFERROR(__xludf.DUMMYFUNCTION("""COMPUTED_VALUE"""),"Seguridad")</f>
        <v>Seguridad</v>
      </c>
      <c r="P177" s="7" t="str">
        <f>IFERROR(__xludf.DUMMYFUNCTION("""COMPUTED_VALUE"""),"Control territorial")</f>
        <v>Control territorial</v>
      </c>
      <c r="Q177" s="7" t="str">
        <f>IFERROR(__xludf.DUMMYFUNCTION("""COMPUTED_VALUE"""),"HEP")</f>
        <v>HEP</v>
      </c>
      <c r="R177" s="7" t="s">
        <v>29</v>
      </c>
      <c r="S177" s="7" t="s">
        <v>30</v>
      </c>
      <c r="T177" s="7" t="s">
        <v>31</v>
      </c>
      <c r="U177" s="7" t="str">
        <f>IFERROR(__xludf.DUMMYFUNCTION("""COMPUTED_VALUE"""),"Mixto / Equilibrado")</f>
        <v>Mixto / Equilibrado</v>
      </c>
      <c r="V177" s="12" t="s">
        <v>58</v>
      </c>
    </row>
    <row r="178">
      <c r="A178" s="7" t="s">
        <v>70</v>
      </c>
      <c r="B178" s="7" t="s">
        <v>71</v>
      </c>
      <c r="C178" s="7" t="s">
        <v>84</v>
      </c>
      <c r="D178" s="8">
        <v>137896.67</v>
      </c>
      <c r="E178" s="8">
        <v>45664.0</v>
      </c>
      <c r="F178" s="8">
        <v>19056.0</v>
      </c>
      <c r="G178" s="9">
        <f t="shared" si="1"/>
        <v>7.236391163</v>
      </c>
      <c r="H178" s="9">
        <f t="shared" si="2"/>
        <v>3019.811449</v>
      </c>
      <c r="I178" s="10">
        <f t="shared" si="3"/>
        <v>0.4173090399</v>
      </c>
      <c r="J178" s="7" t="str">
        <f>IFERROR(__xludf.DUMMYFUNCTION("""COMPUTED_VALUE"""),"Atl/ Cor/ Ris/ Sant/ Tol")</f>
        <v>Atl/ Cor/ Ris/ Sant/ Tol</v>
      </c>
      <c r="K178" s="7" t="str">
        <f>IFERROR(__xludf.DUMMYFUNCTION("""COMPUTED_VALUE"""),"Mujeres")</f>
        <v>Mujeres</v>
      </c>
      <c r="L178" s="7" t="str">
        <f>IFERROR(__xludf.DUMMYFUNCTION("""COMPUTED_VALUE"""),"45-54")</f>
        <v>45-54</v>
      </c>
      <c r="M178" s="7" t="str">
        <f>IFERROR(__xludf.DUMMYFUNCTION("""COMPUTED_VALUE"""),"sin seguridad, no hay agro | ecc | hep | me")</f>
        <v>sin seguridad, no hay agro | ecc | hep | me</v>
      </c>
      <c r="N178" s="7" t="s">
        <v>25</v>
      </c>
      <c r="O178" s="7" t="str">
        <f>IFERROR(__xludf.DUMMYFUNCTION("""COMPUTED_VALUE"""),"Seguridad")</f>
        <v>Seguridad</v>
      </c>
      <c r="P178" s="7" t="str">
        <f>IFERROR(__xludf.DUMMYFUNCTION("""COMPUTED_VALUE"""),"Extorsión/Cárceles/Campo")</f>
        <v>Extorsión/Cárceles/Campo</v>
      </c>
      <c r="Q178" s="7" t="str">
        <f>IFERROR(__xludf.DUMMYFUNCTION("""COMPUTED_VALUE"""),"HEP")</f>
        <v>HEP</v>
      </c>
      <c r="R178" s="7" t="s">
        <v>29</v>
      </c>
      <c r="S178" s="7" t="s">
        <v>30</v>
      </c>
      <c r="T178" s="7" t="s">
        <v>31</v>
      </c>
      <c r="U178" s="7" t="str">
        <f>IFERROR(__xludf.DUMMYFUNCTION("""COMPUTED_VALUE"""),"Mixto / Equilibrado")</f>
        <v>Mixto / Equilibrado</v>
      </c>
      <c r="V178" s="12" t="s">
        <v>85</v>
      </c>
    </row>
    <row r="179">
      <c r="A179" s="7" t="s">
        <v>40</v>
      </c>
      <c r="B179" s="7" t="s">
        <v>41</v>
      </c>
      <c r="C179" s="7" t="s">
        <v>91</v>
      </c>
      <c r="D179" s="8">
        <v>137769.51</v>
      </c>
      <c r="E179" s="8">
        <v>39029.0</v>
      </c>
      <c r="F179" s="8">
        <v>18400.0</v>
      </c>
      <c r="G179" s="9">
        <f t="shared" si="1"/>
        <v>7.48747337</v>
      </c>
      <c r="H179" s="9">
        <f t="shared" si="2"/>
        <v>3529.926721</v>
      </c>
      <c r="I179" s="10">
        <f t="shared" si="3"/>
        <v>0.4714443106</v>
      </c>
      <c r="J179" s="7" t="str">
        <f>IFERROR(__xludf.DUMMYFUNCTION("""COMPUTED_VALUE"""),"Atl/ Cor/ Ris/ Sant/ Tol")</f>
        <v>Atl/ Cor/ Ris/ Sant/ Tol</v>
      </c>
      <c r="K179" s="7" t="str">
        <f>IFERROR(__xludf.DUMMYFUNCTION("""COMPUTED_VALUE"""),"Mujeres")</f>
        <v>Mujeres</v>
      </c>
      <c r="L179" s="7" t="str">
        <f>IFERROR(__xludf.DUMMYFUNCTION("""COMPUTED_VALUE"""),"35-44")</f>
        <v>35-44</v>
      </c>
      <c r="M179" s="7" t="str">
        <f>IFERROR(__xludf.DUMMYFUNCTION("""COMPUTED_VALUE"""),"a los delincuentes les vamos a respirar en la nuca | ifz | hep | me")</f>
        <v>a los delincuentes les vamos a respirar en la nuca | ifz | hep | me</v>
      </c>
      <c r="N179" s="7" t="s">
        <v>25</v>
      </c>
      <c r="O179" s="7" t="str">
        <f>IFERROR(__xludf.DUMMYFUNCTION("""COMPUTED_VALUE"""),"Seguridad")</f>
        <v>Seguridad</v>
      </c>
      <c r="P179" s="7" t="str">
        <f>IFERROR(__xludf.DUMMYFUNCTION("""COMPUTED_VALUE"""),"Inteligencia / Fuerza")</f>
        <v>Inteligencia / Fuerza</v>
      </c>
      <c r="Q179" s="7" t="str">
        <f>IFERROR(__xludf.DUMMYFUNCTION("""COMPUTED_VALUE"""),"HEP")</f>
        <v>HEP</v>
      </c>
      <c r="R179" s="7" t="s">
        <v>29</v>
      </c>
      <c r="S179" s="7" t="s">
        <v>30</v>
      </c>
      <c r="T179" s="7" t="s">
        <v>31</v>
      </c>
      <c r="U179" s="7" t="str">
        <f>IFERROR(__xludf.DUMMYFUNCTION("""COMPUTED_VALUE"""),"Mixto / Equilibrado")</f>
        <v>Mixto / Equilibrado</v>
      </c>
      <c r="V179" s="12" t="s">
        <v>92</v>
      </c>
    </row>
    <row r="180">
      <c r="A180" s="7" t="s">
        <v>99</v>
      </c>
      <c r="B180" s="7" t="s">
        <v>100</v>
      </c>
      <c r="C180" s="7" t="s">
        <v>42</v>
      </c>
      <c r="D180" s="8">
        <v>136491.25</v>
      </c>
      <c r="E180" s="8">
        <v>122260.0</v>
      </c>
      <c r="F180" s="8">
        <v>15217.0</v>
      </c>
      <c r="G180" s="9">
        <f t="shared" si="1"/>
        <v>8.969655648</v>
      </c>
      <c r="H180" s="9">
        <f t="shared" si="2"/>
        <v>1116.401521</v>
      </c>
      <c r="I180" s="10">
        <f t="shared" si="3"/>
        <v>0.1244642565</v>
      </c>
      <c r="J180" s="7" t="str">
        <f>IFERROR(__xludf.DUMMYFUNCTION("""COMPUTED_VALUE"""),"Valle")</f>
        <v>Valle</v>
      </c>
      <c r="K180" s="7" t="str">
        <f>IFERROR(__xludf.DUMMYFUNCTION("""COMPUTED_VALUE"""),"Mujeres")</f>
        <v>Mujeres</v>
      </c>
      <c r="L180" s="7" t="str">
        <f>IFERROR(__xludf.DUMMYFUNCTION("""COMPUTED_VALUE"""),"35-44")</f>
        <v>35-44</v>
      </c>
      <c r="M180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80" s="7" t="s">
        <v>25</v>
      </c>
      <c r="O180" s="7" t="str">
        <f>IFERROR(__xludf.DUMMYFUNCTION("""COMPUTED_VALUE"""),"Salud")</f>
        <v>Salud</v>
      </c>
      <c r="P180" s="7" t="str">
        <f>IFERROR(__xludf.DUMMYFUNCTION("""COMPUTED_VALUE"""),"Deuda y quejas en el sector salud")</f>
        <v>Deuda y quejas en el sector salud</v>
      </c>
      <c r="Q180" s="7" t="str">
        <f>IFERROR(__xludf.DUMMYFUNCTION("""COMPUTED_VALUE"""),"HCO")</f>
        <v>HCO</v>
      </c>
      <c r="R180" s="7" t="s">
        <v>29</v>
      </c>
      <c r="S180" s="7" t="s">
        <v>43</v>
      </c>
      <c r="T180" s="7" t="s">
        <v>44</v>
      </c>
      <c r="U180" s="7" t="str">
        <f>IFERROR(__xludf.DUMMYFUNCTION("""COMPUTED_VALUE"""),"Técnico / Especializado")</f>
        <v>Técnico / Especializado</v>
      </c>
      <c r="V180" s="12" t="s">
        <v>45</v>
      </c>
    </row>
    <row r="181">
      <c r="A181" s="7" t="s">
        <v>60</v>
      </c>
      <c r="B181" s="7" t="s">
        <v>61</v>
      </c>
      <c r="C181" s="7" t="s">
        <v>57</v>
      </c>
      <c r="D181" s="8">
        <v>135465.87</v>
      </c>
      <c r="E181" s="8">
        <v>64059.0</v>
      </c>
      <c r="F181" s="8">
        <v>18665.0</v>
      </c>
      <c r="G181" s="9">
        <f t="shared" si="1"/>
        <v>7.257748192</v>
      </c>
      <c r="H181" s="9">
        <f t="shared" si="2"/>
        <v>2114.704725</v>
      </c>
      <c r="I181" s="10">
        <f t="shared" si="3"/>
        <v>0.2913720164</v>
      </c>
      <c r="J181" s="7" t="str">
        <f>IFERROR(__xludf.DUMMYFUNCTION("""COMPUTED_VALUE"""),"Atl/ Cor/ Ris/ Sant/ Tol")</f>
        <v>Atl/ Cor/ Ris/ Sant/ Tol</v>
      </c>
      <c r="K181" s="7" t="str">
        <f>IFERROR(__xludf.DUMMYFUNCTION("""COMPUTED_VALUE"""),"Mujeres")</f>
        <v>Mujeres</v>
      </c>
      <c r="L181" s="7" t="str">
        <f>IFERROR(__xludf.DUMMYFUNCTION("""COMPUTED_VALUE"""),"55+")</f>
        <v>55+</v>
      </c>
      <c r="M181" s="7" t="str">
        <f>IFERROR(__xludf.DUMMYFUNCTION("""COMPUTED_VALUE"""),"conmigo y con todos ustedes, ¡vuelve la seguridad! | ctr | hep | me")</f>
        <v>conmigo y con todos ustedes, ¡vuelve la seguridad! | ctr | hep | me</v>
      </c>
      <c r="N181" s="7" t="s">
        <v>25</v>
      </c>
      <c r="O181" s="7" t="str">
        <f>IFERROR(__xludf.DUMMYFUNCTION("""COMPUTED_VALUE"""),"Seguridad")</f>
        <v>Seguridad</v>
      </c>
      <c r="P181" s="7" t="str">
        <f>IFERROR(__xludf.DUMMYFUNCTION("""COMPUTED_VALUE"""),"Control territorial")</f>
        <v>Control territorial</v>
      </c>
      <c r="Q181" s="7" t="str">
        <f>IFERROR(__xludf.DUMMYFUNCTION("""COMPUTED_VALUE"""),"HEP")</f>
        <v>HEP</v>
      </c>
      <c r="R181" s="7" t="s">
        <v>29</v>
      </c>
      <c r="S181" s="7" t="s">
        <v>30</v>
      </c>
      <c r="T181" s="7" t="s">
        <v>31</v>
      </c>
      <c r="U181" s="7" t="str">
        <f>IFERROR(__xludf.DUMMYFUNCTION("""COMPUTED_VALUE"""),"Mixto / Equilibrado")</f>
        <v>Mixto / Equilibrado</v>
      </c>
      <c r="V181" s="12" t="s">
        <v>58</v>
      </c>
    </row>
    <row r="182">
      <c r="A182" s="7" t="s">
        <v>70</v>
      </c>
      <c r="B182" s="7" t="s">
        <v>71</v>
      </c>
      <c r="C182" s="7" t="s">
        <v>82</v>
      </c>
      <c r="D182" s="8">
        <v>134947.81</v>
      </c>
      <c r="E182" s="8">
        <v>67279.0</v>
      </c>
      <c r="F182" s="8">
        <v>19535.0</v>
      </c>
      <c r="G182" s="9">
        <f t="shared" si="1"/>
        <v>6.908001536</v>
      </c>
      <c r="H182" s="9">
        <f t="shared" si="2"/>
        <v>2005.793933</v>
      </c>
      <c r="I182" s="10">
        <f t="shared" si="3"/>
        <v>0.2903580612</v>
      </c>
      <c r="J182" s="7" t="str">
        <f>IFERROR(__xludf.DUMMYFUNCTION("""COMPUTED_VALUE"""),"Atl/ Cor/ Ris/ Sant/ Tol")</f>
        <v>Atl/ Cor/ Ris/ Sant/ Tol</v>
      </c>
      <c r="K182" s="7" t="str">
        <f>IFERROR(__xludf.DUMMYFUNCTION("""COMPUTED_VALUE"""),"Mujeres")</f>
        <v>Mujeres</v>
      </c>
      <c r="L182" s="7" t="str">
        <f>IFERROR(__xludf.DUMMYFUNCTION("""COMPUTED_VALUE"""),"45-54")</f>
        <v>45-54</v>
      </c>
      <c r="M182" s="7" t="str">
        <f>IFERROR(__xludf.DUMMYFUNCTION("""COMPUTED_VALUE"""),"el empleo es la mejor política social | ept | hep")</f>
        <v>el empleo es la mejor política social | ept | hep</v>
      </c>
      <c r="N182" s="7" t="s">
        <v>25</v>
      </c>
      <c r="O182" s="7" t="str">
        <f>IFERROR(__xludf.DUMMYFUNCTION("""COMPUTED_VALUE"""),"Empleo")</f>
        <v>Empleo</v>
      </c>
      <c r="P182" s="7" t="str">
        <f>IFERROR(__xludf.DUMMYFUNCTION("""COMPUTED_VALUE"""),"Empleo para todos")</f>
        <v>Empleo para todos</v>
      </c>
      <c r="Q182" s="7" t="str">
        <f>IFERROR(__xludf.DUMMYFUNCTION("""COMPUTED_VALUE"""),"HEP")</f>
        <v>HEP</v>
      </c>
      <c r="R182" s="7" t="s">
        <v>29</v>
      </c>
      <c r="S182" s="7" t="s">
        <v>30</v>
      </c>
      <c r="T182" s="7" t="s">
        <v>31</v>
      </c>
      <c r="U182" s="21" t="str">
        <f>IFERROR(__xludf.DUMMYFUNCTION("""COMPUTED_VALUE"""),"")</f>
        <v/>
      </c>
      <c r="V182" s="12" t="s">
        <v>86</v>
      </c>
    </row>
    <row r="183">
      <c r="A183" s="7" t="s">
        <v>78</v>
      </c>
      <c r="B183" s="7" t="s">
        <v>79</v>
      </c>
      <c r="C183" s="7" t="s">
        <v>34</v>
      </c>
      <c r="D183" s="8">
        <v>129383.56</v>
      </c>
      <c r="E183" s="8">
        <v>48115.0</v>
      </c>
      <c r="F183" s="8">
        <v>19341.0</v>
      </c>
      <c r="G183" s="9">
        <f t="shared" si="1"/>
        <v>6.689600331</v>
      </c>
      <c r="H183" s="9">
        <f t="shared" si="2"/>
        <v>2689.048322</v>
      </c>
      <c r="I183" s="10">
        <f t="shared" si="3"/>
        <v>0.4019744362</v>
      </c>
      <c r="J183" s="7" t="str">
        <f>IFERROR(__xludf.DUMMYFUNCTION("""COMPUTED_VALUE"""),"Bolívar")</f>
        <v>Bolívar</v>
      </c>
      <c r="K183" s="7" t="str">
        <f>IFERROR(__xludf.DUMMYFUNCTION("""COMPUTED_VALUE"""),"Mujeres")</f>
        <v>Mujeres</v>
      </c>
      <c r="L183" s="7" t="str">
        <f>IFERROR(__xludf.DUMMYFUNCTION("""COMPUTED_VALUE"""),"55+")</f>
        <v>55+</v>
      </c>
      <c r="M183" s="7" t="str">
        <f>IFERROR(__xludf.DUMMYFUNCTION("""COMPUTED_VALUE"""),"no más extorsión en colombia | ext | hep | me")</f>
        <v>no más extorsión en colombia | ext | hep | me</v>
      </c>
      <c r="N183" s="7" t="s">
        <v>25</v>
      </c>
      <c r="O183" s="7" t="str">
        <f>IFERROR(__xludf.DUMMYFUNCTION("""COMPUTED_VALUE"""),"Seguridad")</f>
        <v>Seguridad</v>
      </c>
      <c r="P183" s="7" t="str">
        <f>IFERROR(__xludf.DUMMYFUNCTION("""COMPUTED_VALUE"""),"Extorsión")</f>
        <v>Extorsión</v>
      </c>
      <c r="Q183" s="7" t="str">
        <f>IFERROR(__xludf.DUMMYFUNCTION("""COMPUTED_VALUE"""),"HEP")</f>
        <v>HEP</v>
      </c>
      <c r="R183" s="7" t="s">
        <v>29</v>
      </c>
      <c r="S183" s="7" t="s">
        <v>30</v>
      </c>
      <c r="T183" s="7" t="s">
        <v>31</v>
      </c>
      <c r="U183" s="7" t="str">
        <f>IFERROR(__xludf.DUMMYFUNCTION("""COMPUTED_VALUE"""),"Mixto / Equilibrado")</f>
        <v>Mixto / Equilibrado</v>
      </c>
      <c r="V183" s="12" t="s">
        <v>35</v>
      </c>
    </row>
    <row r="184">
      <c r="A184" s="7" t="s">
        <v>111</v>
      </c>
      <c r="B184" s="7" t="s">
        <v>112</v>
      </c>
      <c r="C184" s="7" t="s">
        <v>42</v>
      </c>
      <c r="D184" s="8">
        <v>128156.27</v>
      </c>
      <c r="E184" s="8">
        <v>91047.0</v>
      </c>
      <c r="F184" s="8">
        <v>13835.0</v>
      </c>
      <c r="G184" s="9">
        <f t="shared" si="1"/>
        <v>9.263192627</v>
      </c>
      <c r="H184" s="9">
        <f t="shared" si="2"/>
        <v>1407.583666</v>
      </c>
      <c r="I184" s="10">
        <f t="shared" si="3"/>
        <v>0.151954485</v>
      </c>
      <c r="J184" s="7" t="str">
        <f>IFERROR(__xludf.DUMMYFUNCTION("""COMPUTED_VALUE"""),"Cundinamarca")</f>
        <v>Cundinamarca</v>
      </c>
      <c r="K184" s="7" t="str">
        <f>IFERROR(__xludf.DUMMYFUNCTION("""COMPUTED_VALUE"""),"Mujeres")</f>
        <v>Mujeres</v>
      </c>
      <c r="L184" s="7" t="str">
        <f>IFERROR(__xludf.DUMMYFUNCTION("""COMPUTED_VALUE"""),"55+")</f>
        <v>55+</v>
      </c>
      <c r="M184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84" s="7" t="s">
        <v>25</v>
      </c>
      <c r="O184" s="7" t="str">
        <f>IFERROR(__xludf.DUMMYFUNCTION("""COMPUTED_VALUE"""),"Salud")</f>
        <v>Salud</v>
      </c>
      <c r="P184" s="7" t="str">
        <f>IFERROR(__xludf.DUMMYFUNCTION("""COMPUTED_VALUE"""),"Deuda y quejas en el sector salud")</f>
        <v>Deuda y quejas en el sector salud</v>
      </c>
      <c r="Q184" s="7" t="str">
        <f>IFERROR(__xludf.DUMMYFUNCTION("""COMPUTED_VALUE"""),"HCO")</f>
        <v>HCO</v>
      </c>
      <c r="R184" s="7" t="s">
        <v>29</v>
      </c>
      <c r="S184" s="7" t="s">
        <v>43</v>
      </c>
      <c r="T184" s="7" t="s">
        <v>44</v>
      </c>
      <c r="U184" s="7" t="str">
        <f>IFERROR(__xludf.DUMMYFUNCTION("""COMPUTED_VALUE"""),"Técnico / Especializado")</f>
        <v>Técnico / Especializado</v>
      </c>
      <c r="V184" s="12" t="s">
        <v>45</v>
      </c>
    </row>
    <row r="185">
      <c r="A185" s="7" t="s">
        <v>76</v>
      </c>
      <c r="B185" s="7" t="s">
        <v>77</v>
      </c>
      <c r="C185" s="7" t="s">
        <v>68</v>
      </c>
      <c r="D185" s="8">
        <v>125834.72</v>
      </c>
      <c r="E185" s="8">
        <v>65042.0</v>
      </c>
      <c r="F185" s="8">
        <v>6266.0</v>
      </c>
      <c r="G185" s="9">
        <f t="shared" si="1"/>
        <v>20.08214491</v>
      </c>
      <c r="H185" s="9">
        <f t="shared" si="2"/>
        <v>1934.668676</v>
      </c>
      <c r="I185" s="10">
        <f t="shared" si="3"/>
        <v>0.09633775099</v>
      </c>
      <c r="J185" s="7" t="str">
        <f>IFERROR(__xludf.DUMMYFUNCTION("""COMPUTED_VALUE"""),"Bolívar")</f>
        <v>Bolívar</v>
      </c>
      <c r="K185" s="7" t="str">
        <f>IFERROR(__xludf.DUMMYFUNCTION("""COMPUTED_VALUE"""),"Mujeres")</f>
        <v>Mujeres</v>
      </c>
      <c r="L185" s="7" t="str">
        <f>IFERROR(__xludf.DUMMYFUNCTION("""COMPUTED_VALUE"""),"25-34")</f>
        <v>25-34</v>
      </c>
      <c r="M185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185" s="7" t="s">
        <v>25</v>
      </c>
      <c r="O185" s="7" t="str">
        <f>IFERROR(__xludf.DUMMYFUNCTION("""COMPUTED_VALUE"""),"Petro/Corrupción/Política")</f>
        <v>Petro/Corrupción/Política</v>
      </c>
      <c r="P185" s="7" t="str">
        <f>IFERROR(__xludf.DUMMYFUNCTION("""COMPUTED_VALUE"""),"Embajadas")</f>
        <v>Embajadas</v>
      </c>
      <c r="Q185" s="7" t="str">
        <f>IFERROR(__xludf.DUMMYFUNCTION("""COMPUTED_VALUE"""),"VEP")</f>
        <v>VEP</v>
      </c>
      <c r="R185" s="7" t="s">
        <v>47</v>
      </c>
      <c r="S185" s="7" t="s">
        <v>30</v>
      </c>
      <c r="T185" s="7" t="s">
        <v>31</v>
      </c>
      <c r="U185" s="7" t="str">
        <f>IFERROR(__xludf.DUMMYFUNCTION("""COMPUTED_VALUE"""),"Mixto / Equilibrado")</f>
        <v>Mixto / Equilibrado</v>
      </c>
      <c r="V185" s="12" t="s">
        <v>69</v>
      </c>
    </row>
    <row r="186">
      <c r="A186" s="7" t="s">
        <v>36</v>
      </c>
      <c r="B186" s="7" t="s">
        <v>37</v>
      </c>
      <c r="C186" s="7" t="s">
        <v>89</v>
      </c>
      <c r="D186" s="8">
        <v>124956.57</v>
      </c>
      <c r="E186" s="8">
        <v>52488.0</v>
      </c>
      <c r="F186" s="8">
        <v>11236.0</v>
      </c>
      <c r="G186" s="9">
        <f t="shared" si="1"/>
        <v>11.12109025</v>
      </c>
      <c r="H186" s="9">
        <f t="shared" si="2"/>
        <v>2380.669296</v>
      </c>
      <c r="I186" s="10">
        <f t="shared" si="3"/>
        <v>0.2140679774</v>
      </c>
      <c r="J186" s="7" t="str">
        <f>IFERROR(__xludf.DUMMYFUNCTION("""COMPUTED_VALUE"""),"Antioquia")</f>
        <v>Antioquia</v>
      </c>
      <c r="K186" s="7" t="str">
        <f>IFERROR(__xludf.DUMMYFUNCTION("""COMPUTED_VALUE"""),"Mujeres")</f>
        <v>Mujeres</v>
      </c>
      <c r="L186" s="7" t="str">
        <f>IFERROR(__xludf.DUMMYFUNCTION("""COMPUTED_VALUE"""),"25-34")</f>
        <v>25-34</v>
      </c>
      <c r="M186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186" s="7" t="s">
        <v>25</v>
      </c>
      <c r="O186" s="7" t="str">
        <f>IFERROR(__xludf.DUMMYFUNCTION("""COMPUTED_VALUE"""),"Seguridad")</f>
        <v>Seguridad</v>
      </c>
      <c r="P186" s="7" t="str">
        <f>IFERROR(__xludf.DUMMYFUNCTION("""COMPUTED_VALUE"""),"Extorsión/Cárceles/Campo")</f>
        <v>Extorsión/Cárceles/Campo</v>
      </c>
      <c r="Q186" s="7" t="str">
        <f>IFERROR(__xludf.DUMMYFUNCTION("""COMPUTED_VALUE"""),"VEP")</f>
        <v>VEP</v>
      </c>
      <c r="R186" s="7" t="s">
        <v>47</v>
      </c>
      <c r="S186" s="7" t="s">
        <v>30</v>
      </c>
      <c r="T186" s="7" t="s">
        <v>31</v>
      </c>
      <c r="U186" s="7" t="str">
        <f>IFERROR(__xludf.DUMMYFUNCTION("""COMPUTED_VALUE"""),"Mixto / Equilibrado")</f>
        <v>Mixto / Equilibrado</v>
      </c>
      <c r="V186" s="12" t="s">
        <v>90</v>
      </c>
    </row>
    <row r="187">
      <c r="A187" s="14" t="s">
        <v>40</v>
      </c>
      <c r="B187" s="14" t="s">
        <v>41</v>
      </c>
      <c r="C187" s="14" t="s">
        <v>74</v>
      </c>
      <c r="D187" s="15">
        <v>124214.56</v>
      </c>
      <c r="E187" s="15">
        <v>37962.0</v>
      </c>
      <c r="F187" s="15">
        <v>20705.0</v>
      </c>
      <c r="G187" s="16">
        <f t="shared" si="1"/>
        <v>5.999254286</v>
      </c>
      <c r="H187" s="16">
        <f t="shared" si="2"/>
        <v>3272.076287</v>
      </c>
      <c r="I187" s="17">
        <f t="shared" si="3"/>
        <v>0.5454138349</v>
      </c>
      <c r="J187" s="14" t="str">
        <f>IFERROR(__xludf.DUMMYFUNCTION("""COMPUTED_VALUE"""),"Atl/ Cor/ Ris/ Sant/ Tol")</f>
        <v>Atl/ Cor/ Ris/ Sant/ Tol</v>
      </c>
      <c r="K187" s="14" t="str">
        <f>IFERROR(__xludf.DUMMYFUNCTION("""COMPUTED_VALUE"""),"Mujeres")</f>
        <v>Mujeres</v>
      </c>
      <c r="L187" s="14" t="str">
        <f>IFERROR(__xludf.DUMMYFUNCTION("""COMPUTED_VALUE"""),"35-44")</f>
        <v>35-44</v>
      </c>
      <c r="M187" s="14" t="str">
        <f>IFERROR(__xludf.DUMMYFUNCTION("""COMPUTED_VALUE"""),"anuncio 1")</f>
        <v>anuncio 1</v>
      </c>
      <c r="N187" s="14" t="s">
        <v>25</v>
      </c>
      <c r="O187" s="14" t="str">
        <f>IFERROR(__xludf.DUMMYFUNCTION("""COMPUTED_VALUE"""),"Seguridad")</f>
        <v>Seguridad</v>
      </c>
      <c r="P187" s="14" t="str">
        <f>IFERROR(__xludf.DUMMYFUNCTION("""COMPUTED_VALUE"""),"")</f>
        <v/>
      </c>
      <c r="Q187" s="14" t="str">
        <f>IFERROR(__xludf.DUMMYFUNCTION("""COMPUTED_VALUE"""),"")</f>
        <v/>
      </c>
      <c r="R187" s="14" t="s">
        <v>75</v>
      </c>
      <c r="S187" s="14" t="s">
        <v>75</v>
      </c>
      <c r="T187" s="14" t="s">
        <v>75</v>
      </c>
      <c r="U187" s="14" t="str">
        <f>IFERROR(__xludf.DUMMYFUNCTION("""COMPUTED_VALUE"""),"")</f>
        <v/>
      </c>
      <c r="V187" s="18"/>
      <c r="W187" s="19"/>
      <c r="X187" s="19"/>
      <c r="Y187" s="19"/>
      <c r="Z187" s="19"/>
    </row>
    <row r="188">
      <c r="A188" s="7" t="s">
        <v>111</v>
      </c>
      <c r="B188" s="7" t="s">
        <v>112</v>
      </c>
      <c r="C188" s="7" t="s">
        <v>38</v>
      </c>
      <c r="D188" s="8">
        <v>123871.35</v>
      </c>
      <c r="E188" s="8">
        <v>40622.0</v>
      </c>
      <c r="F188" s="8">
        <v>21317.0</v>
      </c>
      <c r="G188" s="9">
        <f t="shared" si="1"/>
        <v>5.810918516</v>
      </c>
      <c r="H188" s="9">
        <f t="shared" si="2"/>
        <v>3049.366107</v>
      </c>
      <c r="I188" s="10">
        <f t="shared" si="3"/>
        <v>0.5247649057</v>
      </c>
      <c r="J188" s="7" t="str">
        <f>IFERROR(__xludf.DUMMYFUNCTION("""COMPUTED_VALUE"""),"Cundinamarca")</f>
        <v>Cundinamarca</v>
      </c>
      <c r="K188" s="7" t="str">
        <f>IFERROR(__xludf.DUMMYFUNCTION("""COMPUTED_VALUE"""),"Mujeres")</f>
        <v>Mujeres</v>
      </c>
      <c r="L188" s="7" t="str">
        <f>IFERROR(__xludf.DUMMYFUNCTION("""COMPUTED_VALUE"""),"55+")</f>
        <v>55+</v>
      </c>
      <c r="M188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188" s="7" t="s">
        <v>25</v>
      </c>
      <c r="O188" s="7" t="str">
        <f>IFERROR(__xludf.DUMMYFUNCTION("""COMPUTED_VALUE"""),"Petro/Corrupción/Política")</f>
        <v>Petro/Corrupción/Política</v>
      </c>
      <c r="P188" s="7" t="str">
        <f>IFERROR(__xludf.DUMMYFUNCTION("""COMPUTED_VALUE"""),"Embajadas")</f>
        <v>Embajadas</v>
      </c>
      <c r="Q188" s="7" t="str">
        <f>IFERROR(__xludf.DUMMYFUNCTION("""COMPUTED_VALUE"""),"HEP")</f>
        <v>HEP</v>
      </c>
      <c r="R188" s="7" t="s">
        <v>29</v>
      </c>
      <c r="S188" s="7" t="s">
        <v>30</v>
      </c>
      <c r="T188" s="7" t="s">
        <v>31</v>
      </c>
      <c r="U188" s="7" t="str">
        <f>IFERROR(__xludf.DUMMYFUNCTION("""COMPUTED_VALUE"""),"Mixto / Equilibrado")</f>
        <v>Mixto / Equilibrado</v>
      </c>
      <c r="V188" s="12" t="s">
        <v>39</v>
      </c>
    </row>
    <row r="189">
      <c r="A189" s="7" t="s">
        <v>40</v>
      </c>
      <c r="B189" s="7" t="s">
        <v>41</v>
      </c>
      <c r="C189" s="7" t="s">
        <v>101</v>
      </c>
      <c r="D189" s="8">
        <v>122750.26</v>
      </c>
      <c r="E189" s="8">
        <v>57952.0</v>
      </c>
      <c r="F189" s="8">
        <v>10551.0</v>
      </c>
      <c r="G189" s="9">
        <f t="shared" si="1"/>
        <v>11.63399299</v>
      </c>
      <c r="H189" s="9">
        <f t="shared" si="2"/>
        <v>2118.136734</v>
      </c>
      <c r="I189" s="10">
        <f t="shared" si="3"/>
        <v>0.1820644671</v>
      </c>
      <c r="J189" s="7" t="str">
        <f>IFERROR(__xludf.DUMMYFUNCTION("""COMPUTED_VALUE"""),"Atl/ Cor/ Ris/ Sant/ Tol")</f>
        <v>Atl/ Cor/ Ris/ Sant/ Tol</v>
      </c>
      <c r="K189" s="7" t="str">
        <f>IFERROR(__xludf.DUMMYFUNCTION("""COMPUTED_VALUE"""),"Mujeres")</f>
        <v>Mujeres</v>
      </c>
      <c r="L189" s="7" t="str">
        <f>IFERROR(__xludf.DUMMYFUNCTION("""COMPUTED_VALUE"""),"35-44")</f>
        <v>35-44</v>
      </c>
      <c r="M189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89" s="7" t="s">
        <v>25</v>
      </c>
      <c r="O189" s="7" t="str">
        <f>IFERROR(__xludf.DUMMYFUNCTION("""COMPUTED_VALUE"""),"Empleo")</f>
        <v>Empleo</v>
      </c>
      <c r="P189" s="7" t="str">
        <f>IFERROR(__xludf.DUMMYFUNCTION("""COMPUTED_VALUE"""),"Desempleo")</f>
        <v>Desempleo</v>
      </c>
      <c r="Q189" s="7" t="str">
        <f>IFERROR(__xludf.DUMMYFUNCTION("""COMPUTED_VALUE"""),"VCO")</f>
        <v>VCO</v>
      </c>
      <c r="R189" s="7" t="s">
        <v>47</v>
      </c>
      <c r="S189" s="7" t="s">
        <v>43</v>
      </c>
      <c r="T189" s="7" t="s">
        <v>44</v>
      </c>
      <c r="U189" s="7" t="str">
        <f>IFERROR(__xludf.DUMMYFUNCTION("""COMPUTED_VALUE"""),"Mixto / Equilibrado")</f>
        <v>Mixto / Equilibrado</v>
      </c>
      <c r="V189" s="12" t="s">
        <v>102</v>
      </c>
    </row>
    <row r="190">
      <c r="A190" s="7" t="s">
        <v>78</v>
      </c>
      <c r="B190" s="7" t="s">
        <v>79</v>
      </c>
      <c r="C190" s="7" t="s">
        <v>57</v>
      </c>
      <c r="D190" s="8">
        <v>122234.96</v>
      </c>
      <c r="E190" s="8">
        <v>40050.0</v>
      </c>
      <c r="F190" s="8">
        <v>16308.0</v>
      </c>
      <c r="G190" s="9">
        <f t="shared" si="1"/>
        <v>7.495398577</v>
      </c>
      <c r="H190" s="9">
        <f t="shared" si="2"/>
        <v>3052.058926</v>
      </c>
      <c r="I190" s="10">
        <f t="shared" si="3"/>
        <v>0.4071910112</v>
      </c>
      <c r="J190" s="7" t="str">
        <f>IFERROR(__xludf.DUMMYFUNCTION("""COMPUTED_VALUE"""),"Bolívar")</f>
        <v>Bolívar</v>
      </c>
      <c r="K190" s="7" t="str">
        <f>IFERROR(__xludf.DUMMYFUNCTION("""COMPUTED_VALUE"""),"Mujeres")</f>
        <v>Mujeres</v>
      </c>
      <c r="L190" s="7" t="str">
        <f>IFERROR(__xludf.DUMMYFUNCTION("""COMPUTED_VALUE"""),"55+")</f>
        <v>55+</v>
      </c>
      <c r="M190" s="7" t="str">
        <f>IFERROR(__xludf.DUMMYFUNCTION("""COMPUTED_VALUE"""),"conmigo y con todos ustedes, ¡vuelve la seguridad! | ctr | hep | me")</f>
        <v>conmigo y con todos ustedes, ¡vuelve la seguridad! | ctr | hep | me</v>
      </c>
      <c r="N190" s="7" t="s">
        <v>25</v>
      </c>
      <c r="O190" s="7" t="str">
        <f>IFERROR(__xludf.DUMMYFUNCTION("""COMPUTED_VALUE"""),"Seguridad")</f>
        <v>Seguridad</v>
      </c>
      <c r="P190" s="7" t="str">
        <f>IFERROR(__xludf.DUMMYFUNCTION("""COMPUTED_VALUE"""),"Control territorial")</f>
        <v>Control territorial</v>
      </c>
      <c r="Q190" s="7" t="str">
        <f>IFERROR(__xludf.DUMMYFUNCTION("""COMPUTED_VALUE"""),"HEP")</f>
        <v>HEP</v>
      </c>
      <c r="R190" s="7" t="s">
        <v>29</v>
      </c>
      <c r="S190" s="7" t="s">
        <v>30</v>
      </c>
      <c r="T190" s="7" t="s">
        <v>31</v>
      </c>
      <c r="U190" s="7" t="str">
        <f>IFERROR(__xludf.DUMMYFUNCTION("""COMPUTED_VALUE"""),"Mixto / Equilibrado")</f>
        <v>Mixto / Equilibrado</v>
      </c>
      <c r="V190" s="12" t="s">
        <v>58</v>
      </c>
    </row>
    <row r="191">
      <c r="A191" s="7" t="s">
        <v>93</v>
      </c>
      <c r="B191" s="7" t="s">
        <v>94</v>
      </c>
      <c r="C191" s="7" t="s">
        <v>42</v>
      </c>
      <c r="D191" s="8">
        <v>120511.49</v>
      </c>
      <c r="E191" s="8">
        <v>83807.0</v>
      </c>
      <c r="F191" s="8">
        <v>12171.0</v>
      </c>
      <c r="G191" s="9">
        <f t="shared" si="1"/>
        <v>9.901527401</v>
      </c>
      <c r="H191" s="9">
        <f t="shared" si="2"/>
        <v>1437.96449</v>
      </c>
      <c r="I191" s="10">
        <f t="shared" si="3"/>
        <v>0.1452265324</v>
      </c>
      <c r="J191" s="7" t="str">
        <f>IFERROR(__xludf.DUMMYFUNCTION("""COMPUTED_VALUE"""),"Nte. Santander")</f>
        <v>Nte. Santander</v>
      </c>
      <c r="K191" s="7" t="str">
        <f>IFERROR(__xludf.DUMMYFUNCTION("""COMPUTED_VALUE"""),"Mujeres")</f>
        <v>Mujeres</v>
      </c>
      <c r="L191" s="7" t="str">
        <f>IFERROR(__xludf.DUMMYFUNCTION("""COMPUTED_VALUE"""),"25-34")</f>
        <v>25-34</v>
      </c>
      <c r="M191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191" s="7" t="s">
        <v>25</v>
      </c>
      <c r="O191" s="7" t="str">
        <f>IFERROR(__xludf.DUMMYFUNCTION("""COMPUTED_VALUE"""),"Salud")</f>
        <v>Salud</v>
      </c>
      <c r="P191" s="7" t="str">
        <f>IFERROR(__xludf.DUMMYFUNCTION("""COMPUTED_VALUE"""),"Deuda y quejas en el sector salud")</f>
        <v>Deuda y quejas en el sector salud</v>
      </c>
      <c r="Q191" s="7" t="str">
        <f>IFERROR(__xludf.DUMMYFUNCTION("""COMPUTED_VALUE"""),"HCO")</f>
        <v>HCO</v>
      </c>
      <c r="R191" s="7" t="s">
        <v>29</v>
      </c>
      <c r="S191" s="7" t="s">
        <v>43</v>
      </c>
      <c r="T191" s="7" t="s">
        <v>44</v>
      </c>
      <c r="U191" s="7" t="str">
        <f>IFERROR(__xludf.DUMMYFUNCTION("""COMPUTED_VALUE"""),"Técnico / Especializado")</f>
        <v>Técnico / Especializado</v>
      </c>
      <c r="V191" s="12" t="s">
        <v>45</v>
      </c>
    </row>
    <row r="192">
      <c r="A192" s="7" t="s">
        <v>105</v>
      </c>
      <c r="B192" s="7" t="s">
        <v>106</v>
      </c>
      <c r="C192" s="7" t="s">
        <v>38</v>
      </c>
      <c r="D192" s="8">
        <v>120377.66</v>
      </c>
      <c r="E192" s="8">
        <v>38196.0</v>
      </c>
      <c r="F192" s="8">
        <v>18315.0</v>
      </c>
      <c r="G192" s="9">
        <f t="shared" si="1"/>
        <v>6.572626809</v>
      </c>
      <c r="H192" s="9">
        <f t="shared" si="2"/>
        <v>3151.577652</v>
      </c>
      <c r="I192" s="10">
        <f t="shared" si="3"/>
        <v>0.4795004713</v>
      </c>
      <c r="J192" s="7" t="str">
        <f>IFERROR(__xludf.DUMMYFUNCTION("""COMPUTED_VALUE"""),"Cundinamarca")</f>
        <v>Cundinamarca</v>
      </c>
      <c r="K192" s="7" t="str">
        <f>IFERROR(__xludf.DUMMYFUNCTION("""COMPUTED_VALUE"""),"Mujeres")</f>
        <v>Mujeres</v>
      </c>
      <c r="L192" s="7" t="str">
        <f>IFERROR(__xludf.DUMMYFUNCTION("""COMPUTED_VALUE"""),"35-44")</f>
        <v>35-44</v>
      </c>
      <c r="M192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192" s="7" t="s">
        <v>25</v>
      </c>
      <c r="O192" s="7" t="str">
        <f>IFERROR(__xludf.DUMMYFUNCTION("""COMPUTED_VALUE"""),"Petro/Corrupción/Política")</f>
        <v>Petro/Corrupción/Política</v>
      </c>
      <c r="P192" s="7" t="str">
        <f>IFERROR(__xludf.DUMMYFUNCTION("""COMPUTED_VALUE"""),"Embajadas")</f>
        <v>Embajadas</v>
      </c>
      <c r="Q192" s="7" t="str">
        <f>IFERROR(__xludf.DUMMYFUNCTION("""COMPUTED_VALUE"""),"HEP")</f>
        <v>HEP</v>
      </c>
      <c r="R192" s="7" t="s">
        <v>29</v>
      </c>
      <c r="S192" s="7" t="s">
        <v>30</v>
      </c>
      <c r="T192" s="7" t="s">
        <v>31</v>
      </c>
      <c r="U192" s="7" t="str">
        <f>IFERROR(__xludf.DUMMYFUNCTION("""COMPUTED_VALUE"""),"Mixto / Equilibrado")</f>
        <v>Mixto / Equilibrado</v>
      </c>
      <c r="V192" s="12" t="s">
        <v>39</v>
      </c>
    </row>
    <row r="193">
      <c r="A193" s="7" t="s">
        <v>64</v>
      </c>
      <c r="B193" s="7" t="s">
        <v>65</v>
      </c>
      <c r="C193" s="7" t="s">
        <v>89</v>
      </c>
      <c r="D193" s="8">
        <v>120239.57</v>
      </c>
      <c r="E193" s="8">
        <v>43062.0</v>
      </c>
      <c r="F193" s="8">
        <v>9593.0</v>
      </c>
      <c r="G193" s="9">
        <f t="shared" si="1"/>
        <v>12.53409465</v>
      </c>
      <c r="H193" s="9">
        <f t="shared" si="2"/>
        <v>2792.243045</v>
      </c>
      <c r="I193" s="10">
        <f t="shared" si="3"/>
        <v>0.2227718174</v>
      </c>
      <c r="J193" s="7" t="str">
        <f>IFERROR(__xludf.DUMMYFUNCTION("""COMPUTED_VALUE"""),"Antioquia")</f>
        <v>Antioquia</v>
      </c>
      <c r="K193" s="7" t="str">
        <f>IFERROR(__xludf.DUMMYFUNCTION("""COMPUTED_VALUE"""),"Mujeres")</f>
        <v>Mujeres</v>
      </c>
      <c r="L193" s="7" t="str">
        <f>IFERROR(__xludf.DUMMYFUNCTION("""COMPUTED_VALUE"""),"55+")</f>
        <v>55+</v>
      </c>
      <c r="M193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193" s="7" t="s">
        <v>25</v>
      </c>
      <c r="O193" s="7" t="str">
        <f>IFERROR(__xludf.DUMMYFUNCTION("""COMPUTED_VALUE"""),"Seguridad")</f>
        <v>Seguridad</v>
      </c>
      <c r="P193" s="7" t="str">
        <f>IFERROR(__xludf.DUMMYFUNCTION("""COMPUTED_VALUE"""),"Extorsión/Cárceles/Campo")</f>
        <v>Extorsión/Cárceles/Campo</v>
      </c>
      <c r="Q193" s="7" t="str">
        <f>IFERROR(__xludf.DUMMYFUNCTION("""COMPUTED_VALUE"""),"VEP")</f>
        <v>VEP</v>
      </c>
      <c r="R193" s="7" t="s">
        <v>47</v>
      </c>
      <c r="S193" s="7" t="s">
        <v>30</v>
      </c>
      <c r="T193" s="7" t="s">
        <v>31</v>
      </c>
      <c r="U193" s="7" t="str">
        <f>IFERROR(__xludf.DUMMYFUNCTION("""COMPUTED_VALUE"""),"Mixto / Equilibrado")</f>
        <v>Mixto / Equilibrado</v>
      </c>
      <c r="V193" s="12" t="s">
        <v>90</v>
      </c>
    </row>
    <row r="194">
      <c r="A194" s="7" t="s">
        <v>109</v>
      </c>
      <c r="B194" s="7" t="s">
        <v>110</v>
      </c>
      <c r="C194" s="7" t="s">
        <v>34</v>
      </c>
      <c r="D194" s="8">
        <v>115881.47</v>
      </c>
      <c r="E194" s="8">
        <v>44142.0</v>
      </c>
      <c r="F194" s="8">
        <v>13922.0</v>
      </c>
      <c r="G194" s="9">
        <f t="shared" si="1"/>
        <v>8.323622324</v>
      </c>
      <c r="H194" s="9">
        <f t="shared" si="2"/>
        <v>2625.197544</v>
      </c>
      <c r="I194" s="10">
        <f t="shared" si="3"/>
        <v>0.3153912374</v>
      </c>
      <c r="J194" s="7" t="str">
        <f>IFERROR(__xludf.DUMMYFUNCTION("""COMPUTED_VALUE"""),"Cundinamarca")</f>
        <v>Cundinamarca</v>
      </c>
      <c r="K194" s="7" t="str">
        <f>IFERROR(__xludf.DUMMYFUNCTION("""COMPUTED_VALUE"""),"Mujeres")</f>
        <v>Mujeres</v>
      </c>
      <c r="L194" s="7" t="str">
        <f>IFERROR(__xludf.DUMMYFUNCTION("""COMPUTED_VALUE"""),"18-24")</f>
        <v>18-24</v>
      </c>
      <c r="M194" s="7" t="str">
        <f>IFERROR(__xludf.DUMMYFUNCTION("""COMPUTED_VALUE"""),"no más extorsión en colombia | ext | hep | me")</f>
        <v>no más extorsión en colombia | ext | hep | me</v>
      </c>
      <c r="N194" s="7" t="s">
        <v>25</v>
      </c>
      <c r="O194" s="7" t="str">
        <f>IFERROR(__xludf.DUMMYFUNCTION("""COMPUTED_VALUE"""),"Seguridad")</f>
        <v>Seguridad</v>
      </c>
      <c r="P194" s="7" t="str">
        <f>IFERROR(__xludf.DUMMYFUNCTION("""COMPUTED_VALUE"""),"Extorsión")</f>
        <v>Extorsión</v>
      </c>
      <c r="Q194" s="7" t="str">
        <f>IFERROR(__xludf.DUMMYFUNCTION("""COMPUTED_VALUE"""),"HEP")</f>
        <v>HEP</v>
      </c>
      <c r="R194" s="7" t="s">
        <v>29</v>
      </c>
      <c r="S194" s="7" t="s">
        <v>30</v>
      </c>
      <c r="T194" s="7" t="s">
        <v>31</v>
      </c>
      <c r="U194" s="7" t="str">
        <f>IFERROR(__xludf.DUMMYFUNCTION("""COMPUTED_VALUE"""),"Mixto / Equilibrado")</f>
        <v>Mixto / Equilibrado</v>
      </c>
      <c r="V194" s="12" t="s">
        <v>35</v>
      </c>
    </row>
    <row r="195">
      <c r="A195" s="7" t="s">
        <v>70</v>
      </c>
      <c r="B195" s="7" t="s">
        <v>71</v>
      </c>
      <c r="C195" s="7" t="s">
        <v>89</v>
      </c>
      <c r="D195" s="8">
        <v>113120.68</v>
      </c>
      <c r="E195" s="8">
        <v>44476.0</v>
      </c>
      <c r="F195" s="8">
        <v>10900.0</v>
      </c>
      <c r="G195" s="9">
        <f t="shared" si="1"/>
        <v>10.37804404</v>
      </c>
      <c r="H195" s="9">
        <f t="shared" si="2"/>
        <v>2543.409479</v>
      </c>
      <c r="I195" s="10">
        <f t="shared" si="3"/>
        <v>0.245075996</v>
      </c>
      <c r="J195" s="7" t="str">
        <f>IFERROR(__xludf.DUMMYFUNCTION("""COMPUTED_VALUE"""),"Atl/ Cor/ Ris/ Sant/ Tol")</f>
        <v>Atl/ Cor/ Ris/ Sant/ Tol</v>
      </c>
      <c r="K195" s="7" t="str">
        <f>IFERROR(__xludf.DUMMYFUNCTION("""COMPUTED_VALUE"""),"Mujeres")</f>
        <v>Mujeres</v>
      </c>
      <c r="L195" s="7" t="str">
        <f>IFERROR(__xludf.DUMMYFUNCTION("""COMPUTED_VALUE"""),"45-54")</f>
        <v>45-54</v>
      </c>
      <c r="M195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195" s="7" t="s">
        <v>25</v>
      </c>
      <c r="O195" s="7" t="str">
        <f>IFERROR(__xludf.DUMMYFUNCTION("""COMPUTED_VALUE"""),"Seguridad")</f>
        <v>Seguridad</v>
      </c>
      <c r="P195" s="7" t="str">
        <f>IFERROR(__xludf.DUMMYFUNCTION("""COMPUTED_VALUE"""),"Extorsión/Cárceles/Campo")</f>
        <v>Extorsión/Cárceles/Campo</v>
      </c>
      <c r="Q195" s="7" t="str">
        <f>IFERROR(__xludf.DUMMYFUNCTION("""COMPUTED_VALUE"""),"VEP")</f>
        <v>VEP</v>
      </c>
      <c r="R195" s="7" t="s">
        <v>47</v>
      </c>
      <c r="S195" s="7" t="s">
        <v>30</v>
      </c>
      <c r="T195" s="7" t="s">
        <v>31</v>
      </c>
      <c r="U195" s="7" t="str">
        <f>IFERROR(__xludf.DUMMYFUNCTION("""COMPUTED_VALUE"""),"Mixto / Equilibrado")</f>
        <v>Mixto / Equilibrado</v>
      </c>
      <c r="V195" s="12" t="s">
        <v>90</v>
      </c>
    </row>
    <row r="196">
      <c r="A196" s="7" t="s">
        <v>64</v>
      </c>
      <c r="B196" s="7" t="s">
        <v>65</v>
      </c>
      <c r="C196" s="7" t="s">
        <v>101</v>
      </c>
      <c r="D196" s="8">
        <v>113073.78</v>
      </c>
      <c r="E196" s="8">
        <v>46505.0</v>
      </c>
      <c r="F196" s="8">
        <v>9404.0</v>
      </c>
      <c r="G196" s="9">
        <f t="shared" si="1"/>
        <v>12.02400893</v>
      </c>
      <c r="H196" s="9">
        <f t="shared" si="2"/>
        <v>2431.432749</v>
      </c>
      <c r="I196" s="10">
        <f t="shared" si="3"/>
        <v>0.2022148156</v>
      </c>
      <c r="J196" s="7" t="str">
        <f>IFERROR(__xludf.DUMMYFUNCTION("""COMPUTED_VALUE"""),"Antioquia")</f>
        <v>Antioquia</v>
      </c>
      <c r="K196" s="7" t="str">
        <f>IFERROR(__xludf.DUMMYFUNCTION("""COMPUTED_VALUE"""),"Mujeres")</f>
        <v>Mujeres</v>
      </c>
      <c r="L196" s="7" t="str">
        <f>IFERROR(__xludf.DUMMYFUNCTION("""COMPUTED_VALUE"""),"55+")</f>
        <v>55+</v>
      </c>
      <c r="M196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96" s="7" t="s">
        <v>25</v>
      </c>
      <c r="O196" s="7" t="str">
        <f>IFERROR(__xludf.DUMMYFUNCTION("""COMPUTED_VALUE"""),"Empleo")</f>
        <v>Empleo</v>
      </c>
      <c r="P196" s="7" t="str">
        <f>IFERROR(__xludf.DUMMYFUNCTION("""COMPUTED_VALUE"""),"Desempleo")</f>
        <v>Desempleo</v>
      </c>
      <c r="Q196" s="7" t="str">
        <f>IFERROR(__xludf.DUMMYFUNCTION("""COMPUTED_VALUE"""),"VCO")</f>
        <v>VCO</v>
      </c>
      <c r="R196" s="7" t="s">
        <v>47</v>
      </c>
      <c r="S196" s="7" t="s">
        <v>43</v>
      </c>
      <c r="T196" s="7" t="s">
        <v>44</v>
      </c>
      <c r="U196" s="7" t="str">
        <f>IFERROR(__xludf.DUMMYFUNCTION("""COMPUTED_VALUE"""),"Mixto / Equilibrado")</f>
        <v>Mixto / Equilibrado</v>
      </c>
      <c r="V196" s="12" t="s">
        <v>102</v>
      </c>
    </row>
    <row r="197">
      <c r="A197" s="7" t="s">
        <v>99</v>
      </c>
      <c r="B197" s="7" t="s">
        <v>100</v>
      </c>
      <c r="C197" s="7" t="s">
        <v>46</v>
      </c>
      <c r="D197" s="8">
        <v>112799.42</v>
      </c>
      <c r="E197" s="8">
        <v>52853.0</v>
      </c>
      <c r="F197" s="8">
        <v>8293.0</v>
      </c>
      <c r="G197" s="9">
        <f t="shared" si="1"/>
        <v>13.60176293</v>
      </c>
      <c r="H197" s="9">
        <f t="shared" si="2"/>
        <v>2134.210357</v>
      </c>
      <c r="I197" s="10">
        <f t="shared" si="3"/>
        <v>0.1569068927</v>
      </c>
      <c r="J197" s="7" t="str">
        <f>IFERROR(__xludf.DUMMYFUNCTION("""COMPUTED_VALUE"""),"Valle")</f>
        <v>Valle</v>
      </c>
      <c r="K197" s="7" t="str">
        <f>IFERROR(__xludf.DUMMYFUNCTION("""COMPUTED_VALUE"""),"Mujeres")</f>
        <v>Mujeres</v>
      </c>
      <c r="L197" s="7" t="str">
        <f>IFERROR(__xludf.DUMMYFUNCTION("""COMPUTED_VALUE"""),"35-44")</f>
        <v>35-44</v>
      </c>
      <c r="M19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97" s="7" t="s">
        <v>25</v>
      </c>
      <c r="O197" s="7" t="str">
        <f>IFERROR(__xludf.DUMMYFUNCTION("""COMPUTED_VALUE"""),"Seguridad")</f>
        <v>Seguridad</v>
      </c>
      <c r="P197" s="7" t="str">
        <f>IFERROR(__xludf.DUMMYFUNCTION("""COMPUTED_VALUE"""),"Politica Social")</f>
        <v>Politica Social</v>
      </c>
      <c r="Q197" s="7" t="str">
        <f>IFERROR(__xludf.DUMMYFUNCTION("""COMPUTED_VALUE"""),"VEP")</f>
        <v>VEP</v>
      </c>
      <c r="R197" s="7" t="s">
        <v>47</v>
      </c>
      <c r="S197" s="7" t="s">
        <v>30</v>
      </c>
      <c r="T197" s="7" t="s">
        <v>31</v>
      </c>
      <c r="U197" s="7" t="str">
        <f>IFERROR(__xludf.DUMMYFUNCTION("""COMPUTED_VALUE"""),"Sencillo / Cotidiano")</f>
        <v>Sencillo / Cotidiano</v>
      </c>
      <c r="V197" s="12" t="s">
        <v>48</v>
      </c>
    </row>
    <row r="198">
      <c r="A198" s="7" t="s">
        <v>60</v>
      </c>
      <c r="B198" s="7" t="s">
        <v>61</v>
      </c>
      <c r="C198" s="7" t="s">
        <v>101</v>
      </c>
      <c r="D198" s="8">
        <v>111707.64</v>
      </c>
      <c r="E198" s="8">
        <v>46986.0</v>
      </c>
      <c r="F198" s="8">
        <v>8773.0</v>
      </c>
      <c r="G198" s="9">
        <f t="shared" si="1"/>
        <v>12.73311752</v>
      </c>
      <c r="H198" s="9">
        <f t="shared" si="2"/>
        <v>2377.466479</v>
      </c>
      <c r="I198" s="10">
        <f t="shared" si="3"/>
        <v>0.1867151918</v>
      </c>
      <c r="J198" s="7" t="str">
        <f>IFERROR(__xludf.DUMMYFUNCTION("""COMPUTED_VALUE"""),"Atl/ Cor/ Ris/ Sant/ Tol")</f>
        <v>Atl/ Cor/ Ris/ Sant/ Tol</v>
      </c>
      <c r="K198" s="7" t="str">
        <f>IFERROR(__xludf.DUMMYFUNCTION("""COMPUTED_VALUE"""),"Mujeres")</f>
        <v>Mujeres</v>
      </c>
      <c r="L198" s="7" t="str">
        <f>IFERROR(__xludf.DUMMYFUNCTION("""COMPUTED_VALUE"""),"55+")</f>
        <v>55+</v>
      </c>
      <c r="M198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198" s="7" t="s">
        <v>25</v>
      </c>
      <c r="O198" s="7" t="str">
        <f>IFERROR(__xludf.DUMMYFUNCTION("""COMPUTED_VALUE"""),"Empleo")</f>
        <v>Empleo</v>
      </c>
      <c r="P198" s="7" t="str">
        <f>IFERROR(__xludf.DUMMYFUNCTION("""COMPUTED_VALUE"""),"Desempleo")</f>
        <v>Desempleo</v>
      </c>
      <c r="Q198" s="7" t="str">
        <f>IFERROR(__xludf.DUMMYFUNCTION("""COMPUTED_VALUE"""),"VCO")</f>
        <v>VCO</v>
      </c>
      <c r="R198" s="7" t="s">
        <v>47</v>
      </c>
      <c r="S198" s="7" t="s">
        <v>43</v>
      </c>
      <c r="T198" s="7" t="s">
        <v>44</v>
      </c>
      <c r="U198" s="7" t="str">
        <f>IFERROR(__xludf.DUMMYFUNCTION("""COMPUTED_VALUE"""),"Mixto / Equilibrado")</f>
        <v>Mixto / Equilibrado</v>
      </c>
      <c r="V198" s="12" t="s">
        <v>102</v>
      </c>
    </row>
    <row r="199">
      <c r="A199" s="7" t="s">
        <v>78</v>
      </c>
      <c r="B199" s="7" t="s">
        <v>79</v>
      </c>
      <c r="C199" s="7" t="s">
        <v>46</v>
      </c>
      <c r="D199" s="8">
        <v>111551.93</v>
      </c>
      <c r="E199" s="8">
        <v>40398.0</v>
      </c>
      <c r="F199" s="8">
        <v>8765.0</v>
      </c>
      <c r="G199" s="9">
        <f t="shared" si="1"/>
        <v>12.72697433</v>
      </c>
      <c r="H199" s="9">
        <f t="shared" si="2"/>
        <v>2761.323085</v>
      </c>
      <c r="I199" s="10">
        <f t="shared" si="3"/>
        <v>0.2169661864</v>
      </c>
      <c r="J199" s="7" t="str">
        <f>IFERROR(__xludf.DUMMYFUNCTION("""COMPUTED_VALUE"""),"Bolívar")</f>
        <v>Bolívar</v>
      </c>
      <c r="K199" s="7" t="str">
        <f>IFERROR(__xludf.DUMMYFUNCTION("""COMPUTED_VALUE"""),"Mujeres")</f>
        <v>Mujeres</v>
      </c>
      <c r="L199" s="7" t="str">
        <f>IFERROR(__xludf.DUMMYFUNCTION("""COMPUTED_VALUE"""),"55+")</f>
        <v>55+</v>
      </c>
      <c r="M199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199" s="7" t="s">
        <v>25</v>
      </c>
      <c r="O199" s="7" t="str">
        <f>IFERROR(__xludf.DUMMYFUNCTION("""COMPUTED_VALUE"""),"Seguridad")</f>
        <v>Seguridad</v>
      </c>
      <c r="P199" s="7" t="str">
        <f>IFERROR(__xludf.DUMMYFUNCTION("""COMPUTED_VALUE"""),"Politica Social")</f>
        <v>Politica Social</v>
      </c>
      <c r="Q199" s="7" t="str">
        <f>IFERROR(__xludf.DUMMYFUNCTION("""COMPUTED_VALUE"""),"VEP")</f>
        <v>VEP</v>
      </c>
      <c r="R199" s="7" t="s">
        <v>47</v>
      </c>
      <c r="S199" s="7" t="s">
        <v>30</v>
      </c>
      <c r="T199" s="7" t="s">
        <v>31</v>
      </c>
      <c r="U199" s="7" t="str">
        <f>IFERROR(__xludf.DUMMYFUNCTION("""COMPUTED_VALUE"""),"Sencillo / Cotidiano")</f>
        <v>Sencillo / Cotidiano</v>
      </c>
      <c r="V199" s="12" t="s">
        <v>48</v>
      </c>
    </row>
    <row r="200">
      <c r="A200" s="7" t="s">
        <v>99</v>
      </c>
      <c r="B200" s="7" t="s">
        <v>100</v>
      </c>
      <c r="C200" s="7" t="s">
        <v>51</v>
      </c>
      <c r="D200" s="8">
        <v>109130.18</v>
      </c>
      <c r="E200" s="8">
        <v>52206.0</v>
      </c>
      <c r="F200" s="8">
        <v>17027.0</v>
      </c>
      <c r="G200" s="9">
        <f t="shared" si="1"/>
        <v>6.409242967</v>
      </c>
      <c r="H200" s="9">
        <f t="shared" si="2"/>
        <v>2090.376202</v>
      </c>
      <c r="I200" s="10">
        <f t="shared" si="3"/>
        <v>0.3261502509</v>
      </c>
      <c r="J200" s="7" t="str">
        <f>IFERROR(__xludf.DUMMYFUNCTION("""COMPUTED_VALUE"""),"Valle")</f>
        <v>Valle</v>
      </c>
      <c r="K200" s="7" t="str">
        <f>IFERROR(__xludf.DUMMYFUNCTION("""COMPUTED_VALUE"""),"Mujeres")</f>
        <v>Mujeres</v>
      </c>
      <c r="L200" s="7" t="str">
        <f>IFERROR(__xludf.DUMMYFUNCTION("""COMPUTED_VALUE"""),"35-44")</f>
        <v>35-44</v>
      </c>
      <c r="M200" s="7" t="str">
        <f>IFERROR(__xludf.DUMMYFUNCTION("""COMPUTED_VALUE"""),"¡empezó la defensa de la democracia! | sde | hep | me")</f>
        <v>¡empezó la defensa de la democracia! | sde | hep | me</v>
      </c>
      <c r="N200" s="7" t="s">
        <v>25</v>
      </c>
      <c r="O200" s="7" t="str">
        <f>IFERROR(__xludf.DUMMYFUNCTION("""COMPUTED_VALUE"""),"Seguridad")</f>
        <v>Seguridad</v>
      </c>
      <c r="P200" s="7" t="str">
        <f>IFERROR(__xludf.DUMMYFUNCTION("""COMPUTED_VALUE"""),"Seguridad democrática")</f>
        <v>Seguridad democrática</v>
      </c>
      <c r="Q200" s="7" t="str">
        <f>IFERROR(__xludf.DUMMYFUNCTION("""COMPUTED_VALUE"""),"HEP")</f>
        <v>HEP</v>
      </c>
      <c r="R200" s="7" t="s">
        <v>29</v>
      </c>
      <c r="S200" s="7" t="s">
        <v>30</v>
      </c>
      <c r="T200" s="7" t="s">
        <v>31</v>
      </c>
      <c r="U200" s="7" t="str">
        <f>IFERROR(__xludf.DUMMYFUNCTION("""COMPUTED_VALUE"""),"Mixto / Equilibrado")</f>
        <v>Mixto / Equilibrado</v>
      </c>
      <c r="V200" s="12" t="s">
        <v>52</v>
      </c>
    </row>
    <row r="201">
      <c r="A201" s="7" t="s">
        <v>103</v>
      </c>
      <c r="B201" s="7" t="s">
        <v>104</v>
      </c>
      <c r="C201" s="7" t="s">
        <v>24</v>
      </c>
      <c r="D201" s="8">
        <v>108863.64</v>
      </c>
      <c r="E201" s="8">
        <v>30670.0</v>
      </c>
      <c r="F201" s="8">
        <v>16288.0</v>
      </c>
      <c r="G201" s="9">
        <f t="shared" si="1"/>
        <v>6.683671415</v>
      </c>
      <c r="H201" s="9">
        <f t="shared" si="2"/>
        <v>3549.515487</v>
      </c>
      <c r="I201" s="10">
        <f t="shared" si="3"/>
        <v>0.5310727095</v>
      </c>
      <c r="J201" s="7" t="str">
        <f>IFERROR(__xludf.DUMMYFUNCTION("""COMPUTED_VALUE"""),"Nte. Santander")</f>
        <v>Nte. Santander</v>
      </c>
      <c r="K201" s="7" t="str">
        <f>IFERROR(__xludf.DUMMYFUNCTION("""COMPUTED_VALUE"""),"Mujeres")</f>
        <v>Mujeres</v>
      </c>
      <c r="L201" s="7" t="str">
        <f>IFERROR(__xludf.DUMMYFUNCTION("""COMPUTED_VALUE"""),"35-44")</f>
        <v>35-44</v>
      </c>
      <c r="M201" s="7" t="str">
        <f>IFERROR(__xludf.DUMMYFUNCTION("""COMPUTED_VALUE"""),"¡que vuelva la seguridad democrática! | sde | hep | sc")</f>
        <v>¡que vuelva la seguridad democrática! | sde | hep | sc</v>
      </c>
      <c r="N201" s="7" t="s">
        <v>25</v>
      </c>
      <c r="O201" s="7" t="str">
        <f>IFERROR(__xludf.DUMMYFUNCTION("""COMPUTED_VALUE"""),"Seguridad")</f>
        <v>Seguridad</v>
      </c>
      <c r="P201" s="7" t="str">
        <f>IFERROR(__xludf.DUMMYFUNCTION("""COMPUTED_VALUE"""),"Seguridad democrática")</f>
        <v>Seguridad democrática</v>
      </c>
      <c r="Q201" s="7" t="str">
        <f>IFERROR(__xludf.DUMMYFUNCTION("""COMPUTED_VALUE"""),"HEP")</f>
        <v>HEP</v>
      </c>
      <c r="R201" s="7" t="s">
        <v>29</v>
      </c>
      <c r="S201" s="7" t="s">
        <v>30</v>
      </c>
      <c r="T201" s="7" t="s">
        <v>31</v>
      </c>
      <c r="U201" s="7" t="str">
        <f>IFERROR(__xludf.DUMMYFUNCTION("""COMPUTED_VALUE"""),"Sencillo / Cotidiano")</f>
        <v>Sencillo / Cotidiano</v>
      </c>
      <c r="V201" s="11" t="s">
        <v>26</v>
      </c>
    </row>
    <row r="202">
      <c r="A202" s="7" t="s">
        <v>107</v>
      </c>
      <c r="B202" s="7" t="s">
        <v>108</v>
      </c>
      <c r="C202" s="7" t="s">
        <v>24</v>
      </c>
      <c r="D202" s="8">
        <v>106089.69</v>
      </c>
      <c r="E202" s="8">
        <v>31662.0</v>
      </c>
      <c r="F202" s="8">
        <v>16698.0</v>
      </c>
      <c r="G202" s="9">
        <f t="shared" si="1"/>
        <v>6.353436939</v>
      </c>
      <c r="H202" s="9">
        <f t="shared" si="2"/>
        <v>3350.694523</v>
      </c>
      <c r="I202" s="10">
        <f t="shared" si="3"/>
        <v>0.5273829828</v>
      </c>
      <c r="J202" s="7" t="str">
        <f>IFERROR(__xludf.DUMMYFUNCTION("""COMPUTED_VALUE"""),"Cundinamarca")</f>
        <v>Cundinamarca</v>
      </c>
      <c r="K202" s="7" t="str">
        <f>IFERROR(__xludf.DUMMYFUNCTION("""COMPUTED_VALUE"""),"Hombres")</f>
        <v>Hombres</v>
      </c>
      <c r="L202" s="7" t="str">
        <f>IFERROR(__xludf.DUMMYFUNCTION("""COMPUTED_VALUE"""),"35-44")</f>
        <v>35-44</v>
      </c>
      <c r="M202" s="7" t="str">
        <f>IFERROR(__xludf.DUMMYFUNCTION("""COMPUTED_VALUE"""),"¡que vuelva la seguridad democrática! | sde | hep | sc")</f>
        <v>¡que vuelva la seguridad democrática! | sde | hep | sc</v>
      </c>
      <c r="N202" s="7" t="s">
        <v>25</v>
      </c>
      <c r="O202" s="7" t="str">
        <f>IFERROR(__xludf.DUMMYFUNCTION("""COMPUTED_VALUE"""),"Seguridad")</f>
        <v>Seguridad</v>
      </c>
      <c r="P202" s="7" t="str">
        <f>IFERROR(__xludf.DUMMYFUNCTION("""COMPUTED_VALUE"""),"Seguridad democrática")</f>
        <v>Seguridad democrática</v>
      </c>
      <c r="Q202" s="7" t="str">
        <f>IFERROR(__xludf.DUMMYFUNCTION("""COMPUTED_VALUE"""),"HEP")</f>
        <v>HEP</v>
      </c>
      <c r="R202" s="7" t="s">
        <v>29</v>
      </c>
      <c r="S202" s="7" t="s">
        <v>30</v>
      </c>
      <c r="T202" s="7" t="s">
        <v>31</v>
      </c>
      <c r="U202" s="7" t="str">
        <f>IFERROR(__xludf.DUMMYFUNCTION("""COMPUTED_VALUE"""),"Sencillo / Cotidiano")</f>
        <v>Sencillo / Cotidiano</v>
      </c>
      <c r="V202" s="11" t="s">
        <v>26</v>
      </c>
    </row>
    <row r="203">
      <c r="A203" s="7" t="s">
        <v>103</v>
      </c>
      <c r="B203" s="7" t="s">
        <v>104</v>
      </c>
      <c r="C203" s="7" t="s">
        <v>38</v>
      </c>
      <c r="D203" s="8">
        <v>105158.85</v>
      </c>
      <c r="E203" s="8">
        <v>33569.0</v>
      </c>
      <c r="F203" s="8">
        <v>14606.0</v>
      </c>
      <c r="G203" s="9">
        <f t="shared" si="1"/>
        <v>7.199702177</v>
      </c>
      <c r="H203" s="9">
        <f t="shared" si="2"/>
        <v>3132.617892</v>
      </c>
      <c r="I203" s="10">
        <f t="shared" si="3"/>
        <v>0.435103816</v>
      </c>
      <c r="J203" s="7" t="str">
        <f>IFERROR(__xludf.DUMMYFUNCTION("""COMPUTED_VALUE"""),"Nte. Santander")</f>
        <v>Nte. Santander</v>
      </c>
      <c r="K203" s="7" t="str">
        <f>IFERROR(__xludf.DUMMYFUNCTION("""COMPUTED_VALUE"""),"Mujeres")</f>
        <v>Mujeres</v>
      </c>
      <c r="L203" s="7" t="str">
        <f>IFERROR(__xludf.DUMMYFUNCTION("""COMPUTED_VALUE"""),"35-44")</f>
        <v>35-44</v>
      </c>
      <c r="M203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203" s="7" t="s">
        <v>25</v>
      </c>
      <c r="O203" s="7" t="str">
        <f>IFERROR(__xludf.DUMMYFUNCTION("""COMPUTED_VALUE"""),"Petro/Corrupción/Política")</f>
        <v>Petro/Corrupción/Política</v>
      </c>
      <c r="P203" s="7" t="str">
        <f>IFERROR(__xludf.DUMMYFUNCTION("""COMPUTED_VALUE"""),"Embajadas")</f>
        <v>Embajadas</v>
      </c>
      <c r="Q203" s="7" t="str">
        <f>IFERROR(__xludf.DUMMYFUNCTION("""COMPUTED_VALUE"""),"HEP")</f>
        <v>HEP</v>
      </c>
      <c r="R203" s="7" t="s">
        <v>29</v>
      </c>
      <c r="S203" s="7" t="s">
        <v>30</v>
      </c>
      <c r="T203" s="7" t="s">
        <v>31</v>
      </c>
      <c r="U203" s="7" t="str">
        <f>IFERROR(__xludf.DUMMYFUNCTION("""COMPUTED_VALUE"""),"Mixto / Equilibrado")</f>
        <v>Mixto / Equilibrado</v>
      </c>
      <c r="V203" s="12" t="s">
        <v>39</v>
      </c>
    </row>
    <row r="204">
      <c r="A204" s="7" t="s">
        <v>78</v>
      </c>
      <c r="B204" s="7" t="s">
        <v>79</v>
      </c>
      <c r="C204" s="7" t="s">
        <v>84</v>
      </c>
      <c r="D204" s="8">
        <v>104746.04</v>
      </c>
      <c r="E204" s="8">
        <v>31824.0</v>
      </c>
      <c r="F204" s="8">
        <v>14100.0</v>
      </c>
      <c r="G204" s="9">
        <f t="shared" si="1"/>
        <v>7.428797163</v>
      </c>
      <c r="H204" s="9">
        <f t="shared" si="2"/>
        <v>3291.416541</v>
      </c>
      <c r="I204" s="10">
        <f t="shared" si="3"/>
        <v>0.4430618401</v>
      </c>
      <c r="J204" s="7" t="str">
        <f>IFERROR(__xludf.DUMMYFUNCTION("""COMPUTED_VALUE"""),"Bolívar")</f>
        <v>Bolívar</v>
      </c>
      <c r="K204" s="7" t="str">
        <f>IFERROR(__xludf.DUMMYFUNCTION("""COMPUTED_VALUE"""),"Mujeres")</f>
        <v>Mujeres</v>
      </c>
      <c r="L204" s="7" t="str">
        <f>IFERROR(__xludf.DUMMYFUNCTION("""COMPUTED_VALUE"""),"55+")</f>
        <v>55+</v>
      </c>
      <c r="M204" s="7" t="str">
        <f>IFERROR(__xludf.DUMMYFUNCTION("""COMPUTED_VALUE"""),"sin seguridad, no hay agro | ecc | hep | me")</f>
        <v>sin seguridad, no hay agro | ecc | hep | me</v>
      </c>
      <c r="N204" s="7" t="s">
        <v>25</v>
      </c>
      <c r="O204" s="7" t="str">
        <f>IFERROR(__xludf.DUMMYFUNCTION("""COMPUTED_VALUE"""),"Seguridad")</f>
        <v>Seguridad</v>
      </c>
      <c r="P204" s="7" t="str">
        <f>IFERROR(__xludf.DUMMYFUNCTION("""COMPUTED_VALUE"""),"Extorsión/Cárceles/Campo")</f>
        <v>Extorsión/Cárceles/Campo</v>
      </c>
      <c r="Q204" s="7" t="str">
        <f>IFERROR(__xludf.DUMMYFUNCTION("""COMPUTED_VALUE"""),"HEP")</f>
        <v>HEP</v>
      </c>
      <c r="R204" s="7" t="s">
        <v>29</v>
      </c>
      <c r="S204" s="7" t="s">
        <v>30</v>
      </c>
      <c r="T204" s="7" t="s">
        <v>31</v>
      </c>
      <c r="U204" s="7" t="str">
        <f>IFERROR(__xludf.DUMMYFUNCTION("""COMPUTED_VALUE"""),"Mixto / Equilibrado")</f>
        <v>Mixto / Equilibrado</v>
      </c>
      <c r="V204" s="12" t="s">
        <v>85</v>
      </c>
    </row>
    <row r="205">
      <c r="A205" s="7" t="s">
        <v>97</v>
      </c>
      <c r="B205" s="7" t="s">
        <v>98</v>
      </c>
      <c r="C205" s="7" t="s">
        <v>42</v>
      </c>
      <c r="D205" s="8">
        <v>103447.72</v>
      </c>
      <c r="E205" s="8">
        <v>70404.0</v>
      </c>
      <c r="F205" s="8">
        <v>9471.0</v>
      </c>
      <c r="G205" s="9">
        <f t="shared" si="1"/>
        <v>10.92257629</v>
      </c>
      <c r="H205" s="9">
        <f t="shared" si="2"/>
        <v>1469.344355</v>
      </c>
      <c r="I205" s="10">
        <f t="shared" si="3"/>
        <v>0.1345236066</v>
      </c>
      <c r="J205" s="7" t="str">
        <f>IFERROR(__xludf.DUMMYFUNCTION("""COMPUTED_VALUE"""),"Cundinamarca")</f>
        <v>Cundinamarca</v>
      </c>
      <c r="K205" s="7" t="str">
        <f>IFERROR(__xludf.DUMMYFUNCTION("""COMPUTED_VALUE"""),"Hombres")</f>
        <v>Hombres</v>
      </c>
      <c r="L205" s="7" t="str">
        <f>IFERROR(__xludf.DUMMYFUNCTION("""COMPUTED_VALUE"""),"25-34")</f>
        <v>25-34</v>
      </c>
      <c r="M205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05" s="7" t="s">
        <v>25</v>
      </c>
      <c r="O205" s="7" t="str">
        <f>IFERROR(__xludf.DUMMYFUNCTION("""COMPUTED_VALUE"""),"Salud")</f>
        <v>Salud</v>
      </c>
      <c r="P205" s="7" t="str">
        <f>IFERROR(__xludf.DUMMYFUNCTION("""COMPUTED_VALUE"""),"Deuda y quejas en el sector salud")</f>
        <v>Deuda y quejas en el sector salud</v>
      </c>
      <c r="Q205" s="7" t="str">
        <f>IFERROR(__xludf.DUMMYFUNCTION("""COMPUTED_VALUE"""),"HCO")</f>
        <v>HCO</v>
      </c>
      <c r="R205" s="7" t="s">
        <v>29</v>
      </c>
      <c r="S205" s="7" t="s">
        <v>43</v>
      </c>
      <c r="T205" s="7" t="s">
        <v>44</v>
      </c>
      <c r="U205" s="7" t="str">
        <f>IFERROR(__xludf.DUMMYFUNCTION("""COMPUTED_VALUE"""),"Técnico / Especializado")</f>
        <v>Técnico / Especializado</v>
      </c>
      <c r="V205" s="12" t="s">
        <v>45</v>
      </c>
    </row>
    <row r="206">
      <c r="A206" s="7" t="s">
        <v>22</v>
      </c>
      <c r="B206" s="7" t="s">
        <v>23</v>
      </c>
      <c r="C206" s="7" t="s">
        <v>101</v>
      </c>
      <c r="D206" s="8">
        <v>102697.22</v>
      </c>
      <c r="E206" s="8">
        <v>46195.0</v>
      </c>
      <c r="F206" s="8">
        <v>9460.0</v>
      </c>
      <c r="G206" s="9">
        <f t="shared" si="1"/>
        <v>10.85594292</v>
      </c>
      <c r="H206" s="9">
        <f t="shared" si="2"/>
        <v>2223.124148</v>
      </c>
      <c r="I206" s="10">
        <f t="shared" si="3"/>
        <v>0.2047840675</v>
      </c>
      <c r="J206" s="7" t="str">
        <f>IFERROR(__xludf.DUMMYFUNCTION("""COMPUTED_VALUE"""),"Atl/ Cor/ Ris/ Sant/ Tol")</f>
        <v>Atl/ Cor/ Ris/ Sant/ Tol</v>
      </c>
      <c r="K206" s="7" t="str">
        <f>IFERROR(__xludf.DUMMYFUNCTION("""COMPUTED_VALUE"""),"Mujeres")</f>
        <v>Mujeres</v>
      </c>
      <c r="L206" s="7" t="str">
        <f>IFERROR(__xludf.DUMMYFUNCTION("""COMPUTED_VALUE"""),"25-34")</f>
        <v>25-34</v>
      </c>
      <c r="M206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206" s="7" t="s">
        <v>25</v>
      </c>
      <c r="O206" s="7" t="str">
        <f>IFERROR(__xludf.DUMMYFUNCTION("""COMPUTED_VALUE"""),"Empleo")</f>
        <v>Empleo</v>
      </c>
      <c r="P206" s="7" t="str">
        <f>IFERROR(__xludf.DUMMYFUNCTION("""COMPUTED_VALUE"""),"Desempleo")</f>
        <v>Desempleo</v>
      </c>
      <c r="Q206" s="7" t="str">
        <f>IFERROR(__xludf.DUMMYFUNCTION("""COMPUTED_VALUE"""),"VCO")</f>
        <v>VCO</v>
      </c>
      <c r="R206" s="7" t="s">
        <v>47</v>
      </c>
      <c r="S206" s="7" t="s">
        <v>43</v>
      </c>
      <c r="T206" s="7" t="s">
        <v>44</v>
      </c>
      <c r="U206" s="7" t="str">
        <f>IFERROR(__xludf.DUMMYFUNCTION("""COMPUTED_VALUE"""),"Mixto / Equilibrado")</f>
        <v>Mixto / Equilibrado</v>
      </c>
      <c r="V206" s="12" t="s">
        <v>102</v>
      </c>
    </row>
    <row r="207">
      <c r="A207" s="7" t="s">
        <v>66</v>
      </c>
      <c r="B207" s="7" t="s">
        <v>67</v>
      </c>
      <c r="C207" s="7" t="s">
        <v>82</v>
      </c>
      <c r="D207" s="8">
        <v>102696.68</v>
      </c>
      <c r="E207" s="8">
        <v>52760.0</v>
      </c>
      <c r="F207" s="8">
        <v>15125.0</v>
      </c>
      <c r="G207" s="9">
        <f t="shared" si="1"/>
        <v>6.78986314</v>
      </c>
      <c r="H207" s="9">
        <f t="shared" si="2"/>
        <v>1946.487491</v>
      </c>
      <c r="I207" s="10">
        <f t="shared" si="3"/>
        <v>0.2866755118</v>
      </c>
      <c r="J207" s="7" t="str">
        <f>IFERROR(__xludf.DUMMYFUNCTION("""COMPUTED_VALUE"""),"Antioquia")</f>
        <v>Antioquia</v>
      </c>
      <c r="K207" s="7" t="str">
        <f>IFERROR(__xludf.DUMMYFUNCTION("""COMPUTED_VALUE"""),"Mujeres")</f>
        <v>Mujeres</v>
      </c>
      <c r="L207" s="7" t="str">
        <f>IFERROR(__xludf.DUMMYFUNCTION("""COMPUTED_VALUE"""),"45-54")</f>
        <v>45-54</v>
      </c>
      <c r="M207" s="7" t="str">
        <f>IFERROR(__xludf.DUMMYFUNCTION("""COMPUTED_VALUE"""),"el empleo es la mejor política social | ept | hep")</f>
        <v>el empleo es la mejor política social | ept | hep</v>
      </c>
      <c r="N207" s="7" t="s">
        <v>25</v>
      </c>
      <c r="O207" s="7" t="str">
        <f>IFERROR(__xludf.DUMMYFUNCTION("""COMPUTED_VALUE"""),"Empleo")</f>
        <v>Empleo</v>
      </c>
      <c r="P207" s="7" t="str">
        <f>IFERROR(__xludf.DUMMYFUNCTION("""COMPUTED_VALUE"""),"Empleo para todos")</f>
        <v>Empleo para todos</v>
      </c>
      <c r="Q207" s="7" t="str">
        <f>IFERROR(__xludf.DUMMYFUNCTION("""COMPUTED_VALUE"""),"HEP")</f>
        <v>HEP</v>
      </c>
      <c r="R207" s="7" t="s">
        <v>29</v>
      </c>
      <c r="S207" s="7" t="s">
        <v>30</v>
      </c>
      <c r="T207" s="7" t="s">
        <v>31</v>
      </c>
      <c r="U207" s="21" t="str">
        <f>IFERROR(__xludf.DUMMYFUNCTION("""COMPUTED_VALUE"""),"")</f>
        <v/>
      </c>
      <c r="V207" s="12" t="s">
        <v>86</v>
      </c>
    </row>
    <row r="208">
      <c r="A208" s="7" t="s">
        <v>109</v>
      </c>
      <c r="B208" s="7" t="s">
        <v>110</v>
      </c>
      <c r="C208" s="7" t="s">
        <v>38</v>
      </c>
      <c r="D208" s="8">
        <v>100601.11</v>
      </c>
      <c r="E208" s="8">
        <v>30549.0</v>
      </c>
      <c r="F208" s="8">
        <v>11186.0</v>
      </c>
      <c r="G208" s="9">
        <f t="shared" si="1"/>
        <v>8.993483819</v>
      </c>
      <c r="H208" s="9">
        <f t="shared" si="2"/>
        <v>3293.106485</v>
      </c>
      <c r="I208" s="10">
        <f t="shared" si="3"/>
        <v>0.3661658319</v>
      </c>
      <c r="J208" s="7" t="str">
        <f>IFERROR(__xludf.DUMMYFUNCTION("""COMPUTED_VALUE"""),"Cundinamarca")</f>
        <v>Cundinamarca</v>
      </c>
      <c r="K208" s="7" t="str">
        <f>IFERROR(__xludf.DUMMYFUNCTION("""COMPUTED_VALUE"""),"Mujeres")</f>
        <v>Mujeres</v>
      </c>
      <c r="L208" s="7" t="str">
        <f>IFERROR(__xludf.DUMMYFUNCTION("""COMPUTED_VALUE"""),"18-24")</f>
        <v>18-24</v>
      </c>
      <c r="M208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208" s="7" t="s">
        <v>25</v>
      </c>
      <c r="O208" s="7" t="str">
        <f>IFERROR(__xludf.DUMMYFUNCTION("""COMPUTED_VALUE"""),"Petro/Corrupción/Política")</f>
        <v>Petro/Corrupción/Política</v>
      </c>
      <c r="P208" s="7" t="str">
        <f>IFERROR(__xludf.DUMMYFUNCTION("""COMPUTED_VALUE"""),"Embajadas")</f>
        <v>Embajadas</v>
      </c>
      <c r="Q208" s="7" t="str">
        <f>IFERROR(__xludf.DUMMYFUNCTION("""COMPUTED_VALUE"""),"HEP")</f>
        <v>HEP</v>
      </c>
      <c r="R208" s="7" t="s">
        <v>29</v>
      </c>
      <c r="S208" s="7" t="s">
        <v>30</v>
      </c>
      <c r="T208" s="7" t="s">
        <v>31</v>
      </c>
      <c r="U208" s="7" t="str">
        <f>IFERROR(__xludf.DUMMYFUNCTION("""COMPUTED_VALUE"""),"Mixto / Equilibrado")</f>
        <v>Mixto / Equilibrado</v>
      </c>
      <c r="V208" s="12" t="s">
        <v>39</v>
      </c>
    </row>
    <row r="209">
      <c r="A209" s="7" t="s">
        <v>105</v>
      </c>
      <c r="B209" s="7" t="s">
        <v>106</v>
      </c>
      <c r="C209" s="7" t="s">
        <v>51</v>
      </c>
      <c r="D209" s="8">
        <v>99977.34</v>
      </c>
      <c r="E209" s="8">
        <v>48920.0</v>
      </c>
      <c r="F209" s="8">
        <v>12998.0</v>
      </c>
      <c r="G209" s="9">
        <f t="shared" si="1"/>
        <v>7.691747961</v>
      </c>
      <c r="H209" s="9">
        <f t="shared" si="2"/>
        <v>2043.690515</v>
      </c>
      <c r="I209" s="10">
        <f t="shared" si="3"/>
        <v>0.2656991006</v>
      </c>
      <c r="J209" s="7" t="str">
        <f>IFERROR(__xludf.DUMMYFUNCTION("""COMPUTED_VALUE"""),"Cundinamarca")</f>
        <v>Cundinamarca</v>
      </c>
      <c r="K209" s="7" t="str">
        <f>IFERROR(__xludf.DUMMYFUNCTION("""COMPUTED_VALUE"""),"Mujeres")</f>
        <v>Mujeres</v>
      </c>
      <c r="L209" s="7" t="str">
        <f>IFERROR(__xludf.DUMMYFUNCTION("""COMPUTED_VALUE"""),"35-44")</f>
        <v>35-44</v>
      </c>
      <c r="M209" s="7" t="str">
        <f>IFERROR(__xludf.DUMMYFUNCTION("""COMPUTED_VALUE"""),"¡empezó la defensa de la democracia! | sde | hep | me")</f>
        <v>¡empezó la defensa de la democracia! | sde | hep | me</v>
      </c>
      <c r="N209" s="7" t="s">
        <v>25</v>
      </c>
      <c r="O209" s="7" t="str">
        <f>IFERROR(__xludf.DUMMYFUNCTION("""COMPUTED_VALUE"""),"Seguridad")</f>
        <v>Seguridad</v>
      </c>
      <c r="P209" s="7" t="str">
        <f>IFERROR(__xludf.DUMMYFUNCTION("""COMPUTED_VALUE"""),"Seguridad democrática")</f>
        <v>Seguridad democrática</v>
      </c>
      <c r="Q209" s="7" t="str">
        <f>IFERROR(__xludf.DUMMYFUNCTION("""COMPUTED_VALUE"""),"HEP")</f>
        <v>HEP</v>
      </c>
      <c r="R209" s="7" t="s">
        <v>29</v>
      </c>
      <c r="S209" s="7" t="s">
        <v>30</v>
      </c>
      <c r="T209" s="7" t="s">
        <v>31</v>
      </c>
      <c r="U209" s="7" t="str">
        <f>IFERROR(__xludf.DUMMYFUNCTION("""COMPUTED_VALUE"""),"Mixto / Equilibrado")</f>
        <v>Mixto / Equilibrado</v>
      </c>
      <c r="V209" s="12" t="s">
        <v>52</v>
      </c>
    </row>
    <row r="210">
      <c r="A210" s="7" t="s">
        <v>103</v>
      </c>
      <c r="B210" s="7" t="s">
        <v>104</v>
      </c>
      <c r="C210" s="7" t="s">
        <v>42</v>
      </c>
      <c r="D210" s="8">
        <v>99395.31</v>
      </c>
      <c r="E210" s="8">
        <v>74116.0</v>
      </c>
      <c r="F210" s="8">
        <v>9655.0</v>
      </c>
      <c r="G210" s="9">
        <f t="shared" si="1"/>
        <v>10.29469808</v>
      </c>
      <c r="H210" s="9">
        <f t="shared" si="2"/>
        <v>1341.077635</v>
      </c>
      <c r="I210" s="10">
        <f t="shared" si="3"/>
        <v>0.1302687679</v>
      </c>
      <c r="J210" s="7" t="str">
        <f>IFERROR(__xludf.DUMMYFUNCTION("""COMPUTED_VALUE"""),"Nte. Santander")</f>
        <v>Nte. Santander</v>
      </c>
      <c r="K210" s="7" t="str">
        <f>IFERROR(__xludf.DUMMYFUNCTION("""COMPUTED_VALUE"""),"Mujeres")</f>
        <v>Mujeres</v>
      </c>
      <c r="L210" s="7" t="str">
        <f>IFERROR(__xludf.DUMMYFUNCTION("""COMPUTED_VALUE"""),"35-44")</f>
        <v>35-44</v>
      </c>
      <c r="M210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10" s="7" t="s">
        <v>25</v>
      </c>
      <c r="O210" s="7" t="str">
        <f>IFERROR(__xludf.DUMMYFUNCTION("""COMPUTED_VALUE"""),"Salud")</f>
        <v>Salud</v>
      </c>
      <c r="P210" s="7" t="str">
        <f>IFERROR(__xludf.DUMMYFUNCTION("""COMPUTED_VALUE"""),"Deuda y quejas en el sector salud")</f>
        <v>Deuda y quejas en el sector salud</v>
      </c>
      <c r="Q210" s="7" t="str">
        <f>IFERROR(__xludf.DUMMYFUNCTION("""COMPUTED_VALUE"""),"HCO")</f>
        <v>HCO</v>
      </c>
      <c r="R210" s="7" t="s">
        <v>29</v>
      </c>
      <c r="S210" s="7" t="s">
        <v>43</v>
      </c>
      <c r="T210" s="7" t="s">
        <v>44</v>
      </c>
      <c r="U210" s="7" t="str">
        <f>IFERROR(__xludf.DUMMYFUNCTION("""COMPUTED_VALUE"""),"Técnico / Especializado")</f>
        <v>Técnico / Especializado</v>
      </c>
      <c r="V210" s="12" t="s">
        <v>45</v>
      </c>
    </row>
    <row r="211">
      <c r="A211" s="7" t="s">
        <v>53</v>
      </c>
      <c r="B211" s="7" t="s">
        <v>54</v>
      </c>
      <c r="C211" s="7" t="s">
        <v>82</v>
      </c>
      <c r="D211" s="8">
        <v>96306.09</v>
      </c>
      <c r="E211" s="8">
        <v>38651.0</v>
      </c>
      <c r="F211" s="8">
        <v>13743.0</v>
      </c>
      <c r="G211" s="9">
        <f t="shared" si="1"/>
        <v>7.007646802</v>
      </c>
      <c r="H211" s="9">
        <f t="shared" si="2"/>
        <v>2491.684303</v>
      </c>
      <c r="I211" s="10">
        <f t="shared" si="3"/>
        <v>0.3555664795</v>
      </c>
      <c r="J211" s="7" t="str">
        <f>IFERROR(__xludf.DUMMYFUNCTION("""COMPUTED_VALUE"""),"Atl/ Cor/ Ris/ Sant/ Tol")</f>
        <v>Atl/ Cor/ Ris/ Sant/ Tol</v>
      </c>
      <c r="K211" s="7" t="str">
        <f>IFERROR(__xludf.DUMMYFUNCTION("""COMPUTED_VALUE"""),"Hombres")</f>
        <v>Hombres</v>
      </c>
      <c r="L211" s="7" t="str">
        <f>IFERROR(__xludf.DUMMYFUNCTION("""COMPUTED_VALUE"""),"55+")</f>
        <v>55+</v>
      </c>
      <c r="M211" s="7" t="str">
        <f>IFERROR(__xludf.DUMMYFUNCTION("""COMPUTED_VALUE"""),"el empleo es la mejor política social | ept | hep")</f>
        <v>el empleo es la mejor política social | ept | hep</v>
      </c>
      <c r="N211" s="7" t="s">
        <v>25</v>
      </c>
      <c r="O211" s="7" t="str">
        <f>IFERROR(__xludf.DUMMYFUNCTION("""COMPUTED_VALUE"""),"Empleo")</f>
        <v>Empleo</v>
      </c>
      <c r="P211" s="7" t="str">
        <f>IFERROR(__xludf.DUMMYFUNCTION("""COMPUTED_VALUE"""),"Empleo para todos")</f>
        <v>Empleo para todos</v>
      </c>
      <c r="Q211" s="7" t="str">
        <f>IFERROR(__xludf.DUMMYFUNCTION("""COMPUTED_VALUE"""),"HEP")</f>
        <v>HEP</v>
      </c>
      <c r="R211" s="7" t="s">
        <v>29</v>
      </c>
      <c r="S211" s="7" t="s">
        <v>30</v>
      </c>
      <c r="T211" s="7" t="s">
        <v>31</v>
      </c>
      <c r="U211" s="21" t="str">
        <f>IFERROR(__xludf.DUMMYFUNCTION("""COMPUTED_VALUE"""),"")</f>
        <v/>
      </c>
      <c r="V211" s="12" t="s">
        <v>86</v>
      </c>
    </row>
    <row r="212">
      <c r="A212" s="7" t="s">
        <v>22</v>
      </c>
      <c r="B212" s="7" t="s">
        <v>23</v>
      </c>
      <c r="C212" s="7" t="s">
        <v>91</v>
      </c>
      <c r="D212" s="8">
        <v>95114.84</v>
      </c>
      <c r="E212" s="8">
        <v>28091.0</v>
      </c>
      <c r="F212" s="8">
        <v>11899.0</v>
      </c>
      <c r="G212" s="9">
        <f t="shared" si="1"/>
        <v>7.993515421</v>
      </c>
      <c r="H212" s="9">
        <f t="shared" si="2"/>
        <v>3385.95422</v>
      </c>
      <c r="I212" s="10">
        <f t="shared" si="3"/>
        <v>0.4235876259</v>
      </c>
      <c r="J212" s="7" t="str">
        <f>IFERROR(__xludf.DUMMYFUNCTION("""COMPUTED_VALUE"""),"Atl/ Cor/ Ris/ Sant/ Tol")</f>
        <v>Atl/ Cor/ Ris/ Sant/ Tol</v>
      </c>
      <c r="K212" s="7" t="str">
        <f>IFERROR(__xludf.DUMMYFUNCTION("""COMPUTED_VALUE"""),"Mujeres")</f>
        <v>Mujeres</v>
      </c>
      <c r="L212" s="7" t="str">
        <f>IFERROR(__xludf.DUMMYFUNCTION("""COMPUTED_VALUE"""),"25-34")</f>
        <v>25-34</v>
      </c>
      <c r="M212" s="7" t="str">
        <f>IFERROR(__xludf.DUMMYFUNCTION("""COMPUTED_VALUE"""),"a los delincuentes les vamos a respirar en la nuca | ifz | hep | me")</f>
        <v>a los delincuentes les vamos a respirar en la nuca | ifz | hep | me</v>
      </c>
      <c r="N212" s="7" t="s">
        <v>25</v>
      </c>
      <c r="O212" s="7" t="str">
        <f>IFERROR(__xludf.DUMMYFUNCTION("""COMPUTED_VALUE"""),"Seguridad")</f>
        <v>Seguridad</v>
      </c>
      <c r="P212" s="7" t="str">
        <f>IFERROR(__xludf.DUMMYFUNCTION("""COMPUTED_VALUE"""),"Inteligencia / Fuerza")</f>
        <v>Inteligencia / Fuerza</v>
      </c>
      <c r="Q212" s="7" t="str">
        <f>IFERROR(__xludf.DUMMYFUNCTION("""COMPUTED_VALUE"""),"HEP")</f>
        <v>HEP</v>
      </c>
      <c r="R212" s="7" t="s">
        <v>29</v>
      </c>
      <c r="S212" s="7" t="s">
        <v>30</v>
      </c>
      <c r="T212" s="7" t="s">
        <v>31</v>
      </c>
      <c r="U212" s="7" t="str">
        <f>IFERROR(__xludf.DUMMYFUNCTION("""COMPUTED_VALUE"""),"Mixto / Equilibrado")</f>
        <v>Mixto / Equilibrado</v>
      </c>
      <c r="V212" s="12" t="s">
        <v>92</v>
      </c>
    </row>
    <row r="213">
      <c r="A213" s="7" t="s">
        <v>95</v>
      </c>
      <c r="B213" s="7" t="s">
        <v>96</v>
      </c>
      <c r="C213" s="7" t="s">
        <v>42</v>
      </c>
      <c r="D213" s="8">
        <v>93669.64</v>
      </c>
      <c r="E213" s="8">
        <v>67249.0</v>
      </c>
      <c r="F213" s="8">
        <v>8372.0</v>
      </c>
      <c r="G213" s="9">
        <f t="shared" si="1"/>
        <v>11.18844243</v>
      </c>
      <c r="H213" s="9">
        <f t="shared" si="2"/>
        <v>1392.877812</v>
      </c>
      <c r="I213" s="10">
        <f t="shared" si="3"/>
        <v>0.1244925575</v>
      </c>
      <c r="J213" s="7" t="str">
        <f>IFERROR(__xludf.DUMMYFUNCTION("""COMPUTED_VALUE"""),"Cundinamarca")</f>
        <v>Cundinamarca</v>
      </c>
      <c r="K213" s="7" t="str">
        <f>IFERROR(__xludf.DUMMYFUNCTION("""COMPUTED_VALUE"""),"Hombres")</f>
        <v>Hombres</v>
      </c>
      <c r="L213" s="7" t="str">
        <f>IFERROR(__xludf.DUMMYFUNCTION("""COMPUTED_VALUE"""),"18-24")</f>
        <v>18-24</v>
      </c>
      <c r="M213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13" s="7" t="s">
        <v>25</v>
      </c>
      <c r="O213" s="7" t="str">
        <f>IFERROR(__xludf.DUMMYFUNCTION("""COMPUTED_VALUE"""),"Salud")</f>
        <v>Salud</v>
      </c>
      <c r="P213" s="7" t="str">
        <f>IFERROR(__xludf.DUMMYFUNCTION("""COMPUTED_VALUE"""),"Deuda y quejas en el sector salud")</f>
        <v>Deuda y quejas en el sector salud</v>
      </c>
      <c r="Q213" s="7" t="str">
        <f>IFERROR(__xludf.DUMMYFUNCTION("""COMPUTED_VALUE"""),"HCO")</f>
        <v>HCO</v>
      </c>
      <c r="R213" s="7" t="s">
        <v>29</v>
      </c>
      <c r="S213" s="7" t="s">
        <v>43</v>
      </c>
      <c r="T213" s="7" t="s">
        <v>44</v>
      </c>
      <c r="U213" s="7" t="str">
        <f>IFERROR(__xludf.DUMMYFUNCTION("""COMPUTED_VALUE"""),"Técnico / Especializado")</f>
        <v>Técnico / Especializado</v>
      </c>
      <c r="V213" s="12" t="s">
        <v>45</v>
      </c>
    </row>
    <row r="214">
      <c r="A214" s="7" t="s">
        <v>109</v>
      </c>
      <c r="B214" s="7" t="s">
        <v>110</v>
      </c>
      <c r="C214" s="7" t="s">
        <v>24</v>
      </c>
      <c r="D214" s="8">
        <v>92872.46</v>
      </c>
      <c r="E214" s="8">
        <v>24812.0</v>
      </c>
      <c r="F214" s="8">
        <v>11960.0</v>
      </c>
      <c r="G214" s="9">
        <f t="shared" si="1"/>
        <v>7.765255853</v>
      </c>
      <c r="H214" s="9">
        <f t="shared" si="2"/>
        <v>3743.046107</v>
      </c>
      <c r="I214" s="10">
        <f t="shared" si="3"/>
        <v>0.4820248267</v>
      </c>
      <c r="J214" s="7" t="str">
        <f>IFERROR(__xludf.DUMMYFUNCTION("""COMPUTED_VALUE"""),"Cundinamarca")</f>
        <v>Cundinamarca</v>
      </c>
      <c r="K214" s="7" t="str">
        <f>IFERROR(__xludf.DUMMYFUNCTION("""COMPUTED_VALUE"""),"Mujeres")</f>
        <v>Mujeres</v>
      </c>
      <c r="L214" s="7" t="str">
        <f>IFERROR(__xludf.DUMMYFUNCTION("""COMPUTED_VALUE"""),"18-24")</f>
        <v>18-24</v>
      </c>
      <c r="M214" s="7" t="str">
        <f>IFERROR(__xludf.DUMMYFUNCTION("""COMPUTED_VALUE"""),"¡que vuelva la seguridad democrática! | sde | hep | sc")</f>
        <v>¡que vuelva la seguridad democrática! | sde | hep | sc</v>
      </c>
      <c r="N214" s="7" t="s">
        <v>25</v>
      </c>
      <c r="O214" s="7" t="str">
        <f>IFERROR(__xludf.DUMMYFUNCTION("""COMPUTED_VALUE"""),"Seguridad")</f>
        <v>Seguridad</v>
      </c>
      <c r="P214" s="7" t="str">
        <f>IFERROR(__xludf.DUMMYFUNCTION("""COMPUTED_VALUE"""),"Seguridad democrática")</f>
        <v>Seguridad democrática</v>
      </c>
      <c r="Q214" s="7" t="str">
        <f>IFERROR(__xludf.DUMMYFUNCTION("""COMPUTED_VALUE"""),"HEP")</f>
        <v>HEP</v>
      </c>
      <c r="R214" s="7" t="s">
        <v>29</v>
      </c>
      <c r="S214" s="7" t="s">
        <v>30</v>
      </c>
      <c r="T214" s="7" t="s">
        <v>31</v>
      </c>
      <c r="U214" s="7" t="str">
        <f>IFERROR(__xludf.DUMMYFUNCTION("""COMPUTED_VALUE"""),"Sencillo / Cotidiano")</f>
        <v>Sencillo / Cotidiano</v>
      </c>
      <c r="V214" s="11" t="s">
        <v>26</v>
      </c>
    </row>
    <row r="215">
      <c r="A215" s="7" t="s">
        <v>95</v>
      </c>
      <c r="B215" s="7" t="s">
        <v>96</v>
      </c>
      <c r="C215" s="7" t="s">
        <v>57</v>
      </c>
      <c r="D215" s="8">
        <v>92260.61</v>
      </c>
      <c r="E215" s="8">
        <v>27547.0</v>
      </c>
      <c r="F215" s="8">
        <v>10013.0</v>
      </c>
      <c r="G215" s="9">
        <f t="shared" si="1"/>
        <v>9.214082692</v>
      </c>
      <c r="H215" s="9">
        <f t="shared" si="2"/>
        <v>3349.207173</v>
      </c>
      <c r="I215" s="10">
        <f t="shared" si="3"/>
        <v>0.3634878571</v>
      </c>
      <c r="J215" s="7" t="str">
        <f>IFERROR(__xludf.DUMMYFUNCTION("""COMPUTED_VALUE"""),"Cundinamarca")</f>
        <v>Cundinamarca</v>
      </c>
      <c r="K215" s="7" t="str">
        <f>IFERROR(__xludf.DUMMYFUNCTION("""COMPUTED_VALUE"""),"Hombres")</f>
        <v>Hombres</v>
      </c>
      <c r="L215" s="7" t="str">
        <f>IFERROR(__xludf.DUMMYFUNCTION("""COMPUTED_VALUE"""),"18-24")</f>
        <v>18-24</v>
      </c>
      <c r="M215" s="7" t="str">
        <f>IFERROR(__xludf.DUMMYFUNCTION("""COMPUTED_VALUE"""),"conmigo y con todos ustedes, ¡vuelve la seguridad! | ctr | hep | me")</f>
        <v>conmigo y con todos ustedes, ¡vuelve la seguridad! | ctr | hep | me</v>
      </c>
      <c r="N215" s="7" t="s">
        <v>25</v>
      </c>
      <c r="O215" s="7" t="str">
        <f>IFERROR(__xludf.DUMMYFUNCTION("""COMPUTED_VALUE"""),"Seguridad")</f>
        <v>Seguridad</v>
      </c>
      <c r="P215" s="7" t="str">
        <f>IFERROR(__xludf.DUMMYFUNCTION("""COMPUTED_VALUE"""),"Control territorial")</f>
        <v>Control territorial</v>
      </c>
      <c r="Q215" s="7" t="str">
        <f>IFERROR(__xludf.DUMMYFUNCTION("""COMPUTED_VALUE"""),"HEP")</f>
        <v>HEP</v>
      </c>
      <c r="R215" s="7" t="s">
        <v>29</v>
      </c>
      <c r="S215" s="7" t="s">
        <v>30</v>
      </c>
      <c r="T215" s="7" t="s">
        <v>31</v>
      </c>
      <c r="U215" s="7" t="str">
        <f>IFERROR(__xludf.DUMMYFUNCTION("""COMPUTED_VALUE"""),"Mixto / Equilibrado")</f>
        <v>Mixto / Equilibrado</v>
      </c>
      <c r="V215" s="12" t="s">
        <v>58</v>
      </c>
    </row>
    <row r="216">
      <c r="A216" s="7" t="s">
        <v>87</v>
      </c>
      <c r="B216" s="7" t="s">
        <v>88</v>
      </c>
      <c r="C216" s="7" t="s">
        <v>72</v>
      </c>
      <c r="D216" s="8">
        <v>92124.49</v>
      </c>
      <c r="E216" s="8">
        <v>51961.0</v>
      </c>
      <c r="F216" s="8">
        <v>10778.0</v>
      </c>
      <c r="G216" s="9">
        <f t="shared" si="1"/>
        <v>8.547456857</v>
      </c>
      <c r="H216" s="9">
        <f t="shared" si="2"/>
        <v>1772.954524</v>
      </c>
      <c r="I216" s="10">
        <f t="shared" si="3"/>
        <v>0.2074247994</v>
      </c>
      <c r="J216" s="7" t="str">
        <f>IFERROR(__xludf.DUMMYFUNCTION("""COMPUTED_VALUE"""),"Cundinamarca")</f>
        <v>Cundinamarca</v>
      </c>
      <c r="K216" s="7" t="str">
        <f>IFERROR(__xludf.DUMMYFUNCTION("""COMPUTED_VALUE"""),"Mujeres")</f>
        <v>Mujeres</v>
      </c>
      <c r="L216" s="7" t="str">
        <f>IFERROR(__xludf.DUMMYFUNCTION("""COMPUTED_VALUE"""),"25-34")</f>
        <v>25-34</v>
      </c>
      <c r="M216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16" s="7" t="s">
        <v>25</v>
      </c>
      <c r="O216" s="7" t="str">
        <f>IFERROR(__xludf.DUMMYFUNCTION("""COMPUTED_VALUE"""),"Seguridad")</f>
        <v>Seguridad</v>
      </c>
      <c r="P216" s="7" t="str">
        <f>IFERROR(__xludf.DUMMYFUNCTION("""COMPUTED_VALUE"""),"Seguridad democrática")</f>
        <v>Seguridad democrática</v>
      </c>
      <c r="Q216" s="7" t="str">
        <f>IFERROR(__xludf.DUMMYFUNCTION("""COMPUTED_VALUE"""),"HEP")</f>
        <v>HEP</v>
      </c>
      <c r="R216" s="7" t="s">
        <v>29</v>
      </c>
      <c r="S216" s="7" t="s">
        <v>30</v>
      </c>
      <c r="T216" s="7" t="s">
        <v>31</v>
      </c>
      <c r="U216" s="7" t="str">
        <f>IFERROR(__xludf.DUMMYFUNCTION("""COMPUTED_VALUE"""),"Mixto / Equilibrado")</f>
        <v>Mixto / Equilibrado</v>
      </c>
      <c r="V216" s="12" t="s">
        <v>73</v>
      </c>
    </row>
    <row r="217">
      <c r="A217" s="14" t="s">
        <v>62</v>
      </c>
      <c r="B217" s="14" t="s">
        <v>63</v>
      </c>
      <c r="C217" s="14" t="s">
        <v>74</v>
      </c>
      <c r="D217" s="15">
        <v>91356.95</v>
      </c>
      <c r="E217" s="15">
        <v>27829.0</v>
      </c>
      <c r="F217" s="15">
        <v>12766.0</v>
      </c>
      <c r="G217" s="16">
        <f t="shared" si="1"/>
        <v>7.156270562</v>
      </c>
      <c r="H217" s="16">
        <f t="shared" si="2"/>
        <v>3282.796723</v>
      </c>
      <c r="I217" s="17">
        <f t="shared" si="3"/>
        <v>0.4587301017</v>
      </c>
      <c r="J217" s="14" t="str">
        <f>IFERROR(__xludf.DUMMYFUNCTION("""COMPUTED_VALUE"""),"Antioquia")</f>
        <v>Antioquia</v>
      </c>
      <c r="K217" s="14" t="str">
        <f>IFERROR(__xludf.DUMMYFUNCTION("""COMPUTED_VALUE"""),"Hombres")</f>
        <v>Hombres</v>
      </c>
      <c r="L217" s="14" t="str">
        <f>IFERROR(__xludf.DUMMYFUNCTION("""COMPUTED_VALUE"""),"55+")</f>
        <v>55+</v>
      </c>
      <c r="M217" s="14" t="str">
        <f>IFERROR(__xludf.DUMMYFUNCTION("""COMPUTED_VALUE"""),"anuncio 1")</f>
        <v>anuncio 1</v>
      </c>
      <c r="N217" s="14" t="s">
        <v>25</v>
      </c>
      <c r="O217" s="14" t="str">
        <f>IFERROR(__xludf.DUMMYFUNCTION("""COMPUTED_VALUE"""),"Seguridad")</f>
        <v>Seguridad</v>
      </c>
      <c r="P217" s="14" t="str">
        <f>IFERROR(__xludf.DUMMYFUNCTION("""COMPUTED_VALUE"""),"")</f>
        <v/>
      </c>
      <c r="Q217" s="14" t="str">
        <f>IFERROR(__xludf.DUMMYFUNCTION("""COMPUTED_VALUE"""),"")</f>
        <v/>
      </c>
      <c r="R217" s="14" t="s">
        <v>75</v>
      </c>
      <c r="S217" s="14" t="s">
        <v>75</v>
      </c>
      <c r="T217" s="14" t="s">
        <v>75</v>
      </c>
      <c r="U217" s="14" t="str">
        <f>IFERROR(__xludf.DUMMYFUNCTION("""COMPUTED_VALUE"""),"")</f>
        <v/>
      </c>
      <c r="V217" s="18"/>
      <c r="W217" s="19"/>
      <c r="X217" s="19"/>
      <c r="Y217" s="19"/>
      <c r="Z217" s="19"/>
    </row>
    <row r="218">
      <c r="A218" s="7" t="s">
        <v>64</v>
      </c>
      <c r="B218" s="7" t="s">
        <v>65</v>
      </c>
      <c r="C218" s="7" t="s">
        <v>91</v>
      </c>
      <c r="D218" s="8">
        <v>90917.6</v>
      </c>
      <c r="E218" s="8">
        <v>31153.0</v>
      </c>
      <c r="F218" s="8">
        <v>11350.0</v>
      </c>
      <c r="G218" s="9">
        <f t="shared" si="1"/>
        <v>8.010361233</v>
      </c>
      <c r="H218" s="9">
        <f t="shared" si="2"/>
        <v>2918.421982</v>
      </c>
      <c r="I218" s="10">
        <f t="shared" si="3"/>
        <v>0.3643308831</v>
      </c>
      <c r="J218" s="7" t="str">
        <f>IFERROR(__xludf.DUMMYFUNCTION("""COMPUTED_VALUE"""),"Antioquia")</f>
        <v>Antioquia</v>
      </c>
      <c r="K218" s="7" t="str">
        <f>IFERROR(__xludf.DUMMYFUNCTION("""COMPUTED_VALUE"""),"Mujeres")</f>
        <v>Mujeres</v>
      </c>
      <c r="L218" s="7" t="str">
        <f>IFERROR(__xludf.DUMMYFUNCTION("""COMPUTED_VALUE"""),"55+")</f>
        <v>55+</v>
      </c>
      <c r="M218" s="7" t="str">
        <f>IFERROR(__xludf.DUMMYFUNCTION("""COMPUTED_VALUE"""),"a los delincuentes les vamos a respirar en la nuca | ifz | hep | me")</f>
        <v>a los delincuentes les vamos a respirar en la nuca | ifz | hep | me</v>
      </c>
      <c r="N218" s="7" t="s">
        <v>25</v>
      </c>
      <c r="O218" s="7" t="str">
        <f>IFERROR(__xludf.DUMMYFUNCTION("""COMPUTED_VALUE"""),"Seguridad")</f>
        <v>Seguridad</v>
      </c>
      <c r="P218" s="7" t="str">
        <f>IFERROR(__xludf.DUMMYFUNCTION("""COMPUTED_VALUE"""),"Inteligencia / Fuerza")</f>
        <v>Inteligencia / Fuerza</v>
      </c>
      <c r="Q218" s="7" t="str">
        <f>IFERROR(__xludf.DUMMYFUNCTION("""COMPUTED_VALUE"""),"HEP")</f>
        <v>HEP</v>
      </c>
      <c r="R218" s="7" t="s">
        <v>29</v>
      </c>
      <c r="S218" s="7" t="s">
        <v>30</v>
      </c>
      <c r="T218" s="7" t="s">
        <v>31</v>
      </c>
      <c r="U218" s="7" t="str">
        <f>IFERROR(__xludf.DUMMYFUNCTION("""COMPUTED_VALUE"""),"Mixto / Equilibrado")</f>
        <v>Mixto / Equilibrado</v>
      </c>
      <c r="V218" s="12" t="s">
        <v>92</v>
      </c>
    </row>
    <row r="219">
      <c r="A219" s="7" t="s">
        <v>80</v>
      </c>
      <c r="B219" s="7" t="s">
        <v>81</v>
      </c>
      <c r="C219" s="7" t="s">
        <v>84</v>
      </c>
      <c r="D219" s="8">
        <v>89620.77</v>
      </c>
      <c r="E219" s="8">
        <v>46619.0</v>
      </c>
      <c r="F219" s="8">
        <v>9863.0</v>
      </c>
      <c r="G219" s="9">
        <f t="shared" si="1"/>
        <v>9.086562912</v>
      </c>
      <c r="H219" s="9">
        <f t="shared" si="2"/>
        <v>1922.408675</v>
      </c>
      <c r="I219" s="10">
        <f t="shared" si="3"/>
        <v>0.2115660997</v>
      </c>
      <c r="J219" s="7" t="str">
        <f>IFERROR(__xludf.DUMMYFUNCTION("""COMPUTED_VALUE"""),"Bogotá")</f>
        <v>Bogotá</v>
      </c>
      <c r="K219" s="7" t="str">
        <f>IFERROR(__xludf.DUMMYFUNCTION("""COMPUTED_VALUE"""),"Mujeres")</f>
        <v>Mujeres</v>
      </c>
      <c r="L219" s="7" t="str">
        <f>IFERROR(__xludf.DUMMYFUNCTION("""COMPUTED_VALUE"""),"25-34")</f>
        <v>25-34</v>
      </c>
      <c r="M219" s="7" t="str">
        <f>IFERROR(__xludf.DUMMYFUNCTION("""COMPUTED_VALUE"""),"sin seguridad, no hay agro | ecc | hep | me")</f>
        <v>sin seguridad, no hay agro | ecc | hep | me</v>
      </c>
      <c r="N219" s="7" t="s">
        <v>25</v>
      </c>
      <c r="O219" s="7" t="str">
        <f>IFERROR(__xludf.DUMMYFUNCTION("""COMPUTED_VALUE"""),"Seguridad")</f>
        <v>Seguridad</v>
      </c>
      <c r="P219" s="7" t="str">
        <f>IFERROR(__xludf.DUMMYFUNCTION("""COMPUTED_VALUE"""),"Extorsión/Cárceles/Campo")</f>
        <v>Extorsión/Cárceles/Campo</v>
      </c>
      <c r="Q219" s="7" t="str">
        <f>IFERROR(__xludf.DUMMYFUNCTION("""COMPUTED_VALUE"""),"HEP")</f>
        <v>HEP</v>
      </c>
      <c r="R219" s="7" t="s">
        <v>29</v>
      </c>
      <c r="S219" s="7" t="s">
        <v>30</v>
      </c>
      <c r="T219" s="7" t="s">
        <v>31</v>
      </c>
      <c r="U219" s="7" t="str">
        <f>IFERROR(__xludf.DUMMYFUNCTION("""COMPUTED_VALUE"""),"Mixto / Equilibrado")</f>
        <v>Mixto / Equilibrado</v>
      </c>
      <c r="V219" s="12" t="s">
        <v>85</v>
      </c>
    </row>
    <row r="220">
      <c r="A220" s="7" t="s">
        <v>105</v>
      </c>
      <c r="B220" s="7" t="s">
        <v>106</v>
      </c>
      <c r="C220" s="7" t="s">
        <v>49</v>
      </c>
      <c r="D220" s="8">
        <v>88054.06</v>
      </c>
      <c r="E220" s="8">
        <v>24000.0</v>
      </c>
      <c r="F220" s="8">
        <v>14826.0</v>
      </c>
      <c r="G220" s="9">
        <f t="shared" si="1"/>
        <v>5.93916498</v>
      </c>
      <c r="H220" s="9">
        <f t="shared" si="2"/>
        <v>3668.919167</v>
      </c>
      <c r="I220" s="10">
        <f t="shared" si="3"/>
        <v>0.61775</v>
      </c>
      <c r="J220" s="7" t="str">
        <f>IFERROR(__xludf.DUMMYFUNCTION("""COMPUTED_VALUE"""),"Cundinamarca")</f>
        <v>Cundinamarca</v>
      </c>
      <c r="K220" s="7" t="str">
        <f>IFERROR(__xludf.DUMMYFUNCTION("""COMPUTED_VALUE"""),"Mujeres")</f>
        <v>Mujeres</v>
      </c>
      <c r="L220" s="7" t="str">
        <f>IFERROR(__xludf.DUMMYFUNCTION("""COMPUTED_VALUE"""),"35-44")</f>
        <v>35-44</v>
      </c>
      <c r="M220" s="7" t="str">
        <f>IFERROR(__xludf.DUMMYFUNCTION("""COMPUTED_VALUE"""),"la seguridad es el camino hacia la paz en colombia | aus | hep | sc")</f>
        <v>la seguridad es el camino hacia la paz en colombia | aus | hep | sc</v>
      </c>
      <c r="N220" s="7" t="s">
        <v>25</v>
      </c>
      <c r="O220" s="7" t="str">
        <f>IFERROR(__xludf.DUMMYFUNCTION("""COMPUTED_VALUE"""),"Seguridad")</f>
        <v>Seguridad</v>
      </c>
      <c r="P220" s="7" t="str">
        <f>IFERROR(__xludf.DUMMYFUNCTION("""COMPUTED_VALUE"""),"Álvaro Uribe/Seguridad democrática")</f>
        <v>Álvaro Uribe/Seguridad democrática</v>
      </c>
      <c r="Q220" s="7" t="str">
        <f>IFERROR(__xludf.DUMMYFUNCTION("""COMPUTED_VALUE"""),"HEP")</f>
        <v>HEP</v>
      </c>
      <c r="R220" s="7" t="s">
        <v>29</v>
      </c>
      <c r="S220" s="7" t="s">
        <v>30</v>
      </c>
      <c r="T220" s="7" t="s">
        <v>31</v>
      </c>
      <c r="U220" s="7" t="str">
        <f>IFERROR(__xludf.DUMMYFUNCTION("""COMPUTED_VALUE"""),"Sencillo / Cotidiano")</f>
        <v>Sencillo / Cotidiano</v>
      </c>
      <c r="V220" s="12" t="s">
        <v>50</v>
      </c>
    </row>
    <row r="221">
      <c r="A221" s="14" t="s">
        <v>55</v>
      </c>
      <c r="B221" s="14" t="s">
        <v>56</v>
      </c>
      <c r="C221" s="14" t="s">
        <v>74</v>
      </c>
      <c r="D221" s="15">
        <v>87689.1</v>
      </c>
      <c r="E221" s="15">
        <v>25414.0</v>
      </c>
      <c r="F221" s="15">
        <v>13410.0</v>
      </c>
      <c r="G221" s="16">
        <f t="shared" si="1"/>
        <v>6.539082774</v>
      </c>
      <c r="H221" s="16">
        <f t="shared" si="2"/>
        <v>3450.424963</v>
      </c>
      <c r="I221" s="17">
        <f t="shared" si="3"/>
        <v>0.5276619186</v>
      </c>
      <c r="J221" s="14" t="str">
        <f>IFERROR(__xludf.DUMMYFUNCTION("""COMPUTED_VALUE"""),"Antioquia")</f>
        <v>Antioquia</v>
      </c>
      <c r="K221" s="14" t="str">
        <f>IFERROR(__xludf.DUMMYFUNCTION("""COMPUTED_VALUE"""),"Mujeres")</f>
        <v>Mujeres</v>
      </c>
      <c r="L221" s="14" t="str">
        <f>IFERROR(__xludf.DUMMYFUNCTION("""COMPUTED_VALUE"""),"35-44")</f>
        <v>35-44</v>
      </c>
      <c r="M221" s="14" t="str">
        <f>IFERROR(__xludf.DUMMYFUNCTION("""COMPUTED_VALUE"""),"anuncio 1")</f>
        <v>anuncio 1</v>
      </c>
      <c r="N221" s="14" t="s">
        <v>25</v>
      </c>
      <c r="O221" s="14" t="str">
        <f>IFERROR(__xludf.DUMMYFUNCTION("""COMPUTED_VALUE"""),"Seguridad")</f>
        <v>Seguridad</v>
      </c>
      <c r="P221" s="14" t="str">
        <f>IFERROR(__xludf.DUMMYFUNCTION("""COMPUTED_VALUE"""),"")</f>
        <v/>
      </c>
      <c r="Q221" s="14" t="str">
        <f>IFERROR(__xludf.DUMMYFUNCTION("""COMPUTED_VALUE"""),"")</f>
        <v/>
      </c>
      <c r="R221" s="14" t="s">
        <v>75</v>
      </c>
      <c r="S221" s="14" t="s">
        <v>75</v>
      </c>
      <c r="T221" s="14" t="s">
        <v>75</v>
      </c>
      <c r="U221" s="14" t="str">
        <f>IFERROR(__xludf.DUMMYFUNCTION("""COMPUTED_VALUE"""),"")</f>
        <v/>
      </c>
      <c r="V221" s="18"/>
      <c r="W221" s="19"/>
      <c r="X221" s="19"/>
      <c r="Y221" s="19"/>
      <c r="Z221" s="19"/>
    </row>
    <row r="222">
      <c r="A222" s="14" t="s">
        <v>93</v>
      </c>
      <c r="B222" s="14" t="s">
        <v>94</v>
      </c>
      <c r="C222" s="14" t="s">
        <v>74</v>
      </c>
      <c r="D222" s="15">
        <v>87647.2</v>
      </c>
      <c r="E222" s="15">
        <v>25732.0</v>
      </c>
      <c r="F222" s="15">
        <v>13004.0</v>
      </c>
      <c r="G222" s="16">
        <f t="shared" si="1"/>
        <v>6.740018456</v>
      </c>
      <c r="H222" s="16">
        <f t="shared" si="2"/>
        <v>3406.155759</v>
      </c>
      <c r="I222" s="17">
        <f t="shared" si="3"/>
        <v>0.5053629722</v>
      </c>
      <c r="J222" s="14" t="str">
        <f>IFERROR(__xludf.DUMMYFUNCTION("""COMPUTED_VALUE"""),"Nte. Santander")</f>
        <v>Nte. Santander</v>
      </c>
      <c r="K222" s="14" t="str">
        <f>IFERROR(__xludf.DUMMYFUNCTION("""COMPUTED_VALUE"""),"Mujeres")</f>
        <v>Mujeres</v>
      </c>
      <c r="L222" s="14" t="str">
        <f>IFERROR(__xludf.DUMMYFUNCTION("""COMPUTED_VALUE"""),"25-34")</f>
        <v>25-34</v>
      </c>
      <c r="M222" s="14" t="str">
        <f>IFERROR(__xludf.DUMMYFUNCTION("""COMPUTED_VALUE"""),"anuncio 1")</f>
        <v>anuncio 1</v>
      </c>
      <c r="N222" s="14" t="s">
        <v>25</v>
      </c>
      <c r="O222" s="14" t="str">
        <f>IFERROR(__xludf.DUMMYFUNCTION("""COMPUTED_VALUE"""),"Seguridad")</f>
        <v>Seguridad</v>
      </c>
      <c r="P222" s="14" t="str">
        <f>IFERROR(__xludf.DUMMYFUNCTION("""COMPUTED_VALUE"""),"")</f>
        <v/>
      </c>
      <c r="Q222" s="14" t="str">
        <f>IFERROR(__xludf.DUMMYFUNCTION("""COMPUTED_VALUE"""),"")</f>
        <v/>
      </c>
      <c r="R222" s="14" t="s">
        <v>75</v>
      </c>
      <c r="S222" s="14" t="s">
        <v>75</v>
      </c>
      <c r="T222" s="14" t="s">
        <v>75</v>
      </c>
      <c r="U222" s="14" t="str">
        <f>IFERROR(__xludf.DUMMYFUNCTION("""COMPUTED_VALUE"""),"")</f>
        <v/>
      </c>
      <c r="V222" s="18"/>
      <c r="W222" s="19"/>
      <c r="X222" s="19"/>
      <c r="Y222" s="19"/>
      <c r="Z222" s="19"/>
    </row>
    <row r="223">
      <c r="A223" s="7" t="s">
        <v>113</v>
      </c>
      <c r="B223" s="7" t="s">
        <v>114</v>
      </c>
      <c r="C223" s="7" t="s">
        <v>46</v>
      </c>
      <c r="D223" s="8">
        <v>87591.42</v>
      </c>
      <c r="E223" s="8">
        <v>31030.0</v>
      </c>
      <c r="F223" s="8">
        <v>6830.0</v>
      </c>
      <c r="G223" s="9">
        <f t="shared" si="1"/>
        <v>12.82451245</v>
      </c>
      <c r="H223" s="9">
        <f t="shared" si="2"/>
        <v>2822.797937</v>
      </c>
      <c r="I223" s="10">
        <f t="shared" si="3"/>
        <v>0.2201095714</v>
      </c>
      <c r="J223" s="7" t="str">
        <f>IFERROR(__xludf.DUMMYFUNCTION("""COMPUTED_VALUE"""),"Cundinamarca")</f>
        <v>Cundinamarca</v>
      </c>
      <c r="K223" s="7" t="str">
        <f>IFERROR(__xludf.DUMMYFUNCTION("""COMPUTED_VALUE"""),"Hombres")</f>
        <v>Hombres</v>
      </c>
      <c r="L223" s="7" t="str">
        <f>IFERROR(__xludf.DUMMYFUNCTION("""COMPUTED_VALUE"""),"55+")</f>
        <v>55+</v>
      </c>
      <c r="M223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23" s="7" t="s">
        <v>25</v>
      </c>
      <c r="O223" s="7" t="str">
        <f>IFERROR(__xludf.DUMMYFUNCTION("""COMPUTED_VALUE"""),"Seguridad")</f>
        <v>Seguridad</v>
      </c>
      <c r="P223" s="7" t="str">
        <f>IFERROR(__xludf.DUMMYFUNCTION("""COMPUTED_VALUE"""),"Politica Social")</f>
        <v>Politica Social</v>
      </c>
      <c r="Q223" s="7" t="str">
        <f>IFERROR(__xludf.DUMMYFUNCTION("""COMPUTED_VALUE"""),"VEP")</f>
        <v>VEP</v>
      </c>
      <c r="R223" s="7" t="s">
        <v>47</v>
      </c>
      <c r="S223" s="7" t="s">
        <v>30</v>
      </c>
      <c r="T223" s="7" t="s">
        <v>31</v>
      </c>
      <c r="U223" s="7" t="str">
        <f>IFERROR(__xludf.DUMMYFUNCTION("""COMPUTED_VALUE"""),"Sencillo / Cotidiano")</f>
        <v>Sencillo / Cotidiano</v>
      </c>
      <c r="V223" s="12" t="s">
        <v>48</v>
      </c>
    </row>
    <row r="224">
      <c r="A224" s="7" t="s">
        <v>87</v>
      </c>
      <c r="B224" s="7" t="s">
        <v>88</v>
      </c>
      <c r="C224" s="7" t="s">
        <v>42</v>
      </c>
      <c r="D224" s="8">
        <v>85396.87</v>
      </c>
      <c r="E224" s="8">
        <v>68101.0</v>
      </c>
      <c r="F224" s="8">
        <v>8965.0</v>
      </c>
      <c r="G224" s="9">
        <f t="shared" si="1"/>
        <v>9.525585053</v>
      </c>
      <c r="H224" s="9">
        <f t="shared" si="2"/>
        <v>1253.973804</v>
      </c>
      <c r="I224" s="10">
        <f t="shared" si="3"/>
        <v>0.1316427072</v>
      </c>
      <c r="J224" s="7" t="str">
        <f>IFERROR(__xludf.DUMMYFUNCTION("""COMPUTED_VALUE"""),"Cundinamarca")</f>
        <v>Cundinamarca</v>
      </c>
      <c r="K224" s="7" t="str">
        <f>IFERROR(__xludf.DUMMYFUNCTION("""COMPUTED_VALUE"""),"Mujeres")</f>
        <v>Mujeres</v>
      </c>
      <c r="L224" s="7" t="str">
        <f>IFERROR(__xludf.DUMMYFUNCTION("""COMPUTED_VALUE"""),"25-34")</f>
        <v>25-34</v>
      </c>
      <c r="M224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24" s="7" t="s">
        <v>25</v>
      </c>
      <c r="O224" s="7" t="str">
        <f>IFERROR(__xludf.DUMMYFUNCTION("""COMPUTED_VALUE"""),"Salud")</f>
        <v>Salud</v>
      </c>
      <c r="P224" s="7" t="str">
        <f>IFERROR(__xludf.DUMMYFUNCTION("""COMPUTED_VALUE"""),"Deuda y quejas en el sector salud")</f>
        <v>Deuda y quejas en el sector salud</v>
      </c>
      <c r="Q224" s="7" t="str">
        <f>IFERROR(__xludf.DUMMYFUNCTION("""COMPUTED_VALUE"""),"HCO")</f>
        <v>HCO</v>
      </c>
      <c r="R224" s="7" t="s">
        <v>29</v>
      </c>
      <c r="S224" s="7" t="s">
        <v>43</v>
      </c>
      <c r="T224" s="7" t="s">
        <v>44</v>
      </c>
      <c r="U224" s="7" t="str">
        <f>IFERROR(__xludf.DUMMYFUNCTION("""COMPUTED_VALUE"""),"Técnico / Especializado")</f>
        <v>Técnico / Especializado</v>
      </c>
      <c r="V224" s="12" t="s">
        <v>45</v>
      </c>
    </row>
    <row r="225">
      <c r="A225" s="7" t="s">
        <v>111</v>
      </c>
      <c r="B225" s="7" t="s">
        <v>112</v>
      </c>
      <c r="C225" s="7" t="s">
        <v>34</v>
      </c>
      <c r="D225" s="8">
        <v>85313.2</v>
      </c>
      <c r="E225" s="8">
        <v>38533.0</v>
      </c>
      <c r="F225" s="8">
        <v>13817.0</v>
      </c>
      <c r="G225" s="9">
        <f t="shared" si="1"/>
        <v>6.174509662</v>
      </c>
      <c r="H225" s="9">
        <f t="shared" si="2"/>
        <v>2214.029533</v>
      </c>
      <c r="I225" s="10">
        <f t="shared" si="3"/>
        <v>0.3585757662</v>
      </c>
      <c r="J225" s="7" t="str">
        <f>IFERROR(__xludf.DUMMYFUNCTION("""COMPUTED_VALUE"""),"Cundinamarca")</f>
        <v>Cundinamarca</v>
      </c>
      <c r="K225" s="7" t="str">
        <f>IFERROR(__xludf.DUMMYFUNCTION("""COMPUTED_VALUE"""),"Mujeres")</f>
        <v>Mujeres</v>
      </c>
      <c r="L225" s="7" t="str">
        <f>IFERROR(__xludf.DUMMYFUNCTION("""COMPUTED_VALUE"""),"55+")</f>
        <v>55+</v>
      </c>
      <c r="M225" s="7" t="str">
        <f>IFERROR(__xludf.DUMMYFUNCTION("""COMPUTED_VALUE"""),"no más extorsión en colombia | ext | hep | me")</f>
        <v>no más extorsión en colombia | ext | hep | me</v>
      </c>
      <c r="N225" s="7" t="s">
        <v>25</v>
      </c>
      <c r="O225" s="7" t="str">
        <f>IFERROR(__xludf.DUMMYFUNCTION("""COMPUTED_VALUE"""),"Seguridad")</f>
        <v>Seguridad</v>
      </c>
      <c r="P225" s="7" t="str">
        <f>IFERROR(__xludf.DUMMYFUNCTION("""COMPUTED_VALUE"""),"Extorsión")</f>
        <v>Extorsión</v>
      </c>
      <c r="Q225" s="7" t="str">
        <f>IFERROR(__xludf.DUMMYFUNCTION("""COMPUTED_VALUE"""),"HEP")</f>
        <v>HEP</v>
      </c>
      <c r="R225" s="7" t="s">
        <v>29</v>
      </c>
      <c r="S225" s="7" t="s">
        <v>30</v>
      </c>
      <c r="T225" s="7" t="s">
        <v>31</v>
      </c>
      <c r="U225" s="7" t="str">
        <f>IFERROR(__xludf.DUMMYFUNCTION("""COMPUTED_VALUE"""),"Mixto / Equilibrado")</f>
        <v>Mixto / Equilibrado</v>
      </c>
      <c r="V225" s="12" t="s">
        <v>35</v>
      </c>
    </row>
    <row r="226">
      <c r="A226" s="7" t="s">
        <v>107</v>
      </c>
      <c r="B226" s="7" t="s">
        <v>108</v>
      </c>
      <c r="C226" s="7" t="s">
        <v>46</v>
      </c>
      <c r="D226" s="8">
        <v>84817.2</v>
      </c>
      <c r="E226" s="8">
        <v>28434.0</v>
      </c>
      <c r="F226" s="8">
        <v>5570.0</v>
      </c>
      <c r="G226" s="9">
        <f t="shared" si="1"/>
        <v>15.22750449</v>
      </c>
      <c r="H226" s="9">
        <f t="shared" si="2"/>
        <v>2982.949989</v>
      </c>
      <c r="I226" s="10">
        <f t="shared" si="3"/>
        <v>0.1958922417</v>
      </c>
      <c r="J226" s="7" t="str">
        <f>IFERROR(__xludf.DUMMYFUNCTION("""COMPUTED_VALUE"""),"Cundinamarca")</f>
        <v>Cundinamarca</v>
      </c>
      <c r="K226" s="7" t="str">
        <f>IFERROR(__xludf.DUMMYFUNCTION("""COMPUTED_VALUE"""),"Hombres")</f>
        <v>Hombres</v>
      </c>
      <c r="L226" s="7" t="str">
        <f>IFERROR(__xludf.DUMMYFUNCTION("""COMPUTED_VALUE"""),"35-44")</f>
        <v>35-44</v>
      </c>
      <c r="M226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26" s="7" t="s">
        <v>25</v>
      </c>
      <c r="O226" s="7" t="str">
        <f>IFERROR(__xludf.DUMMYFUNCTION("""COMPUTED_VALUE"""),"Seguridad")</f>
        <v>Seguridad</v>
      </c>
      <c r="P226" s="7" t="str">
        <f>IFERROR(__xludf.DUMMYFUNCTION("""COMPUTED_VALUE"""),"Politica Social")</f>
        <v>Politica Social</v>
      </c>
      <c r="Q226" s="7" t="str">
        <f>IFERROR(__xludf.DUMMYFUNCTION("""COMPUTED_VALUE"""),"VEP")</f>
        <v>VEP</v>
      </c>
      <c r="R226" s="7" t="s">
        <v>47</v>
      </c>
      <c r="S226" s="7" t="s">
        <v>30</v>
      </c>
      <c r="T226" s="7" t="s">
        <v>31</v>
      </c>
      <c r="U226" s="7" t="str">
        <f>IFERROR(__xludf.DUMMYFUNCTION("""COMPUTED_VALUE"""),"Sencillo / Cotidiano")</f>
        <v>Sencillo / Cotidiano</v>
      </c>
      <c r="V226" s="12" t="s">
        <v>48</v>
      </c>
    </row>
    <row r="227">
      <c r="A227" s="7" t="s">
        <v>107</v>
      </c>
      <c r="B227" s="7" t="s">
        <v>108</v>
      </c>
      <c r="C227" s="7" t="s">
        <v>49</v>
      </c>
      <c r="D227" s="8">
        <v>83742.5</v>
      </c>
      <c r="E227" s="8">
        <v>23307.0</v>
      </c>
      <c r="F227" s="8">
        <v>13720.0</v>
      </c>
      <c r="G227" s="9">
        <f t="shared" si="1"/>
        <v>6.103680758</v>
      </c>
      <c r="H227" s="9">
        <f t="shared" si="2"/>
        <v>3593.019265</v>
      </c>
      <c r="I227" s="10">
        <f t="shared" si="3"/>
        <v>0.5886643498</v>
      </c>
      <c r="J227" s="7" t="str">
        <f>IFERROR(__xludf.DUMMYFUNCTION("""COMPUTED_VALUE"""),"Cundinamarca")</f>
        <v>Cundinamarca</v>
      </c>
      <c r="K227" s="7" t="str">
        <f>IFERROR(__xludf.DUMMYFUNCTION("""COMPUTED_VALUE"""),"Hombres")</f>
        <v>Hombres</v>
      </c>
      <c r="L227" s="7" t="str">
        <f>IFERROR(__xludf.DUMMYFUNCTION("""COMPUTED_VALUE"""),"35-44")</f>
        <v>35-44</v>
      </c>
      <c r="M227" s="7" t="str">
        <f>IFERROR(__xludf.DUMMYFUNCTION("""COMPUTED_VALUE"""),"la seguridad es el camino hacia la paz en colombia | aus | hep | sc")</f>
        <v>la seguridad es el camino hacia la paz en colombia | aus | hep | sc</v>
      </c>
      <c r="N227" s="7" t="s">
        <v>25</v>
      </c>
      <c r="O227" s="7" t="str">
        <f>IFERROR(__xludf.DUMMYFUNCTION("""COMPUTED_VALUE"""),"Seguridad")</f>
        <v>Seguridad</v>
      </c>
      <c r="P227" s="7" t="str">
        <f>IFERROR(__xludf.DUMMYFUNCTION("""COMPUTED_VALUE"""),"Álvaro Uribe/Seguridad democrática")</f>
        <v>Álvaro Uribe/Seguridad democrática</v>
      </c>
      <c r="Q227" s="7" t="str">
        <f>IFERROR(__xludf.DUMMYFUNCTION("""COMPUTED_VALUE"""),"HEP")</f>
        <v>HEP</v>
      </c>
      <c r="R227" s="7" t="s">
        <v>29</v>
      </c>
      <c r="S227" s="7" t="s">
        <v>30</v>
      </c>
      <c r="T227" s="7" t="s">
        <v>31</v>
      </c>
      <c r="U227" s="7" t="str">
        <f>IFERROR(__xludf.DUMMYFUNCTION("""COMPUTED_VALUE"""),"Sencillo / Cotidiano")</f>
        <v>Sencillo / Cotidiano</v>
      </c>
      <c r="V227" s="12" t="s">
        <v>50</v>
      </c>
    </row>
    <row r="228">
      <c r="A228" s="7" t="s">
        <v>95</v>
      </c>
      <c r="B228" s="7" t="s">
        <v>96</v>
      </c>
      <c r="C228" s="7" t="s">
        <v>46</v>
      </c>
      <c r="D228" s="8">
        <v>83706.48</v>
      </c>
      <c r="E228" s="8">
        <v>37381.0</v>
      </c>
      <c r="F228" s="8">
        <v>3821.0</v>
      </c>
      <c r="G228" s="9">
        <f t="shared" si="1"/>
        <v>21.90695629</v>
      </c>
      <c r="H228" s="9">
        <f t="shared" si="2"/>
        <v>2239.278778</v>
      </c>
      <c r="I228" s="10">
        <f t="shared" si="3"/>
        <v>0.1022177042</v>
      </c>
      <c r="J228" s="7" t="str">
        <f>IFERROR(__xludf.DUMMYFUNCTION("""COMPUTED_VALUE"""),"Cundinamarca")</f>
        <v>Cundinamarca</v>
      </c>
      <c r="K228" s="7" t="str">
        <f>IFERROR(__xludf.DUMMYFUNCTION("""COMPUTED_VALUE"""),"Hombres")</f>
        <v>Hombres</v>
      </c>
      <c r="L228" s="7" t="str">
        <f>IFERROR(__xludf.DUMMYFUNCTION("""COMPUTED_VALUE"""),"18-24")</f>
        <v>18-24</v>
      </c>
      <c r="M228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28" s="7" t="s">
        <v>25</v>
      </c>
      <c r="O228" s="7" t="str">
        <f>IFERROR(__xludf.DUMMYFUNCTION("""COMPUTED_VALUE"""),"Seguridad")</f>
        <v>Seguridad</v>
      </c>
      <c r="P228" s="7" t="str">
        <f>IFERROR(__xludf.DUMMYFUNCTION("""COMPUTED_VALUE"""),"Politica Social")</f>
        <v>Politica Social</v>
      </c>
      <c r="Q228" s="7" t="str">
        <f>IFERROR(__xludf.DUMMYFUNCTION("""COMPUTED_VALUE"""),"VEP")</f>
        <v>VEP</v>
      </c>
      <c r="R228" s="7" t="s">
        <v>47</v>
      </c>
      <c r="S228" s="7" t="s">
        <v>30</v>
      </c>
      <c r="T228" s="7" t="s">
        <v>31</v>
      </c>
      <c r="U228" s="7" t="str">
        <f>IFERROR(__xludf.DUMMYFUNCTION("""COMPUTED_VALUE"""),"Sencillo / Cotidiano")</f>
        <v>Sencillo / Cotidiano</v>
      </c>
      <c r="V228" s="12" t="s">
        <v>48</v>
      </c>
    </row>
    <row r="229">
      <c r="A229" s="7" t="s">
        <v>107</v>
      </c>
      <c r="B229" s="7" t="s">
        <v>108</v>
      </c>
      <c r="C229" s="7" t="s">
        <v>68</v>
      </c>
      <c r="D229" s="8">
        <v>83700.32</v>
      </c>
      <c r="E229" s="8">
        <v>30261.0</v>
      </c>
      <c r="F229" s="8">
        <v>5358.0</v>
      </c>
      <c r="G229" s="9">
        <f t="shared" si="1"/>
        <v>15.62156028</v>
      </c>
      <c r="H229" s="9">
        <f t="shared" si="2"/>
        <v>2765.946928</v>
      </c>
      <c r="I229" s="10">
        <f t="shared" si="3"/>
        <v>0.1770595816</v>
      </c>
      <c r="J229" s="7" t="str">
        <f>IFERROR(__xludf.DUMMYFUNCTION("""COMPUTED_VALUE"""),"Cundinamarca")</f>
        <v>Cundinamarca</v>
      </c>
      <c r="K229" s="7" t="str">
        <f>IFERROR(__xludf.DUMMYFUNCTION("""COMPUTED_VALUE"""),"Hombres")</f>
        <v>Hombres</v>
      </c>
      <c r="L229" s="7" t="str">
        <f>IFERROR(__xludf.DUMMYFUNCTION("""COMPUTED_VALUE"""),"35-44")</f>
        <v>35-44</v>
      </c>
      <c r="M229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229" s="7" t="s">
        <v>25</v>
      </c>
      <c r="O229" s="7" t="str">
        <f>IFERROR(__xludf.DUMMYFUNCTION("""COMPUTED_VALUE"""),"Petro/Corrupción/Política")</f>
        <v>Petro/Corrupción/Política</v>
      </c>
      <c r="P229" s="7" t="str">
        <f>IFERROR(__xludf.DUMMYFUNCTION("""COMPUTED_VALUE"""),"Embajadas")</f>
        <v>Embajadas</v>
      </c>
      <c r="Q229" s="7" t="str">
        <f>IFERROR(__xludf.DUMMYFUNCTION("""COMPUTED_VALUE"""),"VEP")</f>
        <v>VEP</v>
      </c>
      <c r="R229" s="7" t="s">
        <v>47</v>
      </c>
      <c r="S229" s="7" t="s">
        <v>30</v>
      </c>
      <c r="T229" s="7" t="s">
        <v>31</v>
      </c>
      <c r="U229" s="7" t="str">
        <f>IFERROR(__xludf.DUMMYFUNCTION("""COMPUTED_VALUE"""),"Mixto / Equilibrado")</f>
        <v>Mixto / Equilibrado</v>
      </c>
      <c r="V229" s="12" t="s">
        <v>69</v>
      </c>
    </row>
    <row r="230">
      <c r="A230" s="7" t="s">
        <v>111</v>
      </c>
      <c r="B230" s="7" t="s">
        <v>112</v>
      </c>
      <c r="C230" s="7" t="s">
        <v>24</v>
      </c>
      <c r="D230" s="8">
        <v>83601.64</v>
      </c>
      <c r="E230" s="8">
        <v>24520.0</v>
      </c>
      <c r="F230" s="8">
        <v>14196.0</v>
      </c>
      <c r="G230" s="9">
        <f t="shared" si="1"/>
        <v>5.889098338</v>
      </c>
      <c r="H230" s="9">
        <f t="shared" si="2"/>
        <v>3409.528548</v>
      </c>
      <c r="I230" s="10">
        <f t="shared" si="3"/>
        <v>0.5789559543</v>
      </c>
      <c r="J230" s="7" t="str">
        <f>IFERROR(__xludf.DUMMYFUNCTION("""COMPUTED_VALUE"""),"Cundinamarca")</f>
        <v>Cundinamarca</v>
      </c>
      <c r="K230" s="7" t="str">
        <f>IFERROR(__xludf.DUMMYFUNCTION("""COMPUTED_VALUE"""),"Mujeres")</f>
        <v>Mujeres</v>
      </c>
      <c r="L230" s="7" t="str">
        <f>IFERROR(__xludf.DUMMYFUNCTION("""COMPUTED_VALUE"""),"55+")</f>
        <v>55+</v>
      </c>
      <c r="M230" s="7" t="str">
        <f>IFERROR(__xludf.DUMMYFUNCTION("""COMPUTED_VALUE"""),"¡que vuelva la seguridad democrática! | sde | hep | sc")</f>
        <v>¡que vuelva la seguridad democrática! | sde | hep | sc</v>
      </c>
      <c r="N230" s="7" t="s">
        <v>25</v>
      </c>
      <c r="O230" s="7" t="str">
        <f>IFERROR(__xludf.DUMMYFUNCTION("""COMPUTED_VALUE"""),"Seguridad")</f>
        <v>Seguridad</v>
      </c>
      <c r="P230" s="7" t="str">
        <f>IFERROR(__xludf.DUMMYFUNCTION("""COMPUTED_VALUE"""),"Seguridad democrática")</f>
        <v>Seguridad democrática</v>
      </c>
      <c r="Q230" s="7" t="str">
        <f>IFERROR(__xludf.DUMMYFUNCTION("""COMPUTED_VALUE"""),"HEP")</f>
        <v>HEP</v>
      </c>
      <c r="R230" s="7" t="s">
        <v>29</v>
      </c>
      <c r="S230" s="7" t="s">
        <v>30</v>
      </c>
      <c r="T230" s="7" t="s">
        <v>31</v>
      </c>
      <c r="U230" s="7" t="str">
        <f>IFERROR(__xludf.DUMMYFUNCTION("""COMPUTED_VALUE"""),"Sencillo / Cotidiano")</f>
        <v>Sencillo / Cotidiano</v>
      </c>
      <c r="V230" s="11" t="s">
        <v>26</v>
      </c>
    </row>
    <row r="231">
      <c r="A231" s="7" t="s">
        <v>87</v>
      </c>
      <c r="B231" s="7" t="s">
        <v>88</v>
      </c>
      <c r="C231" s="7" t="s">
        <v>46</v>
      </c>
      <c r="D231" s="8">
        <v>83444.8</v>
      </c>
      <c r="E231" s="8">
        <v>41931.0</v>
      </c>
      <c r="F231" s="8">
        <v>5188.0</v>
      </c>
      <c r="G231" s="9">
        <f t="shared" si="1"/>
        <v>16.08419429</v>
      </c>
      <c r="H231" s="9">
        <f t="shared" si="2"/>
        <v>1990.050321</v>
      </c>
      <c r="I231" s="10">
        <f t="shared" si="3"/>
        <v>0.1237270754</v>
      </c>
      <c r="J231" s="7" t="str">
        <f>IFERROR(__xludf.DUMMYFUNCTION("""COMPUTED_VALUE"""),"Cundinamarca")</f>
        <v>Cundinamarca</v>
      </c>
      <c r="K231" s="7" t="str">
        <f>IFERROR(__xludf.DUMMYFUNCTION("""COMPUTED_VALUE"""),"Mujeres")</f>
        <v>Mujeres</v>
      </c>
      <c r="L231" s="7" t="str">
        <f>IFERROR(__xludf.DUMMYFUNCTION("""COMPUTED_VALUE"""),"25-34")</f>
        <v>25-34</v>
      </c>
      <c r="M231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31" s="7" t="s">
        <v>25</v>
      </c>
      <c r="O231" s="7" t="str">
        <f>IFERROR(__xludf.DUMMYFUNCTION("""COMPUTED_VALUE"""),"Seguridad")</f>
        <v>Seguridad</v>
      </c>
      <c r="P231" s="7" t="str">
        <f>IFERROR(__xludf.DUMMYFUNCTION("""COMPUTED_VALUE"""),"Politica Social")</f>
        <v>Politica Social</v>
      </c>
      <c r="Q231" s="7" t="str">
        <f>IFERROR(__xludf.DUMMYFUNCTION("""COMPUTED_VALUE"""),"VEP")</f>
        <v>VEP</v>
      </c>
      <c r="R231" s="7" t="s">
        <v>47</v>
      </c>
      <c r="S231" s="7" t="s">
        <v>30</v>
      </c>
      <c r="T231" s="7" t="s">
        <v>31</v>
      </c>
      <c r="U231" s="7" t="str">
        <f>IFERROR(__xludf.DUMMYFUNCTION("""COMPUTED_VALUE"""),"Sencillo / Cotidiano")</f>
        <v>Sencillo / Cotidiano</v>
      </c>
      <c r="V231" s="12" t="s">
        <v>48</v>
      </c>
    </row>
    <row r="232">
      <c r="A232" s="7" t="s">
        <v>22</v>
      </c>
      <c r="B232" s="7" t="s">
        <v>23</v>
      </c>
      <c r="C232" s="7" t="s">
        <v>89</v>
      </c>
      <c r="D232" s="8">
        <v>81824.41</v>
      </c>
      <c r="E232" s="8">
        <v>38129.0</v>
      </c>
      <c r="F232" s="8">
        <v>6170.0</v>
      </c>
      <c r="G232" s="9">
        <f t="shared" si="1"/>
        <v>13.26165478</v>
      </c>
      <c r="H232" s="9">
        <f t="shared" si="2"/>
        <v>2145.98888</v>
      </c>
      <c r="I232" s="10">
        <f t="shared" si="3"/>
        <v>0.1618190878</v>
      </c>
      <c r="J232" s="7" t="str">
        <f>IFERROR(__xludf.DUMMYFUNCTION("""COMPUTED_VALUE"""),"Atl/ Cor/ Ris/ Sant/ Tol")</f>
        <v>Atl/ Cor/ Ris/ Sant/ Tol</v>
      </c>
      <c r="K232" s="7" t="str">
        <f>IFERROR(__xludf.DUMMYFUNCTION("""COMPUTED_VALUE"""),"Mujeres")</f>
        <v>Mujeres</v>
      </c>
      <c r="L232" s="7" t="str">
        <f>IFERROR(__xludf.DUMMYFUNCTION("""COMPUTED_VALUE"""),"25-34")</f>
        <v>25-34</v>
      </c>
      <c r="M232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232" s="7" t="s">
        <v>25</v>
      </c>
      <c r="O232" s="7" t="str">
        <f>IFERROR(__xludf.DUMMYFUNCTION("""COMPUTED_VALUE"""),"Seguridad")</f>
        <v>Seguridad</v>
      </c>
      <c r="P232" s="7" t="str">
        <f>IFERROR(__xludf.DUMMYFUNCTION("""COMPUTED_VALUE"""),"Extorsión/Cárceles/Campo")</f>
        <v>Extorsión/Cárceles/Campo</v>
      </c>
      <c r="Q232" s="7" t="str">
        <f>IFERROR(__xludf.DUMMYFUNCTION("""COMPUTED_VALUE"""),"VEP")</f>
        <v>VEP</v>
      </c>
      <c r="R232" s="7" t="s">
        <v>47</v>
      </c>
      <c r="S232" s="7" t="s">
        <v>30</v>
      </c>
      <c r="T232" s="7" t="s">
        <v>31</v>
      </c>
      <c r="U232" s="7" t="str">
        <f>IFERROR(__xludf.DUMMYFUNCTION("""COMPUTED_VALUE"""),"Mixto / Equilibrado")</f>
        <v>Mixto / Equilibrado</v>
      </c>
      <c r="V232" s="12" t="s">
        <v>90</v>
      </c>
    </row>
    <row r="233">
      <c r="A233" s="7" t="s">
        <v>55</v>
      </c>
      <c r="B233" s="7" t="s">
        <v>56</v>
      </c>
      <c r="C233" s="7" t="s">
        <v>91</v>
      </c>
      <c r="D233" s="8">
        <v>80953.08</v>
      </c>
      <c r="E233" s="8">
        <v>23507.0</v>
      </c>
      <c r="F233" s="8">
        <v>11162.0</v>
      </c>
      <c r="G233" s="9">
        <f t="shared" si="1"/>
        <v>7.252560473</v>
      </c>
      <c r="H233" s="9">
        <f t="shared" si="2"/>
        <v>3443.786106</v>
      </c>
      <c r="I233" s="10">
        <f t="shared" si="3"/>
        <v>0.4748372825</v>
      </c>
      <c r="J233" s="7" t="str">
        <f>IFERROR(__xludf.DUMMYFUNCTION("""COMPUTED_VALUE"""),"Antioquia")</f>
        <v>Antioquia</v>
      </c>
      <c r="K233" s="7" t="str">
        <f>IFERROR(__xludf.DUMMYFUNCTION("""COMPUTED_VALUE"""),"Mujeres")</f>
        <v>Mujeres</v>
      </c>
      <c r="L233" s="7" t="str">
        <f>IFERROR(__xludf.DUMMYFUNCTION("""COMPUTED_VALUE"""),"35-44")</f>
        <v>35-44</v>
      </c>
      <c r="M233" s="7" t="str">
        <f>IFERROR(__xludf.DUMMYFUNCTION("""COMPUTED_VALUE"""),"a los delincuentes les vamos a respirar en la nuca | ifz | hep | me")</f>
        <v>a los delincuentes les vamos a respirar en la nuca | ifz | hep | me</v>
      </c>
      <c r="N233" s="7" t="s">
        <v>25</v>
      </c>
      <c r="O233" s="7" t="str">
        <f>IFERROR(__xludf.DUMMYFUNCTION("""COMPUTED_VALUE"""),"Seguridad")</f>
        <v>Seguridad</v>
      </c>
      <c r="P233" s="7" t="str">
        <f>IFERROR(__xludf.DUMMYFUNCTION("""COMPUTED_VALUE"""),"Inteligencia / Fuerza")</f>
        <v>Inteligencia / Fuerza</v>
      </c>
      <c r="Q233" s="7" t="str">
        <f>IFERROR(__xludf.DUMMYFUNCTION("""COMPUTED_VALUE"""),"HEP")</f>
        <v>HEP</v>
      </c>
      <c r="R233" s="7" t="s">
        <v>29</v>
      </c>
      <c r="S233" s="7" t="s">
        <v>30</v>
      </c>
      <c r="T233" s="7" t="s">
        <v>31</v>
      </c>
      <c r="U233" s="7" t="str">
        <f>IFERROR(__xludf.DUMMYFUNCTION("""COMPUTED_VALUE"""),"Mixto / Equilibrado")</f>
        <v>Mixto / Equilibrado</v>
      </c>
      <c r="V233" s="12" t="s">
        <v>92</v>
      </c>
    </row>
    <row r="234">
      <c r="A234" s="7" t="s">
        <v>109</v>
      </c>
      <c r="B234" s="7" t="s">
        <v>110</v>
      </c>
      <c r="C234" s="7" t="s">
        <v>51</v>
      </c>
      <c r="D234" s="8">
        <v>80017.74</v>
      </c>
      <c r="E234" s="8">
        <v>35791.0</v>
      </c>
      <c r="F234" s="8">
        <v>8292.0</v>
      </c>
      <c r="G234" s="9">
        <f t="shared" si="1"/>
        <v>9.649992764</v>
      </c>
      <c r="H234" s="9">
        <f t="shared" si="2"/>
        <v>2235.694448</v>
      </c>
      <c r="I234" s="10">
        <f t="shared" si="3"/>
        <v>0.2316783549</v>
      </c>
      <c r="J234" s="7" t="str">
        <f>IFERROR(__xludf.DUMMYFUNCTION("""COMPUTED_VALUE"""),"Cundinamarca")</f>
        <v>Cundinamarca</v>
      </c>
      <c r="K234" s="7" t="str">
        <f>IFERROR(__xludf.DUMMYFUNCTION("""COMPUTED_VALUE"""),"Mujeres")</f>
        <v>Mujeres</v>
      </c>
      <c r="L234" s="7" t="str">
        <f>IFERROR(__xludf.DUMMYFUNCTION("""COMPUTED_VALUE"""),"18-24")</f>
        <v>18-24</v>
      </c>
      <c r="M234" s="7" t="str">
        <f>IFERROR(__xludf.DUMMYFUNCTION("""COMPUTED_VALUE"""),"¡empezó la defensa de la democracia! | sde | hep | me")</f>
        <v>¡empezó la defensa de la democracia! | sde | hep | me</v>
      </c>
      <c r="N234" s="7" t="s">
        <v>25</v>
      </c>
      <c r="O234" s="7" t="str">
        <f>IFERROR(__xludf.DUMMYFUNCTION("""COMPUTED_VALUE"""),"Seguridad")</f>
        <v>Seguridad</v>
      </c>
      <c r="P234" s="7" t="str">
        <f>IFERROR(__xludf.DUMMYFUNCTION("""COMPUTED_VALUE"""),"Seguridad democrática")</f>
        <v>Seguridad democrática</v>
      </c>
      <c r="Q234" s="7" t="str">
        <f>IFERROR(__xludf.DUMMYFUNCTION("""COMPUTED_VALUE"""),"HEP")</f>
        <v>HEP</v>
      </c>
      <c r="R234" s="7" t="s">
        <v>29</v>
      </c>
      <c r="S234" s="7" t="s">
        <v>30</v>
      </c>
      <c r="T234" s="7" t="s">
        <v>31</v>
      </c>
      <c r="U234" s="7" t="str">
        <f>IFERROR(__xludf.DUMMYFUNCTION("""COMPUTED_VALUE"""),"Mixto / Equilibrado")</f>
        <v>Mixto / Equilibrado</v>
      </c>
      <c r="V234" s="12" t="s">
        <v>52</v>
      </c>
    </row>
    <row r="235">
      <c r="A235" s="14" t="s">
        <v>76</v>
      </c>
      <c r="B235" s="14" t="s">
        <v>77</v>
      </c>
      <c r="C235" s="14" t="s">
        <v>74</v>
      </c>
      <c r="D235" s="15">
        <v>79615.59</v>
      </c>
      <c r="E235" s="15">
        <v>22959.0</v>
      </c>
      <c r="F235" s="15">
        <v>12045.0</v>
      </c>
      <c r="G235" s="16">
        <f t="shared" si="1"/>
        <v>6.609845579</v>
      </c>
      <c r="H235" s="16">
        <f t="shared" si="2"/>
        <v>3467.728995</v>
      </c>
      <c r="I235" s="17">
        <f t="shared" si="3"/>
        <v>0.5246308637</v>
      </c>
      <c r="J235" s="14" t="str">
        <f>IFERROR(__xludf.DUMMYFUNCTION("""COMPUTED_VALUE"""),"Bolívar")</f>
        <v>Bolívar</v>
      </c>
      <c r="K235" s="14" t="str">
        <f>IFERROR(__xludf.DUMMYFUNCTION("""COMPUTED_VALUE"""),"Mujeres")</f>
        <v>Mujeres</v>
      </c>
      <c r="L235" s="14" t="str">
        <f>IFERROR(__xludf.DUMMYFUNCTION("""COMPUTED_VALUE"""),"25-34")</f>
        <v>25-34</v>
      </c>
      <c r="M235" s="14" t="str">
        <f>IFERROR(__xludf.DUMMYFUNCTION("""COMPUTED_VALUE"""),"anuncio 1")</f>
        <v>anuncio 1</v>
      </c>
      <c r="N235" s="14" t="s">
        <v>25</v>
      </c>
      <c r="O235" s="14" t="str">
        <f>IFERROR(__xludf.DUMMYFUNCTION("""COMPUTED_VALUE"""),"Seguridad")</f>
        <v>Seguridad</v>
      </c>
      <c r="P235" s="14" t="str">
        <f>IFERROR(__xludf.DUMMYFUNCTION("""COMPUTED_VALUE"""),"")</f>
        <v/>
      </c>
      <c r="Q235" s="14" t="str">
        <f>IFERROR(__xludf.DUMMYFUNCTION("""COMPUTED_VALUE"""),"")</f>
        <v/>
      </c>
      <c r="R235" s="14" t="s">
        <v>75</v>
      </c>
      <c r="S235" s="14" t="s">
        <v>75</v>
      </c>
      <c r="T235" s="14" t="s">
        <v>75</v>
      </c>
      <c r="U235" s="14" t="str">
        <f>IFERROR(__xludf.DUMMYFUNCTION("""COMPUTED_VALUE"""),"")</f>
        <v/>
      </c>
      <c r="V235" s="18"/>
      <c r="W235" s="19"/>
      <c r="X235" s="19"/>
      <c r="Y235" s="19"/>
      <c r="Z235" s="19"/>
    </row>
    <row r="236">
      <c r="A236" s="7" t="s">
        <v>76</v>
      </c>
      <c r="B236" s="7" t="s">
        <v>77</v>
      </c>
      <c r="C236" s="7" t="s">
        <v>72</v>
      </c>
      <c r="D236" s="8">
        <v>79313.36</v>
      </c>
      <c r="E236" s="8">
        <v>34845.0</v>
      </c>
      <c r="F236" s="8">
        <v>9103.0</v>
      </c>
      <c r="G236" s="9">
        <f t="shared" si="1"/>
        <v>8.712881468</v>
      </c>
      <c r="H236" s="9">
        <f t="shared" si="2"/>
        <v>2276.176209</v>
      </c>
      <c r="I236" s="10">
        <f t="shared" si="3"/>
        <v>0.261242646</v>
      </c>
      <c r="J236" s="7" t="str">
        <f>IFERROR(__xludf.DUMMYFUNCTION("""COMPUTED_VALUE"""),"Bolívar")</f>
        <v>Bolívar</v>
      </c>
      <c r="K236" s="7" t="str">
        <f>IFERROR(__xludf.DUMMYFUNCTION("""COMPUTED_VALUE"""),"Mujeres")</f>
        <v>Mujeres</v>
      </c>
      <c r="L236" s="7" t="str">
        <f>IFERROR(__xludf.DUMMYFUNCTION("""COMPUTED_VALUE"""),"25-34")</f>
        <v>25-34</v>
      </c>
      <c r="M236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36" s="7" t="s">
        <v>25</v>
      </c>
      <c r="O236" s="7" t="str">
        <f>IFERROR(__xludf.DUMMYFUNCTION("""COMPUTED_VALUE"""),"Seguridad")</f>
        <v>Seguridad</v>
      </c>
      <c r="P236" s="7" t="str">
        <f>IFERROR(__xludf.DUMMYFUNCTION("""COMPUTED_VALUE"""),"Seguridad democrática")</f>
        <v>Seguridad democrática</v>
      </c>
      <c r="Q236" s="7" t="str">
        <f>IFERROR(__xludf.DUMMYFUNCTION("""COMPUTED_VALUE"""),"HEP")</f>
        <v>HEP</v>
      </c>
      <c r="R236" s="7" t="s">
        <v>29</v>
      </c>
      <c r="S236" s="7" t="s">
        <v>30</v>
      </c>
      <c r="T236" s="7" t="s">
        <v>31</v>
      </c>
      <c r="U236" s="7" t="str">
        <f>IFERROR(__xludf.DUMMYFUNCTION("""COMPUTED_VALUE"""),"Mixto / Equilibrado")</f>
        <v>Mixto / Equilibrado</v>
      </c>
      <c r="V236" s="12" t="s">
        <v>73</v>
      </c>
    </row>
    <row r="237">
      <c r="A237" s="7" t="s">
        <v>97</v>
      </c>
      <c r="B237" s="7" t="s">
        <v>98</v>
      </c>
      <c r="C237" s="7" t="s">
        <v>84</v>
      </c>
      <c r="D237" s="8">
        <v>79198.95</v>
      </c>
      <c r="E237" s="8">
        <v>24170.0</v>
      </c>
      <c r="F237" s="8">
        <v>8839.0</v>
      </c>
      <c r="G237" s="9">
        <f t="shared" si="1"/>
        <v>8.960170834</v>
      </c>
      <c r="H237" s="9">
        <f t="shared" si="2"/>
        <v>3276.745966</v>
      </c>
      <c r="I237" s="10">
        <f t="shared" si="3"/>
        <v>0.3657012826</v>
      </c>
      <c r="J237" s="7" t="str">
        <f>IFERROR(__xludf.DUMMYFUNCTION("""COMPUTED_VALUE"""),"Cundinamarca")</f>
        <v>Cundinamarca</v>
      </c>
      <c r="K237" s="7" t="str">
        <f>IFERROR(__xludf.DUMMYFUNCTION("""COMPUTED_VALUE"""),"Hombres")</f>
        <v>Hombres</v>
      </c>
      <c r="L237" s="7" t="str">
        <f>IFERROR(__xludf.DUMMYFUNCTION("""COMPUTED_VALUE"""),"25-34")</f>
        <v>25-34</v>
      </c>
      <c r="M237" s="7" t="str">
        <f>IFERROR(__xludf.DUMMYFUNCTION("""COMPUTED_VALUE"""),"sin seguridad, no hay agro | ecc | hep | me")</f>
        <v>sin seguridad, no hay agro | ecc | hep | me</v>
      </c>
      <c r="N237" s="7" t="s">
        <v>25</v>
      </c>
      <c r="O237" s="7" t="str">
        <f>IFERROR(__xludf.DUMMYFUNCTION("""COMPUTED_VALUE"""),"Seguridad")</f>
        <v>Seguridad</v>
      </c>
      <c r="P237" s="7" t="str">
        <f>IFERROR(__xludf.DUMMYFUNCTION("""COMPUTED_VALUE"""),"Extorsión/Cárceles/Campo")</f>
        <v>Extorsión/Cárceles/Campo</v>
      </c>
      <c r="Q237" s="7" t="str">
        <f>IFERROR(__xludf.DUMMYFUNCTION("""COMPUTED_VALUE"""),"HEP")</f>
        <v>HEP</v>
      </c>
      <c r="R237" s="7" t="s">
        <v>29</v>
      </c>
      <c r="S237" s="7" t="s">
        <v>30</v>
      </c>
      <c r="T237" s="7" t="s">
        <v>31</v>
      </c>
      <c r="U237" s="7" t="str">
        <f>IFERROR(__xludf.DUMMYFUNCTION("""COMPUTED_VALUE"""),"Mixto / Equilibrado")</f>
        <v>Mixto / Equilibrado</v>
      </c>
      <c r="V237" s="12" t="s">
        <v>85</v>
      </c>
    </row>
    <row r="238">
      <c r="A238" s="7" t="s">
        <v>66</v>
      </c>
      <c r="B238" s="7" t="s">
        <v>67</v>
      </c>
      <c r="C238" s="7" t="s">
        <v>89</v>
      </c>
      <c r="D238" s="8">
        <v>77359.8</v>
      </c>
      <c r="E238" s="8">
        <v>32360.0</v>
      </c>
      <c r="F238" s="8">
        <v>7507.0</v>
      </c>
      <c r="G238" s="9">
        <f t="shared" si="1"/>
        <v>10.30502198</v>
      </c>
      <c r="H238" s="9">
        <f t="shared" si="2"/>
        <v>2390.599506</v>
      </c>
      <c r="I238" s="10">
        <f t="shared" si="3"/>
        <v>0.2319839308</v>
      </c>
      <c r="J238" s="7" t="str">
        <f>IFERROR(__xludf.DUMMYFUNCTION("""COMPUTED_VALUE"""),"Antioquia")</f>
        <v>Antioquia</v>
      </c>
      <c r="K238" s="7" t="str">
        <f>IFERROR(__xludf.DUMMYFUNCTION("""COMPUTED_VALUE"""),"Mujeres")</f>
        <v>Mujeres</v>
      </c>
      <c r="L238" s="7" t="str">
        <f>IFERROR(__xludf.DUMMYFUNCTION("""COMPUTED_VALUE"""),"45-54")</f>
        <v>45-54</v>
      </c>
      <c r="M238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238" s="7" t="s">
        <v>25</v>
      </c>
      <c r="O238" s="7" t="str">
        <f>IFERROR(__xludf.DUMMYFUNCTION("""COMPUTED_VALUE"""),"Seguridad")</f>
        <v>Seguridad</v>
      </c>
      <c r="P238" s="7" t="str">
        <f>IFERROR(__xludf.DUMMYFUNCTION("""COMPUTED_VALUE"""),"Extorsión/Cárceles/Campo")</f>
        <v>Extorsión/Cárceles/Campo</v>
      </c>
      <c r="Q238" s="7" t="str">
        <f>IFERROR(__xludf.DUMMYFUNCTION("""COMPUTED_VALUE"""),"VEP")</f>
        <v>VEP</v>
      </c>
      <c r="R238" s="7" t="s">
        <v>47</v>
      </c>
      <c r="S238" s="7" t="s">
        <v>30</v>
      </c>
      <c r="T238" s="7" t="s">
        <v>31</v>
      </c>
      <c r="U238" s="7" t="str">
        <f>IFERROR(__xludf.DUMMYFUNCTION("""COMPUTED_VALUE"""),"Mixto / Equilibrado")</f>
        <v>Mixto / Equilibrado</v>
      </c>
      <c r="V238" s="12" t="s">
        <v>90</v>
      </c>
    </row>
    <row r="239">
      <c r="A239" s="7" t="s">
        <v>80</v>
      </c>
      <c r="B239" s="7" t="s">
        <v>81</v>
      </c>
      <c r="C239" s="7" t="s">
        <v>82</v>
      </c>
      <c r="D239" s="8">
        <v>76823.41</v>
      </c>
      <c r="E239" s="8">
        <v>42862.0</v>
      </c>
      <c r="F239" s="8">
        <v>12414.0</v>
      </c>
      <c r="G239" s="9">
        <f t="shared" si="1"/>
        <v>6.188449331</v>
      </c>
      <c r="H239" s="9">
        <f t="shared" si="2"/>
        <v>1792.343101</v>
      </c>
      <c r="I239" s="10">
        <f t="shared" si="3"/>
        <v>0.2896271756</v>
      </c>
      <c r="J239" s="7" t="str">
        <f>IFERROR(__xludf.DUMMYFUNCTION("""COMPUTED_VALUE"""),"Bogotá")</f>
        <v>Bogotá</v>
      </c>
      <c r="K239" s="7" t="str">
        <f>IFERROR(__xludf.DUMMYFUNCTION("""COMPUTED_VALUE"""),"Mujeres")</f>
        <v>Mujeres</v>
      </c>
      <c r="L239" s="7" t="str">
        <f>IFERROR(__xludf.DUMMYFUNCTION("""COMPUTED_VALUE"""),"25-34")</f>
        <v>25-34</v>
      </c>
      <c r="M239" s="7" t="str">
        <f>IFERROR(__xludf.DUMMYFUNCTION("""COMPUTED_VALUE"""),"el empleo es la mejor política social | ept | hep")</f>
        <v>el empleo es la mejor política social | ept | hep</v>
      </c>
      <c r="N239" s="7" t="s">
        <v>25</v>
      </c>
      <c r="O239" s="7" t="str">
        <f>IFERROR(__xludf.DUMMYFUNCTION("""COMPUTED_VALUE"""),"Empleo")</f>
        <v>Empleo</v>
      </c>
      <c r="P239" s="7" t="str">
        <f>IFERROR(__xludf.DUMMYFUNCTION("""COMPUTED_VALUE"""),"Empleo para todos")</f>
        <v>Empleo para todos</v>
      </c>
      <c r="Q239" s="7" t="str">
        <f>IFERROR(__xludf.DUMMYFUNCTION("""COMPUTED_VALUE"""),"HEP")</f>
        <v>HEP</v>
      </c>
      <c r="R239" s="7" t="s">
        <v>29</v>
      </c>
      <c r="S239" s="7" t="s">
        <v>30</v>
      </c>
      <c r="T239" s="7" t="s">
        <v>31</v>
      </c>
      <c r="U239" s="21" t="str">
        <f>IFERROR(__xludf.DUMMYFUNCTION("""COMPUTED_VALUE"""),"")</f>
        <v/>
      </c>
      <c r="V239" s="12" t="s">
        <v>86</v>
      </c>
    </row>
    <row r="240">
      <c r="A240" s="7" t="s">
        <v>111</v>
      </c>
      <c r="B240" s="7" t="s">
        <v>112</v>
      </c>
      <c r="C240" s="7" t="s">
        <v>68</v>
      </c>
      <c r="D240" s="8">
        <v>75604.55</v>
      </c>
      <c r="E240" s="8">
        <v>30695.0</v>
      </c>
      <c r="F240" s="8">
        <v>5488.0</v>
      </c>
      <c r="G240" s="9">
        <f t="shared" si="1"/>
        <v>13.77633929</v>
      </c>
      <c r="H240" s="9">
        <f t="shared" si="2"/>
        <v>2463.09008</v>
      </c>
      <c r="I240" s="10">
        <f t="shared" si="3"/>
        <v>0.1787913341</v>
      </c>
      <c r="J240" s="7" t="str">
        <f>IFERROR(__xludf.DUMMYFUNCTION("""COMPUTED_VALUE"""),"Cundinamarca")</f>
        <v>Cundinamarca</v>
      </c>
      <c r="K240" s="7" t="str">
        <f>IFERROR(__xludf.DUMMYFUNCTION("""COMPUTED_VALUE"""),"Mujeres")</f>
        <v>Mujeres</v>
      </c>
      <c r="L240" s="7" t="str">
        <f>IFERROR(__xludf.DUMMYFUNCTION("""COMPUTED_VALUE"""),"55+")</f>
        <v>55+</v>
      </c>
      <c r="M240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240" s="7" t="s">
        <v>25</v>
      </c>
      <c r="O240" s="7" t="str">
        <f>IFERROR(__xludf.DUMMYFUNCTION("""COMPUTED_VALUE"""),"Petro/Corrupción/Política")</f>
        <v>Petro/Corrupción/Política</v>
      </c>
      <c r="P240" s="7" t="str">
        <f>IFERROR(__xludf.DUMMYFUNCTION("""COMPUTED_VALUE"""),"Embajadas")</f>
        <v>Embajadas</v>
      </c>
      <c r="Q240" s="7" t="str">
        <f>IFERROR(__xludf.DUMMYFUNCTION("""COMPUTED_VALUE"""),"VEP")</f>
        <v>VEP</v>
      </c>
      <c r="R240" s="7" t="s">
        <v>47</v>
      </c>
      <c r="S240" s="7" t="s">
        <v>30</v>
      </c>
      <c r="T240" s="7" t="s">
        <v>31</v>
      </c>
      <c r="U240" s="7" t="str">
        <f>IFERROR(__xludf.DUMMYFUNCTION("""COMPUTED_VALUE"""),"Mixto / Equilibrado")</f>
        <v>Mixto / Equilibrado</v>
      </c>
      <c r="V240" s="12" t="s">
        <v>69</v>
      </c>
    </row>
    <row r="241">
      <c r="A241" s="7" t="s">
        <v>107</v>
      </c>
      <c r="B241" s="7" t="s">
        <v>108</v>
      </c>
      <c r="C241" s="7" t="s">
        <v>38</v>
      </c>
      <c r="D241" s="8">
        <v>73504.84</v>
      </c>
      <c r="E241" s="8">
        <v>26921.0</v>
      </c>
      <c r="F241" s="8">
        <v>10288.0</v>
      </c>
      <c r="G241" s="9">
        <f t="shared" si="1"/>
        <v>7.144716174</v>
      </c>
      <c r="H241" s="9">
        <f t="shared" si="2"/>
        <v>2730.390402</v>
      </c>
      <c r="I241" s="10">
        <f t="shared" si="3"/>
        <v>0.3821551948</v>
      </c>
      <c r="J241" s="7" t="str">
        <f>IFERROR(__xludf.DUMMYFUNCTION("""COMPUTED_VALUE"""),"Cundinamarca")</f>
        <v>Cundinamarca</v>
      </c>
      <c r="K241" s="7" t="str">
        <f>IFERROR(__xludf.DUMMYFUNCTION("""COMPUTED_VALUE"""),"Hombres")</f>
        <v>Hombres</v>
      </c>
      <c r="L241" s="7" t="str">
        <f>IFERROR(__xludf.DUMMYFUNCTION("""COMPUTED_VALUE"""),"35-44")</f>
        <v>35-44</v>
      </c>
      <c r="M241" s="7" t="str">
        <f>IFERROR(__xludf.DUMMYFUNCTION("""COMPUTED_VALUE"""),"no más paseos diplomáticos: ¡embajadas que no produzcan, fuera! | emb | hep | me")</f>
        <v>no más paseos diplomáticos: ¡embajadas que no produzcan, fuera! | emb | hep | me</v>
      </c>
      <c r="N241" s="7" t="s">
        <v>25</v>
      </c>
      <c r="O241" s="7" t="str">
        <f>IFERROR(__xludf.DUMMYFUNCTION("""COMPUTED_VALUE"""),"Petro/Corrupción/Política")</f>
        <v>Petro/Corrupción/Política</v>
      </c>
      <c r="P241" s="7" t="str">
        <f>IFERROR(__xludf.DUMMYFUNCTION("""COMPUTED_VALUE"""),"Embajadas")</f>
        <v>Embajadas</v>
      </c>
      <c r="Q241" s="7" t="str">
        <f>IFERROR(__xludf.DUMMYFUNCTION("""COMPUTED_VALUE"""),"HEP")</f>
        <v>HEP</v>
      </c>
      <c r="R241" s="7" t="s">
        <v>29</v>
      </c>
      <c r="S241" s="7" t="s">
        <v>30</v>
      </c>
      <c r="T241" s="7" t="s">
        <v>31</v>
      </c>
      <c r="U241" s="7" t="str">
        <f>IFERROR(__xludf.DUMMYFUNCTION("""COMPUTED_VALUE"""),"Mixto / Equilibrado")</f>
        <v>Mixto / Equilibrado</v>
      </c>
      <c r="V241" s="12" t="s">
        <v>39</v>
      </c>
    </row>
    <row r="242">
      <c r="A242" s="7" t="s">
        <v>107</v>
      </c>
      <c r="B242" s="7" t="s">
        <v>108</v>
      </c>
      <c r="C242" s="7" t="s">
        <v>42</v>
      </c>
      <c r="D242" s="8">
        <v>73035.91</v>
      </c>
      <c r="E242" s="8">
        <v>53177.0</v>
      </c>
      <c r="F242" s="8">
        <v>7427.0</v>
      </c>
      <c r="G242" s="9">
        <f t="shared" si="1"/>
        <v>9.83383735</v>
      </c>
      <c r="H242" s="9">
        <f t="shared" si="2"/>
        <v>1373.449236</v>
      </c>
      <c r="I242" s="10">
        <f t="shared" si="3"/>
        <v>0.1396656449</v>
      </c>
      <c r="J242" s="7" t="str">
        <f>IFERROR(__xludf.DUMMYFUNCTION("""COMPUTED_VALUE"""),"Cundinamarca")</f>
        <v>Cundinamarca</v>
      </c>
      <c r="K242" s="7" t="str">
        <f>IFERROR(__xludf.DUMMYFUNCTION("""COMPUTED_VALUE"""),"Hombres")</f>
        <v>Hombres</v>
      </c>
      <c r="L242" s="7" t="str">
        <f>IFERROR(__xludf.DUMMYFUNCTION("""COMPUTED_VALUE"""),"35-44")</f>
        <v>35-44</v>
      </c>
      <c r="M242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42" s="7" t="s">
        <v>25</v>
      </c>
      <c r="O242" s="7" t="str">
        <f>IFERROR(__xludf.DUMMYFUNCTION("""COMPUTED_VALUE"""),"Salud")</f>
        <v>Salud</v>
      </c>
      <c r="P242" s="7" t="str">
        <f>IFERROR(__xludf.DUMMYFUNCTION("""COMPUTED_VALUE"""),"Deuda y quejas en el sector salud")</f>
        <v>Deuda y quejas en el sector salud</v>
      </c>
      <c r="Q242" s="7" t="str">
        <f>IFERROR(__xludf.DUMMYFUNCTION("""COMPUTED_VALUE"""),"HCO")</f>
        <v>HCO</v>
      </c>
      <c r="R242" s="7" t="s">
        <v>29</v>
      </c>
      <c r="S242" s="7" t="s">
        <v>43</v>
      </c>
      <c r="T242" s="7" t="s">
        <v>44</v>
      </c>
      <c r="U242" s="7" t="str">
        <f>IFERROR(__xludf.DUMMYFUNCTION("""COMPUTED_VALUE"""),"Técnico / Especializado")</f>
        <v>Técnico / Especializado</v>
      </c>
      <c r="V242" s="12" t="s">
        <v>45</v>
      </c>
    </row>
    <row r="243">
      <c r="A243" s="7" t="s">
        <v>78</v>
      </c>
      <c r="B243" s="7" t="s">
        <v>79</v>
      </c>
      <c r="C243" s="7" t="s">
        <v>82</v>
      </c>
      <c r="D243" s="8">
        <v>72191.94</v>
      </c>
      <c r="E243" s="8">
        <v>27877.0</v>
      </c>
      <c r="F243" s="8">
        <v>10497.0</v>
      </c>
      <c r="G243" s="9">
        <f t="shared" si="1"/>
        <v>6.877387825</v>
      </c>
      <c r="H243" s="9">
        <f t="shared" si="2"/>
        <v>2589.659576</v>
      </c>
      <c r="I243" s="10">
        <f t="shared" si="3"/>
        <v>0.3765469742</v>
      </c>
      <c r="J243" s="7" t="str">
        <f>IFERROR(__xludf.DUMMYFUNCTION("""COMPUTED_VALUE"""),"Bolívar")</f>
        <v>Bolívar</v>
      </c>
      <c r="K243" s="7" t="str">
        <f>IFERROR(__xludf.DUMMYFUNCTION("""COMPUTED_VALUE"""),"Mujeres")</f>
        <v>Mujeres</v>
      </c>
      <c r="L243" s="7" t="str">
        <f>IFERROR(__xludf.DUMMYFUNCTION("""COMPUTED_VALUE"""),"55+")</f>
        <v>55+</v>
      </c>
      <c r="M243" s="7" t="str">
        <f>IFERROR(__xludf.DUMMYFUNCTION("""COMPUTED_VALUE"""),"el empleo es la mejor política social | ept | hep")</f>
        <v>el empleo es la mejor política social | ept | hep</v>
      </c>
      <c r="N243" s="7" t="s">
        <v>25</v>
      </c>
      <c r="O243" s="7" t="str">
        <f>IFERROR(__xludf.DUMMYFUNCTION("""COMPUTED_VALUE"""),"Empleo")</f>
        <v>Empleo</v>
      </c>
      <c r="P243" s="7" t="str">
        <f>IFERROR(__xludf.DUMMYFUNCTION("""COMPUTED_VALUE"""),"Empleo para todos")</f>
        <v>Empleo para todos</v>
      </c>
      <c r="Q243" s="7" t="str">
        <f>IFERROR(__xludf.DUMMYFUNCTION("""COMPUTED_VALUE"""),"HEP")</f>
        <v>HEP</v>
      </c>
      <c r="R243" s="7" t="s">
        <v>29</v>
      </c>
      <c r="S243" s="7" t="s">
        <v>30</v>
      </c>
      <c r="T243" s="7" t="s">
        <v>31</v>
      </c>
      <c r="U243" s="21" t="str">
        <f>IFERROR(__xludf.DUMMYFUNCTION("""COMPUTED_VALUE"""),"")</f>
        <v/>
      </c>
      <c r="V243" s="12" t="s">
        <v>86</v>
      </c>
    </row>
    <row r="244">
      <c r="A244" s="7" t="s">
        <v>97</v>
      </c>
      <c r="B244" s="7" t="s">
        <v>98</v>
      </c>
      <c r="C244" s="7" t="s">
        <v>82</v>
      </c>
      <c r="D244" s="8">
        <v>71558.39</v>
      </c>
      <c r="E244" s="8">
        <v>33260.0</v>
      </c>
      <c r="F244" s="8">
        <v>7619.0</v>
      </c>
      <c r="G244" s="9">
        <f t="shared" si="1"/>
        <v>9.392097388</v>
      </c>
      <c r="H244" s="9">
        <f t="shared" si="2"/>
        <v>2151.484967</v>
      </c>
      <c r="I244" s="10">
        <f t="shared" si="3"/>
        <v>0.2290739627</v>
      </c>
      <c r="J244" s="7" t="str">
        <f>IFERROR(__xludf.DUMMYFUNCTION("""COMPUTED_VALUE"""),"Cundinamarca")</f>
        <v>Cundinamarca</v>
      </c>
      <c r="K244" s="7" t="str">
        <f>IFERROR(__xludf.DUMMYFUNCTION("""COMPUTED_VALUE"""),"Hombres")</f>
        <v>Hombres</v>
      </c>
      <c r="L244" s="7" t="str">
        <f>IFERROR(__xludf.DUMMYFUNCTION("""COMPUTED_VALUE"""),"25-34")</f>
        <v>25-34</v>
      </c>
      <c r="M244" s="7" t="str">
        <f>IFERROR(__xludf.DUMMYFUNCTION("""COMPUTED_VALUE"""),"el empleo es la mejor política social | ept | hep")</f>
        <v>el empleo es la mejor política social | ept | hep</v>
      </c>
      <c r="N244" s="7" t="s">
        <v>25</v>
      </c>
      <c r="O244" s="7" t="str">
        <f>IFERROR(__xludf.DUMMYFUNCTION("""COMPUTED_VALUE"""),"Empleo")</f>
        <v>Empleo</v>
      </c>
      <c r="P244" s="7" t="str">
        <f>IFERROR(__xludf.DUMMYFUNCTION("""COMPUTED_VALUE"""),"Empleo para todos")</f>
        <v>Empleo para todos</v>
      </c>
      <c r="Q244" s="7" t="str">
        <f>IFERROR(__xludf.DUMMYFUNCTION("""COMPUTED_VALUE"""),"HEP")</f>
        <v>HEP</v>
      </c>
      <c r="R244" s="7" t="s">
        <v>29</v>
      </c>
      <c r="S244" s="7" t="s">
        <v>30</v>
      </c>
      <c r="T244" s="7" t="s">
        <v>31</v>
      </c>
      <c r="U244" s="21" t="str">
        <f>IFERROR(__xludf.DUMMYFUNCTION("""COMPUTED_VALUE"""),"")</f>
        <v/>
      </c>
      <c r="V244" s="12" t="s">
        <v>86</v>
      </c>
    </row>
    <row r="245">
      <c r="A245" s="7" t="s">
        <v>70</v>
      </c>
      <c r="B245" s="7" t="s">
        <v>71</v>
      </c>
      <c r="C245" s="7" t="s">
        <v>101</v>
      </c>
      <c r="D245" s="8">
        <v>70645.22</v>
      </c>
      <c r="E245" s="8">
        <v>33106.0</v>
      </c>
      <c r="F245" s="8">
        <v>6229.0</v>
      </c>
      <c r="G245" s="9">
        <f t="shared" si="1"/>
        <v>11.34134211</v>
      </c>
      <c r="H245" s="9">
        <f t="shared" si="2"/>
        <v>2133.909865</v>
      </c>
      <c r="I245" s="10">
        <f t="shared" si="3"/>
        <v>0.1881532049</v>
      </c>
      <c r="J245" s="7" t="str">
        <f>IFERROR(__xludf.DUMMYFUNCTION("""COMPUTED_VALUE"""),"Atl/ Cor/ Ris/ Sant/ Tol")</f>
        <v>Atl/ Cor/ Ris/ Sant/ Tol</v>
      </c>
      <c r="K245" s="7" t="str">
        <f>IFERROR(__xludf.DUMMYFUNCTION("""COMPUTED_VALUE"""),"Mujeres")</f>
        <v>Mujeres</v>
      </c>
      <c r="L245" s="7" t="str">
        <f>IFERROR(__xludf.DUMMYFUNCTION("""COMPUTED_VALUE"""),"45-54")</f>
        <v>45-54</v>
      </c>
      <c r="M245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245" s="7" t="s">
        <v>25</v>
      </c>
      <c r="O245" s="7" t="str">
        <f>IFERROR(__xludf.DUMMYFUNCTION("""COMPUTED_VALUE"""),"Empleo")</f>
        <v>Empleo</v>
      </c>
      <c r="P245" s="7" t="str">
        <f>IFERROR(__xludf.DUMMYFUNCTION("""COMPUTED_VALUE"""),"Desempleo")</f>
        <v>Desempleo</v>
      </c>
      <c r="Q245" s="7" t="str">
        <f>IFERROR(__xludf.DUMMYFUNCTION("""COMPUTED_VALUE"""),"VCO")</f>
        <v>VCO</v>
      </c>
      <c r="R245" s="7" t="s">
        <v>47</v>
      </c>
      <c r="S245" s="7" t="s">
        <v>43</v>
      </c>
      <c r="T245" s="7" t="s">
        <v>44</v>
      </c>
      <c r="U245" s="7" t="str">
        <f>IFERROR(__xludf.DUMMYFUNCTION("""COMPUTED_VALUE"""),"Mixto / Equilibrado")</f>
        <v>Mixto / Equilibrado</v>
      </c>
      <c r="V245" s="12" t="s">
        <v>102</v>
      </c>
    </row>
    <row r="246">
      <c r="A246" s="7" t="s">
        <v>97</v>
      </c>
      <c r="B246" s="7" t="s">
        <v>98</v>
      </c>
      <c r="C246" s="7" t="s">
        <v>72</v>
      </c>
      <c r="D246" s="8">
        <v>69657.14</v>
      </c>
      <c r="E246" s="8">
        <v>27301.0</v>
      </c>
      <c r="F246" s="8">
        <v>6918.0</v>
      </c>
      <c r="G246" s="9">
        <f t="shared" si="1"/>
        <v>10.0689708</v>
      </c>
      <c r="H246" s="9">
        <f t="shared" si="2"/>
        <v>2551.45013</v>
      </c>
      <c r="I246" s="10">
        <f t="shared" si="3"/>
        <v>0.2533973115</v>
      </c>
      <c r="J246" s="7" t="str">
        <f>IFERROR(__xludf.DUMMYFUNCTION("""COMPUTED_VALUE"""),"Cundinamarca")</f>
        <v>Cundinamarca</v>
      </c>
      <c r="K246" s="7" t="str">
        <f>IFERROR(__xludf.DUMMYFUNCTION("""COMPUTED_VALUE"""),"Hombres")</f>
        <v>Hombres</v>
      </c>
      <c r="L246" s="7" t="str">
        <f>IFERROR(__xludf.DUMMYFUNCTION("""COMPUTED_VALUE"""),"25-34")</f>
        <v>25-34</v>
      </c>
      <c r="M246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46" s="7" t="s">
        <v>25</v>
      </c>
      <c r="O246" s="7" t="str">
        <f>IFERROR(__xludf.DUMMYFUNCTION("""COMPUTED_VALUE"""),"Seguridad")</f>
        <v>Seguridad</v>
      </c>
      <c r="P246" s="7" t="str">
        <f>IFERROR(__xludf.DUMMYFUNCTION("""COMPUTED_VALUE"""),"Seguridad democrática")</f>
        <v>Seguridad democrática</v>
      </c>
      <c r="Q246" s="7" t="str">
        <f>IFERROR(__xludf.DUMMYFUNCTION("""COMPUTED_VALUE"""),"HEP")</f>
        <v>HEP</v>
      </c>
      <c r="R246" s="7" t="s">
        <v>29</v>
      </c>
      <c r="S246" s="7" t="s">
        <v>30</v>
      </c>
      <c r="T246" s="7" t="s">
        <v>31</v>
      </c>
      <c r="U246" s="7" t="str">
        <f>IFERROR(__xludf.DUMMYFUNCTION("""COMPUTED_VALUE"""),"Mixto / Equilibrado")</f>
        <v>Mixto / Equilibrado</v>
      </c>
      <c r="V246" s="12" t="s">
        <v>73</v>
      </c>
    </row>
    <row r="247">
      <c r="A247" s="7" t="s">
        <v>66</v>
      </c>
      <c r="B247" s="7" t="s">
        <v>67</v>
      </c>
      <c r="C247" s="7" t="s">
        <v>84</v>
      </c>
      <c r="D247" s="8">
        <v>69328.89</v>
      </c>
      <c r="E247" s="8">
        <v>24374.0</v>
      </c>
      <c r="F247" s="8">
        <v>9691.0</v>
      </c>
      <c r="G247" s="9">
        <f t="shared" si="1"/>
        <v>7.153945929</v>
      </c>
      <c r="H247" s="9">
        <f t="shared" si="2"/>
        <v>2844.378846</v>
      </c>
      <c r="I247" s="10">
        <f t="shared" si="3"/>
        <v>0.3975957988</v>
      </c>
      <c r="J247" s="7" t="str">
        <f>IFERROR(__xludf.DUMMYFUNCTION("""COMPUTED_VALUE"""),"Antioquia")</f>
        <v>Antioquia</v>
      </c>
      <c r="K247" s="7" t="str">
        <f>IFERROR(__xludf.DUMMYFUNCTION("""COMPUTED_VALUE"""),"Mujeres")</f>
        <v>Mujeres</v>
      </c>
      <c r="L247" s="7" t="str">
        <f>IFERROR(__xludf.DUMMYFUNCTION("""COMPUTED_VALUE"""),"45-54")</f>
        <v>45-54</v>
      </c>
      <c r="M247" s="7" t="str">
        <f>IFERROR(__xludf.DUMMYFUNCTION("""COMPUTED_VALUE"""),"sin seguridad, no hay agro | ecc | hep | me")</f>
        <v>sin seguridad, no hay agro | ecc | hep | me</v>
      </c>
      <c r="N247" s="7" t="s">
        <v>25</v>
      </c>
      <c r="O247" s="7" t="str">
        <f>IFERROR(__xludf.DUMMYFUNCTION("""COMPUTED_VALUE"""),"Seguridad")</f>
        <v>Seguridad</v>
      </c>
      <c r="P247" s="7" t="str">
        <f>IFERROR(__xludf.DUMMYFUNCTION("""COMPUTED_VALUE"""),"Extorsión/Cárceles/Campo")</f>
        <v>Extorsión/Cárceles/Campo</v>
      </c>
      <c r="Q247" s="7" t="str">
        <f>IFERROR(__xludf.DUMMYFUNCTION("""COMPUTED_VALUE"""),"HEP")</f>
        <v>HEP</v>
      </c>
      <c r="R247" s="7" t="s">
        <v>29</v>
      </c>
      <c r="S247" s="7" t="s">
        <v>30</v>
      </c>
      <c r="T247" s="7" t="s">
        <v>31</v>
      </c>
      <c r="U247" s="7" t="str">
        <f>IFERROR(__xludf.DUMMYFUNCTION("""COMPUTED_VALUE"""),"Mixto / Equilibrado")</f>
        <v>Mixto / Equilibrado</v>
      </c>
      <c r="V247" s="12" t="s">
        <v>85</v>
      </c>
    </row>
    <row r="248">
      <c r="A248" s="7" t="s">
        <v>78</v>
      </c>
      <c r="B248" s="7" t="s">
        <v>79</v>
      </c>
      <c r="C248" s="7" t="s">
        <v>72</v>
      </c>
      <c r="D248" s="8">
        <v>68834.85</v>
      </c>
      <c r="E248" s="8">
        <v>29425.0</v>
      </c>
      <c r="F248" s="8">
        <v>8571.0</v>
      </c>
      <c r="G248" s="9">
        <f t="shared" si="1"/>
        <v>8.031134057</v>
      </c>
      <c r="H248" s="9">
        <f t="shared" si="2"/>
        <v>2339.332201</v>
      </c>
      <c r="I248" s="10">
        <f t="shared" si="3"/>
        <v>0.2912829227</v>
      </c>
      <c r="J248" s="7" t="str">
        <f>IFERROR(__xludf.DUMMYFUNCTION("""COMPUTED_VALUE"""),"Bolívar")</f>
        <v>Bolívar</v>
      </c>
      <c r="K248" s="7" t="str">
        <f>IFERROR(__xludf.DUMMYFUNCTION("""COMPUTED_VALUE"""),"Mujeres")</f>
        <v>Mujeres</v>
      </c>
      <c r="L248" s="7" t="str">
        <f>IFERROR(__xludf.DUMMYFUNCTION("""COMPUTED_VALUE"""),"55+")</f>
        <v>55+</v>
      </c>
      <c r="M248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48" s="7" t="s">
        <v>25</v>
      </c>
      <c r="O248" s="7" t="str">
        <f>IFERROR(__xludf.DUMMYFUNCTION("""COMPUTED_VALUE"""),"Seguridad")</f>
        <v>Seguridad</v>
      </c>
      <c r="P248" s="7" t="str">
        <f>IFERROR(__xludf.DUMMYFUNCTION("""COMPUTED_VALUE"""),"Seguridad democrática")</f>
        <v>Seguridad democrática</v>
      </c>
      <c r="Q248" s="7" t="str">
        <f>IFERROR(__xludf.DUMMYFUNCTION("""COMPUTED_VALUE"""),"HEP")</f>
        <v>HEP</v>
      </c>
      <c r="R248" s="7" t="s">
        <v>29</v>
      </c>
      <c r="S248" s="7" t="s">
        <v>30</v>
      </c>
      <c r="T248" s="7" t="s">
        <v>31</v>
      </c>
      <c r="U248" s="7" t="str">
        <f>IFERROR(__xludf.DUMMYFUNCTION("""COMPUTED_VALUE"""),"Mixto / Equilibrado")</f>
        <v>Mixto / Equilibrado</v>
      </c>
      <c r="V248" s="12" t="s">
        <v>73</v>
      </c>
    </row>
    <row r="249">
      <c r="A249" s="7" t="s">
        <v>53</v>
      </c>
      <c r="B249" s="7" t="s">
        <v>54</v>
      </c>
      <c r="C249" s="7" t="s">
        <v>91</v>
      </c>
      <c r="D249" s="8">
        <v>67719.06</v>
      </c>
      <c r="E249" s="8">
        <v>23996.0</v>
      </c>
      <c r="F249" s="8">
        <v>7959.0</v>
      </c>
      <c r="G249" s="9">
        <f t="shared" si="1"/>
        <v>8.508488504</v>
      </c>
      <c r="H249" s="9">
        <f t="shared" si="2"/>
        <v>2822.09785</v>
      </c>
      <c r="I249" s="10">
        <f t="shared" si="3"/>
        <v>0.33168028</v>
      </c>
      <c r="J249" s="7" t="str">
        <f>IFERROR(__xludf.DUMMYFUNCTION("""COMPUTED_VALUE"""),"Atl/ Cor/ Ris/ Sant/ Tol")</f>
        <v>Atl/ Cor/ Ris/ Sant/ Tol</v>
      </c>
      <c r="K249" s="7" t="str">
        <f>IFERROR(__xludf.DUMMYFUNCTION("""COMPUTED_VALUE"""),"Hombres")</f>
        <v>Hombres</v>
      </c>
      <c r="L249" s="7" t="str">
        <f>IFERROR(__xludf.DUMMYFUNCTION("""COMPUTED_VALUE"""),"55+")</f>
        <v>55+</v>
      </c>
      <c r="M249" s="7" t="str">
        <f>IFERROR(__xludf.DUMMYFUNCTION("""COMPUTED_VALUE"""),"a los delincuentes les vamos a respirar en la nuca | ifz | hep | me")</f>
        <v>a los delincuentes les vamos a respirar en la nuca | ifz | hep | me</v>
      </c>
      <c r="N249" s="7" t="s">
        <v>25</v>
      </c>
      <c r="O249" s="7" t="str">
        <f>IFERROR(__xludf.DUMMYFUNCTION("""COMPUTED_VALUE"""),"Seguridad")</f>
        <v>Seguridad</v>
      </c>
      <c r="P249" s="7" t="str">
        <f>IFERROR(__xludf.DUMMYFUNCTION("""COMPUTED_VALUE"""),"Inteligencia / Fuerza")</f>
        <v>Inteligencia / Fuerza</v>
      </c>
      <c r="Q249" s="7" t="str">
        <f>IFERROR(__xludf.DUMMYFUNCTION("""COMPUTED_VALUE"""),"HEP")</f>
        <v>HEP</v>
      </c>
      <c r="R249" s="7" t="s">
        <v>29</v>
      </c>
      <c r="S249" s="7" t="s">
        <v>30</v>
      </c>
      <c r="T249" s="7" t="s">
        <v>31</v>
      </c>
      <c r="U249" s="7" t="str">
        <f>IFERROR(__xludf.DUMMYFUNCTION("""COMPUTED_VALUE"""),"Mixto / Equilibrado")</f>
        <v>Mixto / Equilibrado</v>
      </c>
      <c r="V249" s="12" t="s">
        <v>92</v>
      </c>
    </row>
    <row r="250">
      <c r="A250" s="7" t="s">
        <v>80</v>
      </c>
      <c r="B250" s="7" t="s">
        <v>81</v>
      </c>
      <c r="C250" s="7" t="s">
        <v>57</v>
      </c>
      <c r="D250" s="8">
        <v>67020.6</v>
      </c>
      <c r="E250" s="8">
        <v>26447.0</v>
      </c>
      <c r="F250" s="8">
        <v>9819.0</v>
      </c>
      <c r="G250" s="9">
        <f t="shared" si="1"/>
        <v>6.825603422</v>
      </c>
      <c r="H250" s="9">
        <f t="shared" si="2"/>
        <v>2534.14754</v>
      </c>
      <c r="I250" s="10">
        <f t="shared" si="3"/>
        <v>0.3712708436</v>
      </c>
      <c r="J250" s="7" t="str">
        <f>IFERROR(__xludf.DUMMYFUNCTION("""COMPUTED_VALUE"""),"Bogotá")</f>
        <v>Bogotá</v>
      </c>
      <c r="K250" s="7" t="str">
        <f>IFERROR(__xludf.DUMMYFUNCTION("""COMPUTED_VALUE"""),"Mujeres")</f>
        <v>Mujeres</v>
      </c>
      <c r="L250" s="7" t="str">
        <f>IFERROR(__xludf.DUMMYFUNCTION("""COMPUTED_VALUE"""),"25-34")</f>
        <v>25-34</v>
      </c>
      <c r="M250" s="7" t="str">
        <f>IFERROR(__xludf.DUMMYFUNCTION("""COMPUTED_VALUE"""),"conmigo y con todos ustedes, ¡vuelve la seguridad! | ctr | hep | me")</f>
        <v>conmigo y con todos ustedes, ¡vuelve la seguridad! | ctr | hep | me</v>
      </c>
      <c r="N250" s="7" t="s">
        <v>25</v>
      </c>
      <c r="O250" s="7" t="str">
        <f>IFERROR(__xludf.DUMMYFUNCTION("""COMPUTED_VALUE"""),"Seguridad")</f>
        <v>Seguridad</v>
      </c>
      <c r="P250" s="7" t="str">
        <f>IFERROR(__xludf.DUMMYFUNCTION("""COMPUTED_VALUE"""),"Control territorial")</f>
        <v>Control territorial</v>
      </c>
      <c r="Q250" s="7" t="str">
        <f>IFERROR(__xludf.DUMMYFUNCTION("""COMPUTED_VALUE"""),"HEP")</f>
        <v>HEP</v>
      </c>
      <c r="R250" s="7" t="s">
        <v>29</v>
      </c>
      <c r="S250" s="7" t="s">
        <v>30</v>
      </c>
      <c r="T250" s="7" t="s">
        <v>31</v>
      </c>
      <c r="U250" s="7" t="str">
        <f>IFERROR(__xludf.DUMMYFUNCTION("""COMPUTED_VALUE"""),"Mixto / Equilibrado")</f>
        <v>Mixto / Equilibrado</v>
      </c>
      <c r="V250" s="12" t="s">
        <v>58</v>
      </c>
    </row>
    <row r="251">
      <c r="A251" s="7" t="s">
        <v>93</v>
      </c>
      <c r="B251" s="7" t="s">
        <v>94</v>
      </c>
      <c r="C251" s="7" t="s">
        <v>46</v>
      </c>
      <c r="D251" s="8">
        <v>67018.85</v>
      </c>
      <c r="E251" s="8">
        <v>28841.0</v>
      </c>
      <c r="F251" s="8">
        <v>5308.0</v>
      </c>
      <c r="G251" s="9">
        <f t="shared" si="1"/>
        <v>12.62600791</v>
      </c>
      <c r="H251" s="9">
        <f t="shared" si="2"/>
        <v>2323.735307</v>
      </c>
      <c r="I251" s="10">
        <f t="shared" si="3"/>
        <v>0.1840435491</v>
      </c>
      <c r="J251" s="7" t="str">
        <f>IFERROR(__xludf.DUMMYFUNCTION("""COMPUTED_VALUE"""),"Nte. Santander")</f>
        <v>Nte. Santander</v>
      </c>
      <c r="K251" s="7" t="str">
        <f>IFERROR(__xludf.DUMMYFUNCTION("""COMPUTED_VALUE"""),"Mujeres")</f>
        <v>Mujeres</v>
      </c>
      <c r="L251" s="7" t="str">
        <f>IFERROR(__xludf.DUMMYFUNCTION("""COMPUTED_VALUE"""),"25-34")</f>
        <v>25-34</v>
      </c>
      <c r="M251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51" s="7" t="s">
        <v>25</v>
      </c>
      <c r="O251" s="7" t="str">
        <f>IFERROR(__xludf.DUMMYFUNCTION("""COMPUTED_VALUE"""),"Seguridad")</f>
        <v>Seguridad</v>
      </c>
      <c r="P251" s="7" t="str">
        <f>IFERROR(__xludf.DUMMYFUNCTION("""COMPUTED_VALUE"""),"Politica Social")</f>
        <v>Politica Social</v>
      </c>
      <c r="Q251" s="7" t="str">
        <f>IFERROR(__xludf.DUMMYFUNCTION("""COMPUTED_VALUE"""),"VEP")</f>
        <v>VEP</v>
      </c>
      <c r="R251" s="7" t="s">
        <v>47</v>
      </c>
      <c r="S251" s="7" t="s">
        <v>30</v>
      </c>
      <c r="T251" s="7" t="s">
        <v>31</v>
      </c>
      <c r="U251" s="7" t="str">
        <f>IFERROR(__xludf.DUMMYFUNCTION("""COMPUTED_VALUE"""),"Sencillo / Cotidiano")</f>
        <v>Sencillo / Cotidiano</v>
      </c>
      <c r="V251" s="12" t="s">
        <v>48</v>
      </c>
    </row>
    <row r="252">
      <c r="A252" s="7" t="s">
        <v>93</v>
      </c>
      <c r="B252" s="7" t="s">
        <v>94</v>
      </c>
      <c r="C252" s="7" t="s">
        <v>72</v>
      </c>
      <c r="D252" s="8">
        <v>66577.14</v>
      </c>
      <c r="E252" s="8">
        <v>25602.0</v>
      </c>
      <c r="F252" s="8">
        <v>8260.0</v>
      </c>
      <c r="G252" s="9">
        <f t="shared" si="1"/>
        <v>8.060186441</v>
      </c>
      <c r="H252" s="9">
        <f t="shared" si="2"/>
        <v>2600.46637</v>
      </c>
      <c r="I252" s="10">
        <f t="shared" si="3"/>
        <v>0.3226310444</v>
      </c>
      <c r="J252" s="7" t="str">
        <f>IFERROR(__xludf.DUMMYFUNCTION("""COMPUTED_VALUE"""),"Nte. Santander")</f>
        <v>Nte. Santander</v>
      </c>
      <c r="K252" s="7" t="str">
        <f>IFERROR(__xludf.DUMMYFUNCTION("""COMPUTED_VALUE"""),"Mujeres")</f>
        <v>Mujeres</v>
      </c>
      <c r="L252" s="7" t="str">
        <f>IFERROR(__xludf.DUMMYFUNCTION("""COMPUTED_VALUE"""),"25-34")</f>
        <v>25-34</v>
      </c>
      <c r="M252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52" s="7" t="s">
        <v>25</v>
      </c>
      <c r="O252" s="7" t="str">
        <f>IFERROR(__xludf.DUMMYFUNCTION("""COMPUTED_VALUE"""),"Seguridad")</f>
        <v>Seguridad</v>
      </c>
      <c r="P252" s="7" t="str">
        <f>IFERROR(__xludf.DUMMYFUNCTION("""COMPUTED_VALUE"""),"Seguridad democrática")</f>
        <v>Seguridad democrática</v>
      </c>
      <c r="Q252" s="7" t="str">
        <f>IFERROR(__xludf.DUMMYFUNCTION("""COMPUTED_VALUE"""),"HEP")</f>
        <v>HEP</v>
      </c>
      <c r="R252" s="7" t="s">
        <v>29</v>
      </c>
      <c r="S252" s="7" t="s">
        <v>30</v>
      </c>
      <c r="T252" s="7" t="s">
        <v>31</v>
      </c>
      <c r="U252" s="7" t="str">
        <f>IFERROR(__xludf.DUMMYFUNCTION("""COMPUTED_VALUE"""),"Mixto / Equilibrado")</f>
        <v>Mixto / Equilibrado</v>
      </c>
      <c r="V252" s="12" t="s">
        <v>73</v>
      </c>
    </row>
    <row r="253">
      <c r="A253" s="7" t="s">
        <v>76</v>
      </c>
      <c r="B253" s="7" t="s">
        <v>77</v>
      </c>
      <c r="C253" s="7" t="s">
        <v>82</v>
      </c>
      <c r="D253" s="8">
        <v>65947.75</v>
      </c>
      <c r="E253" s="8">
        <v>29412.0</v>
      </c>
      <c r="F253" s="8">
        <v>8331.0</v>
      </c>
      <c r="G253" s="9">
        <f t="shared" si="1"/>
        <v>7.915946465</v>
      </c>
      <c r="H253" s="9">
        <f t="shared" si="2"/>
        <v>2242.205562</v>
      </c>
      <c r="I253" s="10">
        <f t="shared" si="3"/>
        <v>0.283251734</v>
      </c>
      <c r="J253" s="7" t="str">
        <f>IFERROR(__xludf.DUMMYFUNCTION("""COMPUTED_VALUE"""),"Bolívar")</f>
        <v>Bolívar</v>
      </c>
      <c r="K253" s="7" t="str">
        <f>IFERROR(__xludf.DUMMYFUNCTION("""COMPUTED_VALUE"""),"Mujeres")</f>
        <v>Mujeres</v>
      </c>
      <c r="L253" s="7" t="str">
        <f>IFERROR(__xludf.DUMMYFUNCTION("""COMPUTED_VALUE"""),"25-34")</f>
        <v>25-34</v>
      </c>
      <c r="M253" s="7" t="str">
        <f>IFERROR(__xludf.DUMMYFUNCTION("""COMPUTED_VALUE"""),"el empleo es la mejor política social | ept | hep")</f>
        <v>el empleo es la mejor política social | ept | hep</v>
      </c>
      <c r="N253" s="7" t="s">
        <v>25</v>
      </c>
      <c r="O253" s="7" t="str">
        <f>IFERROR(__xludf.DUMMYFUNCTION("""COMPUTED_VALUE"""),"Empleo")</f>
        <v>Empleo</v>
      </c>
      <c r="P253" s="7" t="str">
        <f>IFERROR(__xludf.DUMMYFUNCTION("""COMPUTED_VALUE"""),"Empleo para todos")</f>
        <v>Empleo para todos</v>
      </c>
      <c r="Q253" s="7" t="str">
        <f>IFERROR(__xludf.DUMMYFUNCTION("""COMPUTED_VALUE"""),"HEP")</f>
        <v>HEP</v>
      </c>
      <c r="R253" s="7" t="s">
        <v>29</v>
      </c>
      <c r="S253" s="7" t="s">
        <v>30</v>
      </c>
      <c r="T253" s="7" t="s">
        <v>31</v>
      </c>
      <c r="U253" s="21" t="str">
        <f>IFERROR(__xludf.DUMMYFUNCTION("""COMPUTED_VALUE"""),"")</f>
        <v/>
      </c>
      <c r="V253" s="12" t="s">
        <v>86</v>
      </c>
    </row>
    <row r="254">
      <c r="A254" s="7" t="s">
        <v>78</v>
      </c>
      <c r="B254" s="7" t="s">
        <v>79</v>
      </c>
      <c r="C254" s="7" t="s">
        <v>89</v>
      </c>
      <c r="D254" s="8">
        <v>65842.52</v>
      </c>
      <c r="E254" s="8">
        <v>23805.0</v>
      </c>
      <c r="F254" s="8">
        <v>5108.0</v>
      </c>
      <c r="G254" s="9">
        <f t="shared" si="1"/>
        <v>12.89007831</v>
      </c>
      <c r="H254" s="9">
        <f t="shared" si="2"/>
        <v>2765.911363</v>
      </c>
      <c r="I254" s="10">
        <f t="shared" si="3"/>
        <v>0.2145767696</v>
      </c>
      <c r="J254" s="7" t="str">
        <f>IFERROR(__xludf.DUMMYFUNCTION("""COMPUTED_VALUE"""),"Bolívar")</f>
        <v>Bolívar</v>
      </c>
      <c r="K254" s="7" t="str">
        <f>IFERROR(__xludf.DUMMYFUNCTION("""COMPUTED_VALUE"""),"Mujeres")</f>
        <v>Mujeres</v>
      </c>
      <c r="L254" s="7" t="str">
        <f>IFERROR(__xludf.DUMMYFUNCTION("""COMPUTED_VALUE"""),"55+")</f>
        <v>55+</v>
      </c>
      <c r="M254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254" s="7" t="s">
        <v>25</v>
      </c>
      <c r="O254" s="7" t="str">
        <f>IFERROR(__xludf.DUMMYFUNCTION("""COMPUTED_VALUE"""),"Seguridad")</f>
        <v>Seguridad</v>
      </c>
      <c r="P254" s="7" t="str">
        <f>IFERROR(__xludf.DUMMYFUNCTION("""COMPUTED_VALUE"""),"Extorsión/Cárceles/Campo")</f>
        <v>Extorsión/Cárceles/Campo</v>
      </c>
      <c r="Q254" s="7" t="str">
        <f>IFERROR(__xludf.DUMMYFUNCTION("""COMPUTED_VALUE"""),"VEP")</f>
        <v>VEP</v>
      </c>
      <c r="R254" s="7" t="s">
        <v>47</v>
      </c>
      <c r="S254" s="7" t="s">
        <v>30</v>
      </c>
      <c r="T254" s="7" t="s">
        <v>31</v>
      </c>
      <c r="U254" s="7" t="str">
        <f>IFERROR(__xludf.DUMMYFUNCTION("""COMPUTED_VALUE"""),"Mixto / Equilibrado")</f>
        <v>Mixto / Equilibrado</v>
      </c>
      <c r="V254" s="12" t="s">
        <v>90</v>
      </c>
    </row>
    <row r="255">
      <c r="A255" s="7" t="s">
        <v>93</v>
      </c>
      <c r="B255" s="7" t="s">
        <v>94</v>
      </c>
      <c r="C255" s="7" t="s">
        <v>82</v>
      </c>
      <c r="D255" s="8">
        <v>65769.93</v>
      </c>
      <c r="E255" s="8">
        <v>29559.0</v>
      </c>
      <c r="F255" s="8">
        <v>8586.0</v>
      </c>
      <c r="G255" s="9">
        <f t="shared" si="1"/>
        <v>7.660136268</v>
      </c>
      <c r="H255" s="9">
        <f t="shared" si="2"/>
        <v>2225.039074</v>
      </c>
      <c r="I255" s="10">
        <f t="shared" si="3"/>
        <v>0.2904699076</v>
      </c>
      <c r="J255" s="7" t="str">
        <f>IFERROR(__xludf.DUMMYFUNCTION("""COMPUTED_VALUE"""),"Nte. Santander")</f>
        <v>Nte. Santander</v>
      </c>
      <c r="K255" s="7" t="str">
        <f>IFERROR(__xludf.DUMMYFUNCTION("""COMPUTED_VALUE"""),"Mujeres")</f>
        <v>Mujeres</v>
      </c>
      <c r="L255" s="7" t="str">
        <f>IFERROR(__xludf.DUMMYFUNCTION("""COMPUTED_VALUE"""),"25-34")</f>
        <v>25-34</v>
      </c>
      <c r="M255" s="7" t="str">
        <f>IFERROR(__xludf.DUMMYFUNCTION("""COMPUTED_VALUE"""),"el empleo es la mejor política social | ept | hep")</f>
        <v>el empleo es la mejor política social | ept | hep</v>
      </c>
      <c r="N255" s="7" t="s">
        <v>25</v>
      </c>
      <c r="O255" s="7" t="str">
        <f>IFERROR(__xludf.DUMMYFUNCTION("""COMPUTED_VALUE"""),"Empleo")</f>
        <v>Empleo</v>
      </c>
      <c r="P255" s="7" t="str">
        <f>IFERROR(__xludf.DUMMYFUNCTION("""COMPUTED_VALUE"""),"Empleo para todos")</f>
        <v>Empleo para todos</v>
      </c>
      <c r="Q255" s="7" t="str">
        <f>IFERROR(__xludf.DUMMYFUNCTION("""COMPUTED_VALUE"""),"HEP")</f>
        <v>HEP</v>
      </c>
      <c r="R255" s="7" t="s">
        <v>29</v>
      </c>
      <c r="S255" s="7" t="s">
        <v>30</v>
      </c>
      <c r="T255" s="7" t="s">
        <v>31</v>
      </c>
      <c r="U255" s="21" t="str">
        <f>IFERROR(__xludf.DUMMYFUNCTION("""COMPUTED_VALUE"""),"")</f>
        <v/>
      </c>
      <c r="V255" s="12" t="s">
        <v>86</v>
      </c>
    </row>
    <row r="256">
      <c r="A256" s="14" t="s">
        <v>64</v>
      </c>
      <c r="B256" s="14" t="s">
        <v>65</v>
      </c>
      <c r="C256" s="14" t="s">
        <v>74</v>
      </c>
      <c r="D256" s="15">
        <v>65230.31</v>
      </c>
      <c r="E256" s="15">
        <v>19621.0</v>
      </c>
      <c r="F256" s="15">
        <v>9861.0</v>
      </c>
      <c r="G256" s="16">
        <f t="shared" si="1"/>
        <v>6.614979211</v>
      </c>
      <c r="H256" s="16">
        <f t="shared" si="2"/>
        <v>3324.51506</v>
      </c>
      <c r="I256" s="17">
        <f t="shared" si="3"/>
        <v>0.502573773</v>
      </c>
      <c r="J256" s="14" t="str">
        <f>IFERROR(__xludf.DUMMYFUNCTION("""COMPUTED_VALUE"""),"Antioquia")</f>
        <v>Antioquia</v>
      </c>
      <c r="K256" s="14" t="str">
        <f>IFERROR(__xludf.DUMMYFUNCTION("""COMPUTED_VALUE"""),"Mujeres")</f>
        <v>Mujeres</v>
      </c>
      <c r="L256" s="14" t="str">
        <f>IFERROR(__xludf.DUMMYFUNCTION("""COMPUTED_VALUE"""),"55+")</f>
        <v>55+</v>
      </c>
      <c r="M256" s="14" t="str">
        <f>IFERROR(__xludf.DUMMYFUNCTION("""COMPUTED_VALUE"""),"anuncio 1")</f>
        <v>anuncio 1</v>
      </c>
      <c r="N256" s="14" t="s">
        <v>25</v>
      </c>
      <c r="O256" s="14" t="str">
        <f>IFERROR(__xludf.DUMMYFUNCTION("""COMPUTED_VALUE"""),"Seguridad")</f>
        <v>Seguridad</v>
      </c>
      <c r="P256" s="14" t="str">
        <f>IFERROR(__xludf.DUMMYFUNCTION("""COMPUTED_VALUE"""),"")</f>
        <v/>
      </c>
      <c r="Q256" s="14" t="str">
        <f>IFERROR(__xludf.DUMMYFUNCTION("""COMPUTED_VALUE"""),"")</f>
        <v/>
      </c>
      <c r="R256" s="14" t="s">
        <v>75</v>
      </c>
      <c r="S256" s="14" t="s">
        <v>75</v>
      </c>
      <c r="T256" s="14" t="s">
        <v>75</v>
      </c>
      <c r="U256" s="14" t="str">
        <f>IFERROR(__xludf.DUMMYFUNCTION("""COMPUTED_VALUE"""),"")</f>
        <v/>
      </c>
      <c r="V256" s="18"/>
      <c r="W256" s="19"/>
      <c r="X256" s="19"/>
      <c r="Y256" s="19"/>
      <c r="Z256" s="19"/>
    </row>
    <row r="257">
      <c r="A257" s="7" t="s">
        <v>105</v>
      </c>
      <c r="B257" s="7" t="s">
        <v>106</v>
      </c>
      <c r="C257" s="7" t="s">
        <v>57</v>
      </c>
      <c r="D257" s="8">
        <v>64349.41</v>
      </c>
      <c r="E257" s="8">
        <v>21286.0</v>
      </c>
      <c r="F257" s="8">
        <v>9345.0</v>
      </c>
      <c r="G257" s="9">
        <f t="shared" si="1"/>
        <v>6.885972178</v>
      </c>
      <c r="H257" s="9">
        <f t="shared" si="2"/>
        <v>3023.086066</v>
      </c>
      <c r="I257" s="10">
        <f t="shared" si="3"/>
        <v>0.4390209527</v>
      </c>
      <c r="J257" s="7" t="str">
        <f>IFERROR(__xludf.DUMMYFUNCTION("""COMPUTED_VALUE"""),"Cundinamarca")</f>
        <v>Cundinamarca</v>
      </c>
      <c r="K257" s="7" t="str">
        <f>IFERROR(__xludf.DUMMYFUNCTION("""COMPUTED_VALUE"""),"Mujeres")</f>
        <v>Mujeres</v>
      </c>
      <c r="L257" s="7" t="str">
        <f>IFERROR(__xludf.DUMMYFUNCTION("""COMPUTED_VALUE"""),"35-44")</f>
        <v>35-44</v>
      </c>
      <c r="M257" s="7" t="str">
        <f>IFERROR(__xludf.DUMMYFUNCTION("""COMPUTED_VALUE"""),"conmigo y con todos ustedes, ¡vuelve la seguridad! | ctr | hep | me")</f>
        <v>conmigo y con todos ustedes, ¡vuelve la seguridad! | ctr | hep | me</v>
      </c>
      <c r="N257" s="7" t="s">
        <v>25</v>
      </c>
      <c r="O257" s="7" t="str">
        <f>IFERROR(__xludf.DUMMYFUNCTION("""COMPUTED_VALUE"""),"Seguridad")</f>
        <v>Seguridad</v>
      </c>
      <c r="P257" s="7" t="str">
        <f>IFERROR(__xludf.DUMMYFUNCTION("""COMPUTED_VALUE"""),"Control territorial")</f>
        <v>Control territorial</v>
      </c>
      <c r="Q257" s="7" t="str">
        <f>IFERROR(__xludf.DUMMYFUNCTION("""COMPUTED_VALUE"""),"HEP")</f>
        <v>HEP</v>
      </c>
      <c r="R257" s="7" t="s">
        <v>29</v>
      </c>
      <c r="S257" s="7" t="s">
        <v>30</v>
      </c>
      <c r="T257" s="7" t="s">
        <v>31</v>
      </c>
      <c r="U257" s="7" t="str">
        <f>IFERROR(__xludf.DUMMYFUNCTION("""COMPUTED_VALUE"""),"Mixto / Equilibrado")</f>
        <v>Mixto / Equilibrado</v>
      </c>
      <c r="V257" s="12" t="s">
        <v>58</v>
      </c>
    </row>
    <row r="258">
      <c r="A258" s="7" t="s">
        <v>80</v>
      </c>
      <c r="B258" s="7" t="s">
        <v>81</v>
      </c>
      <c r="C258" s="7" t="s">
        <v>89</v>
      </c>
      <c r="D258" s="8">
        <v>62270.11</v>
      </c>
      <c r="E258" s="8">
        <v>40499.0</v>
      </c>
      <c r="F258" s="8">
        <v>3273.0</v>
      </c>
      <c r="G258" s="9">
        <f t="shared" si="1"/>
        <v>19.02539261</v>
      </c>
      <c r="H258" s="9">
        <f t="shared" si="2"/>
        <v>1537.571545</v>
      </c>
      <c r="I258" s="10">
        <f t="shared" si="3"/>
        <v>0.08081681029</v>
      </c>
      <c r="J258" s="7" t="str">
        <f>IFERROR(__xludf.DUMMYFUNCTION("""COMPUTED_VALUE"""),"Bogotá")</f>
        <v>Bogotá</v>
      </c>
      <c r="K258" s="7" t="str">
        <f>IFERROR(__xludf.DUMMYFUNCTION("""COMPUTED_VALUE"""),"Mujeres")</f>
        <v>Mujeres</v>
      </c>
      <c r="L258" s="7" t="str">
        <f>IFERROR(__xludf.DUMMYFUNCTION("""COMPUTED_VALUE"""),"25-34")</f>
        <v>25-34</v>
      </c>
      <c r="M258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258" s="7" t="s">
        <v>25</v>
      </c>
      <c r="O258" s="7" t="str">
        <f>IFERROR(__xludf.DUMMYFUNCTION("""COMPUTED_VALUE"""),"Seguridad")</f>
        <v>Seguridad</v>
      </c>
      <c r="P258" s="7" t="str">
        <f>IFERROR(__xludf.DUMMYFUNCTION("""COMPUTED_VALUE"""),"Extorsión/Cárceles/Campo")</f>
        <v>Extorsión/Cárceles/Campo</v>
      </c>
      <c r="Q258" s="7" t="str">
        <f>IFERROR(__xludf.DUMMYFUNCTION("""COMPUTED_VALUE"""),"VEP")</f>
        <v>VEP</v>
      </c>
      <c r="R258" s="7" t="s">
        <v>47</v>
      </c>
      <c r="S258" s="7" t="s">
        <v>30</v>
      </c>
      <c r="T258" s="7" t="s">
        <v>31</v>
      </c>
      <c r="U258" s="7" t="str">
        <f>IFERROR(__xludf.DUMMYFUNCTION("""COMPUTED_VALUE"""),"Mixto / Equilibrado")</f>
        <v>Mixto / Equilibrado</v>
      </c>
      <c r="V258" s="12" t="s">
        <v>90</v>
      </c>
    </row>
    <row r="259">
      <c r="A259" s="7" t="s">
        <v>111</v>
      </c>
      <c r="B259" s="7" t="s">
        <v>112</v>
      </c>
      <c r="C259" s="7" t="s">
        <v>57</v>
      </c>
      <c r="D259" s="8">
        <v>61287.35</v>
      </c>
      <c r="E259" s="8">
        <v>19302.0</v>
      </c>
      <c r="F259" s="8">
        <v>9301.0</v>
      </c>
      <c r="G259" s="9">
        <f t="shared" si="1"/>
        <v>6.589329104</v>
      </c>
      <c r="H259" s="9">
        <f t="shared" si="2"/>
        <v>3175.181328</v>
      </c>
      <c r="I259" s="10">
        <f t="shared" si="3"/>
        <v>0.481867164</v>
      </c>
      <c r="J259" s="7" t="str">
        <f>IFERROR(__xludf.DUMMYFUNCTION("""COMPUTED_VALUE"""),"Cundinamarca")</f>
        <v>Cundinamarca</v>
      </c>
      <c r="K259" s="7" t="str">
        <f>IFERROR(__xludf.DUMMYFUNCTION("""COMPUTED_VALUE"""),"Mujeres")</f>
        <v>Mujeres</v>
      </c>
      <c r="L259" s="7" t="str">
        <f>IFERROR(__xludf.DUMMYFUNCTION("""COMPUTED_VALUE"""),"55+")</f>
        <v>55+</v>
      </c>
      <c r="M259" s="7" t="str">
        <f>IFERROR(__xludf.DUMMYFUNCTION("""COMPUTED_VALUE"""),"conmigo y con todos ustedes, ¡vuelve la seguridad! | ctr | hep | me")</f>
        <v>conmigo y con todos ustedes, ¡vuelve la seguridad! | ctr | hep | me</v>
      </c>
      <c r="N259" s="7" t="s">
        <v>25</v>
      </c>
      <c r="O259" s="7" t="str">
        <f>IFERROR(__xludf.DUMMYFUNCTION("""COMPUTED_VALUE"""),"Seguridad")</f>
        <v>Seguridad</v>
      </c>
      <c r="P259" s="7" t="str">
        <f>IFERROR(__xludf.DUMMYFUNCTION("""COMPUTED_VALUE"""),"Control territorial")</f>
        <v>Control territorial</v>
      </c>
      <c r="Q259" s="7" t="str">
        <f>IFERROR(__xludf.DUMMYFUNCTION("""COMPUTED_VALUE"""),"HEP")</f>
        <v>HEP</v>
      </c>
      <c r="R259" s="7" t="s">
        <v>29</v>
      </c>
      <c r="S259" s="7" t="s">
        <v>30</v>
      </c>
      <c r="T259" s="7" t="s">
        <v>31</v>
      </c>
      <c r="U259" s="7" t="str">
        <f>IFERROR(__xludf.DUMMYFUNCTION("""COMPUTED_VALUE"""),"Mixto / Equilibrado")</f>
        <v>Mixto / Equilibrado</v>
      </c>
      <c r="V259" s="12" t="s">
        <v>58</v>
      </c>
    </row>
    <row r="260">
      <c r="A260" s="7" t="s">
        <v>113</v>
      </c>
      <c r="B260" s="7" t="s">
        <v>114</v>
      </c>
      <c r="C260" s="7" t="s">
        <v>42</v>
      </c>
      <c r="D260" s="8">
        <v>61126.12</v>
      </c>
      <c r="E260" s="8">
        <v>49410.0</v>
      </c>
      <c r="F260" s="8">
        <v>7041.0</v>
      </c>
      <c r="G260" s="9">
        <f t="shared" si="1"/>
        <v>8.681454339</v>
      </c>
      <c r="H260" s="9">
        <f t="shared" si="2"/>
        <v>1237.120421</v>
      </c>
      <c r="I260" s="10">
        <f t="shared" si="3"/>
        <v>0.1425015179</v>
      </c>
      <c r="J260" s="7" t="str">
        <f>IFERROR(__xludf.DUMMYFUNCTION("""COMPUTED_VALUE"""),"Cundinamarca")</f>
        <v>Cundinamarca</v>
      </c>
      <c r="K260" s="7" t="str">
        <f>IFERROR(__xludf.DUMMYFUNCTION("""COMPUTED_VALUE"""),"Hombres")</f>
        <v>Hombres</v>
      </c>
      <c r="L260" s="7" t="str">
        <f>IFERROR(__xludf.DUMMYFUNCTION("""COMPUTED_VALUE"""),"55+")</f>
        <v>55+</v>
      </c>
      <c r="M260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60" s="7" t="s">
        <v>25</v>
      </c>
      <c r="O260" s="7" t="str">
        <f>IFERROR(__xludf.DUMMYFUNCTION("""COMPUTED_VALUE"""),"Salud")</f>
        <v>Salud</v>
      </c>
      <c r="P260" s="7" t="str">
        <f>IFERROR(__xludf.DUMMYFUNCTION("""COMPUTED_VALUE"""),"Deuda y quejas en el sector salud")</f>
        <v>Deuda y quejas en el sector salud</v>
      </c>
      <c r="Q260" s="7" t="str">
        <f>IFERROR(__xludf.DUMMYFUNCTION("""COMPUTED_VALUE"""),"HCO")</f>
        <v>HCO</v>
      </c>
      <c r="R260" s="7" t="s">
        <v>29</v>
      </c>
      <c r="S260" s="7" t="s">
        <v>43</v>
      </c>
      <c r="T260" s="7" t="s">
        <v>44</v>
      </c>
      <c r="U260" s="7" t="str">
        <f>IFERROR(__xludf.DUMMYFUNCTION("""COMPUTED_VALUE"""),"Técnico / Especializado")</f>
        <v>Técnico / Especializado</v>
      </c>
      <c r="V260" s="12" t="s">
        <v>45</v>
      </c>
    </row>
    <row r="261">
      <c r="A261" s="7" t="s">
        <v>70</v>
      </c>
      <c r="B261" s="7" t="s">
        <v>71</v>
      </c>
      <c r="C261" s="7" t="s">
        <v>91</v>
      </c>
      <c r="D261" s="8">
        <v>60374.22</v>
      </c>
      <c r="E261" s="8">
        <v>19064.0</v>
      </c>
      <c r="F261" s="8">
        <v>8669.0</v>
      </c>
      <c r="G261" s="9">
        <f t="shared" si="1"/>
        <v>6.964381128</v>
      </c>
      <c r="H261" s="9">
        <f t="shared" si="2"/>
        <v>3166.922996</v>
      </c>
      <c r="I261" s="10">
        <f t="shared" si="3"/>
        <v>0.454731431</v>
      </c>
      <c r="J261" s="7" t="str">
        <f>IFERROR(__xludf.DUMMYFUNCTION("""COMPUTED_VALUE"""),"Atl/ Cor/ Ris/ Sant/ Tol")</f>
        <v>Atl/ Cor/ Ris/ Sant/ Tol</v>
      </c>
      <c r="K261" s="7" t="str">
        <f>IFERROR(__xludf.DUMMYFUNCTION("""COMPUTED_VALUE"""),"Mujeres")</f>
        <v>Mujeres</v>
      </c>
      <c r="L261" s="7" t="str">
        <f>IFERROR(__xludf.DUMMYFUNCTION("""COMPUTED_VALUE"""),"45-54")</f>
        <v>45-54</v>
      </c>
      <c r="M261" s="7" t="str">
        <f>IFERROR(__xludf.DUMMYFUNCTION("""COMPUTED_VALUE"""),"a los delincuentes les vamos a respirar en la nuca | ifz | hep | me")</f>
        <v>a los delincuentes les vamos a respirar en la nuca | ifz | hep | me</v>
      </c>
      <c r="N261" s="7" t="s">
        <v>25</v>
      </c>
      <c r="O261" s="7" t="str">
        <f>IFERROR(__xludf.DUMMYFUNCTION("""COMPUTED_VALUE"""),"Seguridad")</f>
        <v>Seguridad</v>
      </c>
      <c r="P261" s="7" t="str">
        <f>IFERROR(__xludf.DUMMYFUNCTION("""COMPUTED_VALUE"""),"Inteligencia / Fuerza")</f>
        <v>Inteligencia / Fuerza</v>
      </c>
      <c r="Q261" s="7" t="str">
        <f>IFERROR(__xludf.DUMMYFUNCTION("""COMPUTED_VALUE"""),"HEP")</f>
        <v>HEP</v>
      </c>
      <c r="R261" s="7" t="s">
        <v>29</v>
      </c>
      <c r="S261" s="7" t="s">
        <v>30</v>
      </c>
      <c r="T261" s="7" t="s">
        <v>31</v>
      </c>
      <c r="U261" s="7" t="str">
        <f>IFERROR(__xludf.DUMMYFUNCTION("""COMPUTED_VALUE"""),"Mixto / Equilibrado")</f>
        <v>Mixto / Equilibrado</v>
      </c>
      <c r="V261" s="12" t="s">
        <v>92</v>
      </c>
    </row>
    <row r="262">
      <c r="A262" s="7" t="s">
        <v>109</v>
      </c>
      <c r="B262" s="7" t="s">
        <v>110</v>
      </c>
      <c r="C262" s="7" t="s">
        <v>57</v>
      </c>
      <c r="D262" s="8">
        <v>60267.93</v>
      </c>
      <c r="E262" s="8">
        <v>19999.0</v>
      </c>
      <c r="F262" s="8">
        <v>6498.0</v>
      </c>
      <c r="G262" s="9">
        <f t="shared" si="1"/>
        <v>9.274843029</v>
      </c>
      <c r="H262" s="9">
        <f t="shared" si="2"/>
        <v>3013.547177</v>
      </c>
      <c r="I262" s="10">
        <f t="shared" si="3"/>
        <v>0.3249162458</v>
      </c>
      <c r="J262" s="7" t="str">
        <f>IFERROR(__xludf.DUMMYFUNCTION("""COMPUTED_VALUE"""),"Cundinamarca")</f>
        <v>Cundinamarca</v>
      </c>
      <c r="K262" s="7" t="str">
        <f>IFERROR(__xludf.DUMMYFUNCTION("""COMPUTED_VALUE"""),"Mujeres")</f>
        <v>Mujeres</v>
      </c>
      <c r="L262" s="7" t="str">
        <f>IFERROR(__xludf.DUMMYFUNCTION("""COMPUTED_VALUE"""),"18-24")</f>
        <v>18-24</v>
      </c>
      <c r="M262" s="7" t="str">
        <f>IFERROR(__xludf.DUMMYFUNCTION("""COMPUTED_VALUE"""),"conmigo y con todos ustedes, ¡vuelve la seguridad! | ctr | hep | me")</f>
        <v>conmigo y con todos ustedes, ¡vuelve la seguridad! | ctr | hep | me</v>
      </c>
      <c r="N262" s="7" t="s">
        <v>25</v>
      </c>
      <c r="O262" s="7" t="str">
        <f>IFERROR(__xludf.DUMMYFUNCTION("""COMPUTED_VALUE"""),"Seguridad")</f>
        <v>Seguridad</v>
      </c>
      <c r="P262" s="7" t="str">
        <f>IFERROR(__xludf.DUMMYFUNCTION("""COMPUTED_VALUE"""),"Control territorial")</f>
        <v>Control territorial</v>
      </c>
      <c r="Q262" s="7" t="str">
        <f>IFERROR(__xludf.DUMMYFUNCTION("""COMPUTED_VALUE"""),"HEP")</f>
        <v>HEP</v>
      </c>
      <c r="R262" s="7" t="s">
        <v>29</v>
      </c>
      <c r="S262" s="7" t="s">
        <v>30</v>
      </c>
      <c r="T262" s="7" t="s">
        <v>31</v>
      </c>
      <c r="U262" s="7" t="str">
        <f>IFERROR(__xludf.DUMMYFUNCTION("""COMPUTED_VALUE"""),"Mixto / Equilibrado")</f>
        <v>Mixto / Equilibrado</v>
      </c>
      <c r="V262" s="12" t="s">
        <v>58</v>
      </c>
    </row>
    <row r="263">
      <c r="A263" s="7" t="s">
        <v>93</v>
      </c>
      <c r="B263" s="7" t="s">
        <v>94</v>
      </c>
      <c r="C263" s="7" t="s">
        <v>84</v>
      </c>
      <c r="D263" s="8">
        <v>59229.25</v>
      </c>
      <c r="E263" s="8">
        <v>20701.0</v>
      </c>
      <c r="F263" s="8">
        <v>7104.0</v>
      </c>
      <c r="G263" s="9">
        <f t="shared" si="1"/>
        <v>8.337450732</v>
      </c>
      <c r="H263" s="9">
        <f t="shared" si="2"/>
        <v>2861.178204</v>
      </c>
      <c r="I263" s="10">
        <f t="shared" si="3"/>
        <v>0.3431718274</v>
      </c>
      <c r="J263" s="7" t="str">
        <f>IFERROR(__xludf.DUMMYFUNCTION("""COMPUTED_VALUE"""),"Nte. Santander")</f>
        <v>Nte. Santander</v>
      </c>
      <c r="K263" s="7" t="str">
        <f>IFERROR(__xludf.DUMMYFUNCTION("""COMPUTED_VALUE"""),"Mujeres")</f>
        <v>Mujeres</v>
      </c>
      <c r="L263" s="7" t="str">
        <f>IFERROR(__xludf.DUMMYFUNCTION("""COMPUTED_VALUE"""),"25-34")</f>
        <v>25-34</v>
      </c>
      <c r="M263" s="7" t="str">
        <f>IFERROR(__xludf.DUMMYFUNCTION("""COMPUTED_VALUE"""),"sin seguridad, no hay agro | ecc | hep | me")</f>
        <v>sin seguridad, no hay agro | ecc | hep | me</v>
      </c>
      <c r="N263" s="7" t="s">
        <v>25</v>
      </c>
      <c r="O263" s="7" t="str">
        <f>IFERROR(__xludf.DUMMYFUNCTION("""COMPUTED_VALUE"""),"Seguridad")</f>
        <v>Seguridad</v>
      </c>
      <c r="P263" s="7" t="str">
        <f>IFERROR(__xludf.DUMMYFUNCTION("""COMPUTED_VALUE"""),"Extorsión/Cárceles/Campo")</f>
        <v>Extorsión/Cárceles/Campo</v>
      </c>
      <c r="Q263" s="7" t="str">
        <f>IFERROR(__xludf.DUMMYFUNCTION("""COMPUTED_VALUE"""),"HEP")</f>
        <v>HEP</v>
      </c>
      <c r="R263" s="7" t="s">
        <v>29</v>
      </c>
      <c r="S263" s="7" t="s">
        <v>30</v>
      </c>
      <c r="T263" s="7" t="s">
        <v>31</v>
      </c>
      <c r="U263" s="7" t="str">
        <f>IFERROR(__xludf.DUMMYFUNCTION("""COMPUTED_VALUE"""),"Mixto / Equilibrado")</f>
        <v>Mixto / Equilibrado</v>
      </c>
      <c r="V263" s="12" t="s">
        <v>85</v>
      </c>
    </row>
    <row r="264">
      <c r="A264" s="7" t="s">
        <v>95</v>
      </c>
      <c r="B264" s="7" t="s">
        <v>96</v>
      </c>
      <c r="C264" s="7" t="s">
        <v>51</v>
      </c>
      <c r="D264" s="8">
        <v>59040.88</v>
      </c>
      <c r="E264" s="8">
        <v>26096.0</v>
      </c>
      <c r="F264" s="8">
        <v>6624.0</v>
      </c>
      <c r="G264" s="9">
        <f t="shared" si="1"/>
        <v>8.913176329</v>
      </c>
      <c r="H264" s="9">
        <f t="shared" si="2"/>
        <v>2262.449418</v>
      </c>
      <c r="I264" s="10">
        <f t="shared" si="3"/>
        <v>0.2538320049</v>
      </c>
      <c r="J264" s="7" t="str">
        <f>IFERROR(__xludf.DUMMYFUNCTION("""COMPUTED_VALUE"""),"Cundinamarca")</f>
        <v>Cundinamarca</v>
      </c>
      <c r="K264" s="7" t="str">
        <f>IFERROR(__xludf.DUMMYFUNCTION("""COMPUTED_VALUE"""),"Hombres")</f>
        <v>Hombres</v>
      </c>
      <c r="L264" s="7" t="str">
        <f>IFERROR(__xludf.DUMMYFUNCTION("""COMPUTED_VALUE"""),"18-24")</f>
        <v>18-24</v>
      </c>
      <c r="M264" s="7" t="str">
        <f>IFERROR(__xludf.DUMMYFUNCTION("""COMPUTED_VALUE"""),"¡empezó la defensa de la democracia! | sde | hep | me")</f>
        <v>¡empezó la defensa de la democracia! | sde | hep | me</v>
      </c>
      <c r="N264" s="7" t="s">
        <v>25</v>
      </c>
      <c r="O264" s="7" t="str">
        <f>IFERROR(__xludf.DUMMYFUNCTION("""COMPUTED_VALUE"""),"Seguridad")</f>
        <v>Seguridad</v>
      </c>
      <c r="P264" s="7" t="str">
        <f>IFERROR(__xludf.DUMMYFUNCTION("""COMPUTED_VALUE"""),"Seguridad democrática")</f>
        <v>Seguridad democrática</v>
      </c>
      <c r="Q264" s="7" t="str">
        <f>IFERROR(__xludf.DUMMYFUNCTION("""COMPUTED_VALUE"""),"HEP")</f>
        <v>HEP</v>
      </c>
      <c r="R264" s="7" t="s">
        <v>29</v>
      </c>
      <c r="S264" s="7" t="s">
        <v>30</v>
      </c>
      <c r="T264" s="7" t="s">
        <v>31</v>
      </c>
      <c r="U264" s="7" t="str">
        <f>IFERROR(__xludf.DUMMYFUNCTION("""COMPUTED_VALUE"""),"Mixto / Equilibrado")</f>
        <v>Mixto / Equilibrado</v>
      </c>
      <c r="V264" s="12" t="s">
        <v>52</v>
      </c>
    </row>
    <row r="265">
      <c r="A265" s="7" t="s">
        <v>107</v>
      </c>
      <c r="B265" s="7" t="s">
        <v>108</v>
      </c>
      <c r="C265" s="7" t="s">
        <v>57</v>
      </c>
      <c r="D265" s="8">
        <v>58691.42</v>
      </c>
      <c r="E265" s="8">
        <v>20872.0</v>
      </c>
      <c r="F265" s="8">
        <v>7533.0</v>
      </c>
      <c r="G265" s="9">
        <f t="shared" si="1"/>
        <v>7.791241205</v>
      </c>
      <c r="H265" s="9">
        <f t="shared" si="2"/>
        <v>2811.969145</v>
      </c>
      <c r="I265" s="10">
        <f t="shared" si="3"/>
        <v>0.3609141433</v>
      </c>
      <c r="J265" s="7" t="str">
        <f>IFERROR(__xludf.DUMMYFUNCTION("""COMPUTED_VALUE"""),"Cundinamarca")</f>
        <v>Cundinamarca</v>
      </c>
      <c r="K265" s="7" t="str">
        <f>IFERROR(__xludf.DUMMYFUNCTION("""COMPUTED_VALUE"""),"Hombres")</f>
        <v>Hombres</v>
      </c>
      <c r="L265" s="7" t="str">
        <f>IFERROR(__xludf.DUMMYFUNCTION("""COMPUTED_VALUE"""),"35-44")</f>
        <v>35-44</v>
      </c>
      <c r="M265" s="7" t="str">
        <f>IFERROR(__xludf.DUMMYFUNCTION("""COMPUTED_VALUE"""),"conmigo y con todos ustedes, ¡vuelve la seguridad! | ctr | hep | me")</f>
        <v>conmigo y con todos ustedes, ¡vuelve la seguridad! | ctr | hep | me</v>
      </c>
      <c r="N265" s="7" t="s">
        <v>25</v>
      </c>
      <c r="O265" s="7" t="str">
        <f>IFERROR(__xludf.DUMMYFUNCTION("""COMPUTED_VALUE"""),"Seguridad")</f>
        <v>Seguridad</v>
      </c>
      <c r="P265" s="7" t="str">
        <f>IFERROR(__xludf.DUMMYFUNCTION("""COMPUTED_VALUE"""),"Control territorial")</f>
        <v>Control territorial</v>
      </c>
      <c r="Q265" s="7" t="str">
        <f>IFERROR(__xludf.DUMMYFUNCTION("""COMPUTED_VALUE"""),"HEP")</f>
        <v>HEP</v>
      </c>
      <c r="R265" s="7" t="s">
        <v>29</v>
      </c>
      <c r="S265" s="7" t="s">
        <v>30</v>
      </c>
      <c r="T265" s="7" t="s">
        <v>31</v>
      </c>
      <c r="U265" s="7" t="str">
        <f>IFERROR(__xludf.DUMMYFUNCTION("""COMPUTED_VALUE"""),"Mixto / Equilibrado")</f>
        <v>Mixto / Equilibrado</v>
      </c>
      <c r="V265" s="12" t="s">
        <v>58</v>
      </c>
    </row>
    <row r="266">
      <c r="A266" s="7" t="s">
        <v>76</v>
      </c>
      <c r="B266" s="7" t="s">
        <v>77</v>
      </c>
      <c r="C266" s="7" t="s">
        <v>84</v>
      </c>
      <c r="D266" s="8">
        <v>57781.47</v>
      </c>
      <c r="E266" s="8">
        <v>20820.0</v>
      </c>
      <c r="F266" s="8">
        <v>6519.0</v>
      </c>
      <c r="G266" s="9">
        <f t="shared" si="1"/>
        <v>8.86354809</v>
      </c>
      <c r="H266" s="9">
        <f t="shared" si="2"/>
        <v>2775.286744</v>
      </c>
      <c r="I266" s="10">
        <f t="shared" si="3"/>
        <v>0.3131123919</v>
      </c>
      <c r="J266" s="7" t="str">
        <f>IFERROR(__xludf.DUMMYFUNCTION("""COMPUTED_VALUE"""),"Bolívar")</f>
        <v>Bolívar</v>
      </c>
      <c r="K266" s="7" t="str">
        <f>IFERROR(__xludf.DUMMYFUNCTION("""COMPUTED_VALUE"""),"Mujeres")</f>
        <v>Mujeres</v>
      </c>
      <c r="L266" s="7" t="str">
        <f>IFERROR(__xludf.DUMMYFUNCTION("""COMPUTED_VALUE"""),"25-34")</f>
        <v>25-34</v>
      </c>
      <c r="M266" s="7" t="str">
        <f>IFERROR(__xludf.DUMMYFUNCTION("""COMPUTED_VALUE"""),"sin seguridad, no hay agro | ecc | hep | me")</f>
        <v>sin seguridad, no hay agro | ecc | hep | me</v>
      </c>
      <c r="N266" s="7" t="s">
        <v>25</v>
      </c>
      <c r="O266" s="7" t="str">
        <f>IFERROR(__xludf.DUMMYFUNCTION("""COMPUTED_VALUE"""),"Seguridad")</f>
        <v>Seguridad</v>
      </c>
      <c r="P266" s="7" t="str">
        <f>IFERROR(__xludf.DUMMYFUNCTION("""COMPUTED_VALUE"""),"Extorsión/Cárceles/Campo")</f>
        <v>Extorsión/Cárceles/Campo</v>
      </c>
      <c r="Q266" s="7" t="str">
        <f>IFERROR(__xludf.DUMMYFUNCTION("""COMPUTED_VALUE"""),"HEP")</f>
        <v>HEP</v>
      </c>
      <c r="R266" s="7" t="s">
        <v>29</v>
      </c>
      <c r="S266" s="7" t="s">
        <v>30</v>
      </c>
      <c r="T266" s="7" t="s">
        <v>31</v>
      </c>
      <c r="U266" s="7" t="str">
        <f>IFERROR(__xludf.DUMMYFUNCTION("""COMPUTED_VALUE"""),"Mixto / Equilibrado")</f>
        <v>Mixto / Equilibrado</v>
      </c>
      <c r="V266" s="12" t="s">
        <v>85</v>
      </c>
    </row>
    <row r="267">
      <c r="A267" s="7" t="s">
        <v>66</v>
      </c>
      <c r="B267" s="7" t="s">
        <v>67</v>
      </c>
      <c r="C267" s="7" t="s">
        <v>91</v>
      </c>
      <c r="D267" s="8">
        <v>56815.43</v>
      </c>
      <c r="E267" s="8">
        <v>19021.0</v>
      </c>
      <c r="F267" s="8">
        <v>8383.0</v>
      </c>
      <c r="G267" s="9">
        <f t="shared" si="1"/>
        <v>6.777457951</v>
      </c>
      <c r="H267" s="9">
        <f t="shared" si="2"/>
        <v>2986.984386</v>
      </c>
      <c r="I267" s="10">
        <f t="shared" si="3"/>
        <v>0.440723411</v>
      </c>
      <c r="J267" s="7" t="str">
        <f>IFERROR(__xludf.DUMMYFUNCTION("""COMPUTED_VALUE"""),"Antioquia")</f>
        <v>Antioquia</v>
      </c>
      <c r="K267" s="7" t="str">
        <f>IFERROR(__xludf.DUMMYFUNCTION("""COMPUTED_VALUE"""),"Mujeres")</f>
        <v>Mujeres</v>
      </c>
      <c r="L267" s="7" t="str">
        <f>IFERROR(__xludf.DUMMYFUNCTION("""COMPUTED_VALUE"""),"45-54")</f>
        <v>45-54</v>
      </c>
      <c r="M267" s="7" t="str">
        <f>IFERROR(__xludf.DUMMYFUNCTION("""COMPUTED_VALUE"""),"a los delincuentes les vamos a respirar en la nuca | ifz | hep | me")</f>
        <v>a los delincuentes les vamos a respirar en la nuca | ifz | hep | me</v>
      </c>
      <c r="N267" s="7" t="s">
        <v>25</v>
      </c>
      <c r="O267" s="7" t="str">
        <f>IFERROR(__xludf.DUMMYFUNCTION("""COMPUTED_VALUE"""),"Seguridad")</f>
        <v>Seguridad</v>
      </c>
      <c r="P267" s="7" t="str">
        <f>IFERROR(__xludf.DUMMYFUNCTION("""COMPUTED_VALUE"""),"Inteligencia / Fuerza")</f>
        <v>Inteligencia / Fuerza</v>
      </c>
      <c r="Q267" s="7" t="str">
        <f>IFERROR(__xludf.DUMMYFUNCTION("""COMPUTED_VALUE"""),"HEP")</f>
        <v>HEP</v>
      </c>
      <c r="R267" s="7" t="s">
        <v>29</v>
      </c>
      <c r="S267" s="7" t="s">
        <v>30</v>
      </c>
      <c r="T267" s="7" t="s">
        <v>31</v>
      </c>
      <c r="U267" s="7" t="str">
        <f>IFERROR(__xludf.DUMMYFUNCTION("""COMPUTED_VALUE"""),"Mixto / Equilibrado")</f>
        <v>Mixto / Equilibrado</v>
      </c>
      <c r="V267" s="12" t="s">
        <v>92</v>
      </c>
    </row>
    <row r="268">
      <c r="A268" s="7" t="s">
        <v>66</v>
      </c>
      <c r="B268" s="7" t="s">
        <v>67</v>
      </c>
      <c r="C268" s="7" t="s">
        <v>101</v>
      </c>
      <c r="D268" s="8">
        <v>55654.86</v>
      </c>
      <c r="E268" s="8">
        <v>24143.0</v>
      </c>
      <c r="F268" s="8">
        <v>5689.0</v>
      </c>
      <c r="G268" s="9">
        <f t="shared" si="1"/>
        <v>9.782889787</v>
      </c>
      <c r="H268" s="9">
        <f t="shared" si="2"/>
        <v>2305.217247</v>
      </c>
      <c r="I268" s="10">
        <f t="shared" si="3"/>
        <v>0.2356376589</v>
      </c>
      <c r="J268" s="7" t="str">
        <f>IFERROR(__xludf.DUMMYFUNCTION("""COMPUTED_VALUE"""),"Antioquia")</f>
        <v>Antioquia</v>
      </c>
      <c r="K268" s="7" t="str">
        <f>IFERROR(__xludf.DUMMYFUNCTION("""COMPUTED_VALUE"""),"Mujeres")</f>
        <v>Mujeres</v>
      </c>
      <c r="L268" s="7" t="str">
        <f>IFERROR(__xludf.DUMMYFUNCTION("""COMPUTED_VALUE"""),"45-54")</f>
        <v>45-54</v>
      </c>
      <c r="M268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268" s="7" t="s">
        <v>25</v>
      </c>
      <c r="O268" s="7" t="str">
        <f>IFERROR(__xludf.DUMMYFUNCTION("""COMPUTED_VALUE"""),"Empleo")</f>
        <v>Empleo</v>
      </c>
      <c r="P268" s="7" t="str">
        <f>IFERROR(__xludf.DUMMYFUNCTION("""COMPUTED_VALUE"""),"Desempleo")</f>
        <v>Desempleo</v>
      </c>
      <c r="Q268" s="7" t="str">
        <f>IFERROR(__xludf.DUMMYFUNCTION("""COMPUTED_VALUE"""),"VCO")</f>
        <v>VCO</v>
      </c>
      <c r="R268" s="7" t="s">
        <v>47</v>
      </c>
      <c r="S268" s="7" t="s">
        <v>43</v>
      </c>
      <c r="T268" s="7" t="s">
        <v>44</v>
      </c>
      <c r="U268" s="7" t="str">
        <f>IFERROR(__xludf.DUMMYFUNCTION("""COMPUTED_VALUE"""),"Mixto / Equilibrado")</f>
        <v>Mixto / Equilibrado</v>
      </c>
      <c r="V268" s="12" t="s">
        <v>102</v>
      </c>
    </row>
    <row r="269">
      <c r="A269" s="7" t="s">
        <v>111</v>
      </c>
      <c r="B269" s="7" t="s">
        <v>112</v>
      </c>
      <c r="C269" s="7" t="s">
        <v>46</v>
      </c>
      <c r="D269" s="8">
        <v>55304.89</v>
      </c>
      <c r="E269" s="8">
        <v>21404.0</v>
      </c>
      <c r="F269" s="8">
        <v>4647.0</v>
      </c>
      <c r="G269" s="9">
        <f t="shared" si="1"/>
        <v>11.90120293</v>
      </c>
      <c r="H269" s="9">
        <f t="shared" si="2"/>
        <v>2583.85769</v>
      </c>
      <c r="I269" s="10">
        <f t="shared" si="3"/>
        <v>0.2171089516</v>
      </c>
      <c r="J269" s="7" t="str">
        <f>IFERROR(__xludf.DUMMYFUNCTION("""COMPUTED_VALUE"""),"Cundinamarca")</f>
        <v>Cundinamarca</v>
      </c>
      <c r="K269" s="7" t="str">
        <f>IFERROR(__xludf.DUMMYFUNCTION("""COMPUTED_VALUE"""),"Mujeres")</f>
        <v>Mujeres</v>
      </c>
      <c r="L269" s="7" t="str">
        <f>IFERROR(__xludf.DUMMYFUNCTION("""COMPUTED_VALUE"""),"55+")</f>
        <v>55+</v>
      </c>
      <c r="M269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69" s="7" t="s">
        <v>25</v>
      </c>
      <c r="O269" s="7" t="str">
        <f>IFERROR(__xludf.DUMMYFUNCTION("""COMPUTED_VALUE"""),"Seguridad")</f>
        <v>Seguridad</v>
      </c>
      <c r="P269" s="7" t="str">
        <f>IFERROR(__xludf.DUMMYFUNCTION("""COMPUTED_VALUE"""),"Politica Social")</f>
        <v>Politica Social</v>
      </c>
      <c r="Q269" s="7" t="str">
        <f>IFERROR(__xludf.DUMMYFUNCTION("""COMPUTED_VALUE"""),"VEP")</f>
        <v>VEP</v>
      </c>
      <c r="R269" s="7" t="s">
        <v>47</v>
      </c>
      <c r="S269" s="7" t="s">
        <v>30</v>
      </c>
      <c r="T269" s="7" t="s">
        <v>31</v>
      </c>
      <c r="U269" s="7" t="str">
        <f>IFERROR(__xludf.DUMMYFUNCTION("""COMPUTED_VALUE"""),"Sencillo / Cotidiano")</f>
        <v>Sencillo / Cotidiano</v>
      </c>
      <c r="V269" s="12" t="s">
        <v>48</v>
      </c>
    </row>
    <row r="270">
      <c r="A270" s="7" t="s">
        <v>103</v>
      </c>
      <c r="B270" s="7" t="s">
        <v>104</v>
      </c>
      <c r="C270" s="7" t="s">
        <v>68</v>
      </c>
      <c r="D270" s="8">
        <v>55218.43</v>
      </c>
      <c r="E270" s="8">
        <v>26677.0</v>
      </c>
      <c r="F270" s="8">
        <v>3476.0</v>
      </c>
      <c r="G270" s="9">
        <f t="shared" si="1"/>
        <v>15.88562428</v>
      </c>
      <c r="H270" s="9">
        <f t="shared" si="2"/>
        <v>2069.889043</v>
      </c>
      <c r="I270" s="10">
        <f t="shared" si="3"/>
        <v>0.1302995089</v>
      </c>
      <c r="J270" s="7" t="str">
        <f>IFERROR(__xludf.DUMMYFUNCTION("""COMPUTED_VALUE"""),"Nte. Santander")</f>
        <v>Nte. Santander</v>
      </c>
      <c r="K270" s="7" t="str">
        <f>IFERROR(__xludf.DUMMYFUNCTION("""COMPUTED_VALUE"""),"Mujeres")</f>
        <v>Mujeres</v>
      </c>
      <c r="L270" s="7" t="str">
        <f>IFERROR(__xludf.DUMMYFUNCTION("""COMPUTED_VALUE"""),"35-44")</f>
        <v>35-44</v>
      </c>
      <c r="M270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270" s="7" t="s">
        <v>25</v>
      </c>
      <c r="O270" s="7" t="str">
        <f>IFERROR(__xludf.DUMMYFUNCTION("""COMPUTED_VALUE"""),"Petro/Corrupción/Política")</f>
        <v>Petro/Corrupción/Política</v>
      </c>
      <c r="P270" s="7" t="str">
        <f>IFERROR(__xludf.DUMMYFUNCTION("""COMPUTED_VALUE"""),"Embajadas")</f>
        <v>Embajadas</v>
      </c>
      <c r="Q270" s="7" t="str">
        <f>IFERROR(__xludf.DUMMYFUNCTION("""COMPUTED_VALUE"""),"VEP")</f>
        <v>VEP</v>
      </c>
      <c r="R270" s="7" t="s">
        <v>47</v>
      </c>
      <c r="S270" s="7" t="s">
        <v>30</v>
      </c>
      <c r="T270" s="7" t="s">
        <v>31</v>
      </c>
      <c r="U270" s="7" t="str">
        <f>IFERROR(__xludf.DUMMYFUNCTION("""COMPUTED_VALUE"""),"Mixto / Equilibrado")</f>
        <v>Mixto / Equilibrado</v>
      </c>
      <c r="V270" s="12" t="s">
        <v>69</v>
      </c>
    </row>
    <row r="271">
      <c r="A271" s="7" t="s">
        <v>80</v>
      </c>
      <c r="B271" s="7" t="s">
        <v>81</v>
      </c>
      <c r="C271" s="7" t="s">
        <v>101</v>
      </c>
      <c r="D271" s="8">
        <v>55080.72</v>
      </c>
      <c r="E271" s="8">
        <v>35614.0</v>
      </c>
      <c r="F271" s="8">
        <v>3190.0</v>
      </c>
      <c r="G271" s="9">
        <f t="shared" si="1"/>
        <v>17.26668339</v>
      </c>
      <c r="H271" s="9">
        <f t="shared" si="2"/>
        <v>1546.603021</v>
      </c>
      <c r="I271" s="10">
        <f t="shared" si="3"/>
        <v>0.08957151682</v>
      </c>
      <c r="J271" s="7" t="str">
        <f>IFERROR(__xludf.DUMMYFUNCTION("""COMPUTED_VALUE"""),"Bogotá")</f>
        <v>Bogotá</v>
      </c>
      <c r="K271" s="7" t="str">
        <f>IFERROR(__xludf.DUMMYFUNCTION("""COMPUTED_VALUE"""),"Mujeres")</f>
        <v>Mujeres</v>
      </c>
      <c r="L271" s="7" t="str">
        <f>IFERROR(__xludf.DUMMYFUNCTION("""COMPUTED_VALUE"""),"25-34")</f>
        <v>25-34</v>
      </c>
      <c r="M271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271" s="7" t="s">
        <v>25</v>
      </c>
      <c r="O271" s="7" t="str">
        <f>IFERROR(__xludf.DUMMYFUNCTION("""COMPUTED_VALUE"""),"Empleo")</f>
        <v>Empleo</v>
      </c>
      <c r="P271" s="7" t="str">
        <f>IFERROR(__xludf.DUMMYFUNCTION("""COMPUTED_VALUE"""),"Desempleo")</f>
        <v>Desempleo</v>
      </c>
      <c r="Q271" s="7" t="str">
        <f>IFERROR(__xludf.DUMMYFUNCTION("""COMPUTED_VALUE"""),"VCO")</f>
        <v>VCO</v>
      </c>
      <c r="R271" s="7" t="s">
        <v>47</v>
      </c>
      <c r="S271" s="7" t="s">
        <v>43</v>
      </c>
      <c r="T271" s="7" t="s">
        <v>44</v>
      </c>
      <c r="U271" s="7" t="str">
        <f>IFERROR(__xludf.DUMMYFUNCTION("""COMPUTED_VALUE"""),"Mixto / Equilibrado")</f>
        <v>Mixto / Equilibrado</v>
      </c>
      <c r="V271" s="12" t="s">
        <v>102</v>
      </c>
    </row>
    <row r="272">
      <c r="A272" s="14" t="s">
        <v>80</v>
      </c>
      <c r="B272" s="14" t="s">
        <v>81</v>
      </c>
      <c r="C272" s="14" t="s">
        <v>74</v>
      </c>
      <c r="D272" s="15">
        <v>54634.01</v>
      </c>
      <c r="E272" s="15">
        <v>17236.0</v>
      </c>
      <c r="F272" s="15">
        <v>8049.0</v>
      </c>
      <c r="G272" s="16">
        <f t="shared" si="1"/>
        <v>6.78767673</v>
      </c>
      <c r="H272" s="16">
        <f t="shared" si="2"/>
        <v>3169.761546</v>
      </c>
      <c r="I272" s="17">
        <f t="shared" si="3"/>
        <v>0.4669877002</v>
      </c>
      <c r="J272" s="14" t="str">
        <f>IFERROR(__xludf.DUMMYFUNCTION("""COMPUTED_VALUE"""),"Bogotá")</f>
        <v>Bogotá</v>
      </c>
      <c r="K272" s="14" t="str">
        <f>IFERROR(__xludf.DUMMYFUNCTION("""COMPUTED_VALUE"""),"Mujeres")</f>
        <v>Mujeres</v>
      </c>
      <c r="L272" s="14" t="str">
        <f>IFERROR(__xludf.DUMMYFUNCTION("""COMPUTED_VALUE"""),"25-34")</f>
        <v>25-34</v>
      </c>
      <c r="M272" s="14" t="str">
        <f>IFERROR(__xludf.DUMMYFUNCTION("""COMPUTED_VALUE"""),"anuncio 1")</f>
        <v>anuncio 1</v>
      </c>
      <c r="N272" s="14" t="s">
        <v>25</v>
      </c>
      <c r="O272" s="14" t="str">
        <f>IFERROR(__xludf.DUMMYFUNCTION("""COMPUTED_VALUE"""),"Seguridad")</f>
        <v>Seguridad</v>
      </c>
      <c r="P272" s="14" t="str">
        <f>IFERROR(__xludf.DUMMYFUNCTION("""COMPUTED_VALUE"""),"")</f>
        <v/>
      </c>
      <c r="Q272" s="14" t="str">
        <f>IFERROR(__xludf.DUMMYFUNCTION("""COMPUTED_VALUE"""),"")</f>
        <v/>
      </c>
      <c r="R272" s="14" t="s">
        <v>75</v>
      </c>
      <c r="S272" s="14" t="s">
        <v>75</v>
      </c>
      <c r="T272" s="14" t="s">
        <v>75</v>
      </c>
      <c r="U272" s="14" t="str">
        <f>IFERROR(__xludf.DUMMYFUNCTION("""COMPUTED_VALUE"""),"")</f>
        <v/>
      </c>
      <c r="V272" s="18"/>
      <c r="W272" s="19"/>
      <c r="X272" s="19"/>
      <c r="Y272" s="19"/>
      <c r="Z272" s="19"/>
    </row>
    <row r="273">
      <c r="A273" s="7" t="s">
        <v>87</v>
      </c>
      <c r="B273" s="7" t="s">
        <v>88</v>
      </c>
      <c r="C273" s="7" t="s">
        <v>82</v>
      </c>
      <c r="D273" s="8">
        <v>54630.81</v>
      </c>
      <c r="E273" s="8">
        <v>29368.0</v>
      </c>
      <c r="F273" s="8">
        <v>6853.0</v>
      </c>
      <c r="G273" s="9">
        <f t="shared" si="1"/>
        <v>7.971809427</v>
      </c>
      <c r="H273" s="9">
        <f t="shared" si="2"/>
        <v>1860.215541</v>
      </c>
      <c r="I273" s="10">
        <f t="shared" si="3"/>
        <v>0.2333492236</v>
      </c>
      <c r="J273" s="7" t="str">
        <f>IFERROR(__xludf.DUMMYFUNCTION("""COMPUTED_VALUE"""),"Cundinamarca")</f>
        <v>Cundinamarca</v>
      </c>
      <c r="K273" s="7" t="str">
        <f>IFERROR(__xludf.DUMMYFUNCTION("""COMPUTED_VALUE"""),"Mujeres")</f>
        <v>Mujeres</v>
      </c>
      <c r="L273" s="7" t="str">
        <f>IFERROR(__xludf.DUMMYFUNCTION("""COMPUTED_VALUE"""),"25-34")</f>
        <v>25-34</v>
      </c>
      <c r="M273" s="7" t="str">
        <f>IFERROR(__xludf.DUMMYFUNCTION("""COMPUTED_VALUE"""),"el empleo es la mejor política social | ept | hep")</f>
        <v>el empleo es la mejor política social | ept | hep</v>
      </c>
      <c r="N273" s="7" t="s">
        <v>25</v>
      </c>
      <c r="O273" s="7" t="str">
        <f>IFERROR(__xludf.DUMMYFUNCTION("""COMPUTED_VALUE"""),"Empleo")</f>
        <v>Empleo</v>
      </c>
      <c r="P273" s="7" t="str">
        <f>IFERROR(__xludf.DUMMYFUNCTION("""COMPUTED_VALUE"""),"Empleo para todos")</f>
        <v>Empleo para todos</v>
      </c>
      <c r="Q273" s="7" t="str">
        <f>IFERROR(__xludf.DUMMYFUNCTION("""COMPUTED_VALUE"""),"HEP")</f>
        <v>HEP</v>
      </c>
      <c r="R273" s="7" t="s">
        <v>29</v>
      </c>
      <c r="S273" s="7" t="s">
        <v>30</v>
      </c>
      <c r="T273" s="7" t="s">
        <v>31</v>
      </c>
      <c r="U273" s="21" t="str">
        <f>IFERROR(__xludf.DUMMYFUNCTION("""COMPUTED_VALUE"""),"")</f>
        <v/>
      </c>
      <c r="V273" s="12" t="s">
        <v>86</v>
      </c>
    </row>
    <row r="274">
      <c r="A274" s="7" t="s">
        <v>60</v>
      </c>
      <c r="B274" s="7" t="s">
        <v>61</v>
      </c>
      <c r="C274" s="7" t="s">
        <v>89</v>
      </c>
      <c r="D274" s="8">
        <v>54582.3</v>
      </c>
      <c r="E274" s="8">
        <v>21034.0</v>
      </c>
      <c r="F274" s="8">
        <v>4507.0</v>
      </c>
      <c r="G274" s="9">
        <f t="shared" si="1"/>
        <v>12.11056135</v>
      </c>
      <c r="H274" s="9">
        <f t="shared" si="2"/>
        <v>2594.955786</v>
      </c>
      <c r="I274" s="10">
        <f t="shared" si="3"/>
        <v>0.2142721308</v>
      </c>
      <c r="J274" s="7" t="str">
        <f>IFERROR(__xludf.DUMMYFUNCTION("""COMPUTED_VALUE"""),"Atl/ Cor/ Ris/ Sant/ Tol")</f>
        <v>Atl/ Cor/ Ris/ Sant/ Tol</v>
      </c>
      <c r="K274" s="7" t="str">
        <f>IFERROR(__xludf.DUMMYFUNCTION("""COMPUTED_VALUE"""),"Mujeres")</f>
        <v>Mujeres</v>
      </c>
      <c r="L274" s="7" t="str">
        <f>IFERROR(__xludf.DUMMYFUNCTION("""COMPUTED_VALUE"""),"55+")</f>
        <v>55+</v>
      </c>
      <c r="M274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274" s="7" t="s">
        <v>25</v>
      </c>
      <c r="O274" s="7" t="str">
        <f>IFERROR(__xludf.DUMMYFUNCTION("""COMPUTED_VALUE"""),"Seguridad")</f>
        <v>Seguridad</v>
      </c>
      <c r="P274" s="7" t="str">
        <f>IFERROR(__xludf.DUMMYFUNCTION("""COMPUTED_VALUE"""),"Extorsión/Cárceles/Campo")</f>
        <v>Extorsión/Cárceles/Campo</v>
      </c>
      <c r="Q274" s="7" t="str">
        <f>IFERROR(__xludf.DUMMYFUNCTION("""COMPUTED_VALUE"""),"VEP")</f>
        <v>VEP</v>
      </c>
      <c r="R274" s="7" t="s">
        <v>47</v>
      </c>
      <c r="S274" s="7" t="s">
        <v>30</v>
      </c>
      <c r="T274" s="7" t="s">
        <v>31</v>
      </c>
      <c r="U274" s="7" t="str">
        <f>IFERROR(__xludf.DUMMYFUNCTION("""COMPUTED_VALUE"""),"Mixto / Equilibrado")</f>
        <v>Mixto / Equilibrado</v>
      </c>
      <c r="V274" s="12" t="s">
        <v>90</v>
      </c>
    </row>
    <row r="275">
      <c r="A275" s="7" t="s">
        <v>60</v>
      </c>
      <c r="B275" s="7" t="s">
        <v>61</v>
      </c>
      <c r="C275" s="7" t="s">
        <v>91</v>
      </c>
      <c r="D275" s="8">
        <v>54429.93</v>
      </c>
      <c r="E275" s="8">
        <v>17372.0</v>
      </c>
      <c r="F275" s="8">
        <v>7228.0</v>
      </c>
      <c r="G275" s="9">
        <f t="shared" si="1"/>
        <v>7.530427504</v>
      </c>
      <c r="H275" s="9">
        <f t="shared" si="2"/>
        <v>3133.198826</v>
      </c>
      <c r="I275" s="10">
        <f t="shared" si="3"/>
        <v>0.4160718397</v>
      </c>
      <c r="J275" s="7" t="str">
        <f>IFERROR(__xludf.DUMMYFUNCTION("""COMPUTED_VALUE"""),"Atl/ Cor/ Ris/ Sant/ Tol")</f>
        <v>Atl/ Cor/ Ris/ Sant/ Tol</v>
      </c>
      <c r="K275" s="7" t="str">
        <f>IFERROR(__xludf.DUMMYFUNCTION("""COMPUTED_VALUE"""),"Mujeres")</f>
        <v>Mujeres</v>
      </c>
      <c r="L275" s="7" t="str">
        <f>IFERROR(__xludf.DUMMYFUNCTION("""COMPUTED_VALUE"""),"55+")</f>
        <v>55+</v>
      </c>
      <c r="M275" s="7" t="str">
        <f>IFERROR(__xludf.DUMMYFUNCTION("""COMPUTED_VALUE"""),"a los delincuentes les vamos a respirar en la nuca | ifz | hep | me")</f>
        <v>a los delincuentes les vamos a respirar en la nuca | ifz | hep | me</v>
      </c>
      <c r="N275" s="7" t="s">
        <v>25</v>
      </c>
      <c r="O275" s="7" t="str">
        <f>IFERROR(__xludf.DUMMYFUNCTION("""COMPUTED_VALUE"""),"Seguridad")</f>
        <v>Seguridad</v>
      </c>
      <c r="P275" s="7" t="str">
        <f>IFERROR(__xludf.DUMMYFUNCTION("""COMPUTED_VALUE"""),"Inteligencia / Fuerza")</f>
        <v>Inteligencia / Fuerza</v>
      </c>
      <c r="Q275" s="7" t="str">
        <f>IFERROR(__xludf.DUMMYFUNCTION("""COMPUTED_VALUE"""),"HEP")</f>
        <v>HEP</v>
      </c>
      <c r="R275" s="7" t="s">
        <v>29</v>
      </c>
      <c r="S275" s="7" t="s">
        <v>30</v>
      </c>
      <c r="T275" s="7" t="s">
        <v>31</v>
      </c>
      <c r="U275" s="7" t="str">
        <f>IFERROR(__xludf.DUMMYFUNCTION("""COMPUTED_VALUE"""),"Mixto / Equilibrado")</f>
        <v>Mixto / Equilibrado</v>
      </c>
      <c r="V275" s="12" t="s">
        <v>92</v>
      </c>
    </row>
    <row r="276">
      <c r="A276" s="7" t="s">
        <v>105</v>
      </c>
      <c r="B276" s="7" t="s">
        <v>106</v>
      </c>
      <c r="C276" s="7" t="s">
        <v>42</v>
      </c>
      <c r="D276" s="8">
        <v>53927.32</v>
      </c>
      <c r="E276" s="8">
        <v>46228.0</v>
      </c>
      <c r="F276" s="8">
        <v>5817.0</v>
      </c>
      <c r="G276" s="9">
        <f t="shared" si="1"/>
        <v>9.270641224</v>
      </c>
      <c r="H276" s="9">
        <f t="shared" si="2"/>
        <v>1166.551008</v>
      </c>
      <c r="I276" s="10">
        <f t="shared" si="3"/>
        <v>0.1258328286</v>
      </c>
      <c r="J276" s="7" t="str">
        <f>IFERROR(__xludf.DUMMYFUNCTION("""COMPUTED_VALUE"""),"Cundinamarca")</f>
        <v>Cundinamarca</v>
      </c>
      <c r="K276" s="7" t="str">
        <f>IFERROR(__xludf.DUMMYFUNCTION("""COMPUTED_VALUE"""),"Mujeres")</f>
        <v>Mujeres</v>
      </c>
      <c r="L276" s="7" t="str">
        <f>IFERROR(__xludf.DUMMYFUNCTION("""COMPUTED_VALUE"""),"35-44")</f>
        <v>35-44</v>
      </c>
      <c r="M276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76" s="7" t="s">
        <v>25</v>
      </c>
      <c r="O276" s="7" t="str">
        <f>IFERROR(__xludf.DUMMYFUNCTION("""COMPUTED_VALUE"""),"Salud")</f>
        <v>Salud</v>
      </c>
      <c r="P276" s="7" t="str">
        <f>IFERROR(__xludf.DUMMYFUNCTION("""COMPUTED_VALUE"""),"Deuda y quejas en el sector salud")</f>
        <v>Deuda y quejas en el sector salud</v>
      </c>
      <c r="Q276" s="7" t="str">
        <f>IFERROR(__xludf.DUMMYFUNCTION("""COMPUTED_VALUE"""),"HCO")</f>
        <v>HCO</v>
      </c>
      <c r="R276" s="7" t="s">
        <v>29</v>
      </c>
      <c r="S276" s="7" t="s">
        <v>43</v>
      </c>
      <c r="T276" s="7" t="s">
        <v>44</v>
      </c>
      <c r="U276" s="7" t="str">
        <f>IFERROR(__xludf.DUMMYFUNCTION("""COMPUTED_VALUE"""),"Técnico / Especializado")</f>
        <v>Técnico / Especializado</v>
      </c>
      <c r="V276" s="12" t="s">
        <v>45</v>
      </c>
    </row>
    <row r="277">
      <c r="A277" s="7" t="s">
        <v>80</v>
      </c>
      <c r="B277" s="7" t="s">
        <v>81</v>
      </c>
      <c r="C277" s="7" t="s">
        <v>72</v>
      </c>
      <c r="D277" s="8">
        <v>53748.56</v>
      </c>
      <c r="E277" s="8">
        <v>39223.0</v>
      </c>
      <c r="F277" s="8">
        <v>7733.0</v>
      </c>
      <c r="G277" s="9">
        <f t="shared" si="1"/>
        <v>6.95054442</v>
      </c>
      <c r="H277" s="9">
        <f t="shared" si="2"/>
        <v>1370.332713</v>
      </c>
      <c r="I277" s="10">
        <f t="shared" si="3"/>
        <v>0.1971547306</v>
      </c>
      <c r="J277" s="7" t="str">
        <f>IFERROR(__xludf.DUMMYFUNCTION("""COMPUTED_VALUE"""),"Bogotá")</f>
        <v>Bogotá</v>
      </c>
      <c r="K277" s="7" t="str">
        <f>IFERROR(__xludf.DUMMYFUNCTION("""COMPUTED_VALUE"""),"Mujeres")</f>
        <v>Mujeres</v>
      </c>
      <c r="L277" s="7" t="str">
        <f>IFERROR(__xludf.DUMMYFUNCTION("""COMPUTED_VALUE"""),"25-34")</f>
        <v>25-34</v>
      </c>
      <c r="M277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77" s="7" t="s">
        <v>25</v>
      </c>
      <c r="O277" s="7" t="str">
        <f>IFERROR(__xludf.DUMMYFUNCTION("""COMPUTED_VALUE"""),"Seguridad")</f>
        <v>Seguridad</v>
      </c>
      <c r="P277" s="7" t="str">
        <f>IFERROR(__xludf.DUMMYFUNCTION("""COMPUTED_VALUE"""),"Seguridad democrática")</f>
        <v>Seguridad democrática</v>
      </c>
      <c r="Q277" s="7" t="str">
        <f>IFERROR(__xludf.DUMMYFUNCTION("""COMPUTED_VALUE"""),"HEP")</f>
        <v>HEP</v>
      </c>
      <c r="R277" s="7" t="s">
        <v>29</v>
      </c>
      <c r="S277" s="7" t="s">
        <v>30</v>
      </c>
      <c r="T277" s="7" t="s">
        <v>31</v>
      </c>
      <c r="U277" s="7" t="str">
        <f>IFERROR(__xludf.DUMMYFUNCTION("""COMPUTED_VALUE"""),"Mixto / Equilibrado")</f>
        <v>Mixto / Equilibrado</v>
      </c>
      <c r="V277" s="12" t="s">
        <v>73</v>
      </c>
    </row>
    <row r="278">
      <c r="A278" s="7" t="s">
        <v>76</v>
      </c>
      <c r="B278" s="7" t="s">
        <v>77</v>
      </c>
      <c r="C278" s="7" t="s">
        <v>46</v>
      </c>
      <c r="D278" s="8">
        <v>53210.41</v>
      </c>
      <c r="E278" s="8">
        <v>26585.0</v>
      </c>
      <c r="F278" s="8">
        <v>3172.0</v>
      </c>
      <c r="G278" s="9">
        <f t="shared" si="1"/>
        <v>16.77503468</v>
      </c>
      <c r="H278" s="9">
        <f t="shared" si="2"/>
        <v>2001.52003</v>
      </c>
      <c r="I278" s="10">
        <f t="shared" si="3"/>
        <v>0.1193154034</v>
      </c>
      <c r="J278" s="7" t="str">
        <f>IFERROR(__xludf.DUMMYFUNCTION("""COMPUTED_VALUE"""),"Bolívar")</f>
        <v>Bolívar</v>
      </c>
      <c r="K278" s="7" t="str">
        <f>IFERROR(__xludf.DUMMYFUNCTION("""COMPUTED_VALUE"""),"Mujeres")</f>
        <v>Mujeres</v>
      </c>
      <c r="L278" s="7" t="str">
        <f>IFERROR(__xludf.DUMMYFUNCTION("""COMPUTED_VALUE"""),"25-34")</f>
        <v>25-34</v>
      </c>
      <c r="M278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78" s="7" t="s">
        <v>25</v>
      </c>
      <c r="O278" s="7" t="str">
        <f>IFERROR(__xludf.DUMMYFUNCTION("""COMPUTED_VALUE"""),"Seguridad")</f>
        <v>Seguridad</v>
      </c>
      <c r="P278" s="7" t="str">
        <f>IFERROR(__xludf.DUMMYFUNCTION("""COMPUTED_VALUE"""),"Politica Social")</f>
        <v>Politica Social</v>
      </c>
      <c r="Q278" s="7" t="str">
        <f>IFERROR(__xludf.DUMMYFUNCTION("""COMPUTED_VALUE"""),"VEP")</f>
        <v>VEP</v>
      </c>
      <c r="R278" s="7" t="s">
        <v>47</v>
      </c>
      <c r="S278" s="7" t="s">
        <v>30</v>
      </c>
      <c r="T278" s="7" t="s">
        <v>31</v>
      </c>
      <c r="U278" s="7" t="str">
        <f>IFERROR(__xludf.DUMMYFUNCTION("""COMPUTED_VALUE"""),"Sencillo / Cotidiano")</f>
        <v>Sencillo / Cotidiano</v>
      </c>
      <c r="V278" s="12" t="s">
        <v>48</v>
      </c>
    </row>
    <row r="279">
      <c r="A279" s="7" t="s">
        <v>97</v>
      </c>
      <c r="B279" s="7" t="s">
        <v>98</v>
      </c>
      <c r="C279" s="7" t="s">
        <v>46</v>
      </c>
      <c r="D279" s="8">
        <v>52766.87</v>
      </c>
      <c r="E279" s="8">
        <v>18675.0</v>
      </c>
      <c r="F279" s="8">
        <v>3140.0</v>
      </c>
      <c r="G279" s="9">
        <f t="shared" si="1"/>
        <v>16.80473567</v>
      </c>
      <c r="H279" s="9">
        <f t="shared" si="2"/>
        <v>2825.535207</v>
      </c>
      <c r="I279" s="10">
        <f t="shared" si="3"/>
        <v>0.1681392236</v>
      </c>
      <c r="J279" s="7" t="str">
        <f>IFERROR(__xludf.DUMMYFUNCTION("""COMPUTED_VALUE"""),"Cundinamarca")</f>
        <v>Cundinamarca</v>
      </c>
      <c r="K279" s="7" t="str">
        <f>IFERROR(__xludf.DUMMYFUNCTION("""COMPUTED_VALUE"""),"Hombres")</f>
        <v>Hombres</v>
      </c>
      <c r="L279" s="7" t="str">
        <f>IFERROR(__xludf.DUMMYFUNCTION("""COMPUTED_VALUE"""),"25-34")</f>
        <v>25-34</v>
      </c>
      <c r="M279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79" s="7" t="s">
        <v>25</v>
      </c>
      <c r="O279" s="7" t="str">
        <f>IFERROR(__xludf.DUMMYFUNCTION("""COMPUTED_VALUE"""),"Seguridad")</f>
        <v>Seguridad</v>
      </c>
      <c r="P279" s="7" t="str">
        <f>IFERROR(__xludf.DUMMYFUNCTION("""COMPUTED_VALUE"""),"Politica Social")</f>
        <v>Politica Social</v>
      </c>
      <c r="Q279" s="7" t="str">
        <f>IFERROR(__xludf.DUMMYFUNCTION("""COMPUTED_VALUE"""),"VEP")</f>
        <v>VEP</v>
      </c>
      <c r="R279" s="7" t="s">
        <v>47</v>
      </c>
      <c r="S279" s="7" t="s">
        <v>30</v>
      </c>
      <c r="T279" s="7" t="s">
        <v>31</v>
      </c>
      <c r="U279" s="7" t="str">
        <f>IFERROR(__xludf.DUMMYFUNCTION("""COMPUTED_VALUE"""),"Sencillo / Cotidiano")</f>
        <v>Sencillo / Cotidiano</v>
      </c>
      <c r="V279" s="12" t="s">
        <v>48</v>
      </c>
    </row>
    <row r="280">
      <c r="A280" s="7" t="s">
        <v>55</v>
      </c>
      <c r="B280" s="7" t="s">
        <v>56</v>
      </c>
      <c r="C280" s="7" t="s">
        <v>101</v>
      </c>
      <c r="D280" s="8">
        <v>52099.65</v>
      </c>
      <c r="E280" s="8">
        <v>22716.0</v>
      </c>
      <c r="F280" s="8">
        <v>5052.0</v>
      </c>
      <c r="G280" s="9">
        <f t="shared" si="1"/>
        <v>10.31267815</v>
      </c>
      <c r="H280" s="9">
        <f t="shared" si="2"/>
        <v>2293.522187</v>
      </c>
      <c r="I280" s="10">
        <f t="shared" si="3"/>
        <v>0.2223983096</v>
      </c>
      <c r="J280" s="7" t="str">
        <f>IFERROR(__xludf.DUMMYFUNCTION("""COMPUTED_VALUE"""),"Antioquia")</f>
        <v>Antioquia</v>
      </c>
      <c r="K280" s="7" t="str">
        <f>IFERROR(__xludf.DUMMYFUNCTION("""COMPUTED_VALUE"""),"Mujeres")</f>
        <v>Mujeres</v>
      </c>
      <c r="L280" s="7" t="str">
        <f>IFERROR(__xludf.DUMMYFUNCTION("""COMPUTED_VALUE"""),"35-44")</f>
        <v>35-44</v>
      </c>
      <c r="M280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280" s="7" t="s">
        <v>25</v>
      </c>
      <c r="O280" s="7" t="str">
        <f>IFERROR(__xludf.DUMMYFUNCTION("""COMPUTED_VALUE"""),"Empleo")</f>
        <v>Empleo</v>
      </c>
      <c r="P280" s="7" t="str">
        <f>IFERROR(__xludf.DUMMYFUNCTION("""COMPUTED_VALUE"""),"Desempleo")</f>
        <v>Desempleo</v>
      </c>
      <c r="Q280" s="7" t="str">
        <f>IFERROR(__xludf.DUMMYFUNCTION("""COMPUTED_VALUE"""),"VCO")</f>
        <v>VCO</v>
      </c>
      <c r="R280" s="7" t="s">
        <v>47</v>
      </c>
      <c r="S280" s="7" t="s">
        <v>43</v>
      </c>
      <c r="T280" s="7" t="s">
        <v>44</v>
      </c>
      <c r="U280" s="7" t="str">
        <f>IFERROR(__xludf.DUMMYFUNCTION("""COMPUTED_VALUE"""),"Mixto / Equilibrado")</f>
        <v>Mixto / Equilibrado</v>
      </c>
      <c r="V280" s="12" t="s">
        <v>102</v>
      </c>
    </row>
    <row r="281">
      <c r="A281" s="7" t="s">
        <v>107</v>
      </c>
      <c r="B281" s="7" t="s">
        <v>108</v>
      </c>
      <c r="C281" s="7" t="s">
        <v>51</v>
      </c>
      <c r="D281" s="8">
        <v>51186.94</v>
      </c>
      <c r="E281" s="8">
        <v>31834.0</v>
      </c>
      <c r="F281" s="8">
        <v>5814.0</v>
      </c>
      <c r="G281" s="9">
        <f t="shared" si="1"/>
        <v>8.804083247</v>
      </c>
      <c r="H281" s="9">
        <f t="shared" si="2"/>
        <v>1607.933028</v>
      </c>
      <c r="I281" s="10">
        <f t="shared" si="3"/>
        <v>0.1826349186</v>
      </c>
      <c r="J281" s="7" t="str">
        <f>IFERROR(__xludf.DUMMYFUNCTION("""COMPUTED_VALUE"""),"Cundinamarca")</f>
        <v>Cundinamarca</v>
      </c>
      <c r="K281" s="7" t="str">
        <f>IFERROR(__xludf.DUMMYFUNCTION("""COMPUTED_VALUE"""),"Hombres")</f>
        <v>Hombres</v>
      </c>
      <c r="L281" s="7" t="str">
        <f>IFERROR(__xludf.DUMMYFUNCTION("""COMPUTED_VALUE"""),"35-44")</f>
        <v>35-44</v>
      </c>
      <c r="M281" s="7" t="str">
        <f>IFERROR(__xludf.DUMMYFUNCTION("""COMPUTED_VALUE"""),"¡empezó la defensa de la democracia! | sde | hep | me")</f>
        <v>¡empezó la defensa de la democracia! | sde | hep | me</v>
      </c>
      <c r="N281" s="7" t="s">
        <v>25</v>
      </c>
      <c r="O281" s="7" t="str">
        <f>IFERROR(__xludf.DUMMYFUNCTION("""COMPUTED_VALUE"""),"Seguridad")</f>
        <v>Seguridad</v>
      </c>
      <c r="P281" s="7" t="str">
        <f>IFERROR(__xludf.DUMMYFUNCTION("""COMPUTED_VALUE"""),"Seguridad democrática")</f>
        <v>Seguridad democrática</v>
      </c>
      <c r="Q281" s="7" t="str">
        <f>IFERROR(__xludf.DUMMYFUNCTION("""COMPUTED_VALUE"""),"HEP")</f>
        <v>HEP</v>
      </c>
      <c r="R281" s="7" t="s">
        <v>29</v>
      </c>
      <c r="S281" s="7" t="s">
        <v>30</v>
      </c>
      <c r="T281" s="7" t="s">
        <v>31</v>
      </c>
      <c r="U281" s="7" t="str">
        <f>IFERROR(__xludf.DUMMYFUNCTION("""COMPUTED_VALUE"""),"Mixto / Equilibrado")</f>
        <v>Mixto / Equilibrado</v>
      </c>
      <c r="V281" s="12" t="s">
        <v>52</v>
      </c>
    </row>
    <row r="282">
      <c r="A282" s="7" t="s">
        <v>99</v>
      </c>
      <c r="B282" s="7" t="s">
        <v>100</v>
      </c>
      <c r="C282" s="7" t="s">
        <v>84</v>
      </c>
      <c r="D282" s="8">
        <v>51060.74</v>
      </c>
      <c r="E282" s="8">
        <v>18720.0</v>
      </c>
      <c r="F282" s="8">
        <v>7098.0</v>
      </c>
      <c r="G282" s="9">
        <f t="shared" si="1"/>
        <v>7.19367991</v>
      </c>
      <c r="H282" s="9">
        <f t="shared" si="2"/>
        <v>2727.603632</v>
      </c>
      <c r="I282" s="10">
        <f t="shared" si="3"/>
        <v>0.3791666667</v>
      </c>
      <c r="J282" s="7" t="str">
        <f>IFERROR(__xludf.DUMMYFUNCTION("""COMPUTED_VALUE"""),"Valle")</f>
        <v>Valle</v>
      </c>
      <c r="K282" s="7" t="str">
        <f>IFERROR(__xludf.DUMMYFUNCTION("""COMPUTED_VALUE"""),"Mujeres")</f>
        <v>Mujeres</v>
      </c>
      <c r="L282" s="7" t="str">
        <f>IFERROR(__xludf.DUMMYFUNCTION("""COMPUTED_VALUE"""),"35-44")</f>
        <v>35-44</v>
      </c>
      <c r="M282" s="7" t="str">
        <f>IFERROR(__xludf.DUMMYFUNCTION("""COMPUTED_VALUE"""),"sin seguridad, no hay agro | ecc | hep | me")</f>
        <v>sin seguridad, no hay agro | ecc | hep | me</v>
      </c>
      <c r="N282" s="7" t="s">
        <v>25</v>
      </c>
      <c r="O282" s="7" t="str">
        <f>IFERROR(__xludf.DUMMYFUNCTION("""COMPUTED_VALUE"""),"Seguridad")</f>
        <v>Seguridad</v>
      </c>
      <c r="P282" s="7" t="str">
        <f>IFERROR(__xludf.DUMMYFUNCTION("""COMPUTED_VALUE"""),"Extorsión/Cárceles/Campo")</f>
        <v>Extorsión/Cárceles/Campo</v>
      </c>
      <c r="Q282" s="7" t="str">
        <f>IFERROR(__xludf.DUMMYFUNCTION("""COMPUTED_VALUE"""),"HEP")</f>
        <v>HEP</v>
      </c>
      <c r="R282" s="7" t="s">
        <v>29</v>
      </c>
      <c r="S282" s="7" t="s">
        <v>30</v>
      </c>
      <c r="T282" s="7" t="s">
        <v>31</v>
      </c>
      <c r="U282" s="7" t="str">
        <f>IFERROR(__xludf.DUMMYFUNCTION("""COMPUTED_VALUE"""),"Mixto / Equilibrado")</f>
        <v>Mixto / Equilibrado</v>
      </c>
      <c r="V282" s="12" t="s">
        <v>85</v>
      </c>
    </row>
    <row r="283">
      <c r="A283" s="7" t="s">
        <v>109</v>
      </c>
      <c r="B283" s="7" t="s">
        <v>110</v>
      </c>
      <c r="C283" s="7" t="s">
        <v>68</v>
      </c>
      <c r="D283" s="8">
        <v>50802.04</v>
      </c>
      <c r="E283" s="8">
        <v>19227.0</v>
      </c>
      <c r="F283" s="8">
        <v>2438.0</v>
      </c>
      <c r="G283" s="9">
        <f t="shared" si="1"/>
        <v>20.83758819</v>
      </c>
      <c r="H283" s="9">
        <f t="shared" si="2"/>
        <v>2642.223956</v>
      </c>
      <c r="I283" s="10">
        <f t="shared" si="3"/>
        <v>0.126800853</v>
      </c>
      <c r="J283" s="7" t="str">
        <f>IFERROR(__xludf.DUMMYFUNCTION("""COMPUTED_VALUE"""),"Cundinamarca")</f>
        <v>Cundinamarca</v>
      </c>
      <c r="K283" s="7" t="str">
        <f>IFERROR(__xludf.DUMMYFUNCTION("""COMPUTED_VALUE"""),"Mujeres")</f>
        <v>Mujeres</v>
      </c>
      <c r="L283" s="7" t="str">
        <f>IFERROR(__xludf.DUMMYFUNCTION("""COMPUTED_VALUE"""),"18-24")</f>
        <v>18-24</v>
      </c>
      <c r="M283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283" s="7" t="s">
        <v>25</v>
      </c>
      <c r="O283" s="7" t="str">
        <f>IFERROR(__xludf.DUMMYFUNCTION("""COMPUTED_VALUE"""),"Petro/Corrupción/Política")</f>
        <v>Petro/Corrupción/Política</v>
      </c>
      <c r="P283" s="7" t="str">
        <f>IFERROR(__xludf.DUMMYFUNCTION("""COMPUTED_VALUE"""),"Embajadas")</f>
        <v>Embajadas</v>
      </c>
      <c r="Q283" s="7" t="str">
        <f>IFERROR(__xludf.DUMMYFUNCTION("""COMPUTED_VALUE"""),"VEP")</f>
        <v>VEP</v>
      </c>
      <c r="R283" s="7" t="s">
        <v>47</v>
      </c>
      <c r="S283" s="7" t="s">
        <v>30</v>
      </c>
      <c r="T283" s="7" t="s">
        <v>31</v>
      </c>
      <c r="U283" s="7" t="str">
        <f>IFERROR(__xludf.DUMMYFUNCTION("""COMPUTED_VALUE"""),"Mixto / Equilibrado")</f>
        <v>Mixto / Equilibrado</v>
      </c>
      <c r="V283" s="12" t="s">
        <v>69</v>
      </c>
    </row>
    <row r="284">
      <c r="A284" s="7" t="s">
        <v>99</v>
      </c>
      <c r="B284" s="7" t="s">
        <v>100</v>
      </c>
      <c r="C284" s="7" t="s">
        <v>57</v>
      </c>
      <c r="D284" s="8">
        <v>50629.86</v>
      </c>
      <c r="E284" s="8">
        <v>18057.0</v>
      </c>
      <c r="F284" s="8">
        <v>8155.0</v>
      </c>
      <c r="G284" s="9">
        <f t="shared" si="1"/>
        <v>6.208443899</v>
      </c>
      <c r="H284" s="9">
        <f t="shared" si="2"/>
        <v>2803.891012</v>
      </c>
      <c r="I284" s="10">
        <f t="shared" si="3"/>
        <v>0.4516254084</v>
      </c>
      <c r="J284" s="7" t="str">
        <f>IFERROR(__xludf.DUMMYFUNCTION("""COMPUTED_VALUE"""),"Valle")</f>
        <v>Valle</v>
      </c>
      <c r="K284" s="7" t="str">
        <f>IFERROR(__xludf.DUMMYFUNCTION("""COMPUTED_VALUE"""),"Mujeres")</f>
        <v>Mujeres</v>
      </c>
      <c r="L284" s="7" t="str">
        <f>IFERROR(__xludf.DUMMYFUNCTION("""COMPUTED_VALUE"""),"35-44")</f>
        <v>35-44</v>
      </c>
      <c r="M284" s="7" t="str">
        <f>IFERROR(__xludf.DUMMYFUNCTION("""COMPUTED_VALUE"""),"conmigo y con todos ustedes, ¡vuelve la seguridad! | ctr | hep | me")</f>
        <v>conmigo y con todos ustedes, ¡vuelve la seguridad! | ctr | hep | me</v>
      </c>
      <c r="N284" s="7" t="s">
        <v>25</v>
      </c>
      <c r="O284" s="7" t="str">
        <f>IFERROR(__xludf.DUMMYFUNCTION("""COMPUTED_VALUE"""),"Seguridad")</f>
        <v>Seguridad</v>
      </c>
      <c r="P284" s="7" t="str">
        <f>IFERROR(__xludf.DUMMYFUNCTION("""COMPUTED_VALUE"""),"Control territorial")</f>
        <v>Control territorial</v>
      </c>
      <c r="Q284" s="7" t="str">
        <f>IFERROR(__xludf.DUMMYFUNCTION("""COMPUTED_VALUE"""),"HEP")</f>
        <v>HEP</v>
      </c>
      <c r="R284" s="7" t="s">
        <v>29</v>
      </c>
      <c r="S284" s="7" t="s">
        <v>30</v>
      </c>
      <c r="T284" s="7" t="s">
        <v>31</v>
      </c>
      <c r="U284" s="7" t="str">
        <f>IFERROR(__xludf.DUMMYFUNCTION("""COMPUTED_VALUE"""),"Mixto / Equilibrado")</f>
        <v>Mixto / Equilibrado</v>
      </c>
      <c r="V284" s="12" t="s">
        <v>58</v>
      </c>
    </row>
    <row r="285">
      <c r="A285" s="7" t="s">
        <v>107</v>
      </c>
      <c r="B285" s="7" t="s">
        <v>108</v>
      </c>
      <c r="C285" s="7" t="s">
        <v>72</v>
      </c>
      <c r="D285" s="8">
        <v>49259.22</v>
      </c>
      <c r="E285" s="8">
        <v>22149.0</v>
      </c>
      <c r="F285" s="8">
        <v>5976.0</v>
      </c>
      <c r="G285" s="9">
        <f t="shared" si="1"/>
        <v>8.242841365</v>
      </c>
      <c r="H285" s="9">
        <f t="shared" si="2"/>
        <v>2223.992957</v>
      </c>
      <c r="I285" s="10">
        <f t="shared" si="3"/>
        <v>0.2698090207</v>
      </c>
      <c r="J285" s="7" t="str">
        <f>IFERROR(__xludf.DUMMYFUNCTION("""COMPUTED_VALUE"""),"Cundinamarca")</f>
        <v>Cundinamarca</v>
      </c>
      <c r="K285" s="7" t="str">
        <f>IFERROR(__xludf.DUMMYFUNCTION("""COMPUTED_VALUE"""),"Hombres")</f>
        <v>Hombres</v>
      </c>
      <c r="L285" s="7" t="str">
        <f>IFERROR(__xludf.DUMMYFUNCTION("""COMPUTED_VALUE"""),"35-44")</f>
        <v>35-44</v>
      </c>
      <c r="M285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85" s="7" t="s">
        <v>25</v>
      </c>
      <c r="O285" s="7" t="str">
        <f>IFERROR(__xludf.DUMMYFUNCTION("""COMPUTED_VALUE"""),"Seguridad")</f>
        <v>Seguridad</v>
      </c>
      <c r="P285" s="7" t="str">
        <f>IFERROR(__xludf.DUMMYFUNCTION("""COMPUTED_VALUE"""),"Seguridad democrática")</f>
        <v>Seguridad democrática</v>
      </c>
      <c r="Q285" s="7" t="str">
        <f>IFERROR(__xludf.DUMMYFUNCTION("""COMPUTED_VALUE"""),"HEP")</f>
        <v>HEP</v>
      </c>
      <c r="R285" s="7" t="s">
        <v>29</v>
      </c>
      <c r="S285" s="7" t="s">
        <v>30</v>
      </c>
      <c r="T285" s="7" t="s">
        <v>31</v>
      </c>
      <c r="U285" s="7" t="str">
        <f>IFERROR(__xludf.DUMMYFUNCTION("""COMPUTED_VALUE"""),"Mixto / Equilibrado")</f>
        <v>Mixto / Equilibrado</v>
      </c>
      <c r="V285" s="12" t="s">
        <v>73</v>
      </c>
    </row>
    <row r="286">
      <c r="A286" s="14" t="s">
        <v>66</v>
      </c>
      <c r="B286" s="14" t="s">
        <v>67</v>
      </c>
      <c r="C286" s="14" t="s">
        <v>74</v>
      </c>
      <c r="D286" s="15">
        <v>49134.66</v>
      </c>
      <c r="E286" s="15">
        <v>15200.0</v>
      </c>
      <c r="F286" s="15">
        <v>8368.0</v>
      </c>
      <c r="G286" s="16">
        <f t="shared" si="1"/>
        <v>5.871732792</v>
      </c>
      <c r="H286" s="16">
        <f t="shared" si="2"/>
        <v>3232.543421</v>
      </c>
      <c r="I286" s="17">
        <f t="shared" si="3"/>
        <v>0.5505263158</v>
      </c>
      <c r="J286" s="14" t="str">
        <f>IFERROR(__xludf.DUMMYFUNCTION("""COMPUTED_VALUE"""),"Antioquia")</f>
        <v>Antioquia</v>
      </c>
      <c r="K286" s="14" t="str">
        <f>IFERROR(__xludf.DUMMYFUNCTION("""COMPUTED_VALUE"""),"Mujeres")</f>
        <v>Mujeres</v>
      </c>
      <c r="L286" s="14" t="str">
        <f>IFERROR(__xludf.DUMMYFUNCTION("""COMPUTED_VALUE"""),"45-54")</f>
        <v>45-54</v>
      </c>
      <c r="M286" s="14" t="str">
        <f>IFERROR(__xludf.DUMMYFUNCTION("""COMPUTED_VALUE"""),"anuncio 1")</f>
        <v>anuncio 1</v>
      </c>
      <c r="N286" s="14" t="s">
        <v>25</v>
      </c>
      <c r="O286" s="14" t="str">
        <f>IFERROR(__xludf.DUMMYFUNCTION("""COMPUTED_VALUE"""),"Seguridad")</f>
        <v>Seguridad</v>
      </c>
      <c r="P286" s="14" t="str">
        <f>IFERROR(__xludf.DUMMYFUNCTION("""COMPUTED_VALUE"""),"")</f>
        <v/>
      </c>
      <c r="Q286" s="14" t="str">
        <f>IFERROR(__xludf.DUMMYFUNCTION("""COMPUTED_VALUE"""),"")</f>
        <v/>
      </c>
      <c r="R286" s="14" t="s">
        <v>75</v>
      </c>
      <c r="S286" s="14" t="s">
        <v>75</v>
      </c>
      <c r="T286" s="14" t="s">
        <v>75</v>
      </c>
      <c r="U286" s="14" t="str">
        <f>IFERROR(__xludf.DUMMYFUNCTION("""COMPUTED_VALUE"""),"")</f>
        <v/>
      </c>
      <c r="V286" s="18"/>
      <c r="W286" s="19"/>
      <c r="X286" s="19"/>
      <c r="Y286" s="19"/>
      <c r="Z286" s="19"/>
    </row>
    <row r="287">
      <c r="A287" s="7" t="s">
        <v>113</v>
      </c>
      <c r="B287" s="7" t="s">
        <v>114</v>
      </c>
      <c r="C287" s="7" t="s">
        <v>24</v>
      </c>
      <c r="D287" s="8">
        <v>49016.15</v>
      </c>
      <c r="E287" s="8">
        <v>15710.0</v>
      </c>
      <c r="F287" s="8">
        <v>8297.0</v>
      </c>
      <c r="G287" s="9">
        <f t="shared" si="1"/>
        <v>5.907695553</v>
      </c>
      <c r="H287" s="9">
        <f t="shared" si="2"/>
        <v>3120.060471</v>
      </c>
      <c r="I287" s="10">
        <f t="shared" si="3"/>
        <v>0.5281349459</v>
      </c>
      <c r="J287" s="7" t="str">
        <f>IFERROR(__xludf.DUMMYFUNCTION("""COMPUTED_VALUE"""),"Cundinamarca")</f>
        <v>Cundinamarca</v>
      </c>
      <c r="K287" s="7" t="str">
        <f>IFERROR(__xludf.DUMMYFUNCTION("""COMPUTED_VALUE"""),"Hombres")</f>
        <v>Hombres</v>
      </c>
      <c r="L287" s="7" t="str">
        <f>IFERROR(__xludf.DUMMYFUNCTION("""COMPUTED_VALUE"""),"55+")</f>
        <v>55+</v>
      </c>
      <c r="M287" s="7" t="str">
        <f>IFERROR(__xludf.DUMMYFUNCTION("""COMPUTED_VALUE"""),"¡que vuelva la seguridad democrática! | sde | hep | sc")</f>
        <v>¡que vuelva la seguridad democrática! | sde | hep | sc</v>
      </c>
      <c r="N287" s="7" t="s">
        <v>25</v>
      </c>
      <c r="O287" s="7" t="str">
        <f>IFERROR(__xludf.DUMMYFUNCTION("""COMPUTED_VALUE"""),"Seguridad")</f>
        <v>Seguridad</v>
      </c>
      <c r="P287" s="7" t="str">
        <f>IFERROR(__xludf.DUMMYFUNCTION("""COMPUTED_VALUE"""),"Seguridad democrática")</f>
        <v>Seguridad democrática</v>
      </c>
      <c r="Q287" s="7" t="str">
        <f>IFERROR(__xludf.DUMMYFUNCTION("""COMPUTED_VALUE"""),"HEP")</f>
        <v>HEP</v>
      </c>
      <c r="R287" s="7" t="s">
        <v>29</v>
      </c>
      <c r="S287" s="7" t="s">
        <v>30</v>
      </c>
      <c r="T287" s="7" t="s">
        <v>31</v>
      </c>
      <c r="U287" s="7" t="str">
        <f>IFERROR(__xludf.DUMMYFUNCTION("""COMPUTED_VALUE"""),"Sencillo / Cotidiano")</f>
        <v>Sencillo / Cotidiano</v>
      </c>
      <c r="V287" s="11" t="s">
        <v>26</v>
      </c>
    </row>
    <row r="288">
      <c r="A288" s="7" t="s">
        <v>109</v>
      </c>
      <c r="B288" s="7" t="s">
        <v>110</v>
      </c>
      <c r="C288" s="7" t="s">
        <v>82</v>
      </c>
      <c r="D288" s="8">
        <v>48977.59</v>
      </c>
      <c r="E288" s="8">
        <v>25907.0</v>
      </c>
      <c r="F288" s="8">
        <v>5472.0</v>
      </c>
      <c r="G288" s="9">
        <f t="shared" si="1"/>
        <v>8.950582968</v>
      </c>
      <c r="H288" s="9">
        <f t="shared" si="2"/>
        <v>1890.515691</v>
      </c>
      <c r="I288" s="10">
        <f t="shared" si="3"/>
        <v>0.2112170456</v>
      </c>
      <c r="J288" s="7" t="str">
        <f>IFERROR(__xludf.DUMMYFUNCTION("""COMPUTED_VALUE"""),"Cundinamarca")</f>
        <v>Cundinamarca</v>
      </c>
      <c r="K288" s="7" t="str">
        <f>IFERROR(__xludf.DUMMYFUNCTION("""COMPUTED_VALUE"""),"Mujeres")</f>
        <v>Mujeres</v>
      </c>
      <c r="L288" s="7" t="str">
        <f>IFERROR(__xludf.DUMMYFUNCTION("""COMPUTED_VALUE"""),"18-24")</f>
        <v>18-24</v>
      </c>
      <c r="M288" s="7" t="str">
        <f>IFERROR(__xludf.DUMMYFUNCTION("""COMPUTED_VALUE"""),"el empleo es la mejor política social | ept | hep")</f>
        <v>el empleo es la mejor política social | ept | hep</v>
      </c>
      <c r="N288" s="7" t="s">
        <v>25</v>
      </c>
      <c r="O288" s="7" t="str">
        <f>IFERROR(__xludf.DUMMYFUNCTION("""COMPUTED_VALUE"""),"Empleo")</f>
        <v>Empleo</v>
      </c>
      <c r="P288" s="7" t="str">
        <f>IFERROR(__xludf.DUMMYFUNCTION("""COMPUTED_VALUE"""),"Empleo para todos")</f>
        <v>Empleo para todos</v>
      </c>
      <c r="Q288" s="7" t="str">
        <f>IFERROR(__xludf.DUMMYFUNCTION("""COMPUTED_VALUE"""),"HEP")</f>
        <v>HEP</v>
      </c>
      <c r="R288" s="7" t="s">
        <v>29</v>
      </c>
      <c r="S288" s="7" t="s">
        <v>30</v>
      </c>
      <c r="T288" s="7" t="s">
        <v>31</v>
      </c>
      <c r="U288" s="21" t="str">
        <f>IFERROR(__xludf.DUMMYFUNCTION("""COMPUTED_VALUE"""),"")</f>
        <v/>
      </c>
      <c r="V288" s="12" t="s">
        <v>86</v>
      </c>
    </row>
    <row r="289">
      <c r="A289" s="7" t="s">
        <v>55</v>
      </c>
      <c r="B289" s="7" t="s">
        <v>56</v>
      </c>
      <c r="C289" s="7" t="s">
        <v>89</v>
      </c>
      <c r="D289" s="8">
        <v>48252.25</v>
      </c>
      <c r="E289" s="8">
        <v>19101.0</v>
      </c>
      <c r="F289" s="8">
        <v>4346.0</v>
      </c>
      <c r="G289" s="9">
        <f t="shared" si="1"/>
        <v>11.10268063</v>
      </c>
      <c r="H289" s="9">
        <f t="shared" si="2"/>
        <v>2526.163552</v>
      </c>
      <c r="I289" s="10">
        <f t="shared" si="3"/>
        <v>0.2275273546</v>
      </c>
      <c r="J289" s="7" t="str">
        <f>IFERROR(__xludf.DUMMYFUNCTION("""COMPUTED_VALUE"""),"Antioquia")</f>
        <v>Antioquia</v>
      </c>
      <c r="K289" s="7" t="str">
        <f>IFERROR(__xludf.DUMMYFUNCTION("""COMPUTED_VALUE"""),"Mujeres")</f>
        <v>Mujeres</v>
      </c>
      <c r="L289" s="7" t="str">
        <f>IFERROR(__xludf.DUMMYFUNCTION("""COMPUTED_VALUE"""),"35-44")</f>
        <v>35-44</v>
      </c>
      <c r="M289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289" s="7" t="s">
        <v>25</v>
      </c>
      <c r="O289" s="7" t="str">
        <f>IFERROR(__xludf.DUMMYFUNCTION("""COMPUTED_VALUE"""),"Seguridad")</f>
        <v>Seguridad</v>
      </c>
      <c r="P289" s="7" t="str">
        <f>IFERROR(__xludf.DUMMYFUNCTION("""COMPUTED_VALUE"""),"Extorsión/Cárceles/Campo")</f>
        <v>Extorsión/Cárceles/Campo</v>
      </c>
      <c r="Q289" s="7" t="str">
        <f>IFERROR(__xludf.DUMMYFUNCTION("""COMPUTED_VALUE"""),"VEP")</f>
        <v>VEP</v>
      </c>
      <c r="R289" s="7" t="s">
        <v>47</v>
      </c>
      <c r="S289" s="7" t="s">
        <v>30</v>
      </c>
      <c r="T289" s="7" t="s">
        <v>31</v>
      </c>
      <c r="U289" s="7" t="str">
        <f>IFERROR(__xludf.DUMMYFUNCTION("""COMPUTED_VALUE"""),"Mixto / Equilibrado")</f>
        <v>Mixto / Equilibrado</v>
      </c>
      <c r="V289" s="12" t="s">
        <v>90</v>
      </c>
    </row>
    <row r="290">
      <c r="A290" s="7" t="s">
        <v>103</v>
      </c>
      <c r="B290" s="7" t="s">
        <v>104</v>
      </c>
      <c r="C290" s="7" t="s">
        <v>72</v>
      </c>
      <c r="D290" s="8">
        <v>47508.98</v>
      </c>
      <c r="E290" s="8">
        <v>22182.0</v>
      </c>
      <c r="F290" s="8">
        <v>5967.0</v>
      </c>
      <c r="G290" s="9">
        <f t="shared" si="1"/>
        <v>7.961954081</v>
      </c>
      <c r="H290" s="9">
        <f t="shared" si="2"/>
        <v>2141.780723</v>
      </c>
      <c r="I290" s="10">
        <f t="shared" si="3"/>
        <v>0.2690018934</v>
      </c>
      <c r="J290" s="7" t="str">
        <f>IFERROR(__xludf.DUMMYFUNCTION("""COMPUTED_VALUE"""),"Nte. Santander")</f>
        <v>Nte. Santander</v>
      </c>
      <c r="K290" s="7" t="str">
        <f>IFERROR(__xludf.DUMMYFUNCTION("""COMPUTED_VALUE"""),"Mujeres")</f>
        <v>Mujeres</v>
      </c>
      <c r="L290" s="7" t="str">
        <f>IFERROR(__xludf.DUMMYFUNCTION("""COMPUTED_VALUE"""),"35-44")</f>
        <v>35-44</v>
      </c>
      <c r="M290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90" s="7" t="s">
        <v>25</v>
      </c>
      <c r="O290" s="7" t="str">
        <f>IFERROR(__xludf.DUMMYFUNCTION("""COMPUTED_VALUE"""),"Seguridad")</f>
        <v>Seguridad</v>
      </c>
      <c r="P290" s="7" t="str">
        <f>IFERROR(__xludf.DUMMYFUNCTION("""COMPUTED_VALUE"""),"Seguridad democrática")</f>
        <v>Seguridad democrática</v>
      </c>
      <c r="Q290" s="7" t="str">
        <f>IFERROR(__xludf.DUMMYFUNCTION("""COMPUTED_VALUE"""),"HEP")</f>
        <v>HEP</v>
      </c>
      <c r="R290" s="7" t="s">
        <v>29</v>
      </c>
      <c r="S290" s="7" t="s">
        <v>30</v>
      </c>
      <c r="T290" s="7" t="s">
        <v>31</v>
      </c>
      <c r="U290" s="7" t="str">
        <f>IFERROR(__xludf.DUMMYFUNCTION("""COMPUTED_VALUE"""),"Mixto / Equilibrado")</f>
        <v>Mixto / Equilibrado</v>
      </c>
      <c r="V290" s="12" t="s">
        <v>73</v>
      </c>
    </row>
    <row r="291">
      <c r="A291" s="7" t="s">
        <v>95</v>
      </c>
      <c r="B291" s="7" t="s">
        <v>96</v>
      </c>
      <c r="C291" s="7" t="s">
        <v>82</v>
      </c>
      <c r="D291" s="8">
        <v>46221.13</v>
      </c>
      <c r="E291" s="8">
        <v>21779.0</v>
      </c>
      <c r="F291" s="8">
        <v>5392.0</v>
      </c>
      <c r="G291" s="9">
        <f t="shared" si="1"/>
        <v>8.572168027</v>
      </c>
      <c r="H291" s="9">
        <f t="shared" si="2"/>
        <v>2122.279719</v>
      </c>
      <c r="I291" s="10">
        <f t="shared" si="3"/>
        <v>0.2475779421</v>
      </c>
      <c r="J291" s="7" t="str">
        <f>IFERROR(__xludf.DUMMYFUNCTION("""COMPUTED_VALUE"""),"Cundinamarca")</f>
        <v>Cundinamarca</v>
      </c>
      <c r="K291" s="7" t="str">
        <f>IFERROR(__xludf.DUMMYFUNCTION("""COMPUTED_VALUE"""),"Hombres")</f>
        <v>Hombres</v>
      </c>
      <c r="L291" s="7" t="str">
        <f>IFERROR(__xludf.DUMMYFUNCTION("""COMPUTED_VALUE"""),"18-24")</f>
        <v>18-24</v>
      </c>
      <c r="M291" s="7" t="str">
        <f>IFERROR(__xludf.DUMMYFUNCTION("""COMPUTED_VALUE"""),"el empleo es la mejor política social | ept | hep")</f>
        <v>el empleo es la mejor política social | ept | hep</v>
      </c>
      <c r="N291" s="7" t="s">
        <v>25</v>
      </c>
      <c r="O291" s="7" t="str">
        <f>IFERROR(__xludf.DUMMYFUNCTION("""COMPUTED_VALUE"""),"Empleo")</f>
        <v>Empleo</v>
      </c>
      <c r="P291" s="7" t="str">
        <f>IFERROR(__xludf.DUMMYFUNCTION("""COMPUTED_VALUE"""),"Empleo para todos")</f>
        <v>Empleo para todos</v>
      </c>
      <c r="Q291" s="7" t="str">
        <f>IFERROR(__xludf.DUMMYFUNCTION("""COMPUTED_VALUE"""),"HEP")</f>
        <v>HEP</v>
      </c>
      <c r="R291" s="7" t="s">
        <v>29</v>
      </c>
      <c r="S291" s="7" t="s">
        <v>30</v>
      </c>
      <c r="T291" s="7" t="s">
        <v>31</v>
      </c>
      <c r="U291" s="21" t="str">
        <f>IFERROR(__xludf.DUMMYFUNCTION("""COMPUTED_VALUE"""),"")</f>
        <v/>
      </c>
      <c r="V291" s="12" t="s">
        <v>86</v>
      </c>
    </row>
    <row r="292">
      <c r="A292" s="7" t="s">
        <v>99</v>
      </c>
      <c r="B292" s="7" t="s">
        <v>100</v>
      </c>
      <c r="C292" s="7" t="s">
        <v>82</v>
      </c>
      <c r="D292" s="8">
        <v>45387.05</v>
      </c>
      <c r="E292" s="8">
        <v>26002.0</v>
      </c>
      <c r="F292" s="8">
        <v>6739.0</v>
      </c>
      <c r="G292" s="9">
        <f t="shared" si="1"/>
        <v>6.734982935</v>
      </c>
      <c r="H292" s="9">
        <f t="shared" si="2"/>
        <v>1745.521498</v>
      </c>
      <c r="I292" s="10">
        <f t="shared" si="3"/>
        <v>0.2591723714</v>
      </c>
      <c r="J292" s="7" t="str">
        <f>IFERROR(__xludf.DUMMYFUNCTION("""COMPUTED_VALUE"""),"Valle")</f>
        <v>Valle</v>
      </c>
      <c r="K292" s="7" t="str">
        <f>IFERROR(__xludf.DUMMYFUNCTION("""COMPUTED_VALUE"""),"Mujeres")</f>
        <v>Mujeres</v>
      </c>
      <c r="L292" s="7" t="str">
        <f>IFERROR(__xludf.DUMMYFUNCTION("""COMPUTED_VALUE"""),"35-44")</f>
        <v>35-44</v>
      </c>
      <c r="M292" s="7" t="str">
        <f>IFERROR(__xludf.DUMMYFUNCTION("""COMPUTED_VALUE"""),"el empleo es la mejor política social | ept | hep")</f>
        <v>el empleo es la mejor política social | ept | hep</v>
      </c>
      <c r="N292" s="7" t="s">
        <v>25</v>
      </c>
      <c r="O292" s="7" t="str">
        <f>IFERROR(__xludf.DUMMYFUNCTION("""COMPUTED_VALUE"""),"Empleo")</f>
        <v>Empleo</v>
      </c>
      <c r="P292" s="7" t="str">
        <f>IFERROR(__xludf.DUMMYFUNCTION("""COMPUTED_VALUE"""),"Empleo para todos")</f>
        <v>Empleo para todos</v>
      </c>
      <c r="Q292" s="7" t="str">
        <f>IFERROR(__xludf.DUMMYFUNCTION("""COMPUTED_VALUE"""),"HEP")</f>
        <v>HEP</v>
      </c>
      <c r="R292" s="7" t="s">
        <v>29</v>
      </c>
      <c r="S292" s="7" t="s">
        <v>30</v>
      </c>
      <c r="T292" s="7" t="s">
        <v>31</v>
      </c>
      <c r="U292" s="21" t="str">
        <f>IFERROR(__xludf.DUMMYFUNCTION("""COMPUTED_VALUE"""),"")</f>
        <v/>
      </c>
      <c r="V292" s="12" t="s">
        <v>86</v>
      </c>
    </row>
    <row r="293">
      <c r="A293" s="7" t="s">
        <v>105</v>
      </c>
      <c r="B293" s="7" t="s">
        <v>106</v>
      </c>
      <c r="C293" s="7" t="s">
        <v>46</v>
      </c>
      <c r="D293" s="8">
        <v>45330.96</v>
      </c>
      <c r="E293" s="8">
        <v>19954.0</v>
      </c>
      <c r="F293" s="8">
        <v>3237.0</v>
      </c>
      <c r="G293" s="9">
        <f t="shared" si="1"/>
        <v>14.00400371</v>
      </c>
      <c r="H293" s="9">
        <f t="shared" si="2"/>
        <v>2271.773078</v>
      </c>
      <c r="I293" s="10">
        <f t="shared" si="3"/>
        <v>0.1622231132</v>
      </c>
      <c r="J293" s="7" t="str">
        <f>IFERROR(__xludf.DUMMYFUNCTION("""COMPUTED_VALUE"""),"Cundinamarca")</f>
        <v>Cundinamarca</v>
      </c>
      <c r="K293" s="7" t="str">
        <f>IFERROR(__xludf.DUMMYFUNCTION("""COMPUTED_VALUE"""),"Mujeres")</f>
        <v>Mujeres</v>
      </c>
      <c r="L293" s="7" t="str">
        <f>IFERROR(__xludf.DUMMYFUNCTION("""COMPUTED_VALUE"""),"35-44")</f>
        <v>35-44</v>
      </c>
      <c r="M293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293" s="7" t="s">
        <v>25</v>
      </c>
      <c r="O293" s="7" t="str">
        <f>IFERROR(__xludf.DUMMYFUNCTION("""COMPUTED_VALUE"""),"Seguridad")</f>
        <v>Seguridad</v>
      </c>
      <c r="P293" s="7" t="str">
        <f>IFERROR(__xludf.DUMMYFUNCTION("""COMPUTED_VALUE"""),"Politica Social")</f>
        <v>Politica Social</v>
      </c>
      <c r="Q293" s="7" t="str">
        <f>IFERROR(__xludf.DUMMYFUNCTION("""COMPUTED_VALUE"""),"VEP")</f>
        <v>VEP</v>
      </c>
      <c r="R293" s="7" t="s">
        <v>47</v>
      </c>
      <c r="S293" s="7" t="s">
        <v>30</v>
      </c>
      <c r="T293" s="7" t="s">
        <v>31</v>
      </c>
      <c r="U293" s="7" t="str">
        <f>IFERROR(__xludf.DUMMYFUNCTION("""COMPUTED_VALUE"""),"Sencillo / Cotidiano")</f>
        <v>Sencillo / Cotidiano</v>
      </c>
      <c r="V293" s="12" t="s">
        <v>48</v>
      </c>
    </row>
    <row r="294">
      <c r="A294" s="7" t="s">
        <v>113</v>
      </c>
      <c r="B294" s="7" t="s">
        <v>114</v>
      </c>
      <c r="C294" s="7" t="s">
        <v>51</v>
      </c>
      <c r="D294" s="8">
        <v>44387.66</v>
      </c>
      <c r="E294" s="8">
        <v>27748.0</v>
      </c>
      <c r="F294" s="8">
        <v>6458.0</v>
      </c>
      <c r="G294" s="9">
        <f t="shared" si="1"/>
        <v>6.87328275</v>
      </c>
      <c r="H294" s="9">
        <f t="shared" si="2"/>
        <v>1599.670607</v>
      </c>
      <c r="I294" s="10">
        <f t="shared" si="3"/>
        <v>0.2327374946</v>
      </c>
      <c r="J294" s="7" t="str">
        <f>IFERROR(__xludf.DUMMYFUNCTION("""COMPUTED_VALUE"""),"Cundinamarca")</f>
        <v>Cundinamarca</v>
      </c>
      <c r="K294" s="7" t="str">
        <f>IFERROR(__xludf.DUMMYFUNCTION("""COMPUTED_VALUE"""),"Hombres")</f>
        <v>Hombres</v>
      </c>
      <c r="L294" s="7" t="str">
        <f>IFERROR(__xludf.DUMMYFUNCTION("""COMPUTED_VALUE"""),"55+")</f>
        <v>55+</v>
      </c>
      <c r="M294" s="7" t="str">
        <f>IFERROR(__xludf.DUMMYFUNCTION("""COMPUTED_VALUE"""),"¡empezó la defensa de la democracia! | sde | hep | me")</f>
        <v>¡empezó la defensa de la democracia! | sde | hep | me</v>
      </c>
      <c r="N294" s="7" t="s">
        <v>25</v>
      </c>
      <c r="O294" s="7" t="str">
        <f>IFERROR(__xludf.DUMMYFUNCTION("""COMPUTED_VALUE"""),"Seguridad")</f>
        <v>Seguridad</v>
      </c>
      <c r="P294" s="7" t="str">
        <f>IFERROR(__xludf.DUMMYFUNCTION("""COMPUTED_VALUE"""),"Seguridad democrática")</f>
        <v>Seguridad democrática</v>
      </c>
      <c r="Q294" s="7" t="str">
        <f>IFERROR(__xludf.DUMMYFUNCTION("""COMPUTED_VALUE"""),"HEP")</f>
        <v>HEP</v>
      </c>
      <c r="R294" s="7" t="s">
        <v>29</v>
      </c>
      <c r="S294" s="7" t="s">
        <v>30</v>
      </c>
      <c r="T294" s="7" t="s">
        <v>31</v>
      </c>
      <c r="U294" s="7" t="str">
        <f>IFERROR(__xludf.DUMMYFUNCTION("""COMPUTED_VALUE"""),"Mixto / Equilibrado")</f>
        <v>Mixto / Equilibrado</v>
      </c>
      <c r="V294" s="12" t="s">
        <v>52</v>
      </c>
    </row>
    <row r="295">
      <c r="A295" s="7" t="s">
        <v>109</v>
      </c>
      <c r="B295" s="7" t="s">
        <v>110</v>
      </c>
      <c r="C295" s="7" t="s">
        <v>42</v>
      </c>
      <c r="D295" s="8">
        <v>43953.19</v>
      </c>
      <c r="E295" s="8">
        <v>31689.0</v>
      </c>
      <c r="F295" s="8">
        <v>4189.0</v>
      </c>
      <c r="G295" s="9">
        <f t="shared" si="1"/>
        <v>10.49252566</v>
      </c>
      <c r="H295" s="9">
        <f t="shared" si="2"/>
        <v>1387.017262</v>
      </c>
      <c r="I295" s="10">
        <f t="shared" si="3"/>
        <v>0.1321909811</v>
      </c>
      <c r="J295" s="7" t="str">
        <f>IFERROR(__xludf.DUMMYFUNCTION("""COMPUTED_VALUE"""),"Cundinamarca")</f>
        <v>Cundinamarca</v>
      </c>
      <c r="K295" s="7" t="str">
        <f>IFERROR(__xludf.DUMMYFUNCTION("""COMPUTED_VALUE"""),"Mujeres")</f>
        <v>Mujeres</v>
      </c>
      <c r="L295" s="7" t="str">
        <f>IFERROR(__xludf.DUMMYFUNCTION("""COMPUTED_VALUE"""),"18-24")</f>
        <v>18-24</v>
      </c>
      <c r="M295" s="7" t="str">
        <f>IFERROR(__xludf.DUMMYFUNCTION("""COMPUTED_VALUE"""),"crisis en la salud: petro destruye el sistema de salud para aferrarse al poder | dqs | hco | te")</f>
        <v>crisis en la salud: petro destruye el sistema de salud para aferrarse al poder | dqs | hco | te</v>
      </c>
      <c r="N295" s="7" t="s">
        <v>25</v>
      </c>
      <c r="O295" s="7" t="str">
        <f>IFERROR(__xludf.DUMMYFUNCTION("""COMPUTED_VALUE"""),"Salud")</f>
        <v>Salud</v>
      </c>
      <c r="P295" s="7" t="str">
        <f>IFERROR(__xludf.DUMMYFUNCTION("""COMPUTED_VALUE"""),"Deuda y quejas en el sector salud")</f>
        <v>Deuda y quejas en el sector salud</v>
      </c>
      <c r="Q295" s="7" t="str">
        <f>IFERROR(__xludf.DUMMYFUNCTION("""COMPUTED_VALUE"""),"HCO")</f>
        <v>HCO</v>
      </c>
      <c r="R295" s="7" t="s">
        <v>29</v>
      </c>
      <c r="S295" s="7" t="s">
        <v>43</v>
      </c>
      <c r="T295" s="7" t="s">
        <v>44</v>
      </c>
      <c r="U295" s="7" t="str">
        <f>IFERROR(__xludf.DUMMYFUNCTION("""COMPUTED_VALUE"""),"Técnico / Especializado")</f>
        <v>Técnico / Especializado</v>
      </c>
      <c r="V295" s="12" t="s">
        <v>45</v>
      </c>
    </row>
    <row r="296">
      <c r="A296" s="7" t="s">
        <v>109</v>
      </c>
      <c r="B296" s="7" t="s">
        <v>110</v>
      </c>
      <c r="C296" s="7" t="s">
        <v>72</v>
      </c>
      <c r="D296" s="8">
        <v>43401.11</v>
      </c>
      <c r="E296" s="8">
        <v>19372.0</v>
      </c>
      <c r="F296" s="8">
        <v>3989.0</v>
      </c>
      <c r="G296" s="9">
        <f t="shared" si="1"/>
        <v>10.88019804</v>
      </c>
      <c r="H296" s="9">
        <f t="shared" si="2"/>
        <v>2240.404192</v>
      </c>
      <c r="I296" s="10">
        <f t="shared" si="3"/>
        <v>0.2059157547</v>
      </c>
      <c r="J296" s="7" t="str">
        <f>IFERROR(__xludf.DUMMYFUNCTION("""COMPUTED_VALUE"""),"Cundinamarca")</f>
        <v>Cundinamarca</v>
      </c>
      <c r="K296" s="7" t="str">
        <f>IFERROR(__xludf.DUMMYFUNCTION("""COMPUTED_VALUE"""),"Mujeres")</f>
        <v>Mujeres</v>
      </c>
      <c r="L296" s="7" t="str">
        <f>IFERROR(__xludf.DUMMYFUNCTION("""COMPUTED_VALUE"""),"18-24")</f>
        <v>18-24</v>
      </c>
      <c r="M296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96" s="7" t="s">
        <v>25</v>
      </c>
      <c r="O296" s="7" t="str">
        <f>IFERROR(__xludf.DUMMYFUNCTION("""COMPUTED_VALUE"""),"Seguridad")</f>
        <v>Seguridad</v>
      </c>
      <c r="P296" s="7" t="str">
        <f>IFERROR(__xludf.DUMMYFUNCTION("""COMPUTED_VALUE"""),"Seguridad democrática")</f>
        <v>Seguridad democrática</v>
      </c>
      <c r="Q296" s="7" t="str">
        <f>IFERROR(__xludf.DUMMYFUNCTION("""COMPUTED_VALUE"""),"HEP")</f>
        <v>HEP</v>
      </c>
      <c r="R296" s="7" t="s">
        <v>29</v>
      </c>
      <c r="S296" s="7" t="s">
        <v>30</v>
      </c>
      <c r="T296" s="7" t="s">
        <v>31</v>
      </c>
      <c r="U296" s="7" t="str">
        <f>IFERROR(__xludf.DUMMYFUNCTION("""COMPUTED_VALUE"""),"Mixto / Equilibrado")</f>
        <v>Mixto / Equilibrado</v>
      </c>
      <c r="V296" s="12" t="s">
        <v>73</v>
      </c>
    </row>
    <row r="297">
      <c r="A297" s="7" t="s">
        <v>109</v>
      </c>
      <c r="B297" s="7" t="s">
        <v>110</v>
      </c>
      <c r="C297" s="7" t="s">
        <v>84</v>
      </c>
      <c r="D297" s="8">
        <v>42678.02</v>
      </c>
      <c r="E297" s="8">
        <v>13123.0</v>
      </c>
      <c r="F297" s="8">
        <v>4364.0</v>
      </c>
      <c r="G297" s="9">
        <f t="shared" si="1"/>
        <v>9.77956462</v>
      </c>
      <c r="H297" s="9">
        <f t="shared" si="2"/>
        <v>3252.154233</v>
      </c>
      <c r="I297" s="10">
        <f t="shared" si="3"/>
        <v>0.3325459118</v>
      </c>
      <c r="J297" s="7" t="str">
        <f>IFERROR(__xludf.DUMMYFUNCTION("""COMPUTED_VALUE"""),"Cundinamarca")</f>
        <v>Cundinamarca</v>
      </c>
      <c r="K297" s="7" t="str">
        <f>IFERROR(__xludf.DUMMYFUNCTION("""COMPUTED_VALUE"""),"Mujeres")</f>
        <v>Mujeres</v>
      </c>
      <c r="L297" s="7" t="str">
        <f>IFERROR(__xludf.DUMMYFUNCTION("""COMPUTED_VALUE"""),"18-24")</f>
        <v>18-24</v>
      </c>
      <c r="M297" s="7" t="str">
        <f>IFERROR(__xludf.DUMMYFUNCTION("""COMPUTED_VALUE"""),"sin seguridad, no hay agro | ecc | hep | me")</f>
        <v>sin seguridad, no hay agro | ecc | hep | me</v>
      </c>
      <c r="N297" s="7" t="s">
        <v>25</v>
      </c>
      <c r="O297" s="7" t="str">
        <f>IFERROR(__xludf.DUMMYFUNCTION("""COMPUTED_VALUE"""),"Seguridad")</f>
        <v>Seguridad</v>
      </c>
      <c r="P297" s="7" t="str">
        <f>IFERROR(__xludf.DUMMYFUNCTION("""COMPUTED_VALUE"""),"Extorsión/Cárceles/Campo")</f>
        <v>Extorsión/Cárceles/Campo</v>
      </c>
      <c r="Q297" s="7" t="str">
        <f>IFERROR(__xludf.DUMMYFUNCTION("""COMPUTED_VALUE"""),"HEP")</f>
        <v>HEP</v>
      </c>
      <c r="R297" s="7" t="s">
        <v>29</v>
      </c>
      <c r="S297" s="7" t="s">
        <v>30</v>
      </c>
      <c r="T297" s="7" t="s">
        <v>31</v>
      </c>
      <c r="U297" s="7" t="str">
        <f>IFERROR(__xludf.DUMMYFUNCTION("""COMPUTED_VALUE"""),"Mixto / Equilibrado")</f>
        <v>Mixto / Equilibrado</v>
      </c>
      <c r="V297" s="12" t="s">
        <v>85</v>
      </c>
    </row>
    <row r="298">
      <c r="A298" s="7" t="s">
        <v>99</v>
      </c>
      <c r="B298" s="7" t="s">
        <v>100</v>
      </c>
      <c r="C298" s="7" t="s">
        <v>72</v>
      </c>
      <c r="D298" s="8">
        <v>41197.25</v>
      </c>
      <c r="E298" s="8">
        <v>24192.0</v>
      </c>
      <c r="F298" s="8">
        <v>5854.0</v>
      </c>
      <c r="G298" s="9">
        <f t="shared" si="1"/>
        <v>7.037453024</v>
      </c>
      <c r="H298" s="9">
        <f t="shared" si="2"/>
        <v>1702.928654</v>
      </c>
      <c r="I298" s="10">
        <f t="shared" si="3"/>
        <v>0.2419808201</v>
      </c>
      <c r="J298" s="7" t="str">
        <f>IFERROR(__xludf.DUMMYFUNCTION("""COMPUTED_VALUE"""),"Valle")</f>
        <v>Valle</v>
      </c>
      <c r="K298" s="7" t="str">
        <f>IFERROR(__xludf.DUMMYFUNCTION("""COMPUTED_VALUE"""),"Mujeres")</f>
        <v>Mujeres</v>
      </c>
      <c r="L298" s="7" t="str">
        <f>IFERROR(__xludf.DUMMYFUNCTION("""COMPUTED_VALUE"""),"35-44")</f>
        <v>35-44</v>
      </c>
      <c r="M298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298" s="7" t="s">
        <v>25</v>
      </c>
      <c r="O298" s="7" t="str">
        <f>IFERROR(__xludf.DUMMYFUNCTION("""COMPUTED_VALUE"""),"Seguridad")</f>
        <v>Seguridad</v>
      </c>
      <c r="P298" s="7" t="str">
        <f>IFERROR(__xludf.DUMMYFUNCTION("""COMPUTED_VALUE"""),"Seguridad democrática")</f>
        <v>Seguridad democrática</v>
      </c>
      <c r="Q298" s="7" t="str">
        <f>IFERROR(__xludf.DUMMYFUNCTION("""COMPUTED_VALUE"""),"HEP")</f>
        <v>HEP</v>
      </c>
      <c r="R298" s="7" t="s">
        <v>29</v>
      </c>
      <c r="S298" s="7" t="s">
        <v>30</v>
      </c>
      <c r="T298" s="7" t="s">
        <v>31</v>
      </c>
      <c r="U298" s="7" t="str">
        <f>IFERROR(__xludf.DUMMYFUNCTION("""COMPUTED_VALUE"""),"Mixto / Equilibrado")</f>
        <v>Mixto / Equilibrado</v>
      </c>
      <c r="V298" s="12" t="s">
        <v>73</v>
      </c>
    </row>
    <row r="299">
      <c r="A299" s="7" t="s">
        <v>76</v>
      </c>
      <c r="B299" s="7" t="s">
        <v>77</v>
      </c>
      <c r="C299" s="7" t="s">
        <v>91</v>
      </c>
      <c r="D299" s="8">
        <v>41034.34</v>
      </c>
      <c r="E299" s="8">
        <v>12244.0</v>
      </c>
      <c r="F299" s="8">
        <v>4661.0</v>
      </c>
      <c r="G299" s="9">
        <f t="shared" si="1"/>
        <v>8.803763141</v>
      </c>
      <c r="H299" s="9">
        <f t="shared" si="2"/>
        <v>3351.383535</v>
      </c>
      <c r="I299" s="10">
        <f t="shared" si="3"/>
        <v>0.3806762496</v>
      </c>
      <c r="J299" s="7" t="str">
        <f>IFERROR(__xludf.DUMMYFUNCTION("""COMPUTED_VALUE"""),"Bolívar")</f>
        <v>Bolívar</v>
      </c>
      <c r="K299" s="7" t="str">
        <f>IFERROR(__xludf.DUMMYFUNCTION("""COMPUTED_VALUE"""),"Mujeres")</f>
        <v>Mujeres</v>
      </c>
      <c r="L299" s="7" t="str">
        <f>IFERROR(__xludf.DUMMYFUNCTION("""COMPUTED_VALUE"""),"25-34")</f>
        <v>25-34</v>
      </c>
      <c r="M299" s="7" t="str">
        <f>IFERROR(__xludf.DUMMYFUNCTION("""COMPUTED_VALUE"""),"a los delincuentes les vamos a respirar en la nuca | ifz | hep | me")</f>
        <v>a los delincuentes les vamos a respirar en la nuca | ifz | hep | me</v>
      </c>
      <c r="N299" s="7" t="s">
        <v>25</v>
      </c>
      <c r="O299" s="7" t="str">
        <f>IFERROR(__xludf.DUMMYFUNCTION("""COMPUTED_VALUE"""),"Seguridad")</f>
        <v>Seguridad</v>
      </c>
      <c r="P299" s="7" t="str">
        <f>IFERROR(__xludf.DUMMYFUNCTION("""COMPUTED_VALUE"""),"Inteligencia / Fuerza")</f>
        <v>Inteligencia / Fuerza</v>
      </c>
      <c r="Q299" s="7" t="str">
        <f>IFERROR(__xludf.DUMMYFUNCTION("""COMPUTED_VALUE"""),"HEP")</f>
        <v>HEP</v>
      </c>
      <c r="R299" s="7" t="s">
        <v>29</v>
      </c>
      <c r="S299" s="7" t="s">
        <v>30</v>
      </c>
      <c r="T299" s="7" t="s">
        <v>31</v>
      </c>
      <c r="U299" s="7" t="str">
        <f>IFERROR(__xludf.DUMMYFUNCTION("""COMPUTED_VALUE"""),"Mixto / Equilibrado")</f>
        <v>Mixto / Equilibrado</v>
      </c>
      <c r="V299" s="12" t="s">
        <v>92</v>
      </c>
    </row>
    <row r="300">
      <c r="A300" s="7" t="s">
        <v>103</v>
      </c>
      <c r="B300" s="7" t="s">
        <v>104</v>
      </c>
      <c r="C300" s="7" t="s">
        <v>82</v>
      </c>
      <c r="D300" s="8">
        <v>40469.06</v>
      </c>
      <c r="E300" s="8">
        <v>18229.0</v>
      </c>
      <c r="F300" s="8">
        <v>5537.0</v>
      </c>
      <c r="G300" s="9">
        <f t="shared" si="1"/>
        <v>7.308842333</v>
      </c>
      <c r="H300" s="9">
        <f t="shared" si="2"/>
        <v>2220.037303</v>
      </c>
      <c r="I300" s="10">
        <f t="shared" si="3"/>
        <v>0.3037467771</v>
      </c>
      <c r="J300" s="7" t="str">
        <f>IFERROR(__xludf.DUMMYFUNCTION("""COMPUTED_VALUE"""),"Nte. Santander")</f>
        <v>Nte. Santander</v>
      </c>
      <c r="K300" s="7" t="str">
        <f>IFERROR(__xludf.DUMMYFUNCTION("""COMPUTED_VALUE"""),"Mujeres")</f>
        <v>Mujeres</v>
      </c>
      <c r="L300" s="7" t="str">
        <f>IFERROR(__xludf.DUMMYFUNCTION("""COMPUTED_VALUE"""),"35-44")</f>
        <v>35-44</v>
      </c>
      <c r="M300" s="7" t="str">
        <f>IFERROR(__xludf.DUMMYFUNCTION("""COMPUTED_VALUE"""),"el empleo es la mejor política social | ept | hep")</f>
        <v>el empleo es la mejor política social | ept | hep</v>
      </c>
      <c r="N300" s="7" t="s">
        <v>25</v>
      </c>
      <c r="O300" s="7" t="str">
        <f>IFERROR(__xludf.DUMMYFUNCTION("""COMPUTED_VALUE"""),"Empleo")</f>
        <v>Empleo</v>
      </c>
      <c r="P300" s="7" t="str">
        <f>IFERROR(__xludf.DUMMYFUNCTION("""COMPUTED_VALUE"""),"Empleo para todos")</f>
        <v>Empleo para todos</v>
      </c>
      <c r="Q300" s="7" t="str">
        <f>IFERROR(__xludf.DUMMYFUNCTION("""COMPUTED_VALUE"""),"HEP")</f>
        <v>HEP</v>
      </c>
      <c r="R300" s="7" t="s">
        <v>29</v>
      </c>
      <c r="S300" s="7" t="s">
        <v>30</v>
      </c>
      <c r="T300" s="7" t="s">
        <v>31</v>
      </c>
      <c r="U300" s="21" t="str">
        <f>IFERROR(__xludf.DUMMYFUNCTION("""COMPUTED_VALUE"""),"")</f>
        <v/>
      </c>
      <c r="V300" s="12" t="s">
        <v>86</v>
      </c>
    </row>
    <row r="301">
      <c r="A301" s="7" t="s">
        <v>111</v>
      </c>
      <c r="B301" s="7" t="s">
        <v>112</v>
      </c>
      <c r="C301" s="7" t="s">
        <v>72</v>
      </c>
      <c r="D301" s="8">
        <v>39750.91</v>
      </c>
      <c r="E301" s="8">
        <v>24604.0</v>
      </c>
      <c r="F301" s="8">
        <v>4869.0</v>
      </c>
      <c r="G301" s="9">
        <f t="shared" si="1"/>
        <v>8.16408092</v>
      </c>
      <c r="H301" s="9">
        <f t="shared" si="2"/>
        <v>1615.627947</v>
      </c>
      <c r="I301" s="10">
        <f t="shared" si="3"/>
        <v>0.1978946513</v>
      </c>
      <c r="J301" s="7" t="str">
        <f>IFERROR(__xludf.DUMMYFUNCTION("""COMPUTED_VALUE"""),"Cundinamarca")</f>
        <v>Cundinamarca</v>
      </c>
      <c r="K301" s="7" t="str">
        <f>IFERROR(__xludf.DUMMYFUNCTION("""COMPUTED_VALUE"""),"Mujeres")</f>
        <v>Mujeres</v>
      </c>
      <c r="L301" s="7" t="str">
        <f>IFERROR(__xludf.DUMMYFUNCTION("""COMPUTED_VALUE"""),"55+")</f>
        <v>55+</v>
      </c>
      <c r="M301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301" s="7" t="s">
        <v>25</v>
      </c>
      <c r="O301" s="7" t="str">
        <f>IFERROR(__xludf.DUMMYFUNCTION("""COMPUTED_VALUE"""),"Seguridad")</f>
        <v>Seguridad</v>
      </c>
      <c r="P301" s="7" t="str">
        <f>IFERROR(__xludf.DUMMYFUNCTION("""COMPUTED_VALUE"""),"Seguridad democrática")</f>
        <v>Seguridad democrática</v>
      </c>
      <c r="Q301" s="7" t="str">
        <f>IFERROR(__xludf.DUMMYFUNCTION("""COMPUTED_VALUE"""),"HEP")</f>
        <v>HEP</v>
      </c>
      <c r="R301" s="7" t="s">
        <v>29</v>
      </c>
      <c r="S301" s="7" t="s">
        <v>30</v>
      </c>
      <c r="T301" s="7" t="s">
        <v>31</v>
      </c>
      <c r="U301" s="7" t="str">
        <f>IFERROR(__xludf.DUMMYFUNCTION("""COMPUTED_VALUE"""),"Mixto / Equilibrado")</f>
        <v>Mixto / Equilibrado</v>
      </c>
      <c r="V301" s="12" t="s">
        <v>73</v>
      </c>
    </row>
    <row r="302">
      <c r="A302" s="7" t="s">
        <v>36</v>
      </c>
      <c r="B302" s="7" t="s">
        <v>37</v>
      </c>
      <c r="C302" s="7" t="s">
        <v>101</v>
      </c>
      <c r="D302" s="8">
        <v>39390.19</v>
      </c>
      <c r="E302" s="8">
        <v>16255.0</v>
      </c>
      <c r="F302" s="8">
        <v>4174.0</v>
      </c>
      <c r="G302" s="9">
        <f t="shared" si="1"/>
        <v>9.437036416</v>
      </c>
      <c r="H302" s="9">
        <f t="shared" si="2"/>
        <v>2423.266072</v>
      </c>
      <c r="I302" s="10">
        <f t="shared" si="3"/>
        <v>0.2567825285</v>
      </c>
      <c r="J302" s="7" t="str">
        <f>IFERROR(__xludf.DUMMYFUNCTION("""COMPUTED_VALUE"""),"Antioquia")</f>
        <v>Antioquia</v>
      </c>
      <c r="K302" s="7" t="str">
        <f>IFERROR(__xludf.DUMMYFUNCTION("""COMPUTED_VALUE"""),"Mujeres")</f>
        <v>Mujeres</v>
      </c>
      <c r="L302" s="7" t="str">
        <f>IFERROR(__xludf.DUMMYFUNCTION("""COMPUTED_VALUE"""),"25-34")</f>
        <v>25-34</v>
      </c>
      <c r="M302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02" s="7" t="s">
        <v>25</v>
      </c>
      <c r="O302" s="7" t="str">
        <f>IFERROR(__xludf.DUMMYFUNCTION("""COMPUTED_VALUE"""),"Empleo")</f>
        <v>Empleo</v>
      </c>
      <c r="P302" s="7" t="str">
        <f>IFERROR(__xludf.DUMMYFUNCTION("""COMPUTED_VALUE"""),"Desempleo")</f>
        <v>Desempleo</v>
      </c>
      <c r="Q302" s="7" t="str">
        <f>IFERROR(__xludf.DUMMYFUNCTION("""COMPUTED_VALUE"""),"VCO")</f>
        <v>VCO</v>
      </c>
      <c r="R302" s="7" t="s">
        <v>47</v>
      </c>
      <c r="S302" s="7" t="s">
        <v>43</v>
      </c>
      <c r="T302" s="7" t="s">
        <v>44</v>
      </c>
      <c r="U302" s="7" t="str">
        <f>IFERROR(__xludf.DUMMYFUNCTION("""COMPUTED_VALUE"""),"Mixto / Equilibrado")</f>
        <v>Mixto / Equilibrado</v>
      </c>
      <c r="V302" s="12" t="s">
        <v>102</v>
      </c>
    </row>
    <row r="303">
      <c r="A303" s="7" t="s">
        <v>93</v>
      </c>
      <c r="B303" s="7" t="s">
        <v>94</v>
      </c>
      <c r="C303" s="7" t="s">
        <v>91</v>
      </c>
      <c r="D303" s="8">
        <v>38800.55</v>
      </c>
      <c r="E303" s="8">
        <v>11523.0</v>
      </c>
      <c r="F303" s="8">
        <v>4614.0</v>
      </c>
      <c r="G303" s="9">
        <f t="shared" si="1"/>
        <v>8.409308626</v>
      </c>
      <c r="H303" s="9">
        <f t="shared" si="2"/>
        <v>3367.226417</v>
      </c>
      <c r="I303" s="10">
        <f t="shared" si="3"/>
        <v>0.4004165582</v>
      </c>
      <c r="J303" s="7" t="str">
        <f>IFERROR(__xludf.DUMMYFUNCTION("""COMPUTED_VALUE"""),"Nte. Santander")</f>
        <v>Nte. Santander</v>
      </c>
      <c r="K303" s="7" t="str">
        <f>IFERROR(__xludf.DUMMYFUNCTION("""COMPUTED_VALUE"""),"Mujeres")</f>
        <v>Mujeres</v>
      </c>
      <c r="L303" s="7" t="str">
        <f>IFERROR(__xludf.DUMMYFUNCTION("""COMPUTED_VALUE"""),"25-34")</f>
        <v>25-34</v>
      </c>
      <c r="M303" s="7" t="str">
        <f>IFERROR(__xludf.DUMMYFUNCTION("""COMPUTED_VALUE"""),"a los delincuentes les vamos a respirar en la nuca | ifz | hep | me")</f>
        <v>a los delincuentes les vamos a respirar en la nuca | ifz | hep | me</v>
      </c>
      <c r="N303" s="7" t="s">
        <v>25</v>
      </c>
      <c r="O303" s="7" t="str">
        <f>IFERROR(__xludf.DUMMYFUNCTION("""COMPUTED_VALUE"""),"Seguridad")</f>
        <v>Seguridad</v>
      </c>
      <c r="P303" s="7" t="str">
        <f>IFERROR(__xludf.DUMMYFUNCTION("""COMPUTED_VALUE"""),"Inteligencia / Fuerza")</f>
        <v>Inteligencia / Fuerza</v>
      </c>
      <c r="Q303" s="7" t="str">
        <f>IFERROR(__xludf.DUMMYFUNCTION("""COMPUTED_VALUE"""),"HEP")</f>
        <v>HEP</v>
      </c>
      <c r="R303" s="7" t="s">
        <v>29</v>
      </c>
      <c r="S303" s="7" t="s">
        <v>30</v>
      </c>
      <c r="T303" s="7" t="s">
        <v>31</v>
      </c>
      <c r="U303" s="7" t="str">
        <f>IFERROR(__xludf.DUMMYFUNCTION("""COMPUTED_VALUE"""),"Mixto / Equilibrado")</f>
        <v>Mixto / Equilibrado</v>
      </c>
      <c r="V303" s="12" t="s">
        <v>92</v>
      </c>
    </row>
    <row r="304">
      <c r="A304" s="7" t="s">
        <v>113</v>
      </c>
      <c r="B304" s="7" t="s">
        <v>114</v>
      </c>
      <c r="C304" s="7" t="s">
        <v>34</v>
      </c>
      <c r="D304" s="8">
        <v>38416.2</v>
      </c>
      <c r="E304" s="8">
        <v>18296.0</v>
      </c>
      <c r="F304" s="8">
        <v>6153.0</v>
      </c>
      <c r="G304" s="9">
        <f t="shared" si="1"/>
        <v>6.24349098</v>
      </c>
      <c r="H304" s="9">
        <f t="shared" si="2"/>
        <v>2099.704854</v>
      </c>
      <c r="I304" s="10">
        <f t="shared" si="3"/>
        <v>0.3363030171</v>
      </c>
      <c r="J304" s="7" t="str">
        <f>IFERROR(__xludf.DUMMYFUNCTION("""COMPUTED_VALUE"""),"Cundinamarca")</f>
        <v>Cundinamarca</v>
      </c>
      <c r="K304" s="7" t="str">
        <f>IFERROR(__xludf.DUMMYFUNCTION("""COMPUTED_VALUE"""),"Hombres")</f>
        <v>Hombres</v>
      </c>
      <c r="L304" s="7" t="str">
        <f>IFERROR(__xludf.DUMMYFUNCTION("""COMPUTED_VALUE"""),"55+")</f>
        <v>55+</v>
      </c>
      <c r="M304" s="7" t="str">
        <f>IFERROR(__xludf.DUMMYFUNCTION("""COMPUTED_VALUE"""),"no más extorsión en colombia | ext | hep | me")</f>
        <v>no más extorsión en colombia | ext | hep | me</v>
      </c>
      <c r="N304" s="7" t="s">
        <v>25</v>
      </c>
      <c r="O304" s="7" t="str">
        <f>IFERROR(__xludf.DUMMYFUNCTION("""COMPUTED_VALUE"""),"Seguridad")</f>
        <v>Seguridad</v>
      </c>
      <c r="P304" s="7" t="str">
        <f>IFERROR(__xludf.DUMMYFUNCTION("""COMPUTED_VALUE"""),"Extorsión")</f>
        <v>Extorsión</v>
      </c>
      <c r="Q304" s="7" t="str">
        <f>IFERROR(__xludf.DUMMYFUNCTION("""COMPUTED_VALUE"""),"HEP")</f>
        <v>HEP</v>
      </c>
      <c r="R304" s="7" t="s">
        <v>29</v>
      </c>
      <c r="S304" s="7" t="s">
        <v>30</v>
      </c>
      <c r="T304" s="7" t="s">
        <v>31</v>
      </c>
      <c r="U304" s="7" t="str">
        <f>IFERROR(__xludf.DUMMYFUNCTION("""COMPUTED_VALUE"""),"Mixto / Equilibrado")</f>
        <v>Mixto / Equilibrado</v>
      </c>
      <c r="V304" s="12" t="s">
        <v>35</v>
      </c>
    </row>
    <row r="305">
      <c r="A305" s="7" t="s">
        <v>78</v>
      </c>
      <c r="B305" s="7" t="s">
        <v>79</v>
      </c>
      <c r="C305" s="7" t="s">
        <v>91</v>
      </c>
      <c r="D305" s="8">
        <v>38070.3</v>
      </c>
      <c r="E305" s="8">
        <v>11178.0</v>
      </c>
      <c r="F305" s="8">
        <v>4664.0</v>
      </c>
      <c r="G305" s="9">
        <f t="shared" si="1"/>
        <v>8.162585763</v>
      </c>
      <c r="H305" s="9">
        <f t="shared" si="2"/>
        <v>3405.82394</v>
      </c>
      <c r="I305" s="10">
        <f t="shared" si="3"/>
        <v>0.417248166</v>
      </c>
      <c r="J305" s="7" t="str">
        <f>IFERROR(__xludf.DUMMYFUNCTION("""COMPUTED_VALUE"""),"Bolívar")</f>
        <v>Bolívar</v>
      </c>
      <c r="K305" s="7" t="str">
        <f>IFERROR(__xludf.DUMMYFUNCTION("""COMPUTED_VALUE"""),"Mujeres")</f>
        <v>Mujeres</v>
      </c>
      <c r="L305" s="7" t="str">
        <f>IFERROR(__xludf.DUMMYFUNCTION("""COMPUTED_VALUE"""),"55+")</f>
        <v>55+</v>
      </c>
      <c r="M305" s="7" t="str">
        <f>IFERROR(__xludf.DUMMYFUNCTION("""COMPUTED_VALUE"""),"a los delincuentes les vamos a respirar en la nuca | ifz | hep | me")</f>
        <v>a los delincuentes les vamos a respirar en la nuca | ifz | hep | me</v>
      </c>
      <c r="N305" s="7" t="s">
        <v>25</v>
      </c>
      <c r="O305" s="7" t="str">
        <f>IFERROR(__xludf.DUMMYFUNCTION("""COMPUTED_VALUE"""),"Seguridad")</f>
        <v>Seguridad</v>
      </c>
      <c r="P305" s="7" t="str">
        <f>IFERROR(__xludf.DUMMYFUNCTION("""COMPUTED_VALUE"""),"Inteligencia / Fuerza")</f>
        <v>Inteligencia / Fuerza</v>
      </c>
      <c r="Q305" s="7" t="str">
        <f>IFERROR(__xludf.DUMMYFUNCTION("""COMPUTED_VALUE"""),"HEP")</f>
        <v>HEP</v>
      </c>
      <c r="R305" s="7" t="s">
        <v>29</v>
      </c>
      <c r="S305" s="7" t="s">
        <v>30</v>
      </c>
      <c r="T305" s="7" t="s">
        <v>31</v>
      </c>
      <c r="U305" s="7" t="str">
        <f>IFERROR(__xludf.DUMMYFUNCTION("""COMPUTED_VALUE"""),"Mixto / Equilibrado")</f>
        <v>Mixto / Equilibrado</v>
      </c>
      <c r="V305" s="12" t="s">
        <v>92</v>
      </c>
    </row>
    <row r="306">
      <c r="A306" s="7" t="s">
        <v>107</v>
      </c>
      <c r="B306" s="7" t="s">
        <v>108</v>
      </c>
      <c r="C306" s="7" t="s">
        <v>82</v>
      </c>
      <c r="D306" s="8">
        <v>37955.7</v>
      </c>
      <c r="E306" s="8">
        <v>19039.0</v>
      </c>
      <c r="F306" s="8">
        <v>4990.0</v>
      </c>
      <c r="G306" s="9">
        <f t="shared" si="1"/>
        <v>7.606352705</v>
      </c>
      <c r="H306" s="9">
        <f t="shared" si="2"/>
        <v>1993.576343</v>
      </c>
      <c r="I306" s="10">
        <f t="shared" si="3"/>
        <v>0.2620935974</v>
      </c>
      <c r="J306" s="7" t="str">
        <f>IFERROR(__xludf.DUMMYFUNCTION("""COMPUTED_VALUE"""),"Cundinamarca")</f>
        <v>Cundinamarca</v>
      </c>
      <c r="K306" s="7" t="str">
        <f>IFERROR(__xludf.DUMMYFUNCTION("""COMPUTED_VALUE"""),"Hombres")</f>
        <v>Hombres</v>
      </c>
      <c r="L306" s="7" t="str">
        <f>IFERROR(__xludf.DUMMYFUNCTION("""COMPUTED_VALUE"""),"35-44")</f>
        <v>35-44</v>
      </c>
      <c r="M306" s="7" t="str">
        <f>IFERROR(__xludf.DUMMYFUNCTION("""COMPUTED_VALUE"""),"el empleo es la mejor política social | ept | hep")</f>
        <v>el empleo es la mejor política social | ept | hep</v>
      </c>
      <c r="N306" s="7" t="s">
        <v>25</v>
      </c>
      <c r="O306" s="7" t="str">
        <f>IFERROR(__xludf.DUMMYFUNCTION("""COMPUTED_VALUE"""),"Empleo")</f>
        <v>Empleo</v>
      </c>
      <c r="P306" s="7" t="str">
        <f>IFERROR(__xludf.DUMMYFUNCTION("""COMPUTED_VALUE"""),"Empleo para todos")</f>
        <v>Empleo para todos</v>
      </c>
      <c r="Q306" s="7" t="str">
        <f>IFERROR(__xludf.DUMMYFUNCTION("""COMPUTED_VALUE"""),"HEP")</f>
        <v>HEP</v>
      </c>
      <c r="R306" s="7" t="s">
        <v>29</v>
      </c>
      <c r="S306" s="7" t="s">
        <v>30</v>
      </c>
      <c r="T306" s="7" t="s">
        <v>31</v>
      </c>
      <c r="U306" s="21" t="str">
        <f>IFERROR(__xludf.DUMMYFUNCTION("""COMPUTED_VALUE"""),"")</f>
        <v/>
      </c>
      <c r="V306" s="12" t="s">
        <v>86</v>
      </c>
    </row>
    <row r="307">
      <c r="A307" s="7" t="s">
        <v>103</v>
      </c>
      <c r="B307" s="7" t="s">
        <v>104</v>
      </c>
      <c r="C307" s="7" t="s">
        <v>46</v>
      </c>
      <c r="D307" s="8">
        <v>35811.11</v>
      </c>
      <c r="E307" s="8">
        <v>14385.0</v>
      </c>
      <c r="F307" s="8">
        <v>2816.0</v>
      </c>
      <c r="G307" s="9">
        <f t="shared" si="1"/>
        <v>12.71701349</v>
      </c>
      <c r="H307" s="9">
        <f t="shared" si="2"/>
        <v>2489.475843</v>
      </c>
      <c r="I307" s="10">
        <f t="shared" si="3"/>
        <v>0.1957594717</v>
      </c>
      <c r="J307" s="7" t="str">
        <f>IFERROR(__xludf.DUMMYFUNCTION("""COMPUTED_VALUE"""),"Nte. Santander")</f>
        <v>Nte. Santander</v>
      </c>
      <c r="K307" s="7" t="str">
        <f>IFERROR(__xludf.DUMMYFUNCTION("""COMPUTED_VALUE"""),"Mujeres")</f>
        <v>Mujeres</v>
      </c>
      <c r="L307" s="7" t="str">
        <f>IFERROR(__xludf.DUMMYFUNCTION("""COMPUTED_VALUE"""),"35-44")</f>
        <v>35-44</v>
      </c>
      <c r="M307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307" s="7" t="s">
        <v>25</v>
      </c>
      <c r="O307" s="7" t="str">
        <f>IFERROR(__xludf.DUMMYFUNCTION("""COMPUTED_VALUE"""),"Seguridad")</f>
        <v>Seguridad</v>
      </c>
      <c r="P307" s="7" t="str">
        <f>IFERROR(__xludf.DUMMYFUNCTION("""COMPUTED_VALUE"""),"Politica Social")</f>
        <v>Politica Social</v>
      </c>
      <c r="Q307" s="7" t="str">
        <f>IFERROR(__xludf.DUMMYFUNCTION("""COMPUTED_VALUE"""),"VEP")</f>
        <v>VEP</v>
      </c>
      <c r="R307" s="7" t="s">
        <v>47</v>
      </c>
      <c r="S307" s="7" t="s">
        <v>30</v>
      </c>
      <c r="T307" s="7" t="s">
        <v>31</v>
      </c>
      <c r="U307" s="7" t="str">
        <f>IFERROR(__xludf.DUMMYFUNCTION("""COMPUTED_VALUE"""),"Sencillo / Cotidiano")</f>
        <v>Sencillo / Cotidiano</v>
      </c>
      <c r="V307" s="12" t="s">
        <v>48</v>
      </c>
    </row>
    <row r="308">
      <c r="A308" s="7" t="s">
        <v>103</v>
      </c>
      <c r="B308" s="7" t="s">
        <v>104</v>
      </c>
      <c r="C308" s="7" t="s">
        <v>84</v>
      </c>
      <c r="D308" s="8">
        <v>35318.32</v>
      </c>
      <c r="E308" s="8">
        <v>12469.0</v>
      </c>
      <c r="F308" s="8">
        <v>4255.0</v>
      </c>
      <c r="G308" s="9">
        <f t="shared" si="1"/>
        <v>8.300427732</v>
      </c>
      <c r="H308" s="9">
        <f t="shared" si="2"/>
        <v>2832.490176</v>
      </c>
      <c r="I308" s="10">
        <f t="shared" si="3"/>
        <v>0.3412462908</v>
      </c>
      <c r="J308" s="7" t="str">
        <f>IFERROR(__xludf.DUMMYFUNCTION("""COMPUTED_VALUE"""),"Nte. Santander")</f>
        <v>Nte. Santander</v>
      </c>
      <c r="K308" s="7" t="str">
        <f>IFERROR(__xludf.DUMMYFUNCTION("""COMPUTED_VALUE"""),"Mujeres")</f>
        <v>Mujeres</v>
      </c>
      <c r="L308" s="7" t="str">
        <f>IFERROR(__xludf.DUMMYFUNCTION("""COMPUTED_VALUE"""),"35-44")</f>
        <v>35-44</v>
      </c>
      <c r="M308" s="7" t="str">
        <f>IFERROR(__xludf.DUMMYFUNCTION("""COMPUTED_VALUE"""),"sin seguridad, no hay agro | ecc | hep | me")</f>
        <v>sin seguridad, no hay agro | ecc | hep | me</v>
      </c>
      <c r="N308" s="7" t="s">
        <v>25</v>
      </c>
      <c r="O308" s="7" t="str">
        <f>IFERROR(__xludf.DUMMYFUNCTION("""COMPUTED_VALUE"""),"Seguridad")</f>
        <v>Seguridad</v>
      </c>
      <c r="P308" s="7" t="str">
        <f>IFERROR(__xludf.DUMMYFUNCTION("""COMPUTED_VALUE"""),"Extorsión/Cárceles/Campo")</f>
        <v>Extorsión/Cárceles/Campo</v>
      </c>
      <c r="Q308" s="7" t="str">
        <f>IFERROR(__xludf.DUMMYFUNCTION("""COMPUTED_VALUE"""),"HEP")</f>
        <v>HEP</v>
      </c>
      <c r="R308" s="7" t="s">
        <v>29</v>
      </c>
      <c r="S308" s="7" t="s">
        <v>30</v>
      </c>
      <c r="T308" s="7" t="s">
        <v>31</v>
      </c>
      <c r="U308" s="7" t="str">
        <f>IFERROR(__xludf.DUMMYFUNCTION("""COMPUTED_VALUE"""),"Mixto / Equilibrado")</f>
        <v>Mixto / Equilibrado</v>
      </c>
      <c r="V308" s="12" t="s">
        <v>85</v>
      </c>
    </row>
    <row r="309">
      <c r="A309" s="7" t="s">
        <v>97</v>
      </c>
      <c r="B309" s="7" t="s">
        <v>98</v>
      </c>
      <c r="C309" s="7" t="s">
        <v>91</v>
      </c>
      <c r="D309" s="8">
        <v>34916.83</v>
      </c>
      <c r="E309" s="8">
        <v>10166.0</v>
      </c>
      <c r="F309" s="8">
        <v>3447.0</v>
      </c>
      <c r="G309" s="9">
        <f t="shared" si="1"/>
        <v>10.12962866</v>
      </c>
      <c r="H309" s="9">
        <f t="shared" si="2"/>
        <v>3434.667519</v>
      </c>
      <c r="I309" s="10">
        <f t="shared" si="3"/>
        <v>0.3390714145</v>
      </c>
      <c r="J309" s="7" t="str">
        <f>IFERROR(__xludf.DUMMYFUNCTION("""COMPUTED_VALUE"""),"Cundinamarca")</f>
        <v>Cundinamarca</v>
      </c>
      <c r="K309" s="7" t="str">
        <f>IFERROR(__xludf.DUMMYFUNCTION("""COMPUTED_VALUE"""),"Hombres")</f>
        <v>Hombres</v>
      </c>
      <c r="L309" s="7" t="str">
        <f>IFERROR(__xludf.DUMMYFUNCTION("""COMPUTED_VALUE"""),"25-34")</f>
        <v>25-34</v>
      </c>
      <c r="M309" s="7" t="str">
        <f>IFERROR(__xludf.DUMMYFUNCTION("""COMPUTED_VALUE"""),"a los delincuentes les vamos a respirar en la nuca | ifz | hep | me")</f>
        <v>a los delincuentes les vamos a respirar en la nuca | ifz | hep | me</v>
      </c>
      <c r="N309" s="7" t="s">
        <v>25</v>
      </c>
      <c r="O309" s="7" t="str">
        <f>IFERROR(__xludf.DUMMYFUNCTION("""COMPUTED_VALUE"""),"Seguridad")</f>
        <v>Seguridad</v>
      </c>
      <c r="P309" s="7" t="str">
        <f>IFERROR(__xludf.DUMMYFUNCTION("""COMPUTED_VALUE"""),"Inteligencia / Fuerza")</f>
        <v>Inteligencia / Fuerza</v>
      </c>
      <c r="Q309" s="7" t="str">
        <f>IFERROR(__xludf.DUMMYFUNCTION("""COMPUTED_VALUE"""),"HEP")</f>
        <v>HEP</v>
      </c>
      <c r="R309" s="7" t="s">
        <v>29</v>
      </c>
      <c r="S309" s="7" t="s">
        <v>30</v>
      </c>
      <c r="T309" s="7" t="s">
        <v>31</v>
      </c>
      <c r="U309" s="7" t="str">
        <f>IFERROR(__xludf.DUMMYFUNCTION("""COMPUTED_VALUE"""),"Mixto / Equilibrado")</f>
        <v>Mixto / Equilibrado</v>
      </c>
      <c r="V309" s="12" t="s">
        <v>92</v>
      </c>
    </row>
    <row r="310">
      <c r="A310" s="7" t="s">
        <v>78</v>
      </c>
      <c r="B310" s="7" t="s">
        <v>79</v>
      </c>
      <c r="C310" s="7" t="s">
        <v>101</v>
      </c>
      <c r="D310" s="8">
        <v>33205.26</v>
      </c>
      <c r="E310" s="8">
        <v>14171.0</v>
      </c>
      <c r="F310" s="8">
        <v>2502.0</v>
      </c>
      <c r="G310" s="9">
        <f t="shared" si="1"/>
        <v>13.27148681</v>
      </c>
      <c r="H310" s="9">
        <f t="shared" si="2"/>
        <v>2343.183967</v>
      </c>
      <c r="I310" s="10">
        <f t="shared" si="3"/>
        <v>0.1765577588</v>
      </c>
      <c r="J310" s="7" t="str">
        <f>IFERROR(__xludf.DUMMYFUNCTION("""COMPUTED_VALUE"""),"Bolívar")</f>
        <v>Bolívar</v>
      </c>
      <c r="K310" s="7" t="str">
        <f>IFERROR(__xludf.DUMMYFUNCTION("""COMPUTED_VALUE"""),"Mujeres")</f>
        <v>Mujeres</v>
      </c>
      <c r="L310" s="7" t="str">
        <f>IFERROR(__xludf.DUMMYFUNCTION("""COMPUTED_VALUE"""),"55+")</f>
        <v>55+</v>
      </c>
      <c r="M310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10" s="7" t="s">
        <v>25</v>
      </c>
      <c r="O310" s="7" t="str">
        <f>IFERROR(__xludf.DUMMYFUNCTION("""COMPUTED_VALUE"""),"Empleo")</f>
        <v>Empleo</v>
      </c>
      <c r="P310" s="7" t="str">
        <f>IFERROR(__xludf.DUMMYFUNCTION("""COMPUTED_VALUE"""),"Desempleo")</f>
        <v>Desempleo</v>
      </c>
      <c r="Q310" s="7" t="str">
        <f>IFERROR(__xludf.DUMMYFUNCTION("""COMPUTED_VALUE"""),"VCO")</f>
        <v>VCO</v>
      </c>
      <c r="R310" s="7" t="s">
        <v>47</v>
      </c>
      <c r="S310" s="7" t="s">
        <v>43</v>
      </c>
      <c r="T310" s="7" t="s">
        <v>44</v>
      </c>
      <c r="U310" s="7" t="str">
        <f>IFERROR(__xludf.DUMMYFUNCTION("""COMPUTED_VALUE"""),"Mixto / Equilibrado")</f>
        <v>Mixto / Equilibrado</v>
      </c>
      <c r="V310" s="12" t="s">
        <v>102</v>
      </c>
    </row>
    <row r="311">
      <c r="A311" s="7" t="s">
        <v>111</v>
      </c>
      <c r="B311" s="7" t="s">
        <v>112</v>
      </c>
      <c r="C311" s="7" t="s">
        <v>82</v>
      </c>
      <c r="D311" s="8">
        <v>32159.67</v>
      </c>
      <c r="E311" s="8">
        <v>15988.0</v>
      </c>
      <c r="F311" s="8">
        <v>5014.0</v>
      </c>
      <c r="G311" s="9">
        <f t="shared" si="1"/>
        <v>6.41397487</v>
      </c>
      <c r="H311" s="9">
        <f t="shared" si="2"/>
        <v>2011.487991</v>
      </c>
      <c r="I311" s="10">
        <f t="shared" si="3"/>
        <v>0.3136102077</v>
      </c>
      <c r="J311" s="7" t="str">
        <f>IFERROR(__xludf.DUMMYFUNCTION("""COMPUTED_VALUE"""),"Cundinamarca")</f>
        <v>Cundinamarca</v>
      </c>
      <c r="K311" s="7" t="str">
        <f>IFERROR(__xludf.DUMMYFUNCTION("""COMPUTED_VALUE"""),"Mujeres")</f>
        <v>Mujeres</v>
      </c>
      <c r="L311" s="7" t="str">
        <f>IFERROR(__xludf.DUMMYFUNCTION("""COMPUTED_VALUE"""),"55+")</f>
        <v>55+</v>
      </c>
      <c r="M311" s="7" t="str">
        <f>IFERROR(__xludf.DUMMYFUNCTION("""COMPUTED_VALUE"""),"el empleo es la mejor política social | ept | hep")</f>
        <v>el empleo es la mejor política social | ept | hep</v>
      </c>
      <c r="N311" s="7" t="s">
        <v>25</v>
      </c>
      <c r="O311" s="7" t="str">
        <f>IFERROR(__xludf.DUMMYFUNCTION("""COMPUTED_VALUE"""),"Empleo")</f>
        <v>Empleo</v>
      </c>
      <c r="P311" s="7" t="str">
        <f>IFERROR(__xludf.DUMMYFUNCTION("""COMPUTED_VALUE"""),"Empleo para todos")</f>
        <v>Empleo para todos</v>
      </c>
      <c r="Q311" s="7" t="str">
        <f>IFERROR(__xludf.DUMMYFUNCTION("""COMPUTED_VALUE"""),"HEP")</f>
        <v>HEP</v>
      </c>
      <c r="R311" s="7" t="s">
        <v>29</v>
      </c>
      <c r="S311" s="7" t="s">
        <v>30</v>
      </c>
      <c r="T311" s="7" t="s">
        <v>31</v>
      </c>
      <c r="U311" s="21" t="str">
        <f>IFERROR(__xludf.DUMMYFUNCTION("""COMPUTED_VALUE"""),"")</f>
        <v/>
      </c>
      <c r="V311" s="12" t="s">
        <v>86</v>
      </c>
    </row>
    <row r="312">
      <c r="A312" s="14" t="s">
        <v>103</v>
      </c>
      <c r="B312" s="14" t="s">
        <v>104</v>
      </c>
      <c r="C312" s="14" t="s">
        <v>74</v>
      </c>
      <c r="D312" s="15">
        <v>32101.61</v>
      </c>
      <c r="E312" s="15">
        <v>9570.0</v>
      </c>
      <c r="F312" s="15">
        <v>5088.0</v>
      </c>
      <c r="G312" s="16">
        <f t="shared" si="1"/>
        <v>6.309278695</v>
      </c>
      <c r="H312" s="16">
        <f t="shared" si="2"/>
        <v>3354.400209</v>
      </c>
      <c r="I312" s="17">
        <f t="shared" si="3"/>
        <v>0.531661442</v>
      </c>
      <c r="J312" s="14" t="str">
        <f>IFERROR(__xludf.DUMMYFUNCTION("""COMPUTED_VALUE"""),"Nte. Santander")</f>
        <v>Nte. Santander</v>
      </c>
      <c r="K312" s="14" t="str">
        <f>IFERROR(__xludf.DUMMYFUNCTION("""COMPUTED_VALUE"""),"Mujeres")</f>
        <v>Mujeres</v>
      </c>
      <c r="L312" s="14" t="str">
        <f>IFERROR(__xludf.DUMMYFUNCTION("""COMPUTED_VALUE"""),"35-44")</f>
        <v>35-44</v>
      </c>
      <c r="M312" s="14" t="str">
        <f>IFERROR(__xludf.DUMMYFUNCTION("""COMPUTED_VALUE"""),"anuncio 1")</f>
        <v>anuncio 1</v>
      </c>
      <c r="N312" s="14" t="s">
        <v>25</v>
      </c>
      <c r="O312" s="14" t="str">
        <f>IFERROR(__xludf.DUMMYFUNCTION("""COMPUTED_VALUE"""),"Seguridad")</f>
        <v>Seguridad</v>
      </c>
      <c r="P312" s="14" t="str">
        <f>IFERROR(__xludf.DUMMYFUNCTION("""COMPUTED_VALUE"""),"")</f>
        <v/>
      </c>
      <c r="Q312" s="14" t="str">
        <f>IFERROR(__xludf.DUMMYFUNCTION("""COMPUTED_VALUE"""),"")</f>
        <v/>
      </c>
      <c r="R312" s="14" t="s">
        <v>75</v>
      </c>
      <c r="S312" s="14" t="s">
        <v>75</v>
      </c>
      <c r="T312" s="14" t="s">
        <v>75</v>
      </c>
      <c r="U312" s="14" t="str">
        <f>IFERROR(__xludf.DUMMYFUNCTION("""COMPUTED_VALUE"""),"")</f>
        <v/>
      </c>
      <c r="V312" s="18"/>
      <c r="W312" s="19"/>
      <c r="X312" s="19"/>
      <c r="Y312" s="19"/>
      <c r="Z312" s="19"/>
    </row>
    <row r="313">
      <c r="A313" s="7" t="s">
        <v>105</v>
      </c>
      <c r="B313" s="7" t="s">
        <v>106</v>
      </c>
      <c r="C313" s="7" t="s">
        <v>72</v>
      </c>
      <c r="D313" s="8">
        <v>30083.67</v>
      </c>
      <c r="E313" s="8">
        <v>18767.0</v>
      </c>
      <c r="F313" s="8">
        <v>3482.0</v>
      </c>
      <c r="G313" s="9">
        <f t="shared" si="1"/>
        <v>8.639767375</v>
      </c>
      <c r="H313" s="9">
        <f t="shared" si="2"/>
        <v>1603.009005</v>
      </c>
      <c r="I313" s="10">
        <f t="shared" si="3"/>
        <v>0.1855384451</v>
      </c>
      <c r="J313" s="7" t="str">
        <f>IFERROR(__xludf.DUMMYFUNCTION("""COMPUTED_VALUE"""),"Cundinamarca")</f>
        <v>Cundinamarca</v>
      </c>
      <c r="K313" s="7" t="str">
        <f>IFERROR(__xludf.DUMMYFUNCTION("""COMPUTED_VALUE"""),"Mujeres")</f>
        <v>Mujeres</v>
      </c>
      <c r="L313" s="7" t="str">
        <f>IFERROR(__xludf.DUMMYFUNCTION("""COMPUTED_VALUE"""),"35-44")</f>
        <v>35-44</v>
      </c>
      <c r="M313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313" s="7" t="s">
        <v>25</v>
      </c>
      <c r="O313" s="7" t="str">
        <f>IFERROR(__xludf.DUMMYFUNCTION("""COMPUTED_VALUE"""),"Seguridad")</f>
        <v>Seguridad</v>
      </c>
      <c r="P313" s="7" t="str">
        <f>IFERROR(__xludf.DUMMYFUNCTION("""COMPUTED_VALUE"""),"Seguridad democrática")</f>
        <v>Seguridad democrática</v>
      </c>
      <c r="Q313" s="7" t="str">
        <f>IFERROR(__xludf.DUMMYFUNCTION("""COMPUTED_VALUE"""),"HEP")</f>
        <v>HEP</v>
      </c>
      <c r="R313" s="7" t="s">
        <v>29</v>
      </c>
      <c r="S313" s="7" t="s">
        <v>30</v>
      </c>
      <c r="T313" s="7" t="s">
        <v>31</v>
      </c>
      <c r="U313" s="7" t="str">
        <f>IFERROR(__xludf.DUMMYFUNCTION("""COMPUTED_VALUE"""),"Mixto / Equilibrado")</f>
        <v>Mixto / Equilibrado</v>
      </c>
      <c r="V313" s="12" t="s">
        <v>73</v>
      </c>
    </row>
    <row r="314">
      <c r="A314" s="7" t="s">
        <v>107</v>
      </c>
      <c r="B314" s="7" t="s">
        <v>108</v>
      </c>
      <c r="C314" s="7" t="s">
        <v>84</v>
      </c>
      <c r="D314" s="8">
        <v>30023.11</v>
      </c>
      <c r="E314" s="8">
        <v>10321.0</v>
      </c>
      <c r="F314" s="8">
        <v>3755.0</v>
      </c>
      <c r="G314" s="9">
        <f t="shared" si="1"/>
        <v>7.995501997</v>
      </c>
      <c r="H314" s="9">
        <f t="shared" si="2"/>
        <v>2908.934212</v>
      </c>
      <c r="I314" s="10">
        <f t="shared" si="3"/>
        <v>0.3638213351</v>
      </c>
      <c r="J314" s="7" t="str">
        <f>IFERROR(__xludf.DUMMYFUNCTION("""COMPUTED_VALUE"""),"Cundinamarca")</f>
        <v>Cundinamarca</v>
      </c>
      <c r="K314" s="7" t="str">
        <f>IFERROR(__xludf.DUMMYFUNCTION("""COMPUTED_VALUE"""),"Hombres")</f>
        <v>Hombres</v>
      </c>
      <c r="L314" s="7" t="str">
        <f>IFERROR(__xludf.DUMMYFUNCTION("""COMPUTED_VALUE"""),"35-44")</f>
        <v>35-44</v>
      </c>
      <c r="M314" s="7" t="str">
        <f>IFERROR(__xludf.DUMMYFUNCTION("""COMPUTED_VALUE"""),"sin seguridad, no hay agro | ecc | hep | me")</f>
        <v>sin seguridad, no hay agro | ecc | hep | me</v>
      </c>
      <c r="N314" s="7" t="s">
        <v>25</v>
      </c>
      <c r="O314" s="7" t="str">
        <f>IFERROR(__xludf.DUMMYFUNCTION("""COMPUTED_VALUE"""),"Seguridad")</f>
        <v>Seguridad</v>
      </c>
      <c r="P314" s="7" t="str">
        <f>IFERROR(__xludf.DUMMYFUNCTION("""COMPUTED_VALUE"""),"Extorsión/Cárceles/Campo")</f>
        <v>Extorsión/Cárceles/Campo</v>
      </c>
      <c r="Q314" s="7" t="str">
        <f>IFERROR(__xludf.DUMMYFUNCTION("""COMPUTED_VALUE"""),"HEP")</f>
        <v>HEP</v>
      </c>
      <c r="R314" s="7" t="s">
        <v>29</v>
      </c>
      <c r="S314" s="7" t="s">
        <v>30</v>
      </c>
      <c r="T314" s="7" t="s">
        <v>31</v>
      </c>
      <c r="U314" s="7" t="str">
        <f>IFERROR(__xludf.DUMMYFUNCTION("""COMPUTED_VALUE"""),"Mixto / Equilibrado")</f>
        <v>Mixto / Equilibrado</v>
      </c>
      <c r="V314" s="12" t="s">
        <v>85</v>
      </c>
    </row>
    <row r="315">
      <c r="A315" s="14" t="s">
        <v>99</v>
      </c>
      <c r="B315" s="14" t="s">
        <v>100</v>
      </c>
      <c r="C315" s="14" t="s">
        <v>74</v>
      </c>
      <c r="D315" s="15">
        <v>29693.79</v>
      </c>
      <c r="E315" s="15">
        <v>9728.0</v>
      </c>
      <c r="F315" s="15">
        <v>5024.0</v>
      </c>
      <c r="G315" s="16">
        <f t="shared" si="1"/>
        <v>5.910388137</v>
      </c>
      <c r="H315" s="16">
        <f t="shared" si="2"/>
        <v>3052.4044</v>
      </c>
      <c r="I315" s="17">
        <f t="shared" si="3"/>
        <v>0.5164473684</v>
      </c>
      <c r="J315" s="14" t="str">
        <f>IFERROR(__xludf.DUMMYFUNCTION("""COMPUTED_VALUE"""),"Valle")</f>
        <v>Valle</v>
      </c>
      <c r="K315" s="14" t="str">
        <f>IFERROR(__xludf.DUMMYFUNCTION("""COMPUTED_VALUE"""),"Mujeres")</f>
        <v>Mujeres</v>
      </c>
      <c r="L315" s="14" t="str">
        <f>IFERROR(__xludf.DUMMYFUNCTION("""COMPUTED_VALUE"""),"35-44")</f>
        <v>35-44</v>
      </c>
      <c r="M315" s="14" t="str">
        <f>IFERROR(__xludf.DUMMYFUNCTION("""COMPUTED_VALUE"""),"anuncio 1")</f>
        <v>anuncio 1</v>
      </c>
      <c r="N315" s="14" t="s">
        <v>25</v>
      </c>
      <c r="O315" s="14" t="str">
        <f>IFERROR(__xludf.DUMMYFUNCTION("""COMPUTED_VALUE"""),"Seguridad")</f>
        <v>Seguridad</v>
      </c>
      <c r="P315" s="14" t="str">
        <f>IFERROR(__xludf.DUMMYFUNCTION("""COMPUTED_VALUE"""),"")</f>
        <v/>
      </c>
      <c r="Q315" s="14" t="str">
        <f>IFERROR(__xludf.DUMMYFUNCTION("""COMPUTED_VALUE"""),"")</f>
        <v/>
      </c>
      <c r="R315" s="14" t="s">
        <v>75</v>
      </c>
      <c r="S315" s="14" t="s">
        <v>75</v>
      </c>
      <c r="T315" s="14" t="s">
        <v>75</v>
      </c>
      <c r="U315" s="14" t="str">
        <f>IFERROR(__xludf.DUMMYFUNCTION("""COMPUTED_VALUE"""),"")</f>
        <v/>
      </c>
      <c r="V315" s="18"/>
      <c r="W315" s="19"/>
      <c r="X315" s="19"/>
      <c r="Y315" s="19"/>
      <c r="Z315" s="19"/>
    </row>
    <row r="316">
      <c r="A316" s="7" t="s">
        <v>105</v>
      </c>
      <c r="B316" s="7" t="s">
        <v>106</v>
      </c>
      <c r="C316" s="7" t="s">
        <v>68</v>
      </c>
      <c r="D316" s="8">
        <v>29647.12</v>
      </c>
      <c r="E316" s="8">
        <v>13877.0</v>
      </c>
      <c r="F316" s="8">
        <v>2271.0</v>
      </c>
      <c r="G316" s="9">
        <f t="shared" si="1"/>
        <v>13.05465434</v>
      </c>
      <c r="H316" s="9">
        <f t="shared" si="2"/>
        <v>2136.421417</v>
      </c>
      <c r="I316" s="10">
        <f t="shared" si="3"/>
        <v>0.1636520862</v>
      </c>
      <c r="J316" s="7" t="str">
        <f>IFERROR(__xludf.DUMMYFUNCTION("""COMPUTED_VALUE"""),"Cundinamarca")</f>
        <v>Cundinamarca</v>
      </c>
      <c r="K316" s="7" t="str">
        <f>IFERROR(__xludf.DUMMYFUNCTION("""COMPUTED_VALUE"""),"Mujeres")</f>
        <v>Mujeres</v>
      </c>
      <c r="L316" s="7" t="str">
        <f>IFERROR(__xludf.DUMMYFUNCTION("""COMPUTED_VALUE"""),"35-44")</f>
        <v>35-44</v>
      </c>
      <c r="M316" s="7" t="str">
        <f>IFERROR(__xludf.DUMMYFUNCTION("""COMPUTED_VALUE"""),"acabaremos con la burocracia que abrió petro en el exterior y exigiremos resultados a embajadores. | emb | vep | me")</f>
        <v>acabaremos con la burocracia que abrió petro en el exterior y exigiremos resultados a embajadores. | emb | vep | me</v>
      </c>
      <c r="N316" s="7" t="s">
        <v>25</v>
      </c>
      <c r="O316" s="7" t="str">
        <f>IFERROR(__xludf.DUMMYFUNCTION("""COMPUTED_VALUE"""),"Petro/Corrupción/Política")</f>
        <v>Petro/Corrupción/Política</v>
      </c>
      <c r="P316" s="7" t="str">
        <f>IFERROR(__xludf.DUMMYFUNCTION("""COMPUTED_VALUE"""),"Embajadas")</f>
        <v>Embajadas</v>
      </c>
      <c r="Q316" s="7" t="str">
        <f>IFERROR(__xludf.DUMMYFUNCTION("""COMPUTED_VALUE"""),"VEP")</f>
        <v>VEP</v>
      </c>
      <c r="R316" s="7" t="s">
        <v>47</v>
      </c>
      <c r="S316" s="7" t="s">
        <v>30</v>
      </c>
      <c r="T316" s="7" t="s">
        <v>31</v>
      </c>
      <c r="U316" s="7" t="str">
        <f>IFERROR(__xludf.DUMMYFUNCTION("""COMPUTED_VALUE"""),"Mixto / Equilibrado")</f>
        <v>Mixto / Equilibrado</v>
      </c>
      <c r="V316" s="12" t="s">
        <v>69</v>
      </c>
    </row>
    <row r="317">
      <c r="A317" s="7" t="s">
        <v>105</v>
      </c>
      <c r="B317" s="7" t="s">
        <v>106</v>
      </c>
      <c r="C317" s="7" t="s">
        <v>82</v>
      </c>
      <c r="D317" s="8">
        <v>29189.39</v>
      </c>
      <c r="E317" s="8">
        <v>15047.0</v>
      </c>
      <c r="F317" s="8">
        <v>4060.0</v>
      </c>
      <c r="G317" s="9">
        <f t="shared" si="1"/>
        <v>7.189504926</v>
      </c>
      <c r="H317" s="9">
        <f t="shared" si="2"/>
        <v>1939.881039</v>
      </c>
      <c r="I317" s="10">
        <f t="shared" si="3"/>
        <v>0.2698212268</v>
      </c>
      <c r="J317" s="7" t="str">
        <f>IFERROR(__xludf.DUMMYFUNCTION("""COMPUTED_VALUE"""),"Cundinamarca")</f>
        <v>Cundinamarca</v>
      </c>
      <c r="K317" s="7" t="str">
        <f>IFERROR(__xludf.DUMMYFUNCTION("""COMPUTED_VALUE"""),"Mujeres")</f>
        <v>Mujeres</v>
      </c>
      <c r="L317" s="7" t="str">
        <f>IFERROR(__xludf.DUMMYFUNCTION("""COMPUTED_VALUE"""),"35-44")</f>
        <v>35-44</v>
      </c>
      <c r="M317" s="7" t="str">
        <f>IFERROR(__xludf.DUMMYFUNCTION("""COMPUTED_VALUE"""),"el empleo es la mejor política social | ept | hep")</f>
        <v>el empleo es la mejor política social | ept | hep</v>
      </c>
      <c r="N317" s="7" t="s">
        <v>25</v>
      </c>
      <c r="O317" s="7" t="str">
        <f>IFERROR(__xludf.DUMMYFUNCTION("""COMPUTED_VALUE"""),"Empleo")</f>
        <v>Empleo</v>
      </c>
      <c r="P317" s="7" t="str">
        <f>IFERROR(__xludf.DUMMYFUNCTION("""COMPUTED_VALUE"""),"Empleo para todos")</f>
        <v>Empleo para todos</v>
      </c>
      <c r="Q317" s="7" t="str">
        <f>IFERROR(__xludf.DUMMYFUNCTION("""COMPUTED_VALUE"""),"HEP")</f>
        <v>HEP</v>
      </c>
      <c r="R317" s="7" t="s">
        <v>29</v>
      </c>
      <c r="S317" s="7" t="s">
        <v>30</v>
      </c>
      <c r="T317" s="7" t="s">
        <v>31</v>
      </c>
      <c r="U317" s="21" t="str">
        <f>IFERROR(__xludf.DUMMYFUNCTION("""COMPUTED_VALUE"""),"")</f>
        <v/>
      </c>
      <c r="V317" s="12" t="s">
        <v>86</v>
      </c>
    </row>
    <row r="318">
      <c r="A318" s="7" t="s">
        <v>95</v>
      </c>
      <c r="B318" s="7" t="s">
        <v>96</v>
      </c>
      <c r="C318" s="7" t="s">
        <v>72</v>
      </c>
      <c r="D318" s="8">
        <v>28956.04</v>
      </c>
      <c r="E318" s="8">
        <v>12733.0</v>
      </c>
      <c r="F318" s="8">
        <v>2819.0</v>
      </c>
      <c r="G318" s="9">
        <f t="shared" si="1"/>
        <v>10.27174175</v>
      </c>
      <c r="H318" s="9">
        <f t="shared" si="2"/>
        <v>2274.094086</v>
      </c>
      <c r="I318" s="10">
        <f t="shared" si="3"/>
        <v>0.2213932302</v>
      </c>
      <c r="J318" s="7" t="str">
        <f>IFERROR(__xludf.DUMMYFUNCTION("""COMPUTED_VALUE"""),"Cundinamarca")</f>
        <v>Cundinamarca</v>
      </c>
      <c r="K318" s="7" t="str">
        <f>IFERROR(__xludf.DUMMYFUNCTION("""COMPUTED_VALUE"""),"Hombres")</f>
        <v>Hombres</v>
      </c>
      <c r="L318" s="7" t="str">
        <f>IFERROR(__xludf.DUMMYFUNCTION("""COMPUTED_VALUE"""),"18-24")</f>
        <v>18-24</v>
      </c>
      <c r="M318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318" s="7" t="s">
        <v>25</v>
      </c>
      <c r="O318" s="7" t="str">
        <f>IFERROR(__xludf.DUMMYFUNCTION("""COMPUTED_VALUE"""),"Seguridad")</f>
        <v>Seguridad</v>
      </c>
      <c r="P318" s="7" t="str">
        <f>IFERROR(__xludf.DUMMYFUNCTION("""COMPUTED_VALUE"""),"Seguridad democrática")</f>
        <v>Seguridad democrática</v>
      </c>
      <c r="Q318" s="7" t="str">
        <f>IFERROR(__xludf.DUMMYFUNCTION("""COMPUTED_VALUE"""),"HEP")</f>
        <v>HEP</v>
      </c>
      <c r="R318" s="7" t="s">
        <v>29</v>
      </c>
      <c r="S318" s="7" t="s">
        <v>30</v>
      </c>
      <c r="T318" s="7" t="s">
        <v>31</v>
      </c>
      <c r="U318" s="7" t="str">
        <f>IFERROR(__xludf.DUMMYFUNCTION("""COMPUTED_VALUE"""),"Mixto / Equilibrado")</f>
        <v>Mixto / Equilibrado</v>
      </c>
      <c r="V318" s="12" t="s">
        <v>73</v>
      </c>
    </row>
    <row r="319">
      <c r="A319" s="14" t="s">
        <v>87</v>
      </c>
      <c r="B319" s="14" t="s">
        <v>88</v>
      </c>
      <c r="C319" s="14" t="s">
        <v>74</v>
      </c>
      <c r="D319" s="15">
        <v>22883.35</v>
      </c>
      <c r="E319" s="15">
        <v>6646.0</v>
      </c>
      <c r="F319" s="15">
        <v>3436.0</v>
      </c>
      <c r="G319" s="16">
        <f t="shared" si="1"/>
        <v>6.659880675</v>
      </c>
      <c r="H319" s="16">
        <f t="shared" si="2"/>
        <v>3443.176347</v>
      </c>
      <c r="I319" s="17">
        <f t="shared" si="3"/>
        <v>0.5170027084</v>
      </c>
      <c r="J319" s="14" t="str">
        <f>IFERROR(__xludf.DUMMYFUNCTION("""COMPUTED_VALUE"""),"Cundinamarca")</f>
        <v>Cundinamarca</v>
      </c>
      <c r="K319" s="14" t="str">
        <f>IFERROR(__xludf.DUMMYFUNCTION("""COMPUTED_VALUE"""),"Mujeres")</f>
        <v>Mujeres</v>
      </c>
      <c r="L319" s="14" t="str">
        <f>IFERROR(__xludf.DUMMYFUNCTION("""COMPUTED_VALUE"""),"25-34")</f>
        <v>25-34</v>
      </c>
      <c r="M319" s="14" t="str">
        <f>IFERROR(__xludf.DUMMYFUNCTION("""COMPUTED_VALUE"""),"anuncio 1")</f>
        <v>anuncio 1</v>
      </c>
      <c r="N319" s="14" t="s">
        <v>25</v>
      </c>
      <c r="O319" s="14" t="str">
        <f>IFERROR(__xludf.DUMMYFUNCTION("""COMPUTED_VALUE"""),"Seguridad")</f>
        <v>Seguridad</v>
      </c>
      <c r="P319" s="14" t="str">
        <f>IFERROR(__xludf.DUMMYFUNCTION("""COMPUTED_VALUE"""),"")</f>
        <v/>
      </c>
      <c r="Q319" s="14" t="str">
        <f>IFERROR(__xludf.DUMMYFUNCTION("""COMPUTED_VALUE"""),"")</f>
        <v/>
      </c>
      <c r="R319" s="14" t="s">
        <v>75</v>
      </c>
      <c r="S319" s="14" t="s">
        <v>75</v>
      </c>
      <c r="T319" s="14" t="s">
        <v>75</v>
      </c>
      <c r="U319" s="14" t="str">
        <f>IFERROR(__xludf.DUMMYFUNCTION("""COMPUTED_VALUE"""),"")</f>
        <v/>
      </c>
      <c r="V319" s="18"/>
      <c r="W319" s="19"/>
      <c r="X319" s="19"/>
      <c r="Y319" s="19"/>
      <c r="Z319" s="19"/>
    </row>
    <row r="320">
      <c r="A320" s="7" t="s">
        <v>93</v>
      </c>
      <c r="B320" s="7" t="s">
        <v>94</v>
      </c>
      <c r="C320" s="7" t="s">
        <v>89</v>
      </c>
      <c r="D320" s="8">
        <v>22698.94</v>
      </c>
      <c r="E320" s="8">
        <v>12652.0</v>
      </c>
      <c r="F320" s="8">
        <v>1609.0</v>
      </c>
      <c r="G320" s="9">
        <f t="shared" si="1"/>
        <v>14.10748291</v>
      </c>
      <c r="H320" s="9">
        <f t="shared" si="2"/>
        <v>1794.098957</v>
      </c>
      <c r="I320" s="10">
        <f t="shared" si="3"/>
        <v>0.1271735694</v>
      </c>
      <c r="J320" s="7" t="str">
        <f>IFERROR(__xludf.DUMMYFUNCTION("""COMPUTED_VALUE"""),"Nte. Santander")</f>
        <v>Nte. Santander</v>
      </c>
      <c r="K320" s="7" t="str">
        <f>IFERROR(__xludf.DUMMYFUNCTION("""COMPUTED_VALUE"""),"Mujeres")</f>
        <v>Mujeres</v>
      </c>
      <c r="L320" s="7" t="str">
        <f>IFERROR(__xludf.DUMMYFUNCTION("""COMPUTED_VALUE"""),"25-34")</f>
        <v>25-34</v>
      </c>
      <c r="M320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20" s="7" t="s">
        <v>25</v>
      </c>
      <c r="O320" s="7" t="str">
        <f>IFERROR(__xludf.DUMMYFUNCTION("""COMPUTED_VALUE"""),"Seguridad")</f>
        <v>Seguridad</v>
      </c>
      <c r="P320" s="7" t="str">
        <f>IFERROR(__xludf.DUMMYFUNCTION("""COMPUTED_VALUE"""),"Extorsión/Cárceles/Campo")</f>
        <v>Extorsión/Cárceles/Campo</v>
      </c>
      <c r="Q320" s="7" t="str">
        <f>IFERROR(__xludf.DUMMYFUNCTION("""COMPUTED_VALUE"""),"VEP")</f>
        <v>VEP</v>
      </c>
      <c r="R320" s="7" t="s">
        <v>47</v>
      </c>
      <c r="S320" s="7" t="s">
        <v>30</v>
      </c>
      <c r="T320" s="7" t="s">
        <v>31</v>
      </c>
      <c r="U320" s="7" t="str">
        <f>IFERROR(__xludf.DUMMYFUNCTION("""COMPUTED_VALUE"""),"Mixto / Equilibrado")</f>
        <v>Mixto / Equilibrado</v>
      </c>
      <c r="V320" s="12" t="s">
        <v>90</v>
      </c>
    </row>
    <row r="321">
      <c r="A321" s="7" t="s">
        <v>87</v>
      </c>
      <c r="B321" s="7" t="s">
        <v>88</v>
      </c>
      <c r="C321" s="7" t="s">
        <v>91</v>
      </c>
      <c r="D321" s="8">
        <v>22577.79</v>
      </c>
      <c r="E321" s="8">
        <v>7048.0</v>
      </c>
      <c r="F321" s="8">
        <v>2905.0</v>
      </c>
      <c r="G321" s="9">
        <f t="shared" si="1"/>
        <v>7.77204475</v>
      </c>
      <c r="H321" s="9">
        <f t="shared" si="2"/>
        <v>3203.432179</v>
      </c>
      <c r="I321" s="10">
        <f t="shared" si="3"/>
        <v>0.4121736663</v>
      </c>
      <c r="J321" s="7" t="str">
        <f>IFERROR(__xludf.DUMMYFUNCTION("""COMPUTED_VALUE"""),"Cundinamarca")</f>
        <v>Cundinamarca</v>
      </c>
      <c r="K321" s="7" t="str">
        <f>IFERROR(__xludf.DUMMYFUNCTION("""COMPUTED_VALUE"""),"Mujeres")</f>
        <v>Mujeres</v>
      </c>
      <c r="L321" s="7" t="str">
        <f>IFERROR(__xludf.DUMMYFUNCTION("""COMPUTED_VALUE"""),"25-34")</f>
        <v>25-34</v>
      </c>
      <c r="M321" s="7" t="str">
        <f>IFERROR(__xludf.DUMMYFUNCTION("""COMPUTED_VALUE"""),"a los delincuentes les vamos a respirar en la nuca | ifz | hep | me")</f>
        <v>a los delincuentes les vamos a respirar en la nuca | ifz | hep | me</v>
      </c>
      <c r="N321" s="7" t="s">
        <v>25</v>
      </c>
      <c r="O321" s="7" t="str">
        <f>IFERROR(__xludf.DUMMYFUNCTION("""COMPUTED_VALUE"""),"Seguridad")</f>
        <v>Seguridad</v>
      </c>
      <c r="P321" s="7" t="str">
        <f>IFERROR(__xludf.DUMMYFUNCTION("""COMPUTED_VALUE"""),"Inteligencia / Fuerza")</f>
        <v>Inteligencia / Fuerza</v>
      </c>
      <c r="Q321" s="7" t="str">
        <f>IFERROR(__xludf.DUMMYFUNCTION("""COMPUTED_VALUE"""),"HEP")</f>
        <v>HEP</v>
      </c>
      <c r="R321" s="7" t="s">
        <v>29</v>
      </c>
      <c r="S321" s="7" t="s">
        <v>30</v>
      </c>
      <c r="T321" s="7" t="s">
        <v>31</v>
      </c>
      <c r="U321" s="7" t="str">
        <f>IFERROR(__xludf.DUMMYFUNCTION("""COMPUTED_VALUE"""),"Mixto / Equilibrado")</f>
        <v>Mixto / Equilibrado</v>
      </c>
      <c r="V321" s="12" t="s">
        <v>92</v>
      </c>
    </row>
    <row r="322">
      <c r="A322" s="14" t="s">
        <v>95</v>
      </c>
      <c r="B322" s="14" t="s">
        <v>96</v>
      </c>
      <c r="C322" s="14" t="s">
        <v>74</v>
      </c>
      <c r="D322" s="15">
        <v>22557.2</v>
      </c>
      <c r="E322" s="15">
        <v>7115.0</v>
      </c>
      <c r="F322" s="15">
        <v>3171.0</v>
      </c>
      <c r="G322" s="16">
        <f t="shared" si="1"/>
        <v>7.113591927</v>
      </c>
      <c r="H322" s="16">
        <f t="shared" si="2"/>
        <v>3170.372453</v>
      </c>
      <c r="I322" s="17">
        <f t="shared" si="3"/>
        <v>0.4456781448</v>
      </c>
      <c r="J322" s="14" t="str">
        <f>IFERROR(__xludf.DUMMYFUNCTION("""COMPUTED_VALUE"""),"Cundinamarca")</f>
        <v>Cundinamarca</v>
      </c>
      <c r="K322" s="14" t="str">
        <f>IFERROR(__xludf.DUMMYFUNCTION("""COMPUTED_VALUE"""),"Hombres")</f>
        <v>Hombres</v>
      </c>
      <c r="L322" s="14" t="str">
        <f>IFERROR(__xludf.DUMMYFUNCTION("""COMPUTED_VALUE"""),"18-24")</f>
        <v>18-24</v>
      </c>
      <c r="M322" s="14" t="str">
        <f>IFERROR(__xludf.DUMMYFUNCTION("""COMPUTED_VALUE"""),"anuncio 1")</f>
        <v>anuncio 1</v>
      </c>
      <c r="N322" s="14" t="s">
        <v>25</v>
      </c>
      <c r="O322" s="14" t="str">
        <f>IFERROR(__xludf.DUMMYFUNCTION("""COMPUTED_VALUE"""),"Seguridad")</f>
        <v>Seguridad</v>
      </c>
      <c r="P322" s="14" t="str">
        <f>IFERROR(__xludf.DUMMYFUNCTION("""COMPUTED_VALUE"""),"")</f>
        <v/>
      </c>
      <c r="Q322" s="14" t="str">
        <f>IFERROR(__xludf.DUMMYFUNCTION("""COMPUTED_VALUE"""),"")</f>
        <v/>
      </c>
      <c r="R322" s="14" t="s">
        <v>75</v>
      </c>
      <c r="S322" s="14" t="s">
        <v>75</v>
      </c>
      <c r="T322" s="14" t="s">
        <v>75</v>
      </c>
      <c r="U322" s="14" t="str">
        <f>IFERROR(__xludf.DUMMYFUNCTION("""COMPUTED_VALUE"""),"")</f>
        <v/>
      </c>
      <c r="V322" s="18"/>
      <c r="W322" s="19"/>
      <c r="X322" s="19"/>
      <c r="Y322" s="19"/>
      <c r="Z322" s="19"/>
    </row>
    <row r="323">
      <c r="A323" s="7" t="s">
        <v>107</v>
      </c>
      <c r="B323" s="7" t="s">
        <v>108</v>
      </c>
      <c r="C323" s="7" t="s">
        <v>91</v>
      </c>
      <c r="D323" s="8">
        <v>22223.49</v>
      </c>
      <c r="E323" s="8">
        <v>6283.0</v>
      </c>
      <c r="F323" s="8">
        <v>2976.0</v>
      </c>
      <c r="G323" s="9">
        <f t="shared" si="1"/>
        <v>7.467570565</v>
      </c>
      <c r="H323" s="9">
        <f t="shared" si="2"/>
        <v>3537.082604</v>
      </c>
      <c r="I323" s="10">
        <f t="shared" si="3"/>
        <v>0.4736590801</v>
      </c>
      <c r="J323" s="7" t="str">
        <f>IFERROR(__xludf.DUMMYFUNCTION("""COMPUTED_VALUE"""),"Cundinamarca")</f>
        <v>Cundinamarca</v>
      </c>
      <c r="K323" s="7" t="str">
        <f>IFERROR(__xludf.DUMMYFUNCTION("""COMPUTED_VALUE"""),"Hombres")</f>
        <v>Hombres</v>
      </c>
      <c r="L323" s="7" t="str">
        <f>IFERROR(__xludf.DUMMYFUNCTION("""COMPUTED_VALUE"""),"35-44")</f>
        <v>35-44</v>
      </c>
      <c r="M323" s="7" t="str">
        <f>IFERROR(__xludf.DUMMYFUNCTION("""COMPUTED_VALUE"""),"a los delincuentes les vamos a respirar en la nuca | ifz | hep | me")</f>
        <v>a los delincuentes les vamos a respirar en la nuca | ifz | hep | me</v>
      </c>
      <c r="N323" s="7" t="s">
        <v>25</v>
      </c>
      <c r="O323" s="7" t="str">
        <f>IFERROR(__xludf.DUMMYFUNCTION("""COMPUTED_VALUE"""),"Seguridad")</f>
        <v>Seguridad</v>
      </c>
      <c r="P323" s="7" t="str">
        <f>IFERROR(__xludf.DUMMYFUNCTION("""COMPUTED_VALUE"""),"Inteligencia / Fuerza")</f>
        <v>Inteligencia / Fuerza</v>
      </c>
      <c r="Q323" s="7" t="str">
        <f>IFERROR(__xludf.DUMMYFUNCTION("""COMPUTED_VALUE"""),"HEP")</f>
        <v>HEP</v>
      </c>
      <c r="R323" s="7" t="s">
        <v>29</v>
      </c>
      <c r="S323" s="7" t="s">
        <v>30</v>
      </c>
      <c r="T323" s="7" t="s">
        <v>31</v>
      </c>
      <c r="U323" s="7" t="str">
        <f>IFERROR(__xludf.DUMMYFUNCTION("""COMPUTED_VALUE"""),"Mixto / Equilibrado")</f>
        <v>Mixto / Equilibrado</v>
      </c>
      <c r="V323" s="12" t="s">
        <v>92</v>
      </c>
    </row>
    <row r="324">
      <c r="A324" s="7" t="s">
        <v>109</v>
      </c>
      <c r="B324" s="7" t="s">
        <v>110</v>
      </c>
      <c r="C324" s="7" t="s">
        <v>46</v>
      </c>
      <c r="D324" s="8">
        <v>21727.92</v>
      </c>
      <c r="E324" s="8">
        <v>8849.0</v>
      </c>
      <c r="F324" s="8">
        <v>1304.0</v>
      </c>
      <c r="G324" s="9">
        <f t="shared" si="1"/>
        <v>16.66251534</v>
      </c>
      <c r="H324" s="9">
        <f t="shared" si="2"/>
        <v>2455.409651</v>
      </c>
      <c r="I324" s="10">
        <f t="shared" si="3"/>
        <v>0.1473612838</v>
      </c>
      <c r="J324" s="7" t="str">
        <f>IFERROR(__xludf.DUMMYFUNCTION("""COMPUTED_VALUE"""),"Cundinamarca")</f>
        <v>Cundinamarca</v>
      </c>
      <c r="K324" s="7" t="str">
        <f>IFERROR(__xludf.DUMMYFUNCTION("""COMPUTED_VALUE"""),"Mujeres")</f>
        <v>Mujeres</v>
      </c>
      <c r="L324" s="7" t="str">
        <f>IFERROR(__xludf.DUMMYFUNCTION("""COMPUTED_VALUE"""),"18-24")</f>
        <v>18-24</v>
      </c>
      <c r="M324" s="7" t="str">
        <f>IFERROR(__xludf.DUMMYFUNCTION("""COMPUTED_VALUE"""),"el 7 de agosto de 2026, se acaba la danza de los millones en colombia. | pso | vep | sc")</f>
        <v>el 7 de agosto de 2026, se acaba la danza de los millones en colombia. | pso | vep | sc</v>
      </c>
      <c r="N324" s="7" t="s">
        <v>25</v>
      </c>
      <c r="O324" s="7" t="str">
        <f>IFERROR(__xludf.DUMMYFUNCTION("""COMPUTED_VALUE"""),"Seguridad")</f>
        <v>Seguridad</v>
      </c>
      <c r="P324" s="7" t="str">
        <f>IFERROR(__xludf.DUMMYFUNCTION("""COMPUTED_VALUE"""),"Politica Social")</f>
        <v>Politica Social</v>
      </c>
      <c r="Q324" s="7" t="str">
        <f>IFERROR(__xludf.DUMMYFUNCTION("""COMPUTED_VALUE"""),"VEP")</f>
        <v>VEP</v>
      </c>
      <c r="R324" s="7" t="s">
        <v>47</v>
      </c>
      <c r="S324" s="7" t="s">
        <v>30</v>
      </c>
      <c r="T324" s="7" t="s">
        <v>31</v>
      </c>
      <c r="U324" s="7" t="str">
        <f>IFERROR(__xludf.DUMMYFUNCTION("""COMPUTED_VALUE"""),"Sencillo / Cotidiano")</f>
        <v>Sencillo / Cotidiano</v>
      </c>
      <c r="V324" s="12" t="s">
        <v>48</v>
      </c>
    </row>
    <row r="325">
      <c r="A325" s="7" t="s">
        <v>99</v>
      </c>
      <c r="B325" s="7" t="s">
        <v>100</v>
      </c>
      <c r="C325" s="7" t="s">
        <v>101</v>
      </c>
      <c r="D325" s="8">
        <v>21430.9</v>
      </c>
      <c r="E325" s="8">
        <v>10739.0</v>
      </c>
      <c r="F325" s="8">
        <v>1450.0</v>
      </c>
      <c r="G325" s="9">
        <f t="shared" si="1"/>
        <v>14.77993103</v>
      </c>
      <c r="H325" s="9">
        <f t="shared" si="2"/>
        <v>1995.614117</v>
      </c>
      <c r="I325" s="10">
        <f t="shared" si="3"/>
        <v>0.1350218829</v>
      </c>
      <c r="J325" s="7" t="str">
        <f>IFERROR(__xludf.DUMMYFUNCTION("""COMPUTED_VALUE"""),"Valle")</f>
        <v>Valle</v>
      </c>
      <c r="K325" s="7" t="str">
        <f>IFERROR(__xludf.DUMMYFUNCTION("""COMPUTED_VALUE"""),"Mujeres")</f>
        <v>Mujeres</v>
      </c>
      <c r="L325" s="7" t="str">
        <f>IFERROR(__xludf.DUMMYFUNCTION("""COMPUTED_VALUE"""),"35-44")</f>
        <v>35-44</v>
      </c>
      <c r="M325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25" s="7" t="s">
        <v>25</v>
      </c>
      <c r="O325" s="7" t="str">
        <f>IFERROR(__xludf.DUMMYFUNCTION("""COMPUTED_VALUE"""),"Empleo")</f>
        <v>Empleo</v>
      </c>
      <c r="P325" s="7" t="str">
        <f>IFERROR(__xludf.DUMMYFUNCTION("""COMPUTED_VALUE"""),"Desempleo")</f>
        <v>Desempleo</v>
      </c>
      <c r="Q325" s="7" t="str">
        <f>IFERROR(__xludf.DUMMYFUNCTION("""COMPUTED_VALUE"""),"VCO")</f>
        <v>VCO</v>
      </c>
      <c r="R325" s="7" t="s">
        <v>47</v>
      </c>
      <c r="S325" s="7" t="s">
        <v>43</v>
      </c>
      <c r="T325" s="7" t="s">
        <v>44</v>
      </c>
      <c r="U325" s="7" t="str">
        <f>IFERROR(__xludf.DUMMYFUNCTION("""COMPUTED_VALUE"""),"Mixto / Equilibrado")</f>
        <v>Mixto / Equilibrado</v>
      </c>
      <c r="V325" s="12" t="s">
        <v>102</v>
      </c>
    </row>
    <row r="326">
      <c r="A326" s="7" t="s">
        <v>113</v>
      </c>
      <c r="B326" s="7" t="s">
        <v>114</v>
      </c>
      <c r="C326" s="7" t="s">
        <v>89</v>
      </c>
      <c r="D326" s="8">
        <v>21272.01</v>
      </c>
      <c r="E326" s="8">
        <v>9058.0</v>
      </c>
      <c r="F326" s="8">
        <v>1586.0</v>
      </c>
      <c r="G326" s="9">
        <f t="shared" si="1"/>
        <v>13.41236444</v>
      </c>
      <c r="H326" s="9">
        <f t="shared" si="2"/>
        <v>2348.422389</v>
      </c>
      <c r="I326" s="10">
        <f t="shared" si="3"/>
        <v>0.1750938397</v>
      </c>
      <c r="J326" s="7" t="str">
        <f>IFERROR(__xludf.DUMMYFUNCTION("""COMPUTED_VALUE"""),"Cundinamarca")</f>
        <v>Cundinamarca</v>
      </c>
      <c r="K326" s="7" t="str">
        <f>IFERROR(__xludf.DUMMYFUNCTION("""COMPUTED_VALUE"""),"Hombres")</f>
        <v>Hombres</v>
      </c>
      <c r="L326" s="7" t="str">
        <f>IFERROR(__xludf.DUMMYFUNCTION("""COMPUTED_VALUE"""),"55+")</f>
        <v>55+</v>
      </c>
      <c r="M326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26" s="7" t="s">
        <v>25</v>
      </c>
      <c r="O326" s="7" t="str">
        <f>IFERROR(__xludf.DUMMYFUNCTION("""COMPUTED_VALUE"""),"Seguridad")</f>
        <v>Seguridad</v>
      </c>
      <c r="P326" s="7" t="str">
        <f>IFERROR(__xludf.DUMMYFUNCTION("""COMPUTED_VALUE"""),"Extorsión/Cárceles/Campo")</f>
        <v>Extorsión/Cárceles/Campo</v>
      </c>
      <c r="Q326" s="7" t="str">
        <f>IFERROR(__xludf.DUMMYFUNCTION("""COMPUTED_VALUE"""),"VEP")</f>
        <v>VEP</v>
      </c>
      <c r="R326" s="7" t="s">
        <v>47</v>
      </c>
      <c r="S326" s="7" t="s">
        <v>30</v>
      </c>
      <c r="T326" s="7" t="s">
        <v>31</v>
      </c>
      <c r="U326" s="7" t="str">
        <f>IFERROR(__xludf.DUMMYFUNCTION("""COMPUTED_VALUE"""),"Mixto / Equilibrado")</f>
        <v>Mixto / Equilibrado</v>
      </c>
      <c r="V326" s="12" t="s">
        <v>90</v>
      </c>
    </row>
    <row r="327">
      <c r="A327" s="7" t="s">
        <v>103</v>
      </c>
      <c r="B327" s="7" t="s">
        <v>104</v>
      </c>
      <c r="C327" s="7" t="s">
        <v>91</v>
      </c>
      <c r="D327" s="8">
        <v>20715.52</v>
      </c>
      <c r="E327" s="8">
        <v>6542.0</v>
      </c>
      <c r="F327" s="8">
        <v>2610.0</v>
      </c>
      <c r="G327" s="9">
        <f t="shared" si="1"/>
        <v>7.936980843</v>
      </c>
      <c r="H327" s="9">
        <f t="shared" si="2"/>
        <v>3166.542342</v>
      </c>
      <c r="I327" s="10">
        <f t="shared" si="3"/>
        <v>0.3989605625</v>
      </c>
      <c r="J327" s="7" t="str">
        <f>IFERROR(__xludf.DUMMYFUNCTION("""COMPUTED_VALUE"""),"Nte. Santander")</f>
        <v>Nte. Santander</v>
      </c>
      <c r="K327" s="7" t="str">
        <f>IFERROR(__xludf.DUMMYFUNCTION("""COMPUTED_VALUE"""),"Mujeres")</f>
        <v>Mujeres</v>
      </c>
      <c r="L327" s="7" t="str">
        <f>IFERROR(__xludf.DUMMYFUNCTION("""COMPUTED_VALUE"""),"35-44")</f>
        <v>35-44</v>
      </c>
      <c r="M327" s="7" t="str">
        <f>IFERROR(__xludf.DUMMYFUNCTION("""COMPUTED_VALUE"""),"a los delincuentes les vamos a respirar en la nuca | ifz | hep | me")</f>
        <v>a los delincuentes les vamos a respirar en la nuca | ifz | hep | me</v>
      </c>
      <c r="N327" s="7" t="s">
        <v>25</v>
      </c>
      <c r="O327" s="7" t="str">
        <f>IFERROR(__xludf.DUMMYFUNCTION("""COMPUTED_VALUE"""),"Seguridad")</f>
        <v>Seguridad</v>
      </c>
      <c r="P327" s="7" t="str">
        <f>IFERROR(__xludf.DUMMYFUNCTION("""COMPUTED_VALUE"""),"Inteligencia / Fuerza")</f>
        <v>Inteligencia / Fuerza</v>
      </c>
      <c r="Q327" s="7" t="str">
        <f>IFERROR(__xludf.DUMMYFUNCTION("""COMPUTED_VALUE"""),"HEP")</f>
        <v>HEP</v>
      </c>
      <c r="R327" s="7" t="s">
        <v>29</v>
      </c>
      <c r="S327" s="7" t="s">
        <v>30</v>
      </c>
      <c r="T327" s="7" t="s">
        <v>31</v>
      </c>
      <c r="U327" s="7" t="str">
        <f>IFERROR(__xludf.DUMMYFUNCTION("""COMPUTED_VALUE"""),"Mixto / Equilibrado")</f>
        <v>Mixto / Equilibrado</v>
      </c>
      <c r="V327" s="12" t="s">
        <v>92</v>
      </c>
    </row>
    <row r="328">
      <c r="A328" s="7" t="s">
        <v>113</v>
      </c>
      <c r="B328" s="7" t="s">
        <v>114</v>
      </c>
      <c r="C328" s="7" t="s">
        <v>49</v>
      </c>
      <c r="D328" s="8">
        <v>20209.3</v>
      </c>
      <c r="E328" s="8">
        <v>6319.0</v>
      </c>
      <c r="F328" s="8">
        <v>4047.0</v>
      </c>
      <c r="G328" s="9">
        <f t="shared" si="1"/>
        <v>4.993649617</v>
      </c>
      <c r="H328" s="9">
        <f t="shared" si="2"/>
        <v>3198.180092</v>
      </c>
      <c r="I328" s="10">
        <f t="shared" si="3"/>
        <v>0.6404494382</v>
      </c>
      <c r="J328" s="7" t="str">
        <f>IFERROR(__xludf.DUMMYFUNCTION("""COMPUTED_VALUE"""),"Cundinamarca")</f>
        <v>Cundinamarca</v>
      </c>
      <c r="K328" s="7" t="str">
        <f>IFERROR(__xludf.DUMMYFUNCTION("""COMPUTED_VALUE"""),"Hombres")</f>
        <v>Hombres</v>
      </c>
      <c r="L328" s="7" t="str">
        <f>IFERROR(__xludf.DUMMYFUNCTION("""COMPUTED_VALUE"""),"55+")</f>
        <v>55+</v>
      </c>
      <c r="M328" s="7" t="str">
        <f>IFERROR(__xludf.DUMMYFUNCTION("""COMPUTED_VALUE"""),"la seguridad es el camino hacia la paz en colombia | aus | hep | sc")</f>
        <v>la seguridad es el camino hacia la paz en colombia | aus | hep | sc</v>
      </c>
      <c r="N328" s="7" t="s">
        <v>25</v>
      </c>
      <c r="O328" s="7" t="str">
        <f>IFERROR(__xludf.DUMMYFUNCTION("""COMPUTED_VALUE"""),"Seguridad")</f>
        <v>Seguridad</v>
      </c>
      <c r="P328" s="7" t="str">
        <f>IFERROR(__xludf.DUMMYFUNCTION("""COMPUTED_VALUE"""),"Álvaro Uribe/Seguridad democrática")</f>
        <v>Álvaro Uribe/Seguridad democrática</v>
      </c>
      <c r="Q328" s="7" t="str">
        <f>IFERROR(__xludf.DUMMYFUNCTION("""COMPUTED_VALUE"""),"HEP")</f>
        <v>HEP</v>
      </c>
      <c r="R328" s="7" t="s">
        <v>29</v>
      </c>
      <c r="S328" s="7" t="s">
        <v>30</v>
      </c>
      <c r="T328" s="7" t="s">
        <v>31</v>
      </c>
      <c r="U328" s="7" t="str">
        <f>IFERROR(__xludf.DUMMYFUNCTION("""COMPUTED_VALUE"""),"Sencillo / Cotidiano")</f>
        <v>Sencillo / Cotidiano</v>
      </c>
      <c r="V328" s="12" t="s">
        <v>50</v>
      </c>
    </row>
    <row r="329">
      <c r="A329" s="7" t="s">
        <v>113</v>
      </c>
      <c r="B329" s="7" t="s">
        <v>114</v>
      </c>
      <c r="C329" s="7" t="s">
        <v>101</v>
      </c>
      <c r="D329" s="8">
        <v>19969.57</v>
      </c>
      <c r="E329" s="8">
        <v>8685.0</v>
      </c>
      <c r="F329" s="8">
        <v>1447.0</v>
      </c>
      <c r="G329" s="9">
        <f t="shared" si="1"/>
        <v>13.80067035</v>
      </c>
      <c r="H329" s="9">
        <f t="shared" si="2"/>
        <v>2299.317214</v>
      </c>
      <c r="I329" s="10">
        <f t="shared" si="3"/>
        <v>0.1666090961</v>
      </c>
      <c r="J329" s="7" t="str">
        <f>IFERROR(__xludf.DUMMYFUNCTION("""COMPUTED_VALUE"""),"Cundinamarca")</f>
        <v>Cundinamarca</v>
      </c>
      <c r="K329" s="7" t="str">
        <f>IFERROR(__xludf.DUMMYFUNCTION("""COMPUTED_VALUE"""),"Hombres")</f>
        <v>Hombres</v>
      </c>
      <c r="L329" s="7" t="str">
        <f>IFERROR(__xludf.DUMMYFUNCTION("""COMPUTED_VALUE"""),"55+")</f>
        <v>55+</v>
      </c>
      <c r="M329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29" s="7" t="s">
        <v>25</v>
      </c>
      <c r="O329" s="7" t="str">
        <f>IFERROR(__xludf.DUMMYFUNCTION("""COMPUTED_VALUE"""),"Empleo")</f>
        <v>Empleo</v>
      </c>
      <c r="P329" s="7" t="str">
        <f>IFERROR(__xludf.DUMMYFUNCTION("""COMPUTED_VALUE"""),"Desempleo")</f>
        <v>Desempleo</v>
      </c>
      <c r="Q329" s="7" t="str">
        <f>IFERROR(__xludf.DUMMYFUNCTION("""COMPUTED_VALUE"""),"VCO")</f>
        <v>VCO</v>
      </c>
      <c r="R329" s="7" t="s">
        <v>47</v>
      </c>
      <c r="S329" s="7" t="s">
        <v>43</v>
      </c>
      <c r="T329" s="7" t="s">
        <v>44</v>
      </c>
      <c r="U329" s="7" t="str">
        <f>IFERROR(__xludf.DUMMYFUNCTION("""COMPUTED_VALUE"""),"Mixto / Equilibrado")</f>
        <v>Mixto / Equilibrado</v>
      </c>
      <c r="V329" s="12" t="s">
        <v>102</v>
      </c>
    </row>
    <row r="330">
      <c r="A330" s="7" t="s">
        <v>87</v>
      </c>
      <c r="B330" s="7" t="s">
        <v>88</v>
      </c>
      <c r="C330" s="7" t="s">
        <v>101</v>
      </c>
      <c r="D330" s="8">
        <v>19847.52</v>
      </c>
      <c r="E330" s="8">
        <v>11197.0</v>
      </c>
      <c r="F330" s="8">
        <v>1093.0</v>
      </c>
      <c r="G330" s="9">
        <f t="shared" si="1"/>
        <v>18.15875572</v>
      </c>
      <c r="H330" s="9">
        <f t="shared" si="2"/>
        <v>1772.574797</v>
      </c>
      <c r="I330" s="10">
        <f t="shared" si="3"/>
        <v>0.09761543271</v>
      </c>
      <c r="J330" s="7" t="str">
        <f>IFERROR(__xludf.DUMMYFUNCTION("""COMPUTED_VALUE"""),"Cundinamarca")</f>
        <v>Cundinamarca</v>
      </c>
      <c r="K330" s="7" t="str">
        <f>IFERROR(__xludf.DUMMYFUNCTION("""COMPUTED_VALUE"""),"Mujeres")</f>
        <v>Mujeres</v>
      </c>
      <c r="L330" s="7" t="str">
        <f>IFERROR(__xludf.DUMMYFUNCTION("""COMPUTED_VALUE"""),"25-34")</f>
        <v>25-34</v>
      </c>
      <c r="M330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30" s="7" t="s">
        <v>25</v>
      </c>
      <c r="O330" s="7" t="str">
        <f>IFERROR(__xludf.DUMMYFUNCTION("""COMPUTED_VALUE"""),"Empleo")</f>
        <v>Empleo</v>
      </c>
      <c r="P330" s="7" t="str">
        <f>IFERROR(__xludf.DUMMYFUNCTION("""COMPUTED_VALUE"""),"Desempleo")</f>
        <v>Desempleo</v>
      </c>
      <c r="Q330" s="7" t="str">
        <f>IFERROR(__xludf.DUMMYFUNCTION("""COMPUTED_VALUE"""),"VCO")</f>
        <v>VCO</v>
      </c>
      <c r="R330" s="7" t="s">
        <v>47</v>
      </c>
      <c r="S330" s="7" t="s">
        <v>43</v>
      </c>
      <c r="T330" s="7" t="s">
        <v>44</v>
      </c>
      <c r="U330" s="7" t="str">
        <f>IFERROR(__xludf.DUMMYFUNCTION("""COMPUTED_VALUE"""),"Mixto / Equilibrado")</f>
        <v>Mixto / Equilibrado</v>
      </c>
      <c r="V330" s="12" t="s">
        <v>102</v>
      </c>
    </row>
    <row r="331">
      <c r="A331" s="7" t="s">
        <v>105</v>
      </c>
      <c r="B331" s="7" t="s">
        <v>106</v>
      </c>
      <c r="C331" s="7" t="s">
        <v>91</v>
      </c>
      <c r="D331" s="8">
        <v>19372.5</v>
      </c>
      <c r="E331" s="8">
        <v>5497.0</v>
      </c>
      <c r="F331" s="8">
        <v>2719.0</v>
      </c>
      <c r="G331" s="9">
        <f t="shared" si="1"/>
        <v>7.124862082</v>
      </c>
      <c r="H331" s="9">
        <f t="shared" si="2"/>
        <v>3524.195015</v>
      </c>
      <c r="I331" s="10">
        <f t="shared" si="3"/>
        <v>0.4946334364</v>
      </c>
      <c r="J331" s="7" t="str">
        <f>IFERROR(__xludf.DUMMYFUNCTION("""COMPUTED_VALUE"""),"Cundinamarca")</f>
        <v>Cundinamarca</v>
      </c>
      <c r="K331" s="7" t="str">
        <f>IFERROR(__xludf.DUMMYFUNCTION("""COMPUTED_VALUE"""),"Mujeres")</f>
        <v>Mujeres</v>
      </c>
      <c r="L331" s="7" t="str">
        <f>IFERROR(__xludf.DUMMYFUNCTION("""COMPUTED_VALUE"""),"35-44")</f>
        <v>35-44</v>
      </c>
      <c r="M331" s="7" t="str">
        <f>IFERROR(__xludf.DUMMYFUNCTION("""COMPUTED_VALUE"""),"a los delincuentes les vamos a respirar en la nuca | ifz | hep | me")</f>
        <v>a los delincuentes les vamos a respirar en la nuca | ifz | hep | me</v>
      </c>
      <c r="N331" s="7" t="s">
        <v>25</v>
      </c>
      <c r="O331" s="7" t="str">
        <f>IFERROR(__xludf.DUMMYFUNCTION("""COMPUTED_VALUE"""),"Seguridad")</f>
        <v>Seguridad</v>
      </c>
      <c r="P331" s="7" t="str">
        <f>IFERROR(__xludf.DUMMYFUNCTION("""COMPUTED_VALUE"""),"Inteligencia / Fuerza")</f>
        <v>Inteligencia / Fuerza</v>
      </c>
      <c r="Q331" s="7" t="str">
        <f>IFERROR(__xludf.DUMMYFUNCTION("""COMPUTED_VALUE"""),"HEP")</f>
        <v>HEP</v>
      </c>
      <c r="R331" s="7" t="s">
        <v>29</v>
      </c>
      <c r="S331" s="7" t="s">
        <v>30</v>
      </c>
      <c r="T331" s="7" t="s">
        <v>31</v>
      </c>
      <c r="U331" s="7" t="str">
        <f>IFERROR(__xludf.DUMMYFUNCTION("""COMPUTED_VALUE"""),"Mixto / Equilibrado")</f>
        <v>Mixto / Equilibrado</v>
      </c>
      <c r="V331" s="12" t="s">
        <v>92</v>
      </c>
    </row>
    <row r="332">
      <c r="A332" s="14" t="s">
        <v>78</v>
      </c>
      <c r="B332" s="14" t="s">
        <v>79</v>
      </c>
      <c r="C332" s="14" t="s">
        <v>74</v>
      </c>
      <c r="D332" s="15">
        <v>18582.94</v>
      </c>
      <c r="E332" s="15">
        <v>5553.0</v>
      </c>
      <c r="F332" s="15">
        <v>2658.0</v>
      </c>
      <c r="G332" s="16">
        <f t="shared" si="1"/>
        <v>6.991324304</v>
      </c>
      <c r="H332" s="16">
        <f t="shared" si="2"/>
        <v>3346.468576</v>
      </c>
      <c r="I332" s="17">
        <f t="shared" si="3"/>
        <v>0.4786601837</v>
      </c>
      <c r="J332" s="14" t="str">
        <f>IFERROR(__xludf.DUMMYFUNCTION("""COMPUTED_VALUE"""),"Bolívar")</f>
        <v>Bolívar</v>
      </c>
      <c r="K332" s="14" t="str">
        <f>IFERROR(__xludf.DUMMYFUNCTION("""COMPUTED_VALUE"""),"Mujeres")</f>
        <v>Mujeres</v>
      </c>
      <c r="L332" s="14" t="str">
        <f>IFERROR(__xludf.DUMMYFUNCTION("""COMPUTED_VALUE"""),"55+")</f>
        <v>55+</v>
      </c>
      <c r="M332" s="14" t="str">
        <f>IFERROR(__xludf.DUMMYFUNCTION("""COMPUTED_VALUE"""),"anuncio 1")</f>
        <v>anuncio 1</v>
      </c>
      <c r="N332" s="14" t="s">
        <v>25</v>
      </c>
      <c r="O332" s="14" t="str">
        <f>IFERROR(__xludf.DUMMYFUNCTION("""COMPUTED_VALUE"""),"Seguridad")</f>
        <v>Seguridad</v>
      </c>
      <c r="P332" s="14" t="str">
        <f>IFERROR(__xludf.DUMMYFUNCTION("""COMPUTED_VALUE"""),"")</f>
        <v/>
      </c>
      <c r="Q332" s="14" t="str">
        <f>IFERROR(__xludf.DUMMYFUNCTION("""COMPUTED_VALUE"""),"")</f>
        <v/>
      </c>
      <c r="R332" s="14" t="s">
        <v>75</v>
      </c>
      <c r="S332" s="14" t="s">
        <v>75</v>
      </c>
      <c r="T332" s="14" t="s">
        <v>75</v>
      </c>
      <c r="U332" s="14" t="str">
        <f>IFERROR(__xludf.DUMMYFUNCTION("""COMPUTED_VALUE"""),"")</f>
        <v/>
      </c>
      <c r="V332" s="18"/>
      <c r="W332" s="19"/>
      <c r="X332" s="19"/>
      <c r="Y332" s="19"/>
      <c r="Z332" s="19"/>
    </row>
    <row r="333">
      <c r="A333" s="7" t="s">
        <v>76</v>
      </c>
      <c r="B333" s="7" t="s">
        <v>77</v>
      </c>
      <c r="C333" s="7" t="s">
        <v>89</v>
      </c>
      <c r="D333" s="8">
        <v>18314.96</v>
      </c>
      <c r="E333" s="8">
        <v>7982.0</v>
      </c>
      <c r="F333" s="8">
        <v>1231.0</v>
      </c>
      <c r="G333" s="9">
        <f t="shared" si="1"/>
        <v>14.87811535</v>
      </c>
      <c r="H333" s="9">
        <f t="shared" si="2"/>
        <v>2294.532699</v>
      </c>
      <c r="I333" s="10">
        <f t="shared" si="3"/>
        <v>0.1542219995</v>
      </c>
      <c r="J333" s="7" t="str">
        <f>IFERROR(__xludf.DUMMYFUNCTION("""COMPUTED_VALUE"""),"Bolívar")</f>
        <v>Bolívar</v>
      </c>
      <c r="K333" s="7" t="str">
        <f>IFERROR(__xludf.DUMMYFUNCTION("""COMPUTED_VALUE"""),"Mujeres")</f>
        <v>Mujeres</v>
      </c>
      <c r="L333" s="7" t="str">
        <f>IFERROR(__xludf.DUMMYFUNCTION("""COMPUTED_VALUE"""),"25-34")</f>
        <v>25-34</v>
      </c>
      <c r="M333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33" s="7" t="s">
        <v>25</v>
      </c>
      <c r="O333" s="7" t="str">
        <f>IFERROR(__xludf.DUMMYFUNCTION("""COMPUTED_VALUE"""),"Seguridad")</f>
        <v>Seguridad</v>
      </c>
      <c r="P333" s="7" t="str">
        <f>IFERROR(__xludf.DUMMYFUNCTION("""COMPUTED_VALUE"""),"Extorsión/Cárceles/Campo")</f>
        <v>Extorsión/Cárceles/Campo</v>
      </c>
      <c r="Q333" s="7" t="str">
        <f>IFERROR(__xludf.DUMMYFUNCTION("""COMPUTED_VALUE"""),"VEP")</f>
        <v>VEP</v>
      </c>
      <c r="R333" s="7" t="s">
        <v>47</v>
      </c>
      <c r="S333" s="7" t="s">
        <v>30</v>
      </c>
      <c r="T333" s="7" t="s">
        <v>31</v>
      </c>
      <c r="U333" s="7" t="str">
        <f>IFERROR(__xludf.DUMMYFUNCTION("""COMPUTED_VALUE"""),"Mixto / Equilibrado")</f>
        <v>Mixto / Equilibrado</v>
      </c>
      <c r="V333" s="12" t="s">
        <v>90</v>
      </c>
    </row>
    <row r="334">
      <c r="A334" s="14" t="s">
        <v>97</v>
      </c>
      <c r="B334" s="14" t="s">
        <v>98</v>
      </c>
      <c r="C334" s="14" t="s">
        <v>74</v>
      </c>
      <c r="D334" s="15">
        <v>18266.09</v>
      </c>
      <c r="E334" s="15">
        <v>5260.0</v>
      </c>
      <c r="F334" s="15">
        <v>2545.0</v>
      </c>
      <c r="G334" s="16">
        <f t="shared" si="1"/>
        <v>7.17724558</v>
      </c>
      <c r="H334" s="16">
        <f t="shared" si="2"/>
        <v>3472.640684</v>
      </c>
      <c r="I334" s="17">
        <f t="shared" si="3"/>
        <v>0.4838403042</v>
      </c>
      <c r="J334" s="14" t="str">
        <f>IFERROR(__xludf.DUMMYFUNCTION("""COMPUTED_VALUE"""),"Cundinamarca")</f>
        <v>Cundinamarca</v>
      </c>
      <c r="K334" s="14" t="str">
        <f>IFERROR(__xludf.DUMMYFUNCTION("""COMPUTED_VALUE"""),"Hombres")</f>
        <v>Hombres</v>
      </c>
      <c r="L334" s="14" t="str">
        <f>IFERROR(__xludf.DUMMYFUNCTION("""COMPUTED_VALUE"""),"25-34")</f>
        <v>25-34</v>
      </c>
      <c r="M334" s="14" t="str">
        <f>IFERROR(__xludf.DUMMYFUNCTION("""COMPUTED_VALUE"""),"anuncio 1")</f>
        <v>anuncio 1</v>
      </c>
      <c r="N334" s="14" t="s">
        <v>25</v>
      </c>
      <c r="O334" s="14" t="str">
        <f>IFERROR(__xludf.DUMMYFUNCTION("""COMPUTED_VALUE"""),"Seguridad")</f>
        <v>Seguridad</v>
      </c>
      <c r="P334" s="14" t="str">
        <f>IFERROR(__xludf.DUMMYFUNCTION("""COMPUTED_VALUE"""),"")</f>
        <v/>
      </c>
      <c r="Q334" s="14" t="str">
        <f>IFERROR(__xludf.DUMMYFUNCTION("""COMPUTED_VALUE"""),"")</f>
        <v/>
      </c>
      <c r="R334" s="14" t="s">
        <v>75</v>
      </c>
      <c r="S334" s="14" t="s">
        <v>75</v>
      </c>
      <c r="T334" s="14" t="s">
        <v>75</v>
      </c>
      <c r="U334" s="14" t="str">
        <f>IFERROR(__xludf.DUMMYFUNCTION("""COMPUTED_VALUE"""),"")</f>
        <v/>
      </c>
      <c r="V334" s="18"/>
      <c r="W334" s="19"/>
      <c r="X334" s="19"/>
      <c r="Y334" s="19"/>
      <c r="Z334" s="19"/>
    </row>
    <row r="335">
      <c r="A335" s="7" t="s">
        <v>76</v>
      </c>
      <c r="B335" s="7" t="s">
        <v>77</v>
      </c>
      <c r="C335" s="7" t="s">
        <v>101</v>
      </c>
      <c r="D335" s="8">
        <v>18263.51</v>
      </c>
      <c r="E335" s="8">
        <v>8897.0</v>
      </c>
      <c r="F335" s="8">
        <v>1384.0</v>
      </c>
      <c r="G335" s="9">
        <f t="shared" si="1"/>
        <v>13.19617775</v>
      </c>
      <c r="H335" s="9">
        <f t="shared" si="2"/>
        <v>2052.771721</v>
      </c>
      <c r="I335" s="10">
        <f t="shared" si="3"/>
        <v>0.1555580533</v>
      </c>
      <c r="J335" s="7" t="str">
        <f>IFERROR(__xludf.DUMMYFUNCTION("""COMPUTED_VALUE"""),"Bolívar")</f>
        <v>Bolívar</v>
      </c>
      <c r="K335" s="7" t="str">
        <f>IFERROR(__xludf.DUMMYFUNCTION("""COMPUTED_VALUE"""),"Mujeres")</f>
        <v>Mujeres</v>
      </c>
      <c r="L335" s="7" t="str">
        <f>IFERROR(__xludf.DUMMYFUNCTION("""COMPUTED_VALUE"""),"25-34")</f>
        <v>25-34</v>
      </c>
      <c r="M335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35" s="7" t="s">
        <v>25</v>
      </c>
      <c r="O335" s="7" t="str">
        <f>IFERROR(__xludf.DUMMYFUNCTION("""COMPUTED_VALUE"""),"Empleo")</f>
        <v>Empleo</v>
      </c>
      <c r="P335" s="7" t="str">
        <f>IFERROR(__xludf.DUMMYFUNCTION("""COMPUTED_VALUE"""),"Desempleo")</f>
        <v>Desempleo</v>
      </c>
      <c r="Q335" s="7" t="str">
        <f>IFERROR(__xludf.DUMMYFUNCTION("""COMPUTED_VALUE"""),"VCO")</f>
        <v>VCO</v>
      </c>
      <c r="R335" s="7" t="s">
        <v>47</v>
      </c>
      <c r="S335" s="7" t="s">
        <v>43</v>
      </c>
      <c r="T335" s="7" t="s">
        <v>44</v>
      </c>
      <c r="U335" s="7" t="str">
        <f>IFERROR(__xludf.DUMMYFUNCTION("""COMPUTED_VALUE"""),"Mixto / Equilibrado")</f>
        <v>Mixto / Equilibrado</v>
      </c>
      <c r="V335" s="12" t="s">
        <v>102</v>
      </c>
    </row>
    <row r="336">
      <c r="A336" s="7" t="s">
        <v>105</v>
      </c>
      <c r="B336" s="7" t="s">
        <v>106</v>
      </c>
      <c r="C336" s="7" t="s">
        <v>84</v>
      </c>
      <c r="D336" s="8">
        <v>17810.74</v>
      </c>
      <c r="E336" s="8">
        <v>7126.0</v>
      </c>
      <c r="F336" s="8">
        <v>2458.0</v>
      </c>
      <c r="G336" s="9">
        <f t="shared" si="1"/>
        <v>7.246029292</v>
      </c>
      <c r="H336" s="9">
        <f t="shared" si="2"/>
        <v>2499.402189</v>
      </c>
      <c r="I336" s="10">
        <f t="shared" si="3"/>
        <v>0.3449340443</v>
      </c>
      <c r="J336" s="7" t="str">
        <f>IFERROR(__xludf.DUMMYFUNCTION("""COMPUTED_VALUE"""),"Cundinamarca")</f>
        <v>Cundinamarca</v>
      </c>
      <c r="K336" s="7" t="str">
        <f>IFERROR(__xludf.DUMMYFUNCTION("""COMPUTED_VALUE"""),"Mujeres")</f>
        <v>Mujeres</v>
      </c>
      <c r="L336" s="7" t="str">
        <f>IFERROR(__xludf.DUMMYFUNCTION("""COMPUTED_VALUE"""),"35-44")</f>
        <v>35-44</v>
      </c>
      <c r="M336" s="7" t="str">
        <f>IFERROR(__xludf.DUMMYFUNCTION("""COMPUTED_VALUE"""),"sin seguridad, no hay agro | ecc | hep | me")</f>
        <v>sin seguridad, no hay agro | ecc | hep | me</v>
      </c>
      <c r="N336" s="7" t="s">
        <v>25</v>
      </c>
      <c r="O336" s="7" t="str">
        <f>IFERROR(__xludf.DUMMYFUNCTION("""COMPUTED_VALUE"""),"Seguridad")</f>
        <v>Seguridad</v>
      </c>
      <c r="P336" s="7" t="str">
        <f>IFERROR(__xludf.DUMMYFUNCTION("""COMPUTED_VALUE"""),"Extorsión/Cárceles/Campo")</f>
        <v>Extorsión/Cárceles/Campo</v>
      </c>
      <c r="Q336" s="7" t="str">
        <f>IFERROR(__xludf.DUMMYFUNCTION("""COMPUTED_VALUE"""),"HEP")</f>
        <v>HEP</v>
      </c>
      <c r="R336" s="7" t="s">
        <v>29</v>
      </c>
      <c r="S336" s="7" t="s">
        <v>30</v>
      </c>
      <c r="T336" s="7" t="s">
        <v>31</v>
      </c>
      <c r="U336" s="7" t="str">
        <f>IFERROR(__xludf.DUMMYFUNCTION("""COMPUTED_VALUE"""),"Mixto / Equilibrado")</f>
        <v>Mixto / Equilibrado</v>
      </c>
      <c r="V336" s="12" t="s">
        <v>85</v>
      </c>
    </row>
    <row r="337">
      <c r="A337" s="7" t="s">
        <v>99</v>
      </c>
      <c r="B337" s="7" t="s">
        <v>100</v>
      </c>
      <c r="C337" s="7" t="s">
        <v>91</v>
      </c>
      <c r="D337" s="8">
        <v>17669.97</v>
      </c>
      <c r="E337" s="8">
        <v>5266.0</v>
      </c>
      <c r="F337" s="8">
        <v>2689.0</v>
      </c>
      <c r="G337" s="9">
        <f t="shared" si="1"/>
        <v>6.571204909</v>
      </c>
      <c r="H337" s="9">
        <f t="shared" si="2"/>
        <v>3355.48234</v>
      </c>
      <c r="I337" s="10">
        <f t="shared" si="3"/>
        <v>0.5106342575</v>
      </c>
      <c r="J337" s="7" t="str">
        <f>IFERROR(__xludf.DUMMYFUNCTION("""COMPUTED_VALUE"""),"Valle")</f>
        <v>Valle</v>
      </c>
      <c r="K337" s="7" t="str">
        <f>IFERROR(__xludf.DUMMYFUNCTION("""COMPUTED_VALUE"""),"Mujeres")</f>
        <v>Mujeres</v>
      </c>
      <c r="L337" s="7" t="str">
        <f>IFERROR(__xludf.DUMMYFUNCTION("""COMPUTED_VALUE"""),"35-44")</f>
        <v>35-44</v>
      </c>
      <c r="M337" s="7" t="str">
        <f>IFERROR(__xludf.DUMMYFUNCTION("""COMPUTED_VALUE"""),"a los delincuentes les vamos a respirar en la nuca | ifz | hep | me")</f>
        <v>a los delincuentes les vamos a respirar en la nuca | ifz | hep | me</v>
      </c>
      <c r="N337" s="7" t="s">
        <v>25</v>
      </c>
      <c r="O337" s="7" t="str">
        <f>IFERROR(__xludf.DUMMYFUNCTION("""COMPUTED_VALUE"""),"Seguridad")</f>
        <v>Seguridad</v>
      </c>
      <c r="P337" s="7" t="str">
        <f>IFERROR(__xludf.DUMMYFUNCTION("""COMPUTED_VALUE"""),"Inteligencia / Fuerza")</f>
        <v>Inteligencia / Fuerza</v>
      </c>
      <c r="Q337" s="7" t="str">
        <f>IFERROR(__xludf.DUMMYFUNCTION("""COMPUTED_VALUE"""),"HEP")</f>
        <v>HEP</v>
      </c>
      <c r="R337" s="7" t="s">
        <v>29</v>
      </c>
      <c r="S337" s="7" t="s">
        <v>30</v>
      </c>
      <c r="T337" s="7" t="s">
        <v>31</v>
      </c>
      <c r="U337" s="7" t="str">
        <f>IFERROR(__xludf.DUMMYFUNCTION("""COMPUTED_VALUE"""),"Mixto / Equilibrado")</f>
        <v>Mixto / Equilibrado</v>
      </c>
      <c r="V337" s="12" t="s">
        <v>92</v>
      </c>
    </row>
    <row r="338">
      <c r="A338" s="7" t="s">
        <v>111</v>
      </c>
      <c r="B338" s="7" t="s">
        <v>112</v>
      </c>
      <c r="C338" s="7" t="s">
        <v>84</v>
      </c>
      <c r="D338" s="8">
        <v>17632.21</v>
      </c>
      <c r="E338" s="8">
        <v>5768.0</v>
      </c>
      <c r="F338" s="8">
        <v>2672.0</v>
      </c>
      <c r="G338" s="9">
        <f t="shared" si="1"/>
        <v>6.598880988</v>
      </c>
      <c r="H338" s="9">
        <f t="shared" si="2"/>
        <v>3056.901872</v>
      </c>
      <c r="I338" s="10">
        <f t="shared" si="3"/>
        <v>0.4632454924</v>
      </c>
      <c r="J338" s="7" t="str">
        <f>IFERROR(__xludf.DUMMYFUNCTION("""COMPUTED_VALUE"""),"Cundinamarca")</f>
        <v>Cundinamarca</v>
      </c>
      <c r="K338" s="7" t="str">
        <f>IFERROR(__xludf.DUMMYFUNCTION("""COMPUTED_VALUE"""),"Mujeres")</f>
        <v>Mujeres</v>
      </c>
      <c r="L338" s="7" t="str">
        <f>IFERROR(__xludf.DUMMYFUNCTION("""COMPUTED_VALUE"""),"55+")</f>
        <v>55+</v>
      </c>
      <c r="M338" s="7" t="str">
        <f>IFERROR(__xludf.DUMMYFUNCTION("""COMPUTED_VALUE"""),"sin seguridad, no hay agro | ecc | hep | me")</f>
        <v>sin seguridad, no hay agro | ecc | hep | me</v>
      </c>
      <c r="N338" s="7" t="s">
        <v>25</v>
      </c>
      <c r="O338" s="7" t="str">
        <f>IFERROR(__xludf.DUMMYFUNCTION("""COMPUTED_VALUE"""),"Seguridad")</f>
        <v>Seguridad</v>
      </c>
      <c r="P338" s="7" t="str">
        <f>IFERROR(__xludf.DUMMYFUNCTION("""COMPUTED_VALUE"""),"Extorsión/Cárceles/Campo")</f>
        <v>Extorsión/Cárceles/Campo</v>
      </c>
      <c r="Q338" s="7" t="str">
        <f>IFERROR(__xludf.DUMMYFUNCTION("""COMPUTED_VALUE"""),"HEP")</f>
        <v>HEP</v>
      </c>
      <c r="R338" s="7" t="s">
        <v>29</v>
      </c>
      <c r="S338" s="7" t="s">
        <v>30</v>
      </c>
      <c r="T338" s="7" t="s">
        <v>31</v>
      </c>
      <c r="U338" s="7" t="str">
        <f>IFERROR(__xludf.DUMMYFUNCTION("""COMPUTED_VALUE"""),"Mixto / Equilibrado")</f>
        <v>Mixto / Equilibrado</v>
      </c>
      <c r="V338" s="12" t="s">
        <v>85</v>
      </c>
    </row>
    <row r="339">
      <c r="A339" s="14" t="s">
        <v>111</v>
      </c>
      <c r="B339" s="14" t="s">
        <v>112</v>
      </c>
      <c r="C339" s="14" t="s">
        <v>74</v>
      </c>
      <c r="D339" s="15">
        <v>17614.93</v>
      </c>
      <c r="E339" s="15">
        <v>5593.0</v>
      </c>
      <c r="F339" s="15">
        <v>2845.0</v>
      </c>
      <c r="G339" s="16">
        <f t="shared" si="1"/>
        <v>6.191539543</v>
      </c>
      <c r="H339" s="16">
        <f t="shared" si="2"/>
        <v>3149.460039</v>
      </c>
      <c r="I339" s="17">
        <f t="shared" si="3"/>
        <v>0.5086715537</v>
      </c>
      <c r="J339" s="14" t="str">
        <f>IFERROR(__xludf.DUMMYFUNCTION("""COMPUTED_VALUE"""),"Cundinamarca")</f>
        <v>Cundinamarca</v>
      </c>
      <c r="K339" s="14" t="str">
        <f>IFERROR(__xludf.DUMMYFUNCTION("""COMPUTED_VALUE"""),"Mujeres")</f>
        <v>Mujeres</v>
      </c>
      <c r="L339" s="14" t="str">
        <f>IFERROR(__xludf.DUMMYFUNCTION("""COMPUTED_VALUE"""),"55+")</f>
        <v>55+</v>
      </c>
      <c r="M339" s="14" t="str">
        <f>IFERROR(__xludf.DUMMYFUNCTION("""COMPUTED_VALUE"""),"anuncio 1")</f>
        <v>anuncio 1</v>
      </c>
      <c r="N339" s="14" t="s">
        <v>25</v>
      </c>
      <c r="O339" s="14" t="str">
        <f>IFERROR(__xludf.DUMMYFUNCTION("""COMPUTED_VALUE"""),"Seguridad")</f>
        <v>Seguridad</v>
      </c>
      <c r="P339" s="14" t="str">
        <f>IFERROR(__xludf.DUMMYFUNCTION("""COMPUTED_VALUE"""),"")</f>
        <v/>
      </c>
      <c r="Q339" s="14" t="str">
        <f>IFERROR(__xludf.DUMMYFUNCTION("""COMPUTED_VALUE"""),"")</f>
        <v/>
      </c>
      <c r="R339" s="14" t="s">
        <v>75</v>
      </c>
      <c r="S339" s="14" t="s">
        <v>75</v>
      </c>
      <c r="T339" s="14" t="s">
        <v>75</v>
      </c>
      <c r="U339" s="14" t="str">
        <f>IFERROR(__xludf.DUMMYFUNCTION("""COMPUTED_VALUE"""),"")</f>
        <v/>
      </c>
      <c r="V339" s="18"/>
      <c r="W339" s="19"/>
      <c r="X339" s="19"/>
      <c r="Y339" s="19"/>
      <c r="Z339" s="19"/>
    </row>
    <row r="340">
      <c r="A340" s="7" t="s">
        <v>95</v>
      </c>
      <c r="B340" s="7" t="s">
        <v>96</v>
      </c>
      <c r="C340" s="7" t="s">
        <v>91</v>
      </c>
      <c r="D340" s="8">
        <v>17057.53</v>
      </c>
      <c r="E340" s="8">
        <v>4883.0</v>
      </c>
      <c r="F340" s="8">
        <v>1779.0</v>
      </c>
      <c r="G340" s="9">
        <f t="shared" si="1"/>
        <v>9.58826869</v>
      </c>
      <c r="H340" s="9">
        <f t="shared" si="2"/>
        <v>3493.248003</v>
      </c>
      <c r="I340" s="10">
        <f t="shared" si="3"/>
        <v>0.3643252099</v>
      </c>
      <c r="J340" s="7" t="str">
        <f>IFERROR(__xludf.DUMMYFUNCTION("""COMPUTED_VALUE"""),"Cundinamarca")</f>
        <v>Cundinamarca</v>
      </c>
      <c r="K340" s="7" t="str">
        <f>IFERROR(__xludf.DUMMYFUNCTION("""COMPUTED_VALUE"""),"Hombres")</f>
        <v>Hombres</v>
      </c>
      <c r="L340" s="7" t="str">
        <f>IFERROR(__xludf.DUMMYFUNCTION("""COMPUTED_VALUE"""),"18-24")</f>
        <v>18-24</v>
      </c>
      <c r="M340" s="7" t="str">
        <f>IFERROR(__xludf.DUMMYFUNCTION("""COMPUTED_VALUE"""),"a los delincuentes les vamos a respirar en la nuca | ifz | hep | me")</f>
        <v>a los delincuentes les vamos a respirar en la nuca | ifz | hep | me</v>
      </c>
      <c r="N340" s="7" t="s">
        <v>25</v>
      </c>
      <c r="O340" s="7" t="str">
        <f>IFERROR(__xludf.DUMMYFUNCTION("""COMPUTED_VALUE"""),"Seguridad")</f>
        <v>Seguridad</v>
      </c>
      <c r="P340" s="7" t="str">
        <f>IFERROR(__xludf.DUMMYFUNCTION("""COMPUTED_VALUE"""),"Inteligencia / Fuerza")</f>
        <v>Inteligencia / Fuerza</v>
      </c>
      <c r="Q340" s="7" t="str">
        <f>IFERROR(__xludf.DUMMYFUNCTION("""COMPUTED_VALUE"""),"HEP")</f>
        <v>HEP</v>
      </c>
      <c r="R340" s="7" t="s">
        <v>29</v>
      </c>
      <c r="S340" s="7" t="s">
        <v>30</v>
      </c>
      <c r="T340" s="7" t="s">
        <v>31</v>
      </c>
      <c r="U340" s="7" t="str">
        <f>IFERROR(__xludf.DUMMYFUNCTION("""COMPUTED_VALUE"""),"Mixto / Equilibrado")</f>
        <v>Mixto / Equilibrado</v>
      </c>
      <c r="V340" s="12" t="s">
        <v>92</v>
      </c>
    </row>
    <row r="341">
      <c r="A341" s="7" t="s">
        <v>113</v>
      </c>
      <c r="B341" s="7" t="s">
        <v>114</v>
      </c>
      <c r="C341" s="7" t="s">
        <v>84</v>
      </c>
      <c r="D341" s="8">
        <v>16838.43</v>
      </c>
      <c r="E341" s="8">
        <v>7078.0</v>
      </c>
      <c r="F341" s="8">
        <v>1671.0</v>
      </c>
      <c r="G341" s="9">
        <f t="shared" si="1"/>
        <v>10.07685817</v>
      </c>
      <c r="H341" s="9">
        <f t="shared" si="2"/>
        <v>2378.981351</v>
      </c>
      <c r="I341" s="10">
        <f t="shared" si="3"/>
        <v>0.2360836394</v>
      </c>
      <c r="J341" s="7" t="str">
        <f>IFERROR(__xludf.DUMMYFUNCTION("""COMPUTED_VALUE"""),"Cundinamarca")</f>
        <v>Cundinamarca</v>
      </c>
      <c r="K341" s="7" t="str">
        <f>IFERROR(__xludf.DUMMYFUNCTION("""COMPUTED_VALUE"""),"Hombres")</f>
        <v>Hombres</v>
      </c>
      <c r="L341" s="7" t="str">
        <f>IFERROR(__xludf.DUMMYFUNCTION("""COMPUTED_VALUE"""),"55+")</f>
        <v>55+</v>
      </c>
      <c r="M341" s="7" t="str">
        <f>IFERROR(__xludf.DUMMYFUNCTION("""COMPUTED_VALUE"""),"sin seguridad, no hay agro | ecc | hep | me")</f>
        <v>sin seguridad, no hay agro | ecc | hep | me</v>
      </c>
      <c r="N341" s="7" t="s">
        <v>25</v>
      </c>
      <c r="O341" s="7" t="str">
        <f>IFERROR(__xludf.DUMMYFUNCTION("""COMPUTED_VALUE"""),"Seguridad")</f>
        <v>Seguridad</v>
      </c>
      <c r="P341" s="7" t="str">
        <f>IFERROR(__xludf.DUMMYFUNCTION("""COMPUTED_VALUE"""),"Extorsión/Cárceles/Campo")</f>
        <v>Extorsión/Cárceles/Campo</v>
      </c>
      <c r="Q341" s="7" t="str">
        <f>IFERROR(__xludf.DUMMYFUNCTION("""COMPUTED_VALUE"""),"HEP")</f>
        <v>HEP</v>
      </c>
      <c r="R341" s="7" t="s">
        <v>29</v>
      </c>
      <c r="S341" s="7" t="s">
        <v>30</v>
      </c>
      <c r="T341" s="7" t="s">
        <v>31</v>
      </c>
      <c r="U341" s="7" t="str">
        <f>IFERROR(__xludf.DUMMYFUNCTION("""COMPUTED_VALUE"""),"Mixto / Equilibrado")</f>
        <v>Mixto / Equilibrado</v>
      </c>
      <c r="V341" s="12" t="s">
        <v>85</v>
      </c>
    </row>
    <row r="342">
      <c r="A342" s="14" t="s">
        <v>107</v>
      </c>
      <c r="B342" s="14" t="s">
        <v>108</v>
      </c>
      <c r="C342" s="14" t="s">
        <v>74</v>
      </c>
      <c r="D342" s="15">
        <v>15935.11</v>
      </c>
      <c r="E342" s="15">
        <v>5044.0</v>
      </c>
      <c r="F342" s="15">
        <v>2440.0</v>
      </c>
      <c r="G342" s="16">
        <f t="shared" si="1"/>
        <v>6.530782787</v>
      </c>
      <c r="H342" s="16">
        <f t="shared" si="2"/>
        <v>3159.220856</v>
      </c>
      <c r="I342" s="17">
        <f t="shared" si="3"/>
        <v>0.4837430611</v>
      </c>
      <c r="J342" s="14" t="str">
        <f>IFERROR(__xludf.DUMMYFUNCTION("""COMPUTED_VALUE"""),"Cundinamarca")</f>
        <v>Cundinamarca</v>
      </c>
      <c r="K342" s="14" t="str">
        <f>IFERROR(__xludf.DUMMYFUNCTION("""COMPUTED_VALUE"""),"Hombres")</f>
        <v>Hombres</v>
      </c>
      <c r="L342" s="14" t="str">
        <f>IFERROR(__xludf.DUMMYFUNCTION("""COMPUTED_VALUE"""),"35-44")</f>
        <v>35-44</v>
      </c>
      <c r="M342" s="14" t="str">
        <f>IFERROR(__xludf.DUMMYFUNCTION("""COMPUTED_VALUE"""),"anuncio 1")</f>
        <v>anuncio 1</v>
      </c>
      <c r="N342" s="14" t="s">
        <v>25</v>
      </c>
      <c r="O342" s="14" t="str">
        <f>IFERROR(__xludf.DUMMYFUNCTION("""COMPUTED_VALUE"""),"Seguridad")</f>
        <v>Seguridad</v>
      </c>
      <c r="P342" s="14" t="str">
        <f>IFERROR(__xludf.DUMMYFUNCTION("""COMPUTED_VALUE"""),"")</f>
        <v/>
      </c>
      <c r="Q342" s="14" t="str">
        <f>IFERROR(__xludf.DUMMYFUNCTION("""COMPUTED_VALUE"""),"")</f>
        <v/>
      </c>
      <c r="R342" s="14" t="s">
        <v>75</v>
      </c>
      <c r="S342" s="14" t="s">
        <v>75</v>
      </c>
      <c r="T342" s="14" t="s">
        <v>75</v>
      </c>
      <c r="U342" s="14" t="str">
        <f>IFERROR(__xludf.DUMMYFUNCTION("""COMPUTED_VALUE"""),"")</f>
        <v/>
      </c>
      <c r="V342" s="18"/>
      <c r="W342" s="19"/>
      <c r="X342" s="19"/>
      <c r="Y342" s="19"/>
      <c r="Z342" s="19"/>
    </row>
    <row r="343">
      <c r="A343" s="14" t="s">
        <v>109</v>
      </c>
      <c r="B343" s="14" t="s">
        <v>110</v>
      </c>
      <c r="C343" s="14" t="s">
        <v>74</v>
      </c>
      <c r="D343" s="15">
        <v>15791.94</v>
      </c>
      <c r="E343" s="15">
        <v>4508.0</v>
      </c>
      <c r="F343" s="15">
        <v>2303.0</v>
      </c>
      <c r="G343" s="16">
        <f t="shared" si="1"/>
        <v>6.857116804</v>
      </c>
      <c r="H343" s="16">
        <f t="shared" si="2"/>
        <v>3503.09228</v>
      </c>
      <c r="I343" s="17">
        <f t="shared" si="3"/>
        <v>0.5108695652</v>
      </c>
      <c r="J343" s="14" t="str">
        <f>IFERROR(__xludf.DUMMYFUNCTION("""COMPUTED_VALUE"""),"Cundinamarca")</f>
        <v>Cundinamarca</v>
      </c>
      <c r="K343" s="14" t="str">
        <f>IFERROR(__xludf.DUMMYFUNCTION("""COMPUTED_VALUE"""),"Mujeres")</f>
        <v>Mujeres</v>
      </c>
      <c r="L343" s="14" t="str">
        <f>IFERROR(__xludf.DUMMYFUNCTION("""COMPUTED_VALUE"""),"18-24")</f>
        <v>18-24</v>
      </c>
      <c r="M343" s="14" t="str">
        <f>IFERROR(__xludf.DUMMYFUNCTION("""COMPUTED_VALUE"""),"anuncio 1")</f>
        <v>anuncio 1</v>
      </c>
      <c r="N343" s="14" t="s">
        <v>25</v>
      </c>
      <c r="O343" s="14" t="str">
        <f>IFERROR(__xludf.DUMMYFUNCTION("""COMPUTED_VALUE"""),"Seguridad")</f>
        <v>Seguridad</v>
      </c>
      <c r="P343" s="14" t="str">
        <f>IFERROR(__xludf.DUMMYFUNCTION("""COMPUTED_VALUE"""),"")</f>
        <v/>
      </c>
      <c r="Q343" s="14" t="str">
        <f>IFERROR(__xludf.DUMMYFUNCTION("""COMPUTED_VALUE"""),"")</f>
        <v/>
      </c>
      <c r="R343" s="14" t="s">
        <v>75</v>
      </c>
      <c r="S343" s="14" t="s">
        <v>75</v>
      </c>
      <c r="T343" s="14" t="s">
        <v>75</v>
      </c>
      <c r="U343" s="14" t="str">
        <f>IFERROR(__xludf.DUMMYFUNCTION("""COMPUTED_VALUE"""),"")</f>
        <v/>
      </c>
      <c r="V343" s="18"/>
      <c r="W343" s="19"/>
      <c r="X343" s="19"/>
      <c r="Y343" s="19"/>
      <c r="Z343" s="19"/>
    </row>
    <row r="344">
      <c r="A344" s="7" t="s">
        <v>99</v>
      </c>
      <c r="B344" s="7" t="s">
        <v>100</v>
      </c>
      <c r="C344" s="7" t="s">
        <v>89</v>
      </c>
      <c r="D344" s="8">
        <v>15597.34</v>
      </c>
      <c r="E344" s="8">
        <v>7399.0</v>
      </c>
      <c r="F344" s="8">
        <v>1183.0</v>
      </c>
      <c r="G344" s="9">
        <f t="shared" si="1"/>
        <v>13.18456467</v>
      </c>
      <c r="H344" s="9">
        <f t="shared" si="2"/>
        <v>2108.033518</v>
      </c>
      <c r="I344" s="10">
        <f t="shared" si="3"/>
        <v>0.1598864711</v>
      </c>
      <c r="J344" s="7" t="str">
        <f>IFERROR(__xludf.DUMMYFUNCTION("""COMPUTED_VALUE"""),"Valle")</f>
        <v>Valle</v>
      </c>
      <c r="K344" s="7" t="str">
        <f>IFERROR(__xludf.DUMMYFUNCTION("""COMPUTED_VALUE"""),"Mujeres")</f>
        <v>Mujeres</v>
      </c>
      <c r="L344" s="7" t="str">
        <f>IFERROR(__xludf.DUMMYFUNCTION("""COMPUTED_VALUE"""),"35-44")</f>
        <v>35-44</v>
      </c>
      <c r="M344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44" s="7" t="s">
        <v>25</v>
      </c>
      <c r="O344" s="7" t="str">
        <f>IFERROR(__xludf.DUMMYFUNCTION("""COMPUTED_VALUE"""),"Seguridad")</f>
        <v>Seguridad</v>
      </c>
      <c r="P344" s="7" t="str">
        <f>IFERROR(__xludf.DUMMYFUNCTION("""COMPUTED_VALUE"""),"Extorsión/Cárceles/Campo")</f>
        <v>Extorsión/Cárceles/Campo</v>
      </c>
      <c r="Q344" s="7" t="str">
        <f>IFERROR(__xludf.DUMMYFUNCTION("""COMPUTED_VALUE"""),"VEP")</f>
        <v>VEP</v>
      </c>
      <c r="R344" s="7" t="s">
        <v>47</v>
      </c>
      <c r="S344" s="7" t="s">
        <v>30</v>
      </c>
      <c r="T344" s="7" t="s">
        <v>31</v>
      </c>
      <c r="U344" s="7" t="str">
        <f>IFERROR(__xludf.DUMMYFUNCTION("""COMPUTED_VALUE"""),"Mixto / Equilibrado")</f>
        <v>Mixto / Equilibrado</v>
      </c>
      <c r="V344" s="12" t="s">
        <v>90</v>
      </c>
    </row>
    <row r="345">
      <c r="A345" s="7" t="s">
        <v>113</v>
      </c>
      <c r="B345" s="7" t="s">
        <v>114</v>
      </c>
      <c r="C345" s="7" t="s">
        <v>72</v>
      </c>
      <c r="D345" s="8">
        <v>15501.44</v>
      </c>
      <c r="E345" s="8">
        <v>12259.0</v>
      </c>
      <c r="F345" s="8">
        <v>1928.0</v>
      </c>
      <c r="G345" s="9">
        <f t="shared" si="1"/>
        <v>8.040165975</v>
      </c>
      <c r="H345" s="9">
        <f t="shared" si="2"/>
        <v>1264.494657</v>
      </c>
      <c r="I345" s="10">
        <f t="shared" si="3"/>
        <v>0.1572722082</v>
      </c>
      <c r="J345" s="7" t="str">
        <f>IFERROR(__xludf.DUMMYFUNCTION("""COMPUTED_VALUE"""),"Cundinamarca")</f>
        <v>Cundinamarca</v>
      </c>
      <c r="K345" s="7" t="str">
        <f>IFERROR(__xludf.DUMMYFUNCTION("""COMPUTED_VALUE"""),"Hombres")</f>
        <v>Hombres</v>
      </c>
      <c r="L345" s="7" t="str">
        <f>IFERROR(__xludf.DUMMYFUNCTION("""COMPUTED_VALUE"""),"55+")</f>
        <v>55+</v>
      </c>
      <c r="M345" s="7" t="str">
        <f>IFERROR(__xludf.DUMMYFUNCTION("""COMPUTED_VALUE"""),"colombia merece vivir sin miedo. esta semana santa, recuperemos la seguridad. | sde | hep | me")</f>
        <v>colombia merece vivir sin miedo. esta semana santa, recuperemos la seguridad. | sde | hep | me</v>
      </c>
      <c r="N345" s="7" t="s">
        <v>25</v>
      </c>
      <c r="O345" s="7" t="str">
        <f>IFERROR(__xludf.DUMMYFUNCTION("""COMPUTED_VALUE"""),"Seguridad")</f>
        <v>Seguridad</v>
      </c>
      <c r="P345" s="7" t="str">
        <f>IFERROR(__xludf.DUMMYFUNCTION("""COMPUTED_VALUE"""),"Seguridad democrática")</f>
        <v>Seguridad democrática</v>
      </c>
      <c r="Q345" s="7" t="str">
        <f>IFERROR(__xludf.DUMMYFUNCTION("""COMPUTED_VALUE"""),"HEP")</f>
        <v>HEP</v>
      </c>
      <c r="R345" s="7" t="s">
        <v>29</v>
      </c>
      <c r="S345" s="7" t="s">
        <v>30</v>
      </c>
      <c r="T345" s="7" t="s">
        <v>31</v>
      </c>
      <c r="U345" s="7" t="str">
        <f>IFERROR(__xludf.DUMMYFUNCTION("""COMPUTED_VALUE"""),"Mixto / Equilibrado")</f>
        <v>Mixto / Equilibrado</v>
      </c>
      <c r="V345" s="12" t="s">
        <v>73</v>
      </c>
    </row>
    <row r="346">
      <c r="A346" s="14" t="s">
        <v>105</v>
      </c>
      <c r="B346" s="14" t="s">
        <v>106</v>
      </c>
      <c r="C346" s="14" t="s">
        <v>74</v>
      </c>
      <c r="D346" s="15">
        <v>14656.72</v>
      </c>
      <c r="E346" s="15">
        <v>4463.0</v>
      </c>
      <c r="F346" s="15">
        <v>2312.0</v>
      </c>
      <c r="G346" s="16">
        <f t="shared" si="1"/>
        <v>6.339411765</v>
      </c>
      <c r="H346" s="16">
        <f t="shared" si="2"/>
        <v>3284.051087</v>
      </c>
      <c r="I346" s="17">
        <f t="shared" si="3"/>
        <v>0.5180371947</v>
      </c>
      <c r="J346" s="14" t="str">
        <f>IFERROR(__xludf.DUMMYFUNCTION("""COMPUTED_VALUE"""),"Cundinamarca")</f>
        <v>Cundinamarca</v>
      </c>
      <c r="K346" s="14" t="str">
        <f>IFERROR(__xludf.DUMMYFUNCTION("""COMPUTED_VALUE"""),"Mujeres")</f>
        <v>Mujeres</v>
      </c>
      <c r="L346" s="14" t="str">
        <f>IFERROR(__xludf.DUMMYFUNCTION("""COMPUTED_VALUE"""),"35-44")</f>
        <v>35-44</v>
      </c>
      <c r="M346" s="14" t="str">
        <f>IFERROR(__xludf.DUMMYFUNCTION("""COMPUTED_VALUE"""),"anuncio 1")</f>
        <v>anuncio 1</v>
      </c>
      <c r="N346" s="14" t="s">
        <v>25</v>
      </c>
      <c r="O346" s="14" t="str">
        <f>IFERROR(__xludf.DUMMYFUNCTION("""COMPUTED_VALUE"""),"Seguridad")</f>
        <v>Seguridad</v>
      </c>
      <c r="P346" s="14" t="str">
        <f>IFERROR(__xludf.DUMMYFUNCTION("""COMPUTED_VALUE"""),"")</f>
        <v/>
      </c>
      <c r="Q346" s="14" t="str">
        <f>IFERROR(__xludf.DUMMYFUNCTION("""COMPUTED_VALUE"""),"")</f>
        <v/>
      </c>
      <c r="R346" s="14" t="s">
        <v>75</v>
      </c>
      <c r="S346" s="14" t="s">
        <v>75</v>
      </c>
      <c r="T346" s="14" t="s">
        <v>75</v>
      </c>
      <c r="U346" s="14" t="str">
        <f>IFERROR(__xludf.DUMMYFUNCTION("""COMPUTED_VALUE"""),"")</f>
        <v/>
      </c>
      <c r="V346" s="18"/>
      <c r="W346" s="19"/>
      <c r="X346" s="19"/>
      <c r="Y346" s="19"/>
      <c r="Z346" s="19"/>
    </row>
    <row r="347">
      <c r="A347" s="7" t="s">
        <v>113</v>
      </c>
      <c r="B347" s="7" t="s">
        <v>114</v>
      </c>
      <c r="C347" s="7" t="s">
        <v>57</v>
      </c>
      <c r="D347" s="8">
        <v>14351.86</v>
      </c>
      <c r="E347" s="8">
        <v>6546.0</v>
      </c>
      <c r="F347" s="8">
        <v>1874.0</v>
      </c>
      <c r="G347" s="9">
        <f t="shared" si="1"/>
        <v>7.658409819</v>
      </c>
      <c r="H347" s="9">
        <f t="shared" si="2"/>
        <v>2192.462573</v>
      </c>
      <c r="I347" s="10">
        <f t="shared" si="3"/>
        <v>0.2862816987</v>
      </c>
      <c r="J347" s="7" t="str">
        <f>IFERROR(__xludf.DUMMYFUNCTION("""COMPUTED_VALUE"""),"Cundinamarca")</f>
        <v>Cundinamarca</v>
      </c>
      <c r="K347" s="7" t="str">
        <f>IFERROR(__xludf.DUMMYFUNCTION("""COMPUTED_VALUE"""),"Hombres")</f>
        <v>Hombres</v>
      </c>
      <c r="L347" s="7" t="str">
        <f>IFERROR(__xludf.DUMMYFUNCTION("""COMPUTED_VALUE"""),"55+")</f>
        <v>55+</v>
      </c>
      <c r="M347" s="7" t="str">
        <f>IFERROR(__xludf.DUMMYFUNCTION("""COMPUTED_VALUE"""),"conmigo y con todos ustedes, ¡vuelve la seguridad! | ctr | hep | me")</f>
        <v>conmigo y con todos ustedes, ¡vuelve la seguridad! | ctr | hep | me</v>
      </c>
      <c r="N347" s="7" t="s">
        <v>25</v>
      </c>
      <c r="O347" s="7" t="str">
        <f>IFERROR(__xludf.DUMMYFUNCTION("""COMPUTED_VALUE"""),"Seguridad")</f>
        <v>Seguridad</v>
      </c>
      <c r="P347" s="7" t="str">
        <f>IFERROR(__xludf.DUMMYFUNCTION("""COMPUTED_VALUE"""),"Control territorial")</f>
        <v>Control territorial</v>
      </c>
      <c r="Q347" s="7" t="str">
        <f>IFERROR(__xludf.DUMMYFUNCTION("""COMPUTED_VALUE"""),"HEP")</f>
        <v>HEP</v>
      </c>
      <c r="R347" s="7" t="s">
        <v>29</v>
      </c>
      <c r="S347" s="7" t="s">
        <v>30</v>
      </c>
      <c r="T347" s="7" t="s">
        <v>31</v>
      </c>
      <c r="U347" s="7" t="str">
        <f>IFERROR(__xludf.DUMMYFUNCTION("""COMPUTED_VALUE"""),"Mixto / Equilibrado")</f>
        <v>Mixto / Equilibrado</v>
      </c>
      <c r="V347" s="12" t="s">
        <v>58</v>
      </c>
    </row>
    <row r="348">
      <c r="A348" s="7" t="s">
        <v>107</v>
      </c>
      <c r="B348" s="7" t="s">
        <v>108</v>
      </c>
      <c r="C348" s="7" t="s">
        <v>101</v>
      </c>
      <c r="D348" s="8">
        <v>14057.5</v>
      </c>
      <c r="E348" s="8">
        <v>5910.0</v>
      </c>
      <c r="F348" s="8">
        <v>1065.0</v>
      </c>
      <c r="G348" s="9">
        <f t="shared" si="1"/>
        <v>13.19953052</v>
      </c>
      <c r="H348" s="9">
        <f t="shared" si="2"/>
        <v>2378.595601</v>
      </c>
      <c r="I348" s="10">
        <f t="shared" si="3"/>
        <v>0.1802030457</v>
      </c>
      <c r="J348" s="7" t="str">
        <f>IFERROR(__xludf.DUMMYFUNCTION("""COMPUTED_VALUE"""),"Cundinamarca")</f>
        <v>Cundinamarca</v>
      </c>
      <c r="K348" s="7" t="str">
        <f>IFERROR(__xludf.DUMMYFUNCTION("""COMPUTED_VALUE"""),"Hombres")</f>
        <v>Hombres</v>
      </c>
      <c r="L348" s="7" t="str">
        <f>IFERROR(__xludf.DUMMYFUNCTION("""COMPUTED_VALUE"""),"35-44")</f>
        <v>35-44</v>
      </c>
      <c r="M348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48" s="7" t="s">
        <v>25</v>
      </c>
      <c r="O348" s="7" t="str">
        <f>IFERROR(__xludf.DUMMYFUNCTION("""COMPUTED_VALUE"""),"Empleo")</f>
        <v>Empleo</v>
      </c>
      <c r="P348" s="7" t="str">
        <f>IFERROR(__xludf.DUMMYFUNCTION("""COMPUTED_VALUE"""),"Desempleo")</f>
        <v>Desempleo</v>
      </c>
      <c r="Q348" s="7" t="str">
        <f>IFERROR(__xludf.DUMMYFUNCTION("""COMPUTED_VALUE"""),"VCO")</f>
        <v>VCO</v>
      </c>
      <c r="R348" s="7" t="s">
        <v>47</v>
      </c>
      <c r="S348" s="7" t="s">
        <v>43</v>
      </c>
      <c r="T348" s="7" t="s">
        <v>44</v>
      </c>
      <c r="U348" s="7" t="str">
        <f>IFERROR(__xludf.DUMMYFUNCTION("""COMPUTED_VALUE"""),"Mixto / Equilibrado")</f>
        <v>Mixto / Equilibrado</v>
      </c>
      <c r="V348" s="12" t="s">
        <v>102</v>
      </c>
    </row>
    <row r="349">
      <c r="A349" s="7" t="s">
        <v>97</v>
      </c>
      <c r="B349" s="7" t="s">
        <v>98</v>
      </c>
      <c r="C349" s="7" t="s">
        <v>101</v>
      </c>
      <c r="D349" s="8">
        <v>14050.22</v>
      </c>
      <c r="E349" s="8">
        <v>5716.0</v>
      </c>
      <c r="F349" s="8">
        <v>915.0</v>
      </c>
      <c r="G349" s="9">
        <f t="shared" si="1"/>
        <v>15.35543169</v>
      </c>
      <c r="H349" s="9">
        <f t="shared" si="2"/>
        <v>2458.051085</v>
      </c>
      <c r="I349" s="10">
        <f t="shared" si="3"/>
        <v>0.1600769769</v>
      </c>
      <c r="J349" s="7" t="str">
        <f>IFERROR(__xludf.DUMMYFUNCTION("""COMPUTED_VALUE"""),"Cundinamarca")</f>
        <v>Cundinamarca</v>
      </c>
      <c r="K349" s="7" t="str">
        <f>IFERROR(__xludf.DUMMYFUNCTION("""COMPUTED_VALUE"""),"Hombres")</f>
        <v>Hombres</v>
      </c>
      <c r="L349" s="7" t="str">
        <f>IFERROR(__xludf.DUMMYFUNCTION("""COMPUTED_VALUE"""),"25-34")</f>
        <v>25-34</v>
      </c>
      <c r="M349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49" s="7" t="s">
        <v>25</v>
      </c>
      <c r="O349" s="7" t="str">
        <f>IFERROR(__xludf.DUMMYFUNCTION("""COMPUTED_VALUE"""),"Empleo")</f>
        <v>Empleo</v>
      </c>
      <c r="P349" s="7" t="str">
        <f>IFERROR(__xludf.DUMMYFUNCTION("""COMPUTED_VALUE"""),"Desempleo")</f>
        <v>Desempleo</v>
      </c>
      <c r="Q349" s="7" t="str">
        <f>IFERROR(__xludf.DUMMYFUNCTION("""COMPUTED_VALUE"""),"VCO")</f>
        <v>VCO</v>
      </c>
      <c r="R349" s="7" t="s">
        <v>47</v>
      </c>
      <c r="S349" s="7" t="s">
        <v>43</v>
      </c>
      <c r="T349" s="7" t="s">
        <v>44</v>
      </c>
      <c r="U349" s="7" t="str">
        <f>IFERROR(__xludf.DUMMYFUNCTION("""COMPUTED_VALUE"""),"Mixto / Equilibrado")</f>
        <v>Mixto / Equilibrado</v>
      </c>
      <c r="V349" s="12" t="s">
        <v>102</v>
      </c>
    </row>
    <row r="350">
      <c r="A350" s="7" t="s">
        <v>111</v>
      </c>
      <c r="B350" s="7" t="s">
        <v>112</v>
      </c>
      <c r="C350" s="7" t="s">
        <v>91</v>
      </c>
      <c r="D350" s="8">
        <v>13811.93</v>
      </c>
      <c r="E350" s="8">
        <v>4821.0</v>
      </c>
      <c r="F350" s="8">
        <v>1756.0</v>
      </c>
      <c r="G350" s="9">
        <f t="shared" si="1"/>
        <v>7.865563781</v>
      </c>
      <c r="H350" s="9">
        <f t="shared" si="2"/>
        <v>2864.951255</v>
      </c>
      <c r="I350" s="10">
        <f t="shared" si="3"/>
        <v>0.3642397843</v>
      </c>
      <c r="J350" s="7" t="str">
        <f>IFERROR(__xludf.DUMMYFUNCTION("""COMPUTED_VALUE"""),"Cundinamarca")</f>
        <v>Cundinamarca</v>
      </c>
      <c r="K350" s="7" t="str">
        <f>IFERROR(__xludf.DUMMYFUNCTION("""COMPUTED_VALUE"""),"Mujeres")</f>
        <v>Mujeres</v>
      </c>
      <c r="L350" s="7" t="str">
        <f>IFERROR(__xludf.DUMMYFUNCTION("""COMPUTED_VALUE"""),"55+")</f>
        <v>55+</v>
      </c>
      <c r="M350" s="7" t="str">
        <f>IFERROR(__xludf.DUMMYFUNCTION("""COMPUTED_VALUE"""),"a los delincuentes les vamos a respirar en la nuca | ifz | hep | me")</f>
        <v>a los delincuentes les vamos a respirar en la nuca | ifz | hep | me</v>
      </c>
      <c r="N350" s="7" t="s">
        <v>25</v>
      </c>
      <c r="O350" s="7" t="str">
        <f>IFERROR(__xludf.DUMMYFUNCTION("""COMPUTED_VALUE"""),"Seguridad")</f>
        <v>Seguridad</v>
      </c>
      <c r="P350" s="7" t="str">
        <f>IFERROR(__xludf.DUMMYFUNCTION("""COMPUTED_VALUE"""),"Inteligencia / Fuerza")</f>
        <v>Inteligencia / Fuerza</v>
      </c>
      <c r="Q350" s="7" t="str">
        <f>IFERROR(__xludf.DUMMYFUNCTION("""COMPUTED_VALUE"""),"HEP")</f>
        <v>HEP</v>
      </c>
      <c r="R350" s="7" t="s">
        <v>29</v>
      </c>
      <c r="S350" s="7" t="s">
        <v>30</v>
      </c>
      <c r="T350" s="7" t="s">
        <v>31</v>
      </c>
      <c r="U350" s="7" t="str">
        <f>IFERROR(__xludf.DUMMYFUNCTION("""COMPUTED_VALUE"""),"Mixto / Equilibrado")</f>
        <v>Mixto / Equilibrado</v>
      </c>
      <c r="V350" s="12" t="s">
        <v>92</v>
      </c>
    </row>
    <row r="351">
      <c r="A351" s="7" t="s">
        <v>93</v>
      </c>
      <c r="B351" s="7" t="s">
        <v>94</v>
      </c>
      <c r="C351" s="7" t="s">
        <v>101</v>
      </c>
      <c r="D351" s="8">
        <v>13779.76</v>
      </c>
      <c r="E351" s="8">
        <v>7046.0</v>
      </c>
      <c r="F351" s="8">
        <v>1306.0</v>
      </c>
      <c r="G351" s="9">
        <f t="shared" si="1"/>
        <v>10.55111792</v>
      </c>
      <c r="H351" s="9">
        <f t="shared" si="2"/>
        <v>1955.685495</v>
      </c>
      <c r="I351" s="10">
        <f t="shared" si="3"/>
        <v>0.185353392</v>
      </c>
      <c r="J351" s="7" t="str">
        <f>IFERROR(__xludf.DUMMYFUNCTION("""COMPUTED_VALUE"""),"Nte. Santander")</f>
        <v>Nte. Santander</v>
      </c>
      <c r="K351" s="7" t="str">
        <f>IFERROR(__xludf.DUMMYFUNCTION("""COMPUTED_VALUE"""),"Mujeres")</f>
        <v>Mujeres</v>
      </c>
      <c r="L351" s="7" t="str">
        <f>IFERROR(__xludf.DUMMYFUNCTION("""COMPUTED_VALUE"""),"25-34")</f>
        <v>25-34</v>
      </c>
      <c r="M351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51" s="7" t="s">
        <v>25</v>
      </c>
      <c r="O351" s="7" t="str">
        <f>IFERROR(__xludf.DUMMYFUNCTION("""COMPUTED_VALUE"""),"Empleo")</f>
        <v>Empleo</v>
      </c>
      <c r="P351" s="7" t="str">
        <f>IFERROR(__xludf.DUMMYFUNCTION("""COMPUTED_VALUE"""),"Desempleo")</f>
        <v>Desempleo</v>
      </c>
      <c r="Q351" s="7" t="str">
        <f>IFERROR(__xludf.DUMMYFUNCTION("""COMPUTED_VALUE"""),"VCO")</f>
        <v>VCO</v>
      </c>
      <c r="R351" s="7" t="s">
        <v>47</v>
      </c>
      <c r="S351" s="7" t="s">
        <v>43</v>
      </c>
      <c r="T351" s="7" t="s">
        <v>44</v>
      </c>
      <c r="U351" s="7" t="str">
        <f>IFERROR(__xludf.DUMMYFUNCTION("""COMPUTED_VALUE"""),"Mixto / Equilibrado")</f>
        <v>Mixto / Equilibrado</v>
      </c>
      <c r="V351" s="12" t="s">
        <v>102</v>
      </c>
    </row>
    <row r="352">
      <c r="A352" s="7" t="s">
        <v>80</v>
      </c>
      <c r="B352" s="7" t="s">
        <v>81</v>
      </c>
      <c r="C352" s="7" t="s">
        <v>91</v>
      </c>
      <c r="D352" s="8">
        <v>12948.29</v>
      </c>
      <c r="E352" s="8">
        <v>4074.0</v>
      </c>
      <c r="F352" s="8">
        <v>1690.0</v>
      </c>
      <c r="G352" s="9">
        <f t="shared" si="1"/>
        <v>7.661710059</v>
      </c>
      <c r="H352" s="9">
        <f t="shared" si="2"/>
        <v>3178.274423</v>
      </c>
      <c r="I352" s="10">
        <f t="shared" si="3"/>
        <v>0.4148257241</v>
      </c>
      <c r="J352" s="7" t="str">
        <f>IFERROR(__xludf.DUMMYFUNCTION("""COMPUTED_VALUE"""),"Bogotá")</f>
        <v>Bogotá</v>
      </c>
      <c r="K352" s="7" t="str">
        <f>IFERROR(__xludf.DUMMYFUNCTION("""COMPUTED_VALUE"""),"Mujeres")</f>
        <v>Mujeres</v>
      </c>
      <c r="L352" s="7" t="str">
        <f>IFERROR(__xludf.DUMMYFUNCTION("""COMPUTED_VALUE"""),"25-34")</f>
        <v>25-34</v>
      </c>
      <c r="M352" s="7" t="str">
        <f>IFERROR(__xludf.DUMMYFUNCTION("""COMPUTED_VALUE"""),"a los delincuentes les vamos a respirar en la nuca | ifz | hep | me")</f>
        <v>a los delincuentes les vamos a respirar en la nuca | ifz | hep | me</v>
      </c>
      <c r="N352" s="7" t="s">
        <v>25</v>
      </c>
      <c r="O352" s="7" t="str">
        <f>IFERROR(__xludf.DUMMYFUNCTION("""COMPUTED_VALUE"""),"Seguridad")</f>
        <v>Seguridad</v>
      </c>
      <c r="P352" s="7" t="str">
        <f>IFERROR(__xludf.DUMMYFUNCTION("""COMPUTED_VALUE"""),"Inteligencia / Fuerza")</f>
        <v>Inteligencia / Fuerza</v>
      </c>
      <c r="Q352" s="7" t="str">
        <f>IFERROR(__xludf.DUMMYFUNCTION("""COMPUTED_VALUE"""),"HEP")</f>
        <v>HEP</v>
      </c>
      <c r="R352" s="7" t="s">
        <v>29</v>
      </c>
      <c r="S352" s="7" t="s">
        <v>30</v>
      </c>
      <c r="T352" s="7" t="s">
        <v>31</v>
      </c>
      <c r="U352" s="7" t="str">
        <f>IFERROR(__xludf.DUMMYFUNCTION("""COMPUTED_VALUE"""),"Mixto / Equilibrado")</f>
        <v>Mixto / Equilibrado</v>
      </c>
      <c r="V352" s="12" t="s">
        <v>92</v>
      </c>
    </row>
    <row r="353">
      <c r="A353" s="7" t="s">
        <v>95</v>
      </c>
      <c r="B353" s="7" t="s">
        <v>96</v>
      </c>
      <c r="C353" s="7" t="s">
        <v>101</v>
      </c>
      <c r="D353" s="8">
        <v>12905.59</v>
      </c>
      <c r="E353" s="8">
        <v>6140.0</v>
      </c>
      <c r="F353" s="8">
        <v>641.0</v>
      </c>
      <c r="G353" s="9">
        <f t="shared" si="1"/>
        <v>20.13352574</v>
      </c>
      <c r="H353" s="9">
        <f t="shared" si="2"/>
        <v>2101.887622</v>
      </c>
      <c r="I353" s="10">
        <f t="shared" si="3"/>
        <v>0.1043973941</v>
      </c>
      <c r="J353" s="7" t="str">
        <f>IFERROR(__xludf.DUMMYFUNCTION("""COMPUTED_VALUE"""),"Cundinamarca")</f>
        <v>Cundinamarca</v>
      </c>
      <c r="K353" s="7" t="str">
        <f>IFERROR(__xludf.DUMMYFUNCTION("""COMPUTED_VALUE"""),"Hombres")</f>
        <v>Hombres</v>
      </c>
      <c r="L353" s="7" t="str">
        <f>IFERROR(__xludf.DUMMYFUNCTION("""COMPUTED_VALUE"""),"18-24")</f>
        <v>18-24</v>
      </c>
      <c r="M353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53" s="7" t="s">
        <v>25</v>
      </c>
      <c r="O353" s="7" t="str">
        <f>IFERROR(__xludf.DUMMYFUNCTION("""COMPUTED_VALUE"""),"Empleo")</f>
        <v>Empleo</v>
      </c>
      <c r="P353" s="7" t="str">
        <f>IFERROR(__xludf.DUMMYFUNCTION("""COMPUTED_VALUE"""),"Desempleo")</f>
        <v>Desempleo</v>
      </c>
      <c r="Q353" s="7" t="str">
        <f>IFERROR(__xludf.DUMMYFUNCTION("""COMPUTED_VALUE"""),"VCO")</f>
        <v>VCO</v>
      </c>
      <c r="R353" s="7" t="s">
        <v>47</v>
      </c>
      <c r="S353" s="7" t="s">
        <v>43</v>
      </c>
      <c r="T353" s="7" t="s">
        <v>44</v>
      </c>
      <c r="U353" s="7" t="str">
        <f>IFERROR(__xludf.DUMMYFUNCTION("""COMPUTED_VALUE"""),"Mixto / Equilibrado")</f>
        <v>Mixto / Equilibrado</v>
      </c>
      <c r="V353" s="12" t="s">
        <v>102</v>
      </c>
    </row>
    <row r="354">
      <c r="A354" s="7" t="s">
        <v>113</v>
      </c>
      <c r="B354" s="7" t="s">
        <v>114</v>
      </c>
      <c r="C354" s="7" t="s">
        <v>82</v>
      </c>
      <c r="D354" s="8">
        <v>12706.84</v>
      </c>
      <c r="E354" s="8">
        <v>6945.0</v>
      </c>
      <c r="F354" s="8">
        <v>1749.0</v>
      </c>
      <c r="G354" s="9">
        <f t="shared" si="1"/>
        <v>7.265202973</v>
      </c>
      <c r="H354" s="9">
        <f t="shared" si="2"/>
        <v>1829.638589</v>
      </c>
      <c r="I354" s="10">
        <f t="shared" si="3"/>
        <v>0.2518358531</v>
      </c>
      <c r="J354" s="7" t="str">
        <f>IFERROR(__xludf.DUMMYFUNCTION("""COMPUTED_VALUE"""),"Cundinamarca")</f>
        <v>Cundinamarca</v>
      </c>
      <c r="K354" s="7" t="str">
        <f>IFERROR(__xludf.DUMMYFUNCTION("""COMPUTED_VALUE"""),"Hombres")</f>
        <v>Hombres</v>
      </c>
      <c r="L354" s="7" t="str">
        <f>IFERROR(__xludf.DUMMYFUNCTION("""COMPUTED_VALUE"""),"55+")</f>
        <v>55+</v>
      </c>
      <c r="M354" s="7" t="str">
        <f>IFERROR(__xludf.DUMMYFUNCTION("""COMPUTED_VALUE"""),"el empleo es la mejor política social | ept | hep")</f>
        <v>el empleo es la mejor política social | ept | hep</v>
      </c>
      <c r="N354" s="7" t="s">
        <v>25</v>
      </c>
      <c r="O354" s="7" t="str">
        <f>IFERROR(__xludf.DUMMYFUNCTION("""COMPUTED_VALUE"""),"Empleo")</f>
        <v>Empleo</v>
      </c>
      <c r="P354" s="7" t="str">
        <f>IFERROR(__xludf.DUMMYFUNCTION("""COMPUTED_VALUE"""),"Empleo para todos")</f>
        <v>Empleo para todos</v>
      </c>
      <c r="Q354" s="7" t="str">
        <f>IFERROR(__xludf.DUMMYFUNCTION("""COMPUTED_VALUE"""),"HEP")</f>
        <v>HEP</v>
      </c>
      <c r="R354" s="7" t="s">
        <v>29</v>
      </c>
      <c r="S354" s="7" t="s">
        <v>30</v>
      </c>
      <c r="T354" s="7" t="s">
        <v>31</v>
      </c>
      <c r="U354" s="21" t="str">
        <f>IFERROR(__xludf.DUMMYFUNCTION("""COMPUTED_VALUE"""),"")</f>
        <v/>
      </c>
      <c r="V354" s="12" t="s">
        <v>86</v>
      </c>
    </row>
    <row r="355">
      <c r="A355" s="7" t="s">
        <v>97</v>
      </c>
      <c r="B355" s="7" t="s">
        <v>98</v>
      </c>
      <c r="C355" s="7" t="s">
        <v>89</v>
      </c>
      <c r="D355" s="8">
        <v>12698.63</v>
      </c>
      <c r="E355" s="8">
        <v>5466.0</v>
      </c>
      <c r="F355" s="8">
        <v>1012.0</v>
      </c>
      <c r="G355" s="9">
        <f t="shared" si="1"/>
        <v>12.54805336</v>
      </c>
      <c r="H355" s="9">
        <f t="shared" si="2"/>
        <v>2323.203439</v>
      </c>
      <c r="I355" s="10">
        <f t="shared" si="3"/>
        <v>0.1851445298</v>
      </c>
      <c r="J355" s="7" t="str">
        <f>IFERROR(__xludf.DUMMYFUNCTION("""COMPUTED_VALUE"""),"Cundinamarca")</f>
        <v>Cundinamarca</v>
      </c>
      <c r="K355" s="7" t="str">
        <f>IFERROR(__xludf.DUMMYFUNCTION("""COMPUTED_VALUE"""),"Hombres")</f>
        <v>Hombres</v>
      </c>
      <c r="L355" s="7" t="str">
        <f>IFERROR(__xludf.DUMMYFUNCTION("""COMPUTED_VALUE"""),"25-34")</f>
        <v>25-34</v>
      </c>
      <c r="M355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55" s="7" t="s">
        <v>25</v>
      </c>
      <c r="O355" s="7" t="str">
        <f>IFERROR(__xludf.DUMMYFUNCTION("""COMPUTED_VALUE"""),"Seguridad")</f>
        <v>Seguridad</v>
      </c>
      <c r="P355" s="7" t="str">
        <f>IFERROR(__xludf.DUMMYFUNCTION("""COMPUTED_VALUE"""),"Extorsión/Cárceles/Campo")</f>
        <v>Extorsión/Cárceles/Campo</v>
      </c>
      <c r="Q355" s="7" t="str">
        <f>IFERROR(__xludf.DUMMYFUNCTION("""COMPUTED_VALUE"""),"VEP")</f>
        <v>VEP</v>
      </c>
      <c r="R355" s="7" t="s">
        <v>47</v>
      </c>
      <c r="S355" s="7" t="s">
        <v>30</v>
      </c>
      <c r="T355" s="7" t="s">
        <v>31</v>
      </c>
      <c r="U355" s="7" t="str">
        <f>IFERROR(__xludf.DUMMYFUNCTION("""COMPUTED_VALUE"""),"Mixto / Equilibrado")</f>
        <v>Mixto / Equilibrado</v>
      </c>
      <c r="V355" s="12" t="s">
        <v>90</v>
      </c>
    </row>
    <row r="356">
      <c r="A356" s="7" t="s">
        <v>109</v>
      </c>
      <c r="B356" s="7" t="s">
        <v>110</v>
      </c>
      <c r="C356" s="7" t="s">
        <v>91</v>
      </c>
      <c r="D356" s="8">
        <v>12480.06</v>
      </c>
      <c r="E356" s="8">
        <v>3286.0</v>
      </c>
      <c r="F356" s="8">
        <v>1269.0</v>
      </c>
      <c r="G356" s="9">
        <f t="shared" si="1"/>
        <v>9.834562648</v>
      </c>
      <c r="H356" s="9">
        <f t="shared" si="2"/>
        <v>3797.948874</v>
      </c>
      <c r="I356" s="10">
        <f t="shared" si="3"/>
        <v>0.3861838101</v>
      </c>
      <c r="J356" s="7" t="str">
        <f>IFERROR(__xludf.DUMMYFUNCTION("""COMPUTED_VALUE"""),"Cundinamarca")</f>
        <v>Cundinamarca</v>
      </c>
      <c r="K356" s="7" t="str">
        <f>IFERROR(__xludf.DUMMYFUNCTION("""COMPUTED_VALUE"""),"Mujeres")</f>
        <v>Mujeres</v>
      </c>
      <c r="L356" s="7" t="str">
        <f>IFERROR(__xludf.DUMMYFUNCTION("""COMPUTED_VALUE"""),"18-24")</f>
        <v>18-24</v>
      </c>
      <c r="M356" s="7" t="str">
        <f>IFERROR(__xludf.DUMMYFUNCTION("""COMPUTED_VALUE"""),"a los delincuentes les vamos a respirar en la nuca | ifz | hep | me")</f>
        <v>a los delincuentes les vamos a respirar en la nuca | ifz | hep | me</v>
      </c>
      <c r="N356" s="7" t="s">
        <v>25</v>
      </c>
      <c r="O356" s="7" t="str">
        <f>IFERROR(__xludf.DUMMYFUNCTION("""COMPUTED_VALUE"""),"Seguridad")</f>
        <v>Seguridad</v>
      </c>
      <c r="P356" s="7" t="str">
        <f>IFERROR(__xludf.DUMMYFUNCTION("""COMPUTED_VALUE"""),"Inteligencia / Fuerza")</f>
        <v>Inteligencia / Fuerza</v>
      </c>
      <c r="Q356" s="7" t="str">
        <f>IFERROR(__xludf.DUMMYFUNCTION("""COMPUTED_VALUE"""),"HEP")</f>
        <v>HEP</v>
      </c>
      <c r="R356" s="7" t="s">
        <v>29</v>
      </c>
      <c r="S356" s="7" t="s">
        <v>30</v>
      </c>
      <c r="T356" s="7" t="s">
        <v>31</v>
      </c>
      <c r="U356" s="7" t="str">
        <f>IFERROR(__xludf.DUMMYFUNCTION("""COMPUTED_VALUE"""),"Mixto / Equilibrado")</f>
        <v>Mixto / Equilibrado</v>
      </c>
      <c r="V356" s="12" t="s">
        <v>92</v>
      </c>
    </row>
    <row r="357">
      <c r="A357" s="7" t="s">
        <v>111</v>
      </c>
      <c r="B357" s="7" t="s">
        <v>112</v>
      </c>
      <c r="C357" s="7" t="s">
        <v>101</v>
      </c>
      <c r="D357" s="8">
        <v>10951.34</v>
      </c>
      <c r="E357" s="8">
        <v>5403.0</v>
      </c>
      <c r="F357" s="8">
        <v>890.0</v>
      </c>
      <c r="G357" s="9">
        <f t="shared" si="1"/>
        <v>12.3048764</v>
      </c>
      <c r="H357" s="9">
        <f t="shared" si="2"/>
        <v>2026.89987</v>
      </c>
      <c r="I357" s="10">
        <f t="shared" si="3"/>
        <v>0.1647233019</v>
      </c>
      <c r="J357" s="7" t="str">
        <f>IFERROR(__xludf.DUMMYFUNCTION("""COMPUTED_VALUE"""),"Cundinamarca")</f>
        <v>Cundinamarca</v>
      </c>
      <c r="K357" s="7" t="str">
        <f>IFERROR(__xludf.DUMMYFUNCTION("""COMPUTED_VALUE"""),"Mujeres")</f>
        <v>Mujeres</v>
      </c>
      <c r="L357" s="7" t="str">
        <f>IFERROR(__xludf.DUMMYFUNCTION("""COMPUTED_VALUE"""),"55+")</f>
        <v>55+</v>
      </c>
      <c r="M357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57" s="7" t="s">
        <v>25</v>
      </c>
      <c r="O357" s="7" t="str">
        <f>IFERROR(__xludf.DUMMYFUNCTION("""COMPUTED_VALUE"""),"Empleo")</f>
        <v>Empleo</v>
      </c>
      <c r="P357" s="7" t="str">
        <f>IFERROR(__xludf.DUMMYFUNCTION("""COMPUTED_VALUE"""),"Desempleo")</f>
        <v>Desempleo</v>
      </c>
      <c r="Q357" s="7" t="str">
        <f>IFERROR(__xludf.DUMMYFUNCTION("""COMPUTED_VALUE"""),"VCO")</f>
        <v>VCO</v>
      </c>
      <c r="R357" s="7" t="s">
        <v>47</v>
      </c>
      <c r="S357" s="7" t="s">
        <v>43</v>
      </c>
      <c r="T357" s="7" t="s">
        <v>44</v>
      </c>
      <c r="U357" s="7" t="str">
        <f>IFERROR(__xludf.DUMMYFUNCTION("""COMPUTED_VALUE"""),"Mixto / Equilibrado")</f>
        <v>Mixto / Equilibrado</v>
      </c>
      <c r="V357" s="12" t="s">
        <v>102</v>
      </c>
    </row>
    <row r="358">
      <c r="A358" s="7" t="s">
        <v>109</v>
      </c>
      <c r="B358" s="7" t="s">
        <v>110</v>
      </c>
      <c r="C358" s="7" t="s">
        <v>89</v>
      </c>
      <c r="D358" s="8">
        <v>10682.47</v>
      </c>
      <c r="E358" s="8">
        <v>4804.0</v>
      </c>
      <c r="F358" s="8">
        <v>695.0</v>
      </c>
      <c r="G358" s="9">
        <f t="shared" si="1"/>
        <v>15.37046043</v>
      </c>
      <c r="H358" s="9">
        <f t="shared" si="2"/>
        <v>2223.661532</v>
      </c>
      <c r="I358" s="10">
        <f t="shared" si="3"/>
        <v>0.1446711074</v>
      </c>
      <c r="J358" s="7" t="str">
        <f>IFERROR(__xludf.DUMMYFUNCTION("""COMPUTED_VALUE"""),"Cundinamarca")</f>
        <v>Cundinamarca</v>
      </c>
      <c r="K358" s="7" t="str">
        <f>IFERROR(__xludf.DUMMYFUNCTION("""COMPUTED_VALUE"""),"Mujeres")</f>
        <v>Mujeres</v>
      </c>
      <c r="L358" s="7" t="str">
        <f>IFERROR(__xludf.DUMMYFUNCTION("""COMPUTED_VALUE"""),"18-24")</f>
        <v>18-24</v>
      </c>
      <c r="M358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58" s="7" t="s">
        <v>25</v>
      </c>
      <c r="O358" s="7" t="str">
        <f>IFERROR(__xludf.DUMMYFUNCTION("""COMPUTED_VALUE"""),"Seguridad")</f>
        <v>Seguridad</v>
      </c>
      <c r="P358" s="7" t="str">
        <f>IFERROR(__xludf.DUMMYFUNCTION("""COMPUTED_VALUE"""),"Extorsión/Cárceles/Campo")</f>
        <v>Extorsión/Cárceles/Campo</v>
      </c>
      <c r="Q358" s="7" t="str">
        <f>IFERROR(__xludf.DUMMYFUNCTION("""COMPUTED_VALUE"""),"VEP")</f>
        <v>VEP</v>
      </c>
      <c r="R358" s="7" t="s">
        <v>47</v>
      </c>
      <c r="S358" s="7" t="s">
        <v>30</v>
      </c>
      <c r="T358" s="7" t="s">
        <v>31</v>
      </c>
      <c r="U358" s="7" t="str">
        <f>IFERROR(__xludf.DUMMYFUNCTION("""COMPUTED_VALUE"""),"Mixto / Equilibrado")</f>
        <v>Mixto / Equilibrado</v>
      </c>
      <c r="V358" s="12" t="s">
        <v>90</v>
      </c>
    </row>
    <row r="359">
      <c r="A359" s="7" t="s">
        <v>111</v>
      </c>
      <c r="B359" s="7" t="s">
        <v>112</v>
      </c>
      <c r="C359" s="7" t="s">
        <v>89</v>
      </c>
      <c r="D359" s="8">
        <v>10553.85</v>
      </c>
      <c r="E359" s="8">
        <v>4529.0</v>
      </c>
      <c r="F359" s="8">
        <v>858.0</v>
      </c>
      <c r="G359" s="9">
        <f t="shared" si="1"/>
        <v>12.30052448</v>
      </c>
      <c r="H359" s="9">
        <f t="shared" si="2"/>
        <v>2330.282623</v>
      </c>
      <c r="I359" s="10">
        <f t="shared" si="3"/>
        <v>0.1894457938</v>
      </c>
      <c r="J359" s="7" t="str">
        <f>IFERROR(__xludf.DUMMYFUNCTION("""COMPUTED_VALUE"""),"Cundinamarca")</f>
        <v>Cundinamarca</v>
      </c>
      <c r="K359" s="7" t="str">
        <f>IFERROR(__xludf.DUMMYFUNCTION("""COMPUTED_VALUE"""),"Mujeres")</f>
        <v>Mujeres</v>
      </c>
      <c r="L359" s="7" t="str">
        <f>IFERROR(__xludf.DUMMYFUNCTION("""COMPUTED_VALUE"""),"55+")</f>
        <v>55+</v>
      </c>
      <c r="M359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59" s="7" t="s">
        <v>25</v>
      </c>
      <c r="O359" s="7" t="str">
        <f>IFERROR(__xludf.DUMMYFUNCTION("""COMPUTED_VALUE"""),"Seguridad")</f>
        <v>Seguridad</v>
      </c>
      <c r="P359" s="7" t="str">
        <f>IFERROR(__xludf.DUMMYFUNCTION("""COMPUTED_VALUE"""),"Extorsión/Cárceles/Campo")</f>
        <v>Extorsión/Cárceles/Campo</v>
      </c>
      <c r="Q359" s="7" t="str">
        <f>IFERROR(__xludf.DUMMYFUNCTION("""COMPUTED_VALUE"""),"VEP")</f>
        <v>VEP</v>
      </c>
      <c r="R359" s="7" t="s">
        <v>47</v>
      </c>
      <c r="S359" s="7" t="s">
        <v>30</v>
      </c>
      <c r="T359" s="7" t="s">
        <v>31</v>
      </c>
      <c r="U359" s="7" t="str">
        <f>IFERROR(__xludf.DUMMYFUNCTION("""COMPUTED_VALUE"""),"Mixto / Equilibrado")</f>
        <v>Mixto / Equilibrado</v>
      </c>
      <c r="V359" s="12" t="s">
        <v>90</v>
      </c>
    </row>
    <row r="360">
      <c r="A360" s="7" t="s">
        <v>107</v>
      </c>
      <c r="B360" s="7" t="s">
        <v>108</v>
      </c>
      <c r="C360" s="7" t="s">
        <v>89</v>
      </c>
      <c r="D360" s="8">
        <v>10357.84</v>
      </c>
      <c r="E360" s="8">
        <v>4527.0</v>
      </c>
      <c r="F360" s="8">
        <v>901.0</v>
      </c>
      <c r="G360" s="9">
        <f t="shared" si="1"/>
        <v>11.49593785</v>
      </c>
      <c r="H360" s="9">
        <f t="shared" si="2"/>
        <v>2288.014137</v>
      </c>
      <c r="I360" s="10">
        <f t="shared" si="3"/>
        <v>0.1990280539</v>
      </c>
      <c r="J360" s="7" t="str">
        <f>IFERROR(__xludf.DUMMYFUNCTION("""COMPUTED_VALUE"""),"Cundinamarca")</f>
        <v>Cundinamarca</v>
      </c>
      <c r="K360" s="7" t="str">
        <f>IFERROR(__xludf.DUMMYFUNCTION("""COMPUTED_VALUE"""),"Hombres")</f>
        <v>Hombres</v>
      </c>
      <c r="L360" s="7" t="str">
        <f>IFERROR(__xludf.DUMMYFUNCTION("""COMPUTED_VALUE"""),"35-44")</f>
        <v>35-44</v>
      </c>
      <c r="M360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60" s="7" t="s">
        <v>25</v>
      </c>
      <c r="O360" s="7" t="str">
        <f>IFERROR(__xludf.DUMMYFUNCTION("""COMPUTED_VALUE"""),"Seguridad")</f>
        <v>Seguridad</v>
      </c>
      <c r="P360" s="7" t="str">
        <f>IFERROR(__xludf.DUMMYFUNCTION("""COMPUTED_VALUE"""),"Extorsión/Cárceles/Campo")</f>
        <v>Extorsión/Cárceles/Campo</v>
      </c>
      <c r="Q360" s="7" t="str">
        <f>IFERROR(__xludf.DUMMYFUNCTION("""COMPUTED_VALUE"""),"VEP")</f>
        <v>VEP</v>
      </c>
      <c r="R360" s="7" t="s">
        <v>47</v>
      </c>
      <c r="S360" s="7" t="s">
        <v>30</v>
      </c>
      <c r="T360" s="7" t="s">
        <v>31</v>
      </c>
      <c r="U360" s="7" t="str">
        <f>IFERROR(__xludf.DUMMYFUNCTION("""COMPUTED_VALUE"""),"Mixto / Equilibrado")</f>
        <v>Mixto / Equilibrado</v>
      </c>
      <c r="V360" s="12" t="s">
        <v>90</v>
      </c>
    </row>
    <row r="361">
      <c r="A361" s="7" t="s">
        <v>103</v>
      </c>
      <c r="B361" s="7" t="s">
        <v>104</v>
      </c>
      <c r="C361" s="7" t="s">
        <v>101</v>
      </c>
      <c r="D361" s="8">
        <v>10129.75</v>
      </c>
      <c r="E361" s="8">
        <v>4038.0</v>
      </c>
      <c r="F361" s="8">
        <v>895.0</v>
      </c>
      <c r="G361" s="9">
        <f t="shared" si="1"/>
        <v>11.31815642</v>
      </c>
      <c r="H361" s="9">
        <f t="shared" si="2"/>
        <v>2508.605745</v>
      </c>
      <c r="I361" s="10">
        <f t="shared" si="3"/>
        <v>0.2216443784</v>
      </c>
      <c r="J361" s="7" t="str">
        <f>IFERROR(__xludf.DUMMYFUNCTION("""COMPUTED_VALUE"""),"Nte. Santander")</f>
        <v>Nte. Santander</v>
      </c>
      <c r="K361" s="7" t="str">
        <f>IFERROR(__xludf.DUMMYFUNCTION("""COMPUTED_VALUE"""),"Mujeres")</f>
        <v>Mujeres</v>
      </c>
      <c r="L361" s="7" t="str">
        <f>IFERROR(__xludf.DUMMYFUNCTION("""COMPUTED_VALUE"""),"35-44")</f>
        <v>35-44</v>
      </c>
      <c r="M361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61" s="7" t="s">
        <v>25</v>
      </c>
      <c r="O361" s="7" t="str">
        <f>IFERROR(__xludf.DUMMYFUNCTION("""COMPUTED_VALUE"""),"Empleo")</f>
        <v>Empleo</v>
      </c>
      <c r="P361" s="7" t="str">
        <f>IFERROR(__xludf.DUMMYFUNCTION("""COMPUTED_VALUE"""),"Desempleo")</f>
        <v>Desempleo</v>
      </c>
      <c r="Q361" s="7" t="str">
        <f>IFERROR(__xludf.DUMMYFUNCTION("""COMPUTED_VALUE"""),"VCO")</f>
        <v>VCO</v>
      </c>
      <c r="R361" s="7" t="s">
        <v>47</v>
      </c>
      <c r="S361" s="7" t="s">
        <v>43</v>
      </c>
      <c r="T361" s="7" t="s">
        <v>44</v>
      </c>
      <c r="U361" s="7" t="str">
        <f>IFERROR(__xludf.DUMMYFUNCTION("""COMPUTED_VALUE"""),"Mixto / Equilibrado")</f>
        <v>Mixto / Equilibrado</v>
      </c>
      <c r="V361" s="12" t="s">
        <v>102</v>
      </c>
    </row>
    <row r="362">
      <c r="A362" s="7" t="s">
        <v>105</v>
      </c>
      <c r="B362" s="7" t="s">
        <v>106</v>
      </c>
      <c r="C362" s="7" t="s">
        <v>101</v>
      </c>
      <c r="D362" s="8">
        <v>9600.26</v>
      </c>
      <c r="E362" s="8">
        <v>4562.0</v>
      </c>
      <c r="F362" s="8">
        <v>735.0</v>
      </c>
      <c r="G362" s="9">
        <f t="shared" si="1"/>
        <v>13.06157823</v>
      </c>
      <c r="H362" s="9">
        <f t="shared" si="2"/>
        <v>2104.397194</v>
      </c>
      <c r="I362" s="10">
        <f t="shared" si="3"/>
        <v>0.1611135467</v>
      </c>
      <c r="J362" s="7" t="str">
        <f>IFERROR(__xludf.DUMMYFUNCTION("""COMPUTED_VALUE"""),"Cundinamarca")</f>
        <v>Cundinamarca</v>
      </c>
      <c r="K362" s="7" t="str">
        <f>IFERROR(__xludf.DUMMYFUNCTION("""COMPUTED_VALUE"""),"Mujeres")</f>
        <v>Mujeres</v>
      </c>
      <c r="L362" s="7" t="str">
        <f>IFERROR(__xludf.DUMMYFUNCTION("""COMPUTED_VALUE"""),"35-44")</f>
        <v>35-44</v>
      </c>
      <c r="M362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62" s="7" t="s">
        <v>25</v>
      </c>
      <c r="O362" s="7" t="str">
        <f>IFERROR(__xludf.DUMMYFUNCTION("""COMPUTED_VALUE"""),"Empleo")</f>
        <v>Empleo</v>
      </c>
      <c r="P362" s="7" t="str">
        <f>IFERROR(__xludf.DUMMYFUNCTION("""COMPUTED_VALUE"""),"Desempleo")</f>
        <v>Desempleo</v>
      </c>
      <c r="Q362" s="7" t="str">
        <f>IFERROR(__xludf.DUMMYFUNCTION("""COMPUTED_VALUE"""),"VCO")</f>
        <v>VCO</v>
      </c>
      <c r="R362" s="7" t="s">
        <v>47</v>
      </c>
      <c r="S362" s="7" t="s">
        <v>43</v>
      </c>
      <c r="T362" s="7" t="s">
        <v>44</v>
      </c>
      <c r="U362" s="7" t="str">
        <f>IFERROR(__xludf.DUMMYFUNCTION("""COMPUTED_VALUE"""),"Mixto / Equilibrado")</f>
        <v>Mixto / Equilibrado</v>
      </c>
      <c r="V362" s="12" t="s">
        <v>102</v>
      </c>
    </row>
    <row r="363">
      <c r="A363" s="7" t="s">
        <v>103</v>
      </c>
      <c r="B363" s="7" t="s">
        <v>104</v>
      </c>
      <c r="C363" s="7" t="s">
        <v>89</v>
      </c>
      <c r="D363" s="8">
        <v>8958.29</v>
      </c>
      <c r="E363" s="8">
        <v>4004.0</v>
      </c>
      <c r="F363" s="8">
        <v>716.0</v>
      </c>
      <c r="G363" s="9">
        <f t="shared" si="1"/>
        <v>12.51157821</v>
      </c>
      <c r="H363" s="9">
        <f t="shared" si="2"/>
        <v>2237.335165</v>
      </c>
      <c r="I363" s="10">
        <f t="shared" si="3"/>
        <v>0.1788211788</v>
      </c>
      <c r="J363" s="7" t="str">
        <f>IFERROR(__xludf.DUMMYFUNCTION("""COMPUTED_VALUE"""),"Nte. Santander")</f>
        <v>Nte. Santander</v>
      </c>
      <c r="K363" s="7" t="str">
        <f>IFERROR(__xludf.DUMMYFUNCTION("""COMPUTED_VALUE"""),"Mujeres")</f>
        <v>Mujeres</v>
      </c>
      <c r="L363" s="7" t="str">
        <f>IFERROR(__xludf.DUMMYFUNCTION("""COMPUTED_VALUE"""),"35-44")</f>
        <v>35-44</v>
      </c>
      <c r="M363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63" s="7" t="s">
        <v>25</v>
      </c>
      <c r="O363" s="7" t="str">
        <f>IFERROR(__xludf.DUMMYFUNCTION("""COMPUTED_VALUE"""),"Seguridad")</f>
        <v>Seguridad</v>
      </c>
      <c r="P363" s="7" t="str">
        <f>IFERROR(__xludf.DUMMYFUNCTION("""COMPUTED_VALUE"""),"Extorsión/Cárceles/Campo")</f>
        <v>Extorsión/Cárceles/Campo</v>
      </c>
      <c r="Q363" s="7" t="str">
        <f>IFERROR(__xludf.DUMMYFUNCTION("""COMPUTED_VALUE"""),"VEP")</f>
        <v>VEP</v>
      </c>
      <c r="R363" s="7" t="s">
        <v>47</v>
      </c>
      <c r="S363" s="7" t="s">
        <v>30</v>
      </c>
      <c r="T363" s="7" t="s">
        <v>31</v>
      </c>
      <c r="U363" s="7" t="str">
        <f>IFERROR(__xludf.DUMMYFUNCTION("""COMPUTED_VALUE"""),"Mixto / Equilibrado")</f>
        <v>Mixto / Equilibrado</v>
      </c>
      <c r="V363" s="12" t="s">
        <v>90</v>
      </c>
    </row>
    <row r="364">
      <c r="A364" s="7" t="s">
        <v>105</v>
      </c>
      <c r="B364" s="7" t="s">
        <v>106</v>
      </c>
      <c r="C364" s="7" t="s">
        <v>89</v>
      </c>
      <c r="D364" s="8">
        <v>8520.73</v>
      </c>
      <c r="E364" s="8">
        <v>4042.0</v>
      </c>
      <c r="F364" s="8">
        <v>749.0</v>
      </c>
      <c r="G364" s="9">
        <f t="shared" si="1"/>
        <v>11.37614152</v>
      </c>
      <c r="H364" s="9">
        <f t="shared" si="2"/>
        <v>2108.047996</v>
      </c>
      <c r="I364" s="10">
        <f t="shared" si="3"/>
        <v>0.1853043048</v>
      </c>
      <c r="J364" s="7" t="str">
        <f>IFERROR(__xludf.DUMMYFUNCTION("""COMPUTED_VALUE"""),"Cundinamarca")</f>
        <v>Cundinamarca</v>
      </c>
      <c r="K364" s="7" t="str">
        <f>IFERROR(__xludf.DUMMYFUNCTION("""COMPUTED_VALUE"""),"Mujeres")</f>
        <v>Mujeres</v>
      </c>
      <c r="L364" s="7" t="str">
        <f>IFERROR(__xludf.DUMMYFUNCTION("""COMPUTED_VALUE"""),"35-44")</f>
        <v>35-44</v>
      </c>
      <c r="M364" s="7" t="str">
        <f>IFERROR(__xludf.DUMMYFUNCTION("""COMPUTED_VALUE"""),"con seguridad en el campo, convertiremos a colombia en la mayor despensa agrícola en el mundo. | ecc | vep | me")</f>
        <v>con seguridad en el campo, convertiremos a colombia en la mayor despensa agrícola en el mundo. | ecc | vep | me</v>
      </c>
      <c r="N364" s="7" t="s">
        <v>25</v>
      </c>
      <c r="O364" s="7" t="str">
        <f>IFERROR(__xludf.DUMMYFUNCTION("""COMPUTED_VALUE"""),"Seguridad")</f>
        <v>Seguridad</v>
      </c>
      <c r="P364" s="7" t="str">
        <f>IFERROR(__xludf.DUMMYFUNCTION("""COMPUTED_VALUE"""),"Extorsión/Cárceles/Campo")</f>
        <v>Extorsión/Cárceles/Campo</v>
      </c>
      <c r="Q364" s="7" t="str">
        <f>IFERROR(__xludf.DUMMYFUNCTION("""COMPUTED_VALUE"""),"VEP")</f>
        <v>VEP</v>
      </c>
      <c r="R364" s="7" t="s">
        <v>47</v>
      </c>
      <c r="S364" s="7" t="s">
        <v>30</v>
      </c>
      <c r="T364" s="7" t="s">
        <v>31</v>
      </c>
      <c r="U364" s="7" t="str">
        <f>IFERROR(__xludf.DUMMYFUNCTION("""COMPUTED_VALUE"""),"Mixto / Equilibrado")</f>
        <v>Mixto / Equilibrado</v>
      </c>
      <c r="V364" s="12" t="s">
        <v>90</v>
      </c>
    </row>
    <row r="365">
      <c r="A365" s="7" t="s">
        <v>36</v>
      </c>
      <c r="B365" s="7" t="s">
        <v>37</v>
      </c>
      <c r="C365" s="7" t="s">
        <v>115</v>
      </c>
      <c r="D365" s="8">
        <v>6877.96</v>
      </c>
      <c r="E365" s="8">
        <v>2082.0</v>
      </c>
      <c r="F365" s="8">
        <v>946.0</v>
      </c>
      <c r="G365" s="9">
        <f t="shared" si="1"/>
        <v>7.270570825</v>
      </c>
      <c r="H365" s="9">
        <f t="shared" si="2"/>
        <v>3303.535062</v>
      </c>
      <c r="I365" s="10">
        <f t="shared" si="3"/>
        <v>0.4543707973</v>
      </c>
      <c r="J365" s="7" t="str">
        <f>IFERROR(__xludf.DUMMYFUNCTION("""COMPUTED_VALUE"""),"Antioquia")</f>
        <v>Antioquia</v>
      </c>
      <c r="K365" s="7" t="str">
        <f>IFERROR(__xludf.DUMMYFUNCTION("""COMPUTED_VALUE"""),"Mujeres")</f>
        <v>Mujeres</v>
      </c>
      <c r="L365" s="7" t="str">
        <f>IFERROR(__xludf.DUMMYFUNCTION("""COMPUTED_VALUE"""),"25-34")</f>
        <v>25-34</v>
      </c>
      <c r="M365" s="7" t="str">
        <f>IFERROR(__xludf.DUMMYFUNCTION("""COMPUTED_VALUE"""),"no a la consulta popular: es momento de defender colombia | cpu | hep | sc")</f>
        <v>no a la consulta popular: es momento de defender colombia | cpu | hep | sc</v>
      </c>
      <c r="N365" s="7" t="s">
        <v>25</v>
      </c>
      <c r="O365" s="7" t="str">
        <f>IFERROR(__xludf.DUMMYFUNCTION("""COMPUTED_VALUE"""),"Petro/Corrupción/Política")</f>
        <v>Petro/Corrupción/Política</v>
      </c>
      <c r="P365" s="7" t="str">
        <f>IFERROR(__xludf.DUMMYFUNCTION("""COMPUTED_VALUE"""),"Consulta Popular")</f>
        <v>Consulta Popular</v>
      </c>
      <c r="Q365" s="7" t="str">
        <f>IFERROR(__xludf.DUMMYFUNCTION("""COMPUTED_VALUE"""),"HEP")</f>
        <v>HEP</v>
      </c>
      <c r="R365" s="7" t="s">
        <v>29</v>
      </c>
      <c r="S365" s="7" t="s">
        <v>30</v>
      </c>
      <c r="T365" s="7" t="s">
        <v>31</v>
      </c>
      <c r="U365" s="7" t="str">
        <f>IFERROR(__xludf.DUMMYFUNCTION("""COMPUTED_VALUE"""),"Sencillo / Cotidiano")</f>
        <v>Sencillo / Cotidiano</v>
      </c>
      <c r="V365" s="12" t="s">
        <v>116</v>
      </c>
    </row>
    <row r="366">
      <c r="A366" s="7" t="s">
        <v>109</v>
      </c>
      <c r="B366" s="7" t="s">
        <v>110</v>
      </c>
      <c r="C366" s="7" t="s">
        <v>101</v>
      </c>
      <c r="D366" s="8">
        <v>6204.02</v>
      </c>
      <c r="E366" s="8">
        <v>2771.0</v>
      </c>
      <c r="F366" s="8">
        <v>346.0</v>
      </c>
      <c r="G366" s="9">
        <f t="shared" si="1"/>
        <v>17.93069364</v>
      </c>
      <c r="H366" s="9">
        <f t="shared" si="2"/>
        <v>2238.910141</v>
      </c>
      <c r="I366" s="10">
        <f t="shared" si="3"/>
        <v>0.1248646698</v>
      </c>
      <c r="J366" s="7" t="str">
        <f>IFERROR(__xludf.DUMMYFUNCTION("""COMPUTED_VALUE"""),"Cundinamarca")</f>
        <v>Cundinamarca</v>
      </c>
      <c r="K366" s="7" t="str">
        <f>IFERROR(__xludf.DUMMYFUNCTION("""COMPUTED_VALUE"""),"Mujeres")</f>
        <v>Mujeres</v>
      </c>
      <c r="L366" s="7" t="str">
        <f>IFERROR(__xludf.DUMMYFUNCTION("""COMPUTED_VALUE"""),"18-24")</f>
        <v>18-24</v>
      </c>
      <c r="M366" s="7" t="str">
        <f>IFERROR(__xludf.DUMMYFUNCTION("""COMPUTED_VALUE"""),"las preguntas de la consulta popular son una completa burla para los trabajadores. | des | vco | me")</f>
        <v>las preguntas de la consulta popular son una completa burla para los trabajadores. | des | vco | me</v>
      </c>
      <c r="N366" s="7" t="s">
        <v>25</v>
      </c>
      <c r="O366" s="7" t="str">
        <f>IFERROR(__xludf.DUMMYFUNCTION("""COMPUTED_VALUE"""),"Empleo")</f>
        <v>Empleo</v>
      </c>
      <c r="P366" s="7" t="str">
        <f>IFERROR(__xludf.DUMMYFUNCTION("""COMPUTED_VALUE"""),"Desempleo")</f>
        <v>Desempleo</v>
      </c>
      <c r="Q366" s="7" t="str">
        <f>IFERROR(__xludf.DUMMYFUNCTION("""COMPUTED_VALUE"""),"VCO")</f>
        <v>VCO</v>
      </c>
      <c r="R366" s="7" t="s">
        <v>47</v>
      </c>
      <c r="S366" s="7" t="s">
        <v>43</v>
      </c>
      <c r="T366" s="7" t="s">
        <v>44</v>
      </c>
      <c r="U366" s="7" t="str">
        <f>IFERROR(__xludf.DUMMYFUNCTION("""COMPUTED_VALUE"""),"Mixto / Equilibrado")</f>
        <v>Mixto / Equilibrado</v>
      </c>
      <c r="V366" s="12" t="s">
        <v>102</v>
      </c>
    </row>
    <row r="367">
      <c r="A367" s="7" t="s">
        <v>55</v>
      </c>
      <c r="B367" s="7" t="s">
        <v>56</v>
      </c>
      <c r="C367" s="7" t="s">
        <v>115</v>
      </c>
      <c r="D367" s="8">
        <v>6190.51</v>
      </c>
      <c r="E367" s="8">
        <v>1760.0</v>
      </c>
      <c r="F367" s="8">
        <v>853.0</v>
      </c>
      <c r="G367" s="9">
        <f t="shared" si="1"/>
        <v>7.257338804</v>
      </c>
      <c r="H367" s="9">
        <f t="shared" si="2"/>
        <v>3517.335227</v>
      </c>
      <c r="I367" s="10">
        <f t="shared" si="3"/>
        <v>0.4846590909</v>
      </c>
      <c r="J367" s="7" t="str">
        <f>IFERROR(__xludf.DUMMYFUNCTION("""COMPUTED_VALUE"""),"Antioquia")</f>
        <v>Antioquia</v>
      </c>
      <c r="K367" s="7" t="str">
        <f>IFERROR(__xludf.DUMMYFUNCTION("""COMPUTED_VALUE"""),"Mujeres")</f>
        <v>Mujeres</v>
      </c>
      <c r="L367" s="7" t="str">
        <f>IFERROR(__xludf.DUMMYFUNCTION("""COMPUTED_VALUE"""),"35-44")</f>
        <v>35-44</v>
      </c>
      <c r="M367" s="7" t="str">
        <f>IFERROR(__xludf.DUMMYFUNCTION("""COMPUTED_VALUE"""),"no a la consulta popular: es momento de defender colombia | cpu | hep | sc")</f>
        <v>no a la consulta popular: es momento de defender colombia | cpu | hep | sc</v>
      </c>
      <c r="N367" s="7" t="s">
        <v>25</v>
      </c>
      <c r="O367" s="7" t="str">
        <f>IFERROR(__xludf.DUMMYFUNCTION("""COMPUTED_VALUE"""),"Petro/Corrupción/Política")</f>
        <v>Petro/Corrupción/Política</v>
      </c>
      <c r="P367" s="7" t="str">
        <f>IFERROR(__xludf.DUMMYFUNCTION("""COMPUTED_VALUE"""),"Consulta Popular")</f>
        <v>Consulta Popular</v>
      </c>
      <c r="Q367" s="7" t="str">
        <f>IFERROR(__xludf.DUMMYFUNCTION("""COMPUTED_VALUE"""),"HEP")</f>
        <v>HEP</v>
      </c>
      <c r="R367" s="7" t="s">
        <v>29</v>
      </c>
      <c r="S367" s="7" t="s">
        <v>30</v>
      </c>
      <c r="T367" s="7" t="s">
        <v>31</v>
      </c>
      <c r="U367" s="7" t="str">
        <f>IFERROR(__xludf.DUMMYFUNCTION("""COMPUTED_VALUE"""),"Sencillo / Cotidiano")</f>
        <v>Sencillo / Cotidiano</v>
      </c>
      <c r="V367" s="12" t="s">
        <v>116</v>
      </c>
    </row>
    <row r="368">
      <c r="A368" s="14" t="s">
        <v>113</v>
      </c>
      <c r="B368" s="14" t="s">
        <v>114</v>
      </c>
      <c r="C368" s="14" t="s">
        <v>74</v>
      </c>
      <c r="D368" s="15">
        <v>6148.05</v>
      </c>
      <c r="E368" s="15">
        <v>1973.0</v>
      </c>
      <c r="F368" s="15">
        <v>901.0</v>
      </c>
      <c r="G368" s="16">
        <f t="shared" si="1"/>
        <v>6.823584906</v>
      </c>
      <c r="H368" s="16">
        <f t="shared" si="2"/>
        <v>3116.092245</v>
      </c>
      <c r="I368" s="17">
        <f t="shared" si="3"/>
        <v>0.4566649772</v>
      </c>
      <c r="J368" s="14" t="str">
        <f>IFERROR(__xludf.DUMMYFUNCTION("""COMPUTED_VALUE"""),"Cundinamarca")</f>
        <v>Cundinamarca</v>
      </c>
      <c r="K368" s="14" t="str">
        <f>IFERROR(__xludf.DUMMYFUNCTION("""COMPUTED_VALUE"""),"Hombres")</f>
        <v>Hombres</v>
      </c>
      <c r="L368" s="14" t="str">
        <f>IFERROR(__xludf.DUMMYFUNCTION("""COMPUTED_VALUE"""),"55+")</f>
        <v>55+</v>
      </c>
      <c r="M368" s="14" t="str">
        <f>IFERROR(__xludf.DUMMYFUNCTION("""COMPUTED_VALUE"""),"anuncio 1")</f>
        <v>anuncio 1</v>
      </c>
      <c r="N368" s="14" t="s">
        <v>25</v>
      </c>
      <c r="O368" s="14" t="str">
        <f>IFERROR(__xludf.DUMMYFUNCTION("""COMPUTED_VALUE"""),"Seguridad")</f>
        <v>Seguridad</v>
      </c>
      <c r="P368" s="14" t="str">
        <f>IFERROR(__xludf.DUMMYFUNCTION("""COMPUTED_VALUE"""),"")</f>
        <v/>
      </c>
      <c r="Q368" s="14" t="str">
        <f>IFERROR(__xludf.DUMMYFUNCTION("""COMPUTED_VALUE"""),"")</f>
        <v/>
      </c>
      <c r="R368" s="14" t="s">
        <v>75</v>
      </c>
      <c r="S368" s="14" t="s">
        <v>75</v>
      </c>
      <c r="T368" s="14" t="s">
        <v>75</v>
      </c>
      <c r="U368" s="14" t="str">
        <f>IFERROR(__xludf.DUMMYFUNCTION("""COMPUTED_VALUE"""),"")</f>
        <v/>
      </c>
      <c r="V368" s="18"/>
      <c r="W368" s="19"/>
      <c r="X368" s="19"/>
      <c r="Y368" s="19"/>
      <c r="Z368" s="19"/>
    </row>
    <row r="369">
      <c r="A369" s="7" t="s">
        <v>113</v>
      </c>
      <c r="B369" s="7" t="s">
        <v>114</v>
      </c>
      <c r="C369" s="7" t="s">
        <v>91</v>
      </c>
      <c r="D369" s="8">
        <v>4899.24</v>
      </c>
      <c r="E369" s="8">
        <v>1703.0</v>
      </c>
      <c r="F369" s="8">
        <v>635.0</v>
      </c>
      <c r="G369" s="9">
        <f t="shared" si="1"/>
        <v>7.715338583</v>
      </c>
      <c r="H369" s="9">
        <f t="shared" si="2"/>
        <v>2876.829125</v>
      </c>
      <c r="I369" s="10">
        <f t="shared" si="3"/>
        <v>0.3728714034</v>
      </c>
      <c r="J369" s="7" t="str">
        <f>IFERROR(__xludf.DUMMYFUNCTION("""COMPUTED_VALUE"""),"Cundinamarca")</f>
        <v>Cundinamarca</v>
      </c>
      <c r="K369" s="7" t="str">
        <f>IFERROR(__xludf.DUMMYFUNCTION("""COMPUTED_VALUE"""),"Hombres")</f>
        <v>Hombres</v>
      </c>
      <c r="L369" s="7" t="str">
        <f>IFERROR(__xludf.DUMMYFUNCTION("""COMPUTED_VALUE"""),"55+")</f>
        <v>55+</v>
      </c>
      <c r="M369" s="7" t="str">
        <f>IFERROR(__xludf.DUMMYFUNCTION("""COMPUTED_VALUE"""),"a los delincuentes les vamos a respirar en la nuca | ifz | hep | me")</f>
        <v>a los delincuentes les vamos a respirar en la nuca | ifz | hep | me</v>
      </c>
      <c r="N369" s="7" t="s">
        <v>25</v>
      </c>
      <c r="O369" s="7" t="str">
        <f>IFERROR(__xludf.DUMMYFUNCTION("""COMPUTED_VALUE"""),"Seguridad")</f>
        <v>Seguridad</v>
      </c>
      <c r="P369" s="7" t="str">
        <f>IFERROR(__xludf.DUMMYFUNCTION("""COMPUTED_VALUE"""),"Inteligencia / Fuerza")</f>
        <v>Inteligencia / Fuerza</v>
      </c>
      <c r="Q369" s="7" t="str">
        <f>IFERROR(__xludf.DUMMYFUNCTION("""COMPUTED_VALUE"""),"HEP")</f>
        <v>HEP</v>
      </c>
      <c r="R369" s="7" t="s">
        <v>29</v>
      </c>
      <c r="S369" s="7" t="s">
        <v>30</v>
      </c>
      <c r="T369" s="7" t="s">
        <v>31</v>
      </c>
      <c r="U369" s="7" t="str">
        <f>IFERROR(__xludf.DUMMYFUNCTION("""COMPUTED_VALUE"""),"Mixto / Equilibrado")</f>
        <v>Mixto / Equilibrado</v>
      </c>
      <c r="V369" s="12" t="s">
        <v>92</v>
      </c>
    </row>
    <row r="370">
      <c r="A370" s="7" t="s">
        <v>62</v>
      </c>
      <c r="B370" s="7" t="s">
        <v>63</v>
      </c>
      <c r="C370" s="7" t="s">
        <v>115</v>
      </c>
      <c r="D370" s="8">
        <v>4170.79</v>
      </c>
      <c r="E370" s="8">
        <v>1217.0</v>
      </c>
      <c r="F370" s="8">
        <v>477.0</v>
      </c>
      <c r="G370" s="9">
        <f t="shared" si="1"/>
        <v>8.743794549</v>
      </c>
      <c r="H370" s="9">
        <f t="shared" si="2"/>
        <v>3427.107642</v>
      </c>
      <c r="I370" s="10">
        <f t="shared" si="3"/>
        <v>0.3919474117</v>
      </c>
      <c r="J370" s="7" t="str">
        <f>IFERROR(__xludf.DUMMYFUNCTION("""COMPUTED_VALUE"""),"Antioquia")</f>
        <v>Antioquia</v>
      </c>
      <c r="K370" s="7" t="str">
        <f>IFERROR(__xludf.DUMMYFUNCTION("""COMPUTED_VALUE"""),"Hombres")</f>
        <v>Hombres</v>
      </c>
      <c r="L370" s="7" t="str">
        <f>IFERROR(__xludf.DUMMYFUNCTION("""COMPUTED_VALUE"""),"55+")</f>
        <v>55+</v>
      </c>
      <c r="M370" s="7" t="str">
        <f>IFERROR(__xludf.DUMMYFUNCTION("""COMPUTED_VALUE"""),"no a la consulta popular: es momento de defender colombia | cpu | hep | sc")</f>
        <v>no a la consulta popular: es momento de defender colombia | cpu | hep | sc</v>
      </c>
      <c r="N370" s="7" t="s">
        <v>25</v>
      </c>
      <c r="O370" s="7" t="str">
        <f>IFERROR(__xludf.DUMMYFUNCTION("""COMPUTED_VALUE"""),"Petro/Corrupción/Política")</f>
        <v>Petro/Corrupción/Política</v>
      </c>
      <c r="P370" s="7" t="str">
        <f>IFERROR(__xludf.DUMMYFUNCTION("""COMPUTED_VALUE"""),"Consulta Popular")</f>
        <v>Consulta Popular</v>
      </c>
      <c r="Q370" s="7" t="str">
        <f>IFERROR(__xludf.DUMMYFUNCTION("""COMPUTED_VALUE"""),"HEP")</f>
        <v>HEP</v>
      </c>
      <c r="R370" s="7" t="s">
        <v>29</v>
      </c>
      <c r="S370" s="7" t="s">
        <v>30</v>
      </c>
      <c r="T370" s="7" t="s">
        <v>31</v>
      </c>
      <c r="U370" s="7" t="str">
        <f>IFERROR(__xludf.DUMMYFUNCTION("""COMPUTED_VALUE"""),"Sencillo / Cotidiano")</f>
        <v>Sencillo / Cotidiano</v>
      </c>
      <c r="V370" s="12" t="s">
        <v>116</v>
      </c>
    </row>
    <row r="371">
      <c r="A371" s="7" t="s">
        <v>64</v>
      </c>
      <c r="B371" s="7" t="s">
        <v>65</v>
      </c>
      <c r="C371" s="7" t="s">
        <v>115</v>
      </c>
      <c r="D371" s="8">
        <v>3678.05</v>
      </c>
      <c r="E371" s="8">
        <v>1190.0</v>
      </c>
      <c r="F371" s="8">
        <v>520.0</v>
      </c>
      <c r="G371" s="9">
        <f t="shared" si="1"/>
        <v>7.073173077</v>
      </c>
      <c r="H371" s="9">
        <f t="shared" si="2"/>
        <v>3090.798319</v>
      </c>
      <c r="I371" s="10">
        <f t="shared" si="3"/>
        <v>0.4369747899</v>
      </c>
      <c r="J371" s="7" t="str">
        <f>IFERROR(__xludf.DUMMYFUNCTION("""COMPUTED_VALUE"""),"Antioquia")</f>
        <v>Antioquia</v>
      </c>
      <c r="K371" s="7" t="str">
        <f>IFERROR(__xludf.DUMMYFUNCTION("""COMPUTED_VALUE"""),"Mujeres")</f>
        <v>Mujeres</v>
      </c>
      <c r="L371" s="7" t="str">
        <f>IFERROR(__xludf.DUMMYFUNCTION("""COMPUTED_VALUE"""),"55+")</f>
        <v>55+</v>
      </c>
      <c r="M371" s="7" t="str">
        <f>IFERROR(__xludf.DUMMYFUNCTION("""COMPUTED_VALUE"""),"no a la consulta popular: es momento de defender colombia | cpu | hep | sc")</f>
        <v>no a la consulta popular: es momento de defender colombia | cpu | hep | sc</v>
      </c>
      <c r="N371" s="7" t="s">
        <v>25</v>
      </c>
      <c r="O371" s="7" t="str">
        <f>IFERROR(__xludf.DUMMYFUNCTION("""COMPUTED_VALUE"""),"Petro/Corrupción/Política")</f>
        <v>Petro/Corrupción/Política</v>
      </c>
      <c r="P371" s="7" t="str">
        <f>IFERROR(__xludf.DUMMYFUNCTION("""COMPUTED_VALUE"""),"Consulta Popular")</f>
        <v>Consulta Popular</v>
      </c>
      <c r="Q371" s="7" t="str">
        <f>IFERROR(__xludf.DUMMYFUNCTION("""COMPUTED_VALUE"""),"HEP")</f>
        <v>HEP</v>
      </c>
      <c r="R371" s="7" t="s">
        <v>29</v>
      </c>
      <c r="S371" s="7" t="s">
        <v>30</v>
      </c>
      <c r="T371" s="7" t="s">
        <v>31</v>
      </c>
      <c r="U371" s="7" t="str">
        <f>IFERROR(__xludf.DUMMYFUNCTION("""COMPUTED_VALUE"""),"Sencillo / Cotidiano")</f>
        <v>Sencillo / Cotidiano</v>
      </c>
      <c r="V371" s="12" t="s">
        <v>116</v>
      </c>
    </row>
    <row r="372">
      <c r="A372" s="7" t="s">
        <v>66</v>
      </c>
      <c r="B372" s="7" t="s">
        <v>67</v>
      </c>
      <c r="C372" s="7" t="s">
        <v>115</v>
      </c>
      <c r="D372" s="8">
        <v>2849.84</v>
      </c>
      <c r="E372" s="8">
        <v>964.0</v>
      </c>
      <c r="F372" s="8">
        <v>435.0</v>
      </c>
      <c r="G372" s="9">
        <f t="shared" si="1"/>
        <v>6.551356322</v>
      </c>
      <c r="H372" s="9">
        <f t="shared" si="2"/>
        <v>2956.26556</v>
      </c>
      <c r="I372" s="10">
        <f t="shared" si="3"/>
        <v>0.4512448133</v>
      </c>
      <c r="J372" s="7" t="str">
        <f>IFERROR(__xludf.DUMMYFUNCTION("""COMPUTED_VALUE"""),"Antioquia")</f>
        <v>Antioquia</v>
      </c>
      <c r="K372" s="7" t="str">
        <f>IFERROR(__xludf.DUMMYFUNCTION("""COMPUTED_VALUE"""),"Mujeres")</f>
        <v>Mujeres</v>
      </c>
      <c r="L372" s="7" t="str">
        <f>IFERROR(__xludf.DUMMYFUNCTION("""COMPUTED_VALUE"""),"45-54")</f>
        <v>45-54</v>
      </c>
      <c r="M372" s="7" t="str">
        <f>IFERROR(__xludf.DUMMYFUNCTION("""COMPUTED_VALUE"""),"no a la consulta popular: es momento de defender colombia | cpu | hep | sc")</f>
        <v>no a la consulta popular: es momento de defender colombia | cpu | hep | sc</v>
      </c>
      <c r="N372" s="7" t="s">
        <v>25</v>
      </c>
      <c r="O372" s="7" t="str">
        <f>IFERROR(__xludf.DUMMYFUNCTION("""COMPUTED_VALUE"""),"Petro/Corrupción/Política")</f>
        <v>Petro/Corrupción/Política</v>
      </c>
      <c r="P372" s="7" t="str">
        <f>IFERROR(__xludf.DUMMYFUNCTION("""COMPUTED_VALUE"""),"Consulta Popular")</f>
        <v>Consulta Popular</v>
      </c>
      <c r="Q372" s="7" t="str">
        <f>IFERROR(__xludf.DUMMYFUNCTION("""COMPUTED_VALUE"""),"HEP")</f>
        <v>HEP</v>
      </c>
      <c r="R372" s="7" t="s">
        <v>29</v>
      </c>
      <c r="S372" s="7" t="s">
        <v>30</v>
      </c>
      <c r="T372" s="7" t="s">
        <v>31</v>
      </c>
      <c r="U372" s="7" t="str">
        <f>IFERROR(__xludf.DUMMYFUNCTION("""COMPUTED_VALUE"""),"Sencillo / Cotidiano")</f>
        <v>Sencillo / Cotidiano</v>
      </c>
      <c r="V372" s="12" t="s">
        <v>116</v>
      </c>
    </row>
    <row r="373">
      <c r="A373" s="7" t="s">
        <v>27</v>
      </c>
      <c r="B373" s="7" t="s">
        <v>28</v>
      </c>
      <c r="C373" s="7" t="s">
        <v>115</v>
      </c>
      <c r="D373" s="8">
        <v>1907.13</v>
      </c>
      <c r="E373" s="8">
        <v>523.0</v>
      </c>
      <c r="F373" s="8">
        <v>237.0</v>
      </c>
      <c r="G373" s="9">
        <f t="shared" si="1"/>
        <v>8.046962025</v>
      </c>
      <c r="H373" s="9">
        <f t="shared" si="2"/>
        <v>3646.520076</v>
      </c>
      <c r="I373" s="10">
        <f t="shared" si="3"/>
        <v>0.4531548757</v>
      </c>
      <c r="J373" s="7" t="str">
        <f>IFERROR(__xludf.DUMMYFUNCTION("""COMPUTED_VALUE"""),"Bogotá")</f>
        <v>Bogotá</v>
      </c>
      <c r="K373" s="7" t="str">
        <f>IFERROR(__xludf.DUMMYFUNCTION("""COMPUTED_VALUE"""),"Mujeres")</f>
        <v>Mujeres</v>
      </c>
      <c r="L373" s="7" t="str">
        <f>IFERROR(__xludf.DUMMYFUNCTION("""COMPUTED_VALUE"""),"55+")</f>
        <v>55+</v>
      </c>
      <c r="M373" s="7" t="str">
        <f>IFERROR(__xludf.DUMMYFUNCTION("""COMPUTED_VALUE"""),"no a la consulta popular: es momento de defender colombia | cpu | hep | sc")</f>
        <v>no a la consulta popular: es momento de defender colombia | cpu | hep | sc</v>
      </c>
      <c r="N373" s="7" t="s">
        <v>25</v>
      </c>
      <c r="O373" s="7" t="str">
        <f>IFERROR(__xludf.DUMMYFUNCTION("""COMPUTED_VALUE"""),"Petro/Corrupción/Política")</f>
        <v>Petro/Corrupción/Política</v>
      </c>
      <c r="P373" s="7" t="str">
        <f>IFERROR(__xludf.DUMMYFUNCTION("""COMPUTED_VALUE"""),"Consulta Popular")</f>
        <v>Consulta Popular</v>
      </c>
      <c r="Q373" s="7" t="str">
        <f>IFERROR(__xludf.DUMMYFUNCTION("""COMPUTED_VALUE"""),"HEP")</f>
        <v>HEP</v>
      </c>
      <c r="R373" s="7" t="s">
        <v>29</v>
      </c>
      <c r="S373" s="7" t="s">
        <v>30</v>
      </c>
      <c r="T373" s="7" t="s">
        <v>31</v>
      </c>
      <c r="U373" s="7" t="str">
        <f>IFERROR(__xludf.DUMMYFUNCTION("""COMPUTED_VALUE"""),"Sencillo / Cotidiano")</f>
        <v>Sencillo / Cotidiano</v>
      </c>
      <c r="V373" s="12" t="s">
        <v>116</v>
      </c>
    </row>
    <row r="374">
      <c r="A374" s="7" t="s">
        <v>97</v>
      </c>
      <c r="B374" s="7" t="s">
        <v>98</v>
      </c>
      <c r="C374" s="7" t="s">
        <v>115</v>
      </c>
      <c r="D374" s="8">
        <v>1516.85</v>
      </c>
      <c r="E374" s="8">
        <v>516.0</v>
      </c>
      <c r="F374" s="8">
        <v>233.0</v>
      </c>
      <c r="G374" s="9">
        <f t="shared" si="1"/>
        <v>6.510085837</v>
      </c>
      <c r="H374" s="9">
        <f t="shared" si="2"/>
        <v>2939.631783</v>
      </c>
      <c r="I374" s="10">
        <f t="shared" si="3"/>
        <v>0.4515503876</v>
      </c>
      <c r="J374" s="7" t="str">
        <f>IFERROR(__xludf.DUMMYFUNCTION("""COMPUTED_VALUE"""),"Cundinamarca")</f>
        <v>Cundinamarca</v>
      </c>
      <c r="K374" s="7" t="str">
        <f>IFERROR(__xludf.DUMMYFUNCTION("""COMPUTED_VALUE"""),"Hombres")</f>
        <v>Hombres</v>
      </c>
      <c r="L374" s="7" t="str">
        <f>IFERROR(__xludf.DUMMYFUNCTION("""COMPUTED_VALUE"""),"25-34")</f>
        <v>25-34</v>
      </c>
      <c r="M374" s="7" t="str">
        <f>IFERROR(__xludf.DUMMYFUNCTION("""COMPUTED_VALUE"""),"no a la consulta popular: es momento de defender colombia | cpu | hep | sc")</f>
        <v>no a la consulta popular: es momento de defender colombia | cpu | hep | sc</v>
      </c>
      <c r="N374" s="7" t="s">
        <v>25</v>
      </c>
      <c r="O374" s="7" t="str">
        <f>IFERROR(__xludf.DUMMYFUNCTION("""COMPUTED_VALUE"""),"Petro/Corrupción/Política")</f>
        <v>Petro/Corrupción/Política</v>
      </c>
      <c r="P374" s="7" t="str">
        <f>IFERROR(__xludf.DUMMYFUNCTION("""COMPUTED_VALUE"""),"Consulta Popular")</f>
        <v>Consulta Popular</v>
      </c>
      <c r="Q374" s="7" t="str">
        <f>IFERROR(__xludf.DUMMYFUNCTION("""COMPUTED_VALUE"""),"HEP")</f>
        <v>HEP</v>
      </c>
      <c r="R374" s="7" t="s">
        <v>29</v>
      </c>
      <c r="S374" s="7" t="s">
        <v>30</v>
      </c>
      <c r="T374" s="7" t="s">
        <v>31</v>
      </c>
      <c r="U374" s="7" t="str">
        <f>IFERROR(__xludf.DUMMYFUNCTION("""COMPUTED_VALUE"""),"Sencillo / Cotidiano")</f>
        <v>Sencillo / Cotidiano</v>
      </c>
      <c r="V374" s="12" t="s">
        <v>116</v>
      </c>
    </row>
    <row r="375">
      <c r="A375" s="7" t="s">
        <v>80</v>
      </c>
      <c r="B375" s="7" t="s">
        <v>81</v>
      </c>
      <c r="C375" s="7" t="s">
        <v>115</v>
      </c>
      <c r="D375" s="8">
        <v>1386.33</v>
      </c>
      <c r="E375" s="8">
        <v>429.0</v>
      </c>
      <c r="F375" s="8">
        <v>207.0</v>
      </c>
      <c r="G375" s="9">
        <f t="shared" si="1"/>
        <v>6.697246377</v>
      </c>
      <c r="H375" s="9">
        <f t="shared" si="2"/>
        <v>3231.538462</v>
      </c>
      <c r="I375" s="10">
        <f t="shared" si="3"/>
        <v>0.4825174825</v>
      </c>
      <c r="J375" s="7" t="str">
        <f>IFERROR(__xludf.DUMMYFUNCTION("""COMPUTED_VALUE"""),"Bogotá")</f>
        <v>Bogotá</v>
      </c>
      <c r="K375" s="7" t="str">
        <f>IFERROR(__xludf.DUMMYFUNCTION("""COMPUTED_VALUE"""),"Mujeres")</f>
        <v>Mujeres</v>
      </c>
      <c r="L375" s="7" t="str">
        <f>IFERROR(__xludf.DUMMYFUNCTION("""COMPUTED_VALUE"""),"25-34")</f>
        <v>25-34</v>
      </c>
      <c r="M375" s="7" t="str">
        <f>IFERROR(__xludf.DUMMYFUNCTION("""COMPUTED_VALUE"""),"no a la consulta popular: es momento de defender colombia | cpu | hep | sc")</f>
        <v>no a la consulta popular: es momento de defender colombia | cpu | hep | sc</v>
      </c>
      <c r="N375" s="7" t="s">
        <v>25</v>
      </c>
      <c r="O375" s="7" t="str">
        <f>IFERROR(__xludf.DUMMYFUNCTION("""COMPUTED_VALUE"""),"Petro/Corrupción/Política")</f>
        <v>Petro/Corrupción/Política</v>
      </c>
      <c r="P375" s="7" t="str">
        <f>IFERROR(__xludf.DUMMYFUNCTION("""COMPUTED_VALUE"""),"Consulta Popular")</f>
        <v>Consulta Popular</v>
      </c>
      <c r="Q375" s="7" t="str">
        <f>IFERROR(__xludf.DUMMYFUNCTION("""COMPUTED_VALUE"""),"HEP")</f>
        <v>HEP</v>
      </c>
      <c r="R375" s="7" t="s">
        <v>29</v>
      </c>
      <c r="S375" s="7" t="s">
        <v>30</v>
      </c>
      <c r="T375" s="7" t="s">
        <v>31</v>
      </c>
      <c r="U375" s="7" t="str">
        <f>IFERROR(__xludf.DUMMYFUNCTION("""COMPUTED_VALUE"""),"Sencillo / Cotidiano")</f>
        <v>Sencillo / Cotidiano</v>
      </c>
      <c r="V375" s="12" t="s">
        <v>116</v>
      </c>
    </row>
    <row r="376">
      <c r="A376" s="7" t="s">
        <v>87</v>
      </c>
      <c r="B376" s="7" t="s">
        <v>88</v>
      </c>
      <c r="C376" s="7" t="s">
        <v>115</v>
      </c>
      <c r="D376" s="8">
        <v>764.16</v>
      </c>
      <c r="E376" s="8">
        <v>239.0</v>
      </c>
      <c r="F376" s="8">
        <v>75.0</v>
      </c>
      <c r="G376" s="9">
        <f t="shared" si="1"/>
        <v>10.1888</v>
      </c>
      <c r="H376" s="9">
        <f t="shared" si="2"/>
        <v>3197.322176</v>
      </c>
      <c r="I376" s="10">
        <f t="shared" si="3"/>
        <v>0.3138075314</v>
      </c>
      <c r="J376" s="7" t="str">
        <f>IFERROR(__xludf.DUMMYFUNCTION("""COMPUTED_VALUE"""),"Cundinamarca")</f>
        <v>Cundinamarca</v>
      </c>
      <c r="K376" s="7" t="str">
        <f>IFERROR(__xludf.DUMMYFUNCTION("""COMPUTED_VALUE"""),"Mujeres")</f>
        <v>Mujeres</v>
      </c>
      <c r="L376" s="7" t="str">
        <f>IFERROR(__xludf.DUMMYFUNCTION("""COMPUTED_VALUE"""),"25-34")</f>
        <v>25-34</v>
      </c>
      <c r="M376" s="7" t="str">
        <f>IFERROR(__xludf.DUMMYFUNCTION("""COMPUTED_VALUE"""),"no a la consulta popular: es momento de defender colombia | cpu | hep | sc")</f>
        <v>no a la consulta popular: es momento de defender colombia | cpu | hep | sc</v>
      </c>
      <c r="N376" s="7" t="s">
        <v>25</v>
      </c>
      <c r="O376" s="7" t="str">
        <f>IFERROR(__xludf.DUMMYFUNCTION("""COMPUTED_VALUE"""),"Petro/Corrupción/Política")</f>
        <v>Petro/Corrupción/Política</v>
      </c>
      <c r="P376" s="7" t="str">
        <f>IFERROR(__xludf.DUMMYFUNCTION("""COMPUTED_VALUE"""),"Consulta Popular")</f>
        <v>Consulta Popular</v>
      </c>
      <c r="Q376" s="7" t="str">
        <f>IFERROR(__xludf.DUMMYFUNCTION("""COMPUTED_VALUE"""),"HEP")</f>
        <v>HEP</v>
      </c>
      <c r="R376" s="7" t="s">
        <v>29</v>
      </c>
      <c r="S376" s="7" t="s">
        <v>30</v>
      </c>
      <c r="T376" s="7" t="s">
        <v>31</v>
      </c>
      <c r="U376" s="7" t="str">
        <f>IFERROR(__xludf.DUMMYFUNCTION("""COMPUTED_VALUE"""),"Sencillo / Cotidiano")</f>
        <v>Sencillo / Cotidiano</v>
      </c>
      <c r="V376" s="12" t="s">
        <v>116</v>
      </c>
    </row>
    <row r="377">
      <c r="A377" s="7" t="s">
        <v>107</v>
      </c>
      <c r="B377" s="7" t="s">
        <v>108</v>
      </c>
      <c r="C377" s="7" t="s">
        <v>115</v>
      </c>
      <c r="D377" s="8">
        <v>638.69</v>
      </c>
      <c r="E377" s="8">
        <v>218.0</v>
      </c>
      <c r="F377" s="8">
        <v>102.0</v>
      </c>
      <c r="G377" s="9">
        <f t="shared" si="1"/>
        <v>6.261666667</v>
      </c>
      <c r="H377" s="9">
        <f t="shared" si="2"/>
        <v>2929.770642</v>
      </c>
      <c r="I377" s="10">
        <f t="shared" si="3"/>
        <v>0.4678899083</v>
      </c>
      <c r="J377" s="7" t="str">
        <f>IFERROR(__xludf.DUMMYFUNCTION("""COMPUTED_VALUE"""),"Cundinamarca")</f>
        <v>Cundinamarca</v>
      </c>
      <c r="K377" s="7" t="str">
        <f>IFERROR(__xludf.DUMMYFUNCTION("""COMPUTED_VALUE"""),"Hombres")</f>
        <v>Hombres</v>
      </c>
      <c r="L377" s="7" t="str">
        <f>IFERROR(__xludf.DUMMYFUNCTION("""COMPUTED_VALUE"""),"35-44")</f>
        <v>35-44</v>
      </c>
      <c r="M377" s="7" t="str">
        <f>IFERROR(__xludf.DUMMYFUNCTION("""COMPUTED_VALUE"""),"no a la consulta popular: es momento de defender colombia | cpu | hep | sc")</f>
        <v>no a la consulta popular: es momento de defender colombia | cpu | hep | sc</v>
      </c>
      <c r="N377" s="7" t="s">
        <v>25</v>
      </c>
      <c r="O377" s="7" t="str">
        <f>IFERROR(__xludf.DUMMYFUNCTION("""COMPUTED_VALUE"""),"Petro/Corrupción/Política")</f>
        <v>Petro/Corrupción/Política</v>
      </c>
      <c r="P377" s="7" t="str">
        <f>IFERROR(__xludf.DUMMYFUNCTION("""COMPUTED_VALUE"""),"Consulta Popular")</f>
        <v>Consulta Popular</v>
      </c>
      <c r="Q377" s="7" t="str">
        <f>IFERROR(__xludf.DUMMYFUNCTION("""COMPUTED_VALUE"""),"HEP")</f>
        <v>HEP</v>
      </c>
      <c r="R377" s="7" t="s">
        <v>29</v>
      </c>
      <c r="S377" s="7" t="s">
        <v>30</v>
      </c>
      <c r="T377" s="7" t="s">
        <v>31</v>
      </c>
      <c r="U377" s="7" t="str">
        <f>IFERROR(__xludf.DUMMYFUNCTION("""COMPUTED_VALUE"""),"Sencillo / Cotidiano")</f>
        <v>Sencillo / Cotidiano</v>
      </c>
      <c r="V377" s="12" t="s">
        <v>116</v>
      </c>
    </row>
    <row r="378">
      <c r="A378" s="7" t="s">
        <v>105</v>
      </c>
      <c r="B378" s="7" t="s">
        <v>106</v>
      </c>
      <c r="C378" s="7" t="s">
        <v>115</v>
      </c>
      <c r="D378" s="8">
        <v>610.9</v>
      </c>
      <c r="E378" s="8">
        <v>119.0</v>
      </c>
      <c r="F378" s="8">
        <v>53.0</v>
      </c>
      <c r="G378" s="9">
        <f t="shared" si="1"/>
        <v>11.52641509</v>
      </c>
      <c r="H378" s="9">
        <f t="shared" si="2"/>
        <v>5133.613445</v>
      </c>
      <c r="I378" s="10">
        <f t="shared" si="3"/>
        <v>0.4453781513</v>
      </c>
      <c r="J378" s="7" t="str">
        <f>IFERROR(__xludf.DUMMYFUNCTION("""COMPUTED_VALUE"""),"Cundinamarca")</f>
        <v>Cundinamarca</v>
      </c>
      <c r="K378" s="7" t="str">
        <f>IFERROR(__xludf.DUMMYFUNCTION("""COMPUTED_VALUE"""),"Mujeres")</f>
        <v>Mujeres</v>
      </c>
      <c r="L378" s="7" t="str">
        <f>IFERROR(__xludf.DUMMYFUNCTION("""COMPUTED_VALUE"""),"35-44")</f>
        <v>35-44</v>
      </c>
      <c r="M378" s="7" t="str">
        <f>IFERROR(__xludf.DUMMYFUNCTION("""COMPUTED_VALUE"""),"no a la consulta popular: es momento de defender colombia | cpu | hep | sc")</f>
        <v>no a la consulta popular: es momento de defender colombia | cpu | hep | sc</v>
      </c>
      <c r="N378" s="7" t="s">
        <v>25</v>
      </c>
      <c r="O378" s="7" t="str">
        <f>IFERROR(__xludf.DUMMYFUNCTION("""COMPUTED_VALUE"""),"Petro/Corrupción/Política")</f>
        <v>Petro/Corrupción/Política</v>
      </c>
      <c r="P378" s="7" t="str">
        <f>IFERROR(__xludf.DUMMYFUNCTION("""COMPUTED_VALUE"""),"Consulta Popular")</f>
        <v>Consulta Popular</v>
      </c>
      <c r="Q378" s="7" t="str">
        <f>IFERROR(__xludf.DUMMYFUNCTION("""COMPUTED_VALUE"""),"HEP")</f>
        <v>HEP</v>
      </c>
      <c r="R378" s="7" t="s">
        <v>29</v>
      </c>
      <c r="S378" s="7" t="s">
        <v>30</v>
      </c>
      <c r="T378" s="7" t="s">
        <v>31</v>
      </c>
      <c r="U378" s="7" t="str">
        <f>IFERROR(__xludf.DUMMYFUNCTION("""COMPUTED_VALUE"""),"Sencillo / Cotidiano")</f>
        <v>Sencillo / Cotidiano</v>
      </c>
      <c r="V378" s="12" t="s">
        <v>116</v>
      </c>
    </row>
    <row r="379">
      <c r="A379" s="14" t="s">
        <v>62</v>
      </c>
      <c r="B379" s="14" t="s">
        <v>63</v>
      </c>
      <c r="C379" s="14" t="s">
        <v>117</v>
      </c>
      <c r="D379" s="15">
        <v>529.81</v>
      </c>
      <c r="E379" s="15">
        <v>123.0</v>
      </c>
      <c r="F379" s="15">
        <v>51.0</v>
      </c>
      <c r="G379" s="16">
        <f t="shared" si="1"/>
        <v>10.38843137</v>
      </c>
      <c r="H379" s="16">
        <f t="shared" si="2"/>
        <v>4307.398374</v>
      </c>
      <c r="I379" s="17">
        <f t="shared" si="3"/>
        <v>0.4146341463</v>
      </c>
      <c r="J379" s="14" t="str">
        <f>IFERROR(__xludf.DUMMYFUNCTION("""COMPUTED_VALUE"""),"Antioquia")</f>
        <v>Antioquia</v>
      </c>
      <c r="K379" s="14" t="str">
        <f>IFERROR(__xludf.DUMMYFUNCTION("""COMPUTED_VALUE"""),"Hombres")</f>
        <v>Hombres</v>
      </c>
      <c r="L379" s="14" t="str">
        <f>IFERROR(__xludf.DUMMYFUNCTION("""COMPUTED_VALUE"""),"55+")</f>
        <v>55+</v>
      </c>
      <c r="M379" s="14" t="str">
        <f>IFERROR(__xludf.DUMMYFUNCTION("""COMPUTED_VALUE"""),"se acabo el derroche")</f>
        <v>se acabo el derroche</v>
      </c>
      <c r="N379" s="14" t="s">
        <v>25</v>
      </c>
      <c r="O379" s="14" t="str">
        <f>IFERROR(__xludf.DUMMYFUNCTION("""COMPUTED_VALUE"""),"Economia")</f>
        <v>Economia</v>
      </c>
      <c r="P379" s="14" t="str">
        <f>IFERROR(__xludf.DUMMYFUNCTION("""COMPUTED_VALUE"""),"")</f>
        <v/>
      </c>
      <c r="Q379" s="14" t="str">
        <f>IFERROR(__xludf.DUMMYFUNCTION("""COMPUTED_VALUE"""),"")</f>
        <v/>
      </c>
      <c r="R379" s="14" t="s">
        <v>75</v>
      </c>
      <c r="S379" s="14" t="s">
        <v>75</v>
      </c>
      <c r="T379" s="14" t="s">
        <v>75</v>
      </c>
      <c r="U379" s="14" t="str">
        <f>IFERROR(__xludf.DUMMYFUNCTION("""COMPUTED_VALUE"""),"")</f>
        <v/>
      </c>
      <c r="V379" s="18"/>
      <c r="W379" s="19"/>
      <c r="X379" s="19"/>
      <c r="Y379" s="19"/>
      <c r="Z379" s="19"/>
    </row>
    <row r="380">
      <c r="A380" s="7" t="s">
        <v>109</v>
      </c>
      <c r="B380" s="7" t="s">
        <v>110</v>
      </c>
      <c r="C380" s="7" t="s">
        <v>115</v>
      </c>
      <c r="D380" s="8">
        <v>522.11</v>
      </c>
      <c r="E380" s="8">
        <v>164.0</v>
      </c>
      <c r="F380" s="8">
        <v>61.0</v>
      </c>
      <c r="G380" s="9">
        <f t="shared" si="1"/>
        <v>8.559180328</v>
      </c>
      <c r="H380" s="9">
        <f t="shared" si="2"/>
        <v>3183.597561</v>
      </c>
      <c r="I380" s="10">
        <f t="shared" si="3"/>
        <v>0.3719512195</v>
      </c>
      <c r="J380" s="7" t="str">
        <f>IFERROR(__xludf.DUMMYFUNCTION("""COMPUTED_VALUE"""),"Cundinamarca")</f>
        <v>Cundinamarca</v>
      </c>
      <c r="K380" s="7" t="str">
        <f>IFERROR(__xludf.DUMMYFUNCTION("""COMPUTED_VALUE"""),"Mujeres")</f>
        <v>Mujeres</v>
      </c>
      <c r="L380" s="7" t="str">
        <f>IFERROR(__xludf.DUMMYFUNCTION("""COMPUTED_VALUE"""),"18-24")</f>
        <v>18-24</v>
      </c>
      <c r="M380" s="7" t="str">
        <f>IFERROR(__xludf.DUMMYFUNCTION("""COMPUTED_VALUE"""),"no a la consulta popular: es momento de defender colombia | cpu | hep | sc")</f>
        <v>no a la consulta popular: es momento de defender colombia | cpu | hep | sc</v>
      </c>
      <c r="N380" s="7" t="s">
        <v>25</v>
      </c>
      <c r="O380" s="7" t="str">
        <f>IFERROR(__xludf.DUMMYFUNCTION("""COMPUTED_VALUE"""),"Petro/Corrupción/Política")</f>
        <v>Petro/Corrupción/Política</v>
      </c>
      <c r="P380" s="7" t="str">
        <f>IFERROR(__xludf.DUMMYFUNCTION("""COMPUTED_VALUE"""),"Consulta Popular")</f>
        <v>Consulta Popular</v>
      </c>
      <c r="Q380" s="7" t="str">
        <f>IFERROR(__xludf.DUMMYFUNCTION("""COMPUTED_VALUE"""),"HEP")</f>
        <v>HEP</v>
      </c>
      <c r="R380" s="7" t="s">
        <v>29</v>
      </c>
      <c r="S380" s="7" t="s">
        <v>30</v>
      </c>
      <c r="T380" s="7" t="s">
        <v>31</v>
      </c>
      <c r="U380" s="7" t="str">
        <f>IFERROR(__xludf.DUMMYFUNCTION("""COMPUTED_VALUE"""),"Sencillo / Cotidiano")</f>
        <v>Sencillo / Cotidiano</v>
      </c>
      <c r="V380" s="12" t="s">
        <v>116</v>
      </c>
    </row>
    <row r="381">
      <c r="A381" s="7" t="s">
        <v>113</v>
      </c>
      <c r="B381" s="7" t="s">
        <v>114</v>
      </c>
      <c r="C381" s="7" t="s">
        <v>115</v>
      </c>
      <c r="D381" s="8">
        <v>247.54</v>
      </c>
      <c r="E381" s="8">
        <v>65.0</v>
      </c>
      <c r="F381" s="8">
        <v>24.0</v>
      </c>
      <c r="G381" s="9">
        <f t="shared" si="1"/>
        <v>10.31416667</v>
      </c>
      <c r="H381" s="9">
        <f t="shared" si="2"/>
        <v>3808.307692</v>
      </c>
      <c r="I381" s="10">
        <f t="shared" si="3"/>
        <v>0.3692307692</v>
      </c>
      <c r="J381" s="7" t="str">
        <f>IFERROR(__xludf.DUMMYFUNCTION("""COMPUTED_VALUE"""),"Cundinamarca")</f>
        <v>Cundinamarca</v>
      </c>
      <c r="K381" s="7" t="str">
        <f>IFERROR(__xludf.DUMMYFUNCTION("""COMPUTED_VALUE"""),"Hombres")</f>
        <v>Hombres</v>
      </c>
      <c r="L381" s="7" t="str">
        <f>IFERROR(__xludf.DUMMYFUNCTION("""COMPUTED_VALUE"""),"55+")</f>
        <v>55+</v>
      </c>
      <c r="M381" s="7" t="str">
        <f>IFERROR(__xludf.DUMMYFUNCTION("""COMPUTED_VALUE"""),"no a la consulta popular: es momento de defender colombia | cpu | hep | sc")</f>
        <v>no a la consulta popular: es momento de defender colombia | cpu | hep | sc</v>
      </c>
      <c r="N381" s="7" t="s">
        <v>25</v>
      </c>
      <c r="O381" s="7" t="str">
        <f>IFERROR(__xludf.DUMMYFUNCTION("""COMPUTED_VALUE"""),"Petro/Corrupción/Política")</f>
        <v>Petro/Corrupción/Política</v>
      </c>
      <c r="P381" s="7" t="str">
        <f>IFERROR(__xludf.DUMMYFUNCTION("""COMPUTED_VALUE"""),"Consulta Popular")</f>
        <v>Consulta Popular</v>
      </c>
      <c r="Q381" s="7" t="str">
        <f>IFERROR(__xludf.DUMMYFUNCTION("""COMPUTED_VALUE"""),"HEP")</f>
        <v>HEP</v>
      </c>
      <c r="R381" s="7" t="s">
        <v>29</v>
      </c>
      <c r="S381" s="7" t="s">
        <v>30</v>
      </c>
      <c r="T381" s="7" t="s">
        <v>31</v>
      </c>
      <c r="U381" s="7" t="str">
        <f>IFERROR(__xludf.DUMMYFUNCTION("""COMPUTED_VALUE"""),"Sencillo / Cotidiano")</f>
        <v>Sencillo / Cotidiano</v>
      </c>
      <c r="V381" s="12" t="s">
        <v>116</v>
      </c>
    </row>
    <row r="382">
      <c r="A382" s="14" t="s">
        <v>62</v>
      </c>
      <c r="B382" s="14" t="s">
        <v>63</v>
      </c>
      <c r="C382" s="14" t="s">
        <v>118</v>
      </c>
      <c r="D382" s="15">
        <v>189.28</v>
      </c>
      <c r="E382" s="15">
        <v>165.0</v>
      </c>
      <c r="F382" s="15">
        <v>17.0</v>
      </c>
      <c r="G382" s="16">
        <f t="shared" si="1"/>
        <v>11.13411765</v>
      </c>
      <c r="H382" s="16">
        <f t="shared" si="2"/>
        <v>1147.151515</v>
      </c>
      <c r="I382" s="17">
        <f t="shared" si="3"/>
        <v>0.103030303</v>
      </c>
      <c r="J382" s="14" t="str">
        <f>IFERROR(__xludf.DUMMYFUNCTION("""COMPUTED_VALUE"""),"Antioquia")</f>
        <v>Antioquia</v>
      </c>
      <c r="K382" s="14" t="str">
        <f>IFERROR(__xludf.DUMMYFUNCTION("""COMPUTED_VALUE"""),"Hombres")</f>
        <v>Hombres</v>
      </c>
      <c r="L382" s="14" t="str">
        <f>IFERROR(__xludf.DUMMYFUNCTION("""COMPUTED_VALUE"""),"55+")</f>
        <v>55+</v>
      </c>
      <c r="M382" s="14" t="str">
        <f>IFERROR(__xludf.DUMMYFUNCTION("""COMPUTED_VALUE"""),"consulta popular petro")</f>
        <v>consulta popular petro</v>
      </c>
      <c r="N382" s="14" t="s">
        <v>25</v>
      </c>
      <c r="O382" s="14" t="str">
        <f>IFERROR(__xludf.DUMMYFUNCTION("""COMPUTED_VALUE"""),"Petro/Corrupción/Política")</f>
        <v>Petro/Corrupción/Política</v>
      </c>
      <c r="P382" s="14" t="str">
        <f>IFERROR(__xludf.DUMMYFUNCTION("""COMPUTED_VALUE"""),"")</f>
        <v/>
      </c>
      <c r="Q382" s="14" t="str">
        <f>IFERROR(__xludf.DUMMYFUNCTION("""COMPUTED_VALUE"""),"")</f>
        <v/>
      </c>
      <c r="R382" s="14" t="s">
        <v>75</v>
      </c>
      <c r="S382" s="14" t="s">
        <v>75</v>
      </c>
      <c r="T382" s="14" t="s">
        <v>75</v>
      </c>
      <c r="U382" s="14" t="str">
        <f>IFERROR(__xludf.DUMMYFUNCTION("""COMPUTED_VALUE"""),"")</f>
        <v/>
      </c>
      <c r="V382" s="22"/>
      <c r="W382" s="19"/>
      <c r="X382" s="19"/>
      <c r="Y382" s="19"/>
      <c r="Z382" s="19"/>
    </row>
    <row r="383">
      <c r="A383" s="14" t="s">
        <v>62</v>
      </c>
      <c r="B383" s="14" t="s">
        <v>63</v>
      </c>
      <c r="C383" s="14" t="s">
        <v>119</v>
      </c>
      <c r="D383" s="15">
        <v>77.39</v>
      </c>
      <c r="E383" s="15">
        <v>84.0</v>
      </c>
      <c r="F383" s="15">
        <v>9.0</v>
      </c>
      <c r="G383" s="16">
        <f t="shared" si="1"/>
        <v>8.598888889</v>
      </c>
      <c r="H383" s="16">
        <f t="shared" si="2"/>
        <v>921.3095238</v>
      </c>
      <c r="I383" s="17">
        <f t="shared" si="3"/>
        <v>0.1071428571</v>
      </c>
      <c r="J383" s="14" t="str">
        <f>IFERROR(__xludf.DUMMYFUNCTION("""COMPUTED_VALUE"""),"Antioquia")</f>
        <v>Antioquia</v>
      </c>
      <c r="K383" s="14" t="str">
        <f>IFERROR(__xludf.DUMMYFUNCTION("""COMPUTED_VALUE"""),"Hombres")</f>
        <v>Hombres</v>
      </c>
      <c r="L383" s="14" t="str">
        <f>IFERROR(__xludf.DUMMYFUNCTION("""COMPUTED_VALUE"""),"55+")</f>
        <v>55+</v>
      </c>
      <c r="M383" s="14" t="str">
        <f>IFERROR(__xludf.DUMMYFUNCTION("""COMPUTED_VALUE"""),"colombia merece vivir sin miedo")</f>
        <v>colombia merece vivir sin miedo</v>
      </c>
      <c r="N383" s="14" t="s">
        <v>25</v>
      </c>
      <c r="O383" s="14" t="str">
        <f>IFERROR(__xludf.DUMMYFUNCTION("""COMPUTED_VALUE"""),"Seguridad")</f>
        <v>Seguridad</v>
      </c>
      <c r="P383" s="14" t="str">
        <f>IFERROR(__xludf.DUMMYFUNCTION("""COMPUTED_VALUE"""),"")</f>
        <v/>
      </c>
      <c r="Q383" s="14" t="str">
        <f>IFERROR(__xludf.DUMMYFUNCTION("""COMPUTED_VALUE"""),"")</f>
        <v/>
      </c>
      <c r="R383" s="14" t="s">
        <v>75</v>
      </c>
      <c r="S383" s="14" t="s">
        <v>75</v>
      </c>
      <c r="T383" s="14" t="s">
        <v>75</v>
      </c>
      <c r="U383" s="14" t="str">
        <f>IFERROR(__xludf.DUMMYFUNCTION("""COMPUTED_VALUE"""),"")</f>
        <v/>
      </c>
      <c r="V383" s="23" t="s">
        <v>73</v>
      </c>
      <c r="W383" s="19"/>
      <c r="X383" s="19"/>
      <c r="Y383" s="19"/>
      <c r="Z383" s="19"/>
    </row>
    <row r="384">
      <c r="A384" s="14" t="s">
        <v>99</v>
      </c>
      <c r="B384" s="14" t="s">
        <v>100</v>
      </c>
      <c r="C384" s="14" t="s">
        <v>118</v>
      </c>
      <c r="D384" s="15">
        <v>53.39</v>
      </c>
      <c r="E384" s="15">
        <v>32.0</v>
      </c>
      <c r="F384" s="15">
        <v>4.0</v>
      </c>
      <c r="G384" s="16">
        <f t="shared" si="1"/>
        <v>13.3475</v>
      </c>
      <c r="H384" s="16">
        <f t="shared" si="2"/>
        <v>1668.4375</v>
      </c>
      <c r="I384" s="17">
        <f t="shared" si="3"/>
        <v>0.125</v>
      </c>
      <c r="J384" s="14" t="str">
        <f>IFERROR(__xludf.DUMMYFUNCTION("""COMPUTED_VALUE"""),"Valle")</f>
        <v>Valle</v>
      </c>
      <c r="K384" s="14" t="str">
        <f>IFERROR(__xludf.DUMMYFUNCTION("""COMPUTED_VALUE"""),"Mujeres")</f>
        <v>Mujeres</v>
      </c>
      <c r="L384" s="14" t="str">
        <f>IFERROR(__xludf.DUMMYFUNCTION("""COMPUTED_VALUE"""),"35-44")</f>
        <v>35-44</v>
      </c>
      <c r="M384" s="14" t="str">
        <f>IFERROR(__xludf.DUMMYFUNCTION("""COMPUTED_VALUE"""),"consulta popular petro")</f>
        <v>consulta popular petro</v>
      </c>
      <c r="N384" s="14" t="s">
        <v>25</v>
      </c>
      <c r="O384" s="14" t="str">
        <f>IFERROR(__xludf.DUMMYFUNCTION("""COMPUTED_VALUE"""),"Petro/Corrupción/Política")</f>
        <v>Petro/Corrupción/Política</v>
      </c>
      <c r="P384" s="14" t="str">
        <f>IFERROR(__xludf.DUMMYFUNCTION("""COMPUTED_VALUE"""),"")</f>
        <v/>
      </c>
      <c r="Q384" s="14" t="str">
        <f>IFERROR(__xludf.DUMMYFUNCTION("""COMPUTED_VALUE"""),"")</f>
        <v/>
      </c>
      <c r="R384" s="14" t="s">
        <v>75</v>
      </c>
      <c r="S384" s="14" t="s">
        <v>75</v>
      </c>
      <c r="T384" s="14" t="s">
        <v>75</v>
      </c>
      <c r="U384" s="14" t="str">
        <f>IFERROR(__xludf.DUMMYFUNCTION("""COMPUTED_VALUE"""),"")</f>
        <v/>
      </c>
      <c r="V384" s="22"/>
      <c r="W384" s="19"/>
      <c r="X384" s="19"/>
      <c r="Y384" s="19"/>
      <c r="Z384" s="19"/>
    </row>
    <row r="385">
      <c r="A385" s="14" t="s">
        <v>97</v>
      </c>
      <c r="B385" s="14" t="s">
        <v>98</v>
      </c>
      <c r="C385" s="14" t="s">
        <v>120</v>
      </c>
      <c r="D385" s="15">
        <v>40.85</v>
      </c>
      <c r="E385" s="15">
        <v>16.0</v>
      </c>
      <c r="F385" s="15">
        <v>2.0</v>
      </c>
      <c r="G385" s="16">
        <f t="shared" si="1"/>
        <v>20.425</v>
      </c>
      <c r="H385" s="16">
        <f t="shared" si="2"/>
        <v>2553.125</v>
      </c>
      <c r="I385" s="17">
        <f t="shared" si="3"/>
        <v>0.125</v>
      </c>
      <c r="J385" s="14" t="str">
        <f>IFERROR(__xludf.DUMMYFUNCTION("""COMPUTED_VALUE"""),"Cundinamarca")</f>
        <v>Cundinamarca</v>
      </c>
      <c r="K385" s="14" t="str">
        <f>IFERROR(__xludf.DUMMYFUNCTION("""COMPUTED_VALUE"""),"Hombres")</f>
        <v>Hombres</v>
      </c>
      <c r="L385" s="14" t="str">
        <f>IFERROR(__xludf.DUMMYFUNCTION("""COMPUTED_VALUE"""),"25-34")</f>
        <v>25-34</v>
      </c>
      <c r="M385" s="14" t="str">
        <f>IFERROR(__xludf.DUMMYFUNCTION("""COMPUTED_VALUE"""),"seguridad agro")</f>
        <v>seguridad agro</v>
      </c>
      <c r="N385" s="14" t="s">
        <v>25</v>
      </c>
      <c r="O385" s="14" t="str">
        <f>IFERROR(__xludf.DUMMYFUNCTION("""COMPUTED_VALUE"""),"Seguridad")</f>
        <v>Seguridad</v>
      </c>
      <c r="P385" s="14" t="str">
        <f>IFERROR(__xludf.DUMMYFUNCTION("""COMPUTED_VALUE"""),"")</f>
        <v/>
      </c>
      <c r="Q385" s="14" t="str">
        <f>IFERROR(__xludf.DUMMYFUNCTION("""COMPUTED_VALUE"""),"")</f>
        <v/>
      </c>
      <c r="R385" s="14" t="s">
        <v>75</v>
      </c>
      <c r="S385" s="14" t="s">
        <v>75</v>
      </c>
      <c r="T385" s="14" t="s">
        <v>75</v>
      </c>
      <c r="U385" s="14" t="str">
        <f>IFERROR(__xludf.DUMMYFUNCTION("""COMPUTED_VALUE"""),"")</f>
        <v/>
      </c>
      <c r="V385" s="18"/>
      <c r="W385" s="19"/>
      <c r="X385" s="19"/>
      <c r="Y385" s="19"/>
      <c r="Z385" s="19"/>
    </row>
    <row r="386">
      <c r="A386" s="14" t="s">
        <v>99</v>
      </c>
      <c r="B386" s="14" t="s">
        <v>100</v>
      </c>
      <c r="C386" s="14" t="s">
        <v>121</v>
      </c>
      <c r="D386" s="15">
        <v>16.11</v>
      </c>
      <c r="E386" s="15">
        <v>11.0</v>
      </c>
      <c r="F386" s="15">
        <v>3.0</v>
      </c>
      <c r="G386" s="16">
        <f t="shared" si="1"/>
        <v>5.37</v>
      </c>
      <c r="H386" s="16">
        <f t="shared" si="2"/>
        <v>1464.545455</v>
      </c>
      <c r="I386" s="17">
        <f t="shared" si="3"/>
        <v>0.2727272727</v>
      </c>
      <c r="J386" s="14" t="str">
        <f>IFERROR(__xludf.DUMMYFUNCTION("""COMPUTED_VALUE"""),"Valle")</f>
        <v>Valle</v>
      </c>
      <c r="K386" s="14" t="str">
        <f>IFERROR(__xludf.DUMMYFUNCTION("""COMPUTED_VALUE"""),"Mujeres")</f>
        <v>Mujeres</v>
      </c>
      <c r="L386" s="14" t="str">
        <f>IFERROR(__xludf.DUMMYFUNCTION("""COMPUTED_VALUE"""),"35-44")</f>
        <v>35-44</v>
      </c>
      <c r="M386" s="14" t="str">
        <f>IFERROR(__xludf.DUMMYFUNCTION("""COMPUTED_VALUE"""),"colombia merece vivir sin miedo")</f>
        <v>colombia merece vivir sin miedo</v>
      </c>
      <c r="N386" s="14" t="s">
        <v>25</v>
      </c>
      <c r="O386" s="14" t="str">
        <f>IFERROR(__xludf.DUMMYFUNCTION("""COMPUTED_VALUE"""),"Seguridad")</f>
        <v>Seguridad</v>
      </c>
      <c r="P386" s="14" t="str">
        <f>IFERROR(__xludf.DUMMYFUNCTION("""COMPUTED_VALUE"""),"")</f>
        <v/>
      </c>
      <c r="Q386" s="14" t="str">
        <f>IFERROR(__xludf.DUMMYFUNCTION("""COMPUTED_VALUE"""),"")</f>
        <v/>
      </c>
      <c r="R386" s="14" t="s">
        <v>75</v>
      </c>
      <c r="S386" s="14" t="s">
        <v>75</v>
      </c>
      <c r="T386" s="14" t="s">
        <v>75</v>
      </c>
      <c r="U386" s="14" t="str">
        <f>IFERROR(__xludf.DUMMYFUNCTION("""COMPUTED_VALUE"""),"")</f>
        <v/>
      </c>
      <c r="V386" s="23" t="s">
        <v>73</v>
      </c>
      <c r="W386" s="19"/>
      <c r="X386" s="19"/>
      <c r="Y386" s="19"/>
      <c r="Z386" s="19"/>
    </row>
    <row r="387">
      <c r="A387" s="14" t="s">
        <v>87</v>
      </c>
      <c r="B387" s="14" t="s">
        <v>88</v>
      </c>
      <c r="C387" s="14" t="s">
        <v>122</v>
      </c>
      <c r="D387" s="15">
        <v>14.9</v>
      </c>
      <c r="E387" s="15">
        <v>24.0</v>
      </c>
      <c r="F387" s="15">
        <v>1.0</v>
      </c>
      <c r="G387" s="16">
        <f t="shared" si="1"/>
        <v>14.9</v>
      </c>
      <c r="H387" s="16">
        <f t="shared" si="2"/>
        <v>620.8333333</v>
      </c>
      <c r="I387" s="17">
        <f t="shared" si="3"/>
        <v>0.04166666667</v>
      </c>
      <c r="J387" s="14" t="str">
        <f>IFERROR(__xludf.DUMMYFUNCTION("""COMPUTED_VALUE"""),"Cundinamarca")</f>
        <v>Cundinamarca</v>
      </c>
      <c r="K387" s="14" t="str">
        <f>IFERROR(__xludf.DUMMYFUNCTION("""COMPUTED_VALUE"""),"Mujeres")</f>
        <v>Mujeres</v>
      </c>
      <c r="L387" s="14" t="str">
        <f>IFERROR(__xludf.DUMMYFUNCTION("""COMPUTED_VALUE"""),"25-34")</f>
        <v>25-34</v>
      </c>
      <c r="M387" s="14" t="str">
        <f>IFERROR(__xludf.DUMMYFUNCTION("""COMPUTED_VALUE"""),"consulta popular petro")</f>
        <v>consulta popular petro</v>
      </c>
      <c r="N387" s="14" t="s">
        <v>25</v>
      </c>
      <c r="O387" s="14" t="str">
        <f>IFERROR(__xludf.DUMMYFUNCTION("""COMPUTED_VALUE"""),"Petro/Corrupción/Política")</f>
        <v>Petro/Corrupción/Política</v>
      </c>
      <c r="P387" s="14" t="str">
        <f>IFERROR(__xludf.DUMMYFUNCTION("""COMPUTED_VALUE"""),"")</f>
        <v/>
      </c>
      <c r="Q387" s="14" t="str">
        <f>IFERROR(__xludf.DUMMYFUNCTION("""COMPUTED_VALUE"""),"")</f>
        <v/>
      </c>
      <c r="R387" s="14" t="s">
        <v>75</v>
      </c>
      <c r="S387" s="14" t="s">
        <v>75</v>
      </c>
      <c r="T387" s="14" t="s">
        <v>75</v>
      </c>
      <c r="U387" s="14" t="str">
        <f>IFERROR(__xludf.DUMMYFUNCTION("""COMPUTED_VALUE"""),"")</f>
        <v/>
      </c>
      <c r="V387" s="22"/>
      <c r="W387" s="19"/>
      <c r="X387" s="19"/>
      <c r="Y387" s="19"/>
      <c r="Z387" s="19"/>
    </row>
    <row r="388">
      <c r="A388" s="14" t="s">
        <v>87</v>
      </c>
      <c r="B388" s="14" t="s">
        <v>88</v>
      </c>
      <c r="C388" s="14" t="s">
        <v>117</v>
      </c>
      <c r="D388" s="15">
        <v>14.74</v>
      </c>
      <c r="E388" s="15">
        <v>10.0</v>
      </c>
      <c r="F388" s="15">
        <v>1.0</v>
      </c>
      <c r="G388" s="16">
        <f t="shared" si="1"/>
        <v>14.74</v>
      </c>
      <c r="H388" s="16">
        <f t="shared" si="2"/>
        <v>1474</v>
      </c>
      <c r="I388" s="17">
        <f t="shared" si="3"/>
        <v>0.1</v>
      </c>
      <c r="J388" s="14" t="str">
        <f>IFERROR(__xludf.DUMMYFUNCTION("""COMPUTED_VALUE"""),"Cundinamarca")</f>
        <v>Cundinamarca</v>
      </c>
      <c r="K388" s="14" t="str">
        <f>IFERROR(__xludf.DUMMYFUNCTION("""COMPUTED_VALUE"""),"Mujeres")</f>
        <v>Mujeres</v>
      </c>
      <c r="L388" s="14" t="str">
        <f>IFERROR(__xludf.DUMMYFUNCTION("""COMPUTED_VALUE"""),"25-34")</f>
        <v>25-34</v>
      </c>
      <c r="M388" s="14" t="str">
        <f>IFERROR(__xludf.DUMMYFUNCTION("""COMPUTED_VALUE"""),"se acabo el derroche")</f>
        <v>se acabo el derroche</v>
      </c>
      <c r="N388" s="14" t="s">
        <v>25</v>
      </c>
      <c r="O388" s="14" t="str">
        <f>IFERROR(__xludf.DUMMYFUNCTION("""COMPUTED_VALUE"""),"Economia")</f>
        <v>Economia</v>
      </c>
      <c r="P388" s="14" t="str">
        <f>IFERROR(__xludf.DUMMYFUNCTION("""COMPUTED_VALUE"""),"")</f>
        <v/>
      </c>
      <c r="Q388" s="14" t="str">
        <f>IFERROR(__xludf.DUMMYFUNCTION("""COMPUTED_VALUE"""),"")</f>
        <v/>
      </c>
      <c r="R388" s="14" t="s">
        <v>75</v>
      </c>
      <c r="S388" s="14" t="s">
        <v>75</v>
      </c>
      <c r="T388" s="14" t="s">
        <v>75</v>
      </c>
      <c r="U388" s="14" t="str">
        <f>IFERROR(__xludf.DUMMYFUNCTION("""COMPUTED_VALUE"""),"")</f>
        <v/>
      </c>
      <c r="V388" s="18"/>
      <c r="W388" s="19"/>
      <c r="X388" s="19"/>
      <c r="Y388" s="19"/>
      <c r="Z388" s="19"/>
    </row>
    <row r="389">
      <c r="J389" s="24" t="str">
        <f>IFERROR(__xludf.DUMMYFUNCTION("""COMPUTED_VALUE"""),"")</f>
        <v/>
      </c>
      <c r="K389" s="24" t="str">
        <f>IFERROR(__xludf.DUMMYFUNCTION("""COMPUTED_VALUE"""),"")</f>
        <v/>
      </c>
      <c r="L389" s="24" t="str">
        <f>IFERROR(__xludf.DUMMYFUNCTION("""COMPUTED_VALUE"""),"")</f>
        <v/>
      </c>
      <c r="M389" s="24" t="str">
        <f>IFERROR(__xludf.DUMMYFUNCTION("""COMPUTED_VALUE"""),"")</f>
        <v/>
      </c>
      <c r="O389" s="24" t="str">
        <f>IFERROR(__xludf.DUMMYFUNCTION("""COMPUTED_VALUE"""),"")</f>
        <v/>
      </c>
      <c r="P389" s="24" t="str">
        <f>IFERROR(__xludf.DUMMYFUNCTION("""COMPUTED_VALUE"""),"")</f>
        <v/>
      </c>
      <c r="Q389" s="24" t="str">
        <f>IFERROR(__xludf.DUMMYFUNCTION("""COMPUTED_VALUE"""),"")</f>
        <v/>
      </c>
      <c r="R389" s="24" t="s">
        <v>75</v>
      </c>
      <c r="S389" s="24" t="s">
        <v>75</v>
      </c>
      <c r="T389" s="24" t="s">
        <v>75</v>
      </c>
      <c r="U389" s="24" t="str">
        <f>IFERROR(__xludf.DUMMYFUNCTION("""COMPUTED_VALUE"""),"")</f>
        <v/>
      </c>
      <c r="V389" s="25"/>
    </row>
    <row r="390">
      <c r="J390" s="24" t="str">
        <f>IFERROR(__xludf.DUMMYFUNCTION("""COMPUTED_VALUE"""),"")</f>
        <v/>
      </c>
      <c r="K390" s="24" t="str">
        <f>IFERROR(__xludf.DUMMYFUNCTION("""COMPUTED_VALUE"""),"")</f>
        <v/>
      </c>
      <c r="L390" s="24" t="str">
        <f>IFERROR(__xludf.DUMMYFUNCTION("""COMPUTED_VALUE"""),"")</f>
        <v/>
      </c>
      <c r="M390" s="24" t="str">
        <f>IFERROR(__xludf.DUMMYFUNCTION("""COMPUTED_VALUE"""),"")</f>
        <v/>
      </c>
      <c r="O390" s="24" t="str">
        <f>IFERROR(__xludf.DUMMYFUNCTION("""COMPUTED_VALUE"""),"")</f>
        <v/>
      </c>
      <c r="P390" s="24" t="str">
        <f>IFERROR(__xludf.DUMMYFUNCTION("""COMPUTED_VALUE"""),"")</f>
        <v/>
      </c>
      <c r="Q390" s="24" t="str">
        <f>IFERROR(__xludf.DUMMYFUNCTION("""COMPUTED_VALUE"""),"")</f>
        <v/>
      </c>
      <c r="R390" s="24" t="s">
        <v>75</v>
      </c>
      <c r="S390" s="24" t="s">
        <v>75</v>
      </c>
      <c r="T390" s="24" t="s">
        <v>75</v>
      </c>
      <c r="U390" s="24" t="str">
        <f>IFERROR(__xludf.DUMMYFUNCTION("""COMPUTED_VALUE"""),"")</f>
        <v/>
      </c>
      <c r="V390" s="25"/>
    </row>
    <row r="391">
      <c r="J391" s="24" t="str">
        <f>IFERROR(__xludf.DUMMYFUNCTION("""COMPUTED_VALUE"""),"")</f>
        <v/>
      </c>
      <c r="K391" s="24" t="str">
        <f>IFERROR(__xludf.DUMMYFUNCTION("""COMPUTED_VALUE"""),"")</f>
        <v/>
      </c>
      <c r="L391" s="24" t="str">
        <f>IFERROR(__xludf.DUMMYFUNCTION("""COMPUTED_VALUE"""),"")</f>
        <v/>
      </c>
      <c r="M391" s="24" t="str">
        <f>IFERROR(__xludf.DUMMYFUNCTION("""COMPUTED_VALUE"""),"")</f>
        <v/>
      </c>
      <c r="O391" s="24" t="str">
        <f>IFERROR(__xludf.DUMMYFUNCTION("""COMPUTED_VALUE"""),"")</f>
        <v/>
      </c>
      <c r="P391" s="24" t="str">
        <f>IFERROR(__xludf.DUMMYFUNCTION("""COMPUTED_VALUE"""),"")</f>
        <v/>
      </c>
      <c r="Q391" s="24" t="str">
        <f>IFERROR(__xludf.DUMMYFUNCTION("""COMPUTED_VALUE"""),"")</f>
        <v/>
      </c>
      <c r="R391" s="24" t="s">
        <v>75</v>
      </c>
      <c r="S391" s="24" t="s">
        <v>75</v>
      </c>
      <c r="T391" s="24" t="s">
        <v>75</v>
      </c>
      <c r="U391" s="24" t="str">
        <f>IFERROR(__xludf.DUMMYFUNCTION("""COMPUTED_VALUE"""),"")</f>
        <v/>
      </c>
      <c r="V391" s="25"/>
    </row>
    <row r="392">
      <c r="J392" s="24" t="str">
        <f>IFERROR(__xludf.DUMMYFUNCTION("""COMPUTED_VALUE"""),"")</f>
        <v/>
      </c>
      <c r="K392" s="24" t="str">
        <f>IFERROR(__xludf.DUMMYFUNCTION("""COMPUTED_VALUE"""),"")</f>
        <v/>
      </c>
      <c r="L392" s="24" t="str">
        <f>IFERROR(__xludf.DUMMYFUNCTION("""COMPUTED_VALUE"""),"")</f>
        <v/>
      </c>
      <c r="M392" s="24" t="str">
        <f>IFERROR(__xludf.DUMMYFUNCTION("""COMPUTED_VALUE"""),"")</f>
        <v/>
      </c>
      <c r="O392" s="24" t="str">
        <f>IFERROR(__xludf.DUMMYFUNCTION("""COMPUTED_VALUE"""),"")</f>
        <v/>
      </c>
      <c r="P392" s="24" t="str">
        <f>IFERROR(__xludf.DUMMYFUNCTION("""COMPUTED_VALUE"""),"")</f>
        <v/>
      </c>
      <c r="Q392" s="24" t="str">
        <f>IFERROR(__xludf.DUMMYFUNCTION("""COMPUTED_VALUE"""),"")</f>
        <v/>
      </c>
      <c r="R392" s="24" t="s">
        <v>75</v>
      </c>
      <c r="S392" s="24" t="s">
        <v>75</v>
      </c>
      <c r="T392" s="24" t="s">
        <v>75</v>
      </c>
      <c r="U392" s="24" t="str">
        <f>IFERROR(__xludf.DUMMYFUNCTION("""COMPUTED_VALUE"""),"")</f>
        <v/>
      </c>
      <c r="V392" s="25"/>
    </row>
    <row r="393">
      <c r="J393" s="24" t="str">
        <f>IFERROR(__xludf.DUMMYFUNCTION("""COMPUTED_VALUE"""),"")</f>
        <v/>
      </c>
      <c r="K393" s="24" t="str">
        <f>IFERROR(__xludf.DUMMYFUNCTION("""COMPUTED_VALUE"""),"")</f>
        <v/>
      </c>
      <c r="L393" s="24" t="str">
        <f>IFERROR(__xludf.DUMMYFUNCTION("""COMPUTED_VALUE"""),"")</f>
        <v/>
      </c>
      <c r="M393" s="24" t="str">
        <f>IFERROR(__xludf.DUMMYFUNCTION("""COMPUTED_VALUE"""),"")</f>
        <v/>
      </c>
      <c r="O393" s="24" t="str">
        <f>IFERROR(__xludf.DUMMYFUNCTION("""COMPUTED_VALUE"""),"")</f>
        <v/>
      </c>
      <c r="P393" s="24" t="str">
        <f>IFERROR(__xludf.DUMMYFUNCTION("""COMPUTED_VALUE"""),"")</f>
        <v/>
      </c>
      <c r="Q393" s="24" t="str">
        <f>IFERROR(__xludf.DUMMYFUNCTION("""COMPUTED_VALUE"""),"")</f>
        <v/>
      </c>
      <c r="R393" s="24" t="s">
        <v>75</v>
      </c>
      <c r="S393" s="24" t="s">
        <v>75</v>
      </c>
      <c r="T393" s="24" t="s">
        <v>75</v>
      </c>
      <c r="U393" s="24" t="str">
        <f>IFERROR(__xludf.DUMMYFUNCTION("""COMPUTED_VALUE"""),"")</f>
        <v/>
      </c>
      <c r="V393" s="25"/>
    </row>
    <row r="394">
      <c r="J394" s="24" t="str">
        <f>IFERROR(__xludf.DUMMYFUNCTION("""COMPUTED_VALUE"""),"")</f>
        <v/>
      </c>
      <c r="K394" s="24" t="str">
        <f>IFERROR(__xludf.DUMMYFUNCTION("""COMPUTED_VALUE"""),"")</f>
        <v/>
      </c>
      <c r="L394" s="24" t="str">
        <f>IFERROR(__xludf.DUMMYFUNCTION("""COMPUTED_VALUE"""),"")</f>
        <v/>
      </c>
      <c r="M394" s="24" t="str">
        <f>IFERROR(__xludf.DUMMYFUNCTION("""COMPUTED_VALUE"""),"")</f>
        <v/>
      </c>
      <c r="O394" s="24" t="str">
        <f>IFERROR(__xludf.DUMMYFUNCTION("""COMPUTED_VALUE"""),"")</f>
        <v/>
      </c>
      <c r="P394" s="24" t="str">
        <f>IFERROR(__xludf.DUMMYFUNCTION("""COMPUTED_VALUE"""),"")</f>
        <v/>
      </c>
      <c r="Q394" s="24" t="str">
        <f>IFERROR(__xludf.DUMMYFUNCTION("""COMPUTED_VALUE"""),"")</f>
        <v/>
      </c>
      <c r="R394" s="24" t="s">
        <v>75</v>
      </c>
      <c r="S394" s="24" t="s">
        <v>75</v>
      </c>
      <c r="T394" s="24" t="s">
        <v>75</v>
      </c>
      <c r="U394" s="24" t="str">
        <f>IFERROR(__xludf.DUMMYFUNCTION("""COMPUTED_VALUE"""),"")</f>
        <v/>
      </c>
      <c r="V394" s="25"/>
    </row>
    <row r="395">
      <c r="J395" s="24" t="str">
        <f>IFERROR(__xludf.DUMMYFUNCTION("""COMPUTED_VALUE"""),"")</f>
        <v/>
      </c>
      <c r="K395" s="24" t="str">
        <f>IFERROR(__xludf.DUMMYFUNCTION("""COMPUTED_VALUE"""),"")</f>
        <v/>
      </c>
      <c r="L395" s="24" t="str">
        <f>IFERROR(__xludf.DUMMYFUNCTION("""COMPUTED_VALUE"""),"")</f>
        <v/>
      </c>
      <c r="M395" s="24" t="str">
        <f>IFERROR(__xludf.DUMMYFUNCTION("""COMPUTED_VALUE"""),"")</f>
        <v/>
      </c>
      <c r="O395" s="24" t="str">
        <f>IFERROR(__xludf.DUMMYFUNCTION("""COMPUTED_VALUE"""),"")</f>
        <v/>
      </c>
      <c r="P395" s="24" t="str">
        <f>IFERROR(__xludf.DUMMYFUNCTION("""COMPUTED_VALUE"""),"")</f>
        <v/>
      </c>
      <c r="Q395" s="24" t="str">
        <f>IFERROR(__xludf.DUMMYFUNCTION("""COMPUTED_VALUE"""),"")</f>
        <v/>
      </c>
      <c r="R395" s="24" t="s">
        <v>75</v>
      </c>
      <c r="S395" s="24" t="s">
        <v>75</v>
      </c>
      <c r="T395" s="24" t="s">
        <v>75</v>
      </c>
      <c r="U395" s="24" t="str">
        <f>IFERROR(__xludf.DUMMYFUNCTION("""COMPUTED_VALUE"""),"")</f>
        <v/>
      </c>
      <c r="V395" s="25"/>
    </row>
    <row r="396">
      <c r="J396" s="24" t="str">
        <f>IFERROR(__xludf.DUMMYFUNCTION("""COMPUTED_VALUE"""),"")</f>
        <v/>
      </c>
      <c r="K396" s="24" t="str">
        <f>IFERROR(__xludf.DUMMYFUNCTION("""COMPUTED_VALUE"""),"")</f>
        <v/>
      </c>
      <c r="L396" s="24" t="str">
        <f>IFERROR(__xludf.DUMMYFUNCTION("""COMPUTED_VALUE"""),"")</f>
        <v/>
      </c>
      <c r="M396" s="24" t="str">
        <f>IFERROR(__xludf.DUMMYFUNCTION("""COMPUTED_VALUE"""),"")</f>
        <v/>
      </c>
      <c r="O396" s="24" t="str">
        <f>IFERROR(__xludf.DUMMYFUNCTION("""COMPUTED_VALUE"""),"")</f>
        <v/>
      </c>
      <c r="P396" s="24" t="str">
        <f>IFERROR(__xludf.DUMMYFUNCTION("""COMPUTED_VALUE"""),"")</f>
        <v/>
      </c>
      <c r="Q396" s="24" t="str">
        <f>IFERROR(__xludf.DUMMYFUNCTION("""COMPUTED_VALUE"""),"")</f>
        <v/>
      </c>
      <c r="R396" s="24" t="s">
        <v>75</v>
      </c>
      <c r="S396" s="24" t="s">
        <v>75</v>
      </c>
      <c r="T396" s="24" t="s">
        <v>75</v>
      </c>
      <c r="U396" s="24" t="str">
        <f>IFERROR(__xludf.DUMMYFUNCTION("""COMPUTED_VALUE"""),"")</f>
        <v/>
      </c>
      <c r="V396" s="25"/>
    </row>
    <row r="397">
      <c r="J397" s="24" t="str">
        <f>IFERROR(__xludf.DUMMYFUNCTION("""COMPUTED_VALUE"""),"")</f>
        <v/>
      </c>
      <c r="K397" s="24" t="str">
        <f>IFERROR(__xludf.DUMMYFUNCTION("""COMPUTED_VALUE"""),"")</f>
        <v/>
      </c>
      <c r="L397" s="24" t="str">
        <f>IFERROR(__xludf.DUMMYFUNCTION("""COMPUTED_VALUE"""),"")</f>
        <v/>
      </c>
      <c r="M397" s="24" t="str">
        <f>IFERROR(__xludf.DUMMYFUNCTION("""COMPUTED_VALUE"""),"")</f>
        <v/>
      </c>
      <c r="O397" s="24" t="str">
        <f>IFERROR(__xludf.DUMMYFUNCTION("""COMPUTED_VALUE"""),"")</f>
        <v/>
      </c>
      <c r="P397" s="24" t="str">
        <f>IFERROR(__xludf.DUMMYFUNCTION("""COMPUTED_VALUE"""),"")</f>
        <v/>
      </c>
      <c r="Q397" s="24" t="str">
        <f>IFERROR(__xludf.DUMMYFUNCTION("""COMPUTED_VALUE"""),"")</f>
        <v/>
      </c>
      <c r="R397" s="24" t="s">
        <v>75</v>
      </c>
      <c r="S397" s="24" t="s">
        <v>75</v>
      </c>
      <c r="T397" s="24" t="s">
        <v>75</v>
      </c>
      <c r="U397" s="24" t="str">
        <f>IFERROR(__xludf.DUMMYFUNCTION("""COMPUTED_VALUE"""),"")</f>
        <v/>
      </c>
      <c r="V397" s="25"/>
    </row>
    <row r="398">
      <c r="J398" s="24" t="str">
        <f>IFERROR(__xludf.DUMMYFUNCTION("""COMPUTED_VALUE"""),"")</f>
        <v/>
      </c>
      <c r="K398" s="24" t="str">
        <f>IFERROR(__xludf.DUMMYFUNCTION("""COMPUTED_VALUE"""),"")</f>
        <v/>
      </c>
      <c r="L398" s="24" t="str">
        <f>IFERROR(__xludf.DUMMYFUNCTION("""COMPUTED_VALUE"""),"")</f>
        <v/>
      </c>
      <c r="M398" s="24" t="str">
        <f>IFERROR(__xludf.DUMMYFUNCTION("""COMPUTED_VALUE"""),"")</f>
        <v/>
      </c>
      <c r="O398" s="24" t="str">
        <f>IFERROR(__xludf.DUMMYFUNCTION("""COMPUTED_VALUE"""),"")</f>
        <v/>
      </c>
      <c r="P398" s="24" t="str">
        <f>IFERROR(__xludf.DUMMYFUNCTION("""COMPUTED_VALUE"""),"")</f>
        <v/>
      </c>
      <c r="Q398" s="24" t="str">
        <f>IFERROR(__xludf.DUMMYFUNCTION("""COMPUTED_VALUE"""),"")</f>
        <v/>
      </c>
      <c r="R398" s="24" t="s">
        <v>75</v>
      </c>
      <c r="S398" s="24" t="s">
        <v>75</v>
      </c>
      <c r="T398" s="24" t="s">
        <v>75</v>
      </c>
      <c r="U398" s="24" t="str">
        <f>IFERROR(__xludf.DUMMYFUNCTION("""COMPUTED_VALUE"""),"")</f>
        <v/>
      </c>
      <c r="V398" s="25"/>
    </row>
    <row r="399">
      <c r="J399" s="24" t="str">
        <f>IFERROR(__xludf.DUMMYFUNCTION("""COMPUTED_VALUE"""),"")</f>
        <v/>
      </c>
      <c r="K399" s="24" t="str">
        <f>IFERROR(__xludf.DUMMYFUNCTION("""COMPUTED_VALUE"""),"")</f>
        <v/>
      </c>
      <c r="L399" s="24" t="str">
        <f>IFERROR(__xludf.DUMMYFUNCTION("""COMPUTED_VALUE"""),"")</f>
        <v/>
      </c>
      <c r="M399" s="24" t="str">
        <f>IFERROR(__xludf.DUMMYFUNCTION("""COMPUTED_VALUE"""),"")</f>
        <v/>
      </c>
      <c r="O399" s="24" t="str">
        <f>IFERROR(__xludf.DUMMYFUNCTION("""COMPUTED_VALUE"""),"")</f>
        <v/>
      </c>
      <c r="P399" s="24" t="str">
        <f>IFERROR(__xludf.DUMMYFUNCTION("""COMPUTED_VALUE"""),"")</f>
        <v/>
      </c>
      <c r="Q399" s="24" t="str">
        <f>IFERROR(__xludf.DUMMYFUNCTION("""COMPUTED_VALUE"""),"")</f>
        <v/>
      </c>
      <c r="R399" s="24" t="s">
        <v>75</v>
      </c>
      <c r="S399" s="24" t="s">
        <v>75</v>
      </c>
      <c r="T399" s="24" t="s">
        <v>75</v>
      </c>
      <c r="U399" s="24" t="str">
        <f>IFERROR(__xludf.DUMMYFUNCTION("""COMPUTED_VALUE"""),"")</f>
        <v/>
      </c>
      <c r="V399" s="25"/>
    </row>
    <row r="400">
      <c r="J400" s="24" t="str">
        <f>IFERROR(__xludf.DUMMYFUNCTION("""COMPUTED_VALUE"""),"")</f>
        <v/>
      </c>
      <c r="K400" s="24" t="str">
        <f>IFERROR(__xludf.DUMMYFUNCTION("""COMPUTED_VALUE"""),"")</f>
        <v/>
      </c>
      <c r="L400" s="24" t="str">
        <f>IFERROR(__xludf.DUMMYFUNCTION("""COMPUTED_VALUE"""),"")</f>
        <v/>
      </c>
      <c r="M400" s="24" t="str">
        <f>IFERROR(__xludf.DUMMYFUNCTION("""COMPUTED_VALUE"""),"")</f>
        <v/>
      </c>
      <c r="O400" s="24" t="str">
        <f>IFERROR(__xludf.DUMMYFUNCTION("""COMPUTED_VALUE"""),"")</f>
        <v/>
      </c>
      <c r="P400" s="24" t="str">
        <f>IFERROR(__xludf.DUMMYFUNCTION("""COMPUTED_VALUE"""),"")</f>
        <v/>
      </c>
      <c r="Q400" s="24" t="str">
        <f>IFERROR(__xludf.DUMMYFUNCTION("""COMPUTED_VALUE"""),"")</f>
        <v/>
      </c>
      <c r="R400" s="24" t="s">
        <v>75</v>
      </c>
      <c r="S400" s="24" t="s">
        <v>75</v>
      </c>
      <c r="T400" s="24" t="s">
        <v>75</v>
      </c>
      <c r="U400" s="24" t="str">
        <f>IFERROR(__xludf.DUMMYFUNCTION("""COMPUTED_VALUE"""),"")</f>
        <v/>
      </c>
      <c r="V400" s="25"/>
    </row>
    <row r="401">
      <c r="J401" s="24" t="str">
        <f>IFERROR(__xludf.DUMMYFUNCTION("""COMPUTED_VALUE"""),"")</f>
        <v/>
      </c>
      <c r="K401" s="24" t="str">
        <f>IFERROR(__xludf.DUMMYFUNCTION("""COMPUTED_VALUE"""),"")</f>
        <v/>
      </c>
      <c r="L401" s="24" t="str">
        <f>IFERROR(__xludf.DUMMYFUNCTION("""COMPUTED_VALUE"""),"")</f>
        <v/>
      </c>
      <c r="M401" s="24" t="str">
        <f>IFERROR(__xludf.DUMMYFUNCTION("""COMPUTED_VALUE"""),"")</f>
        <v/>
      </c>
      <c r="O401" s="24" t="str">
        <f>IFERROR(__xludf.DUMMYFUNCTION("""COMPUTED_VALUE"""),"")</f>
        <v/>
      </c>
      <c r="P401" s="24" t="str">
        <f>IFERROR(__xludf.DUMMYFUNCTION("""COMPUTED_VALUE"""),"")</f>
        <v/>
      </c>
      <c r="Q401" s="24" t="str">
        <f>IFERROR(__xludf.DUMMYFUNCTION("""COMPUTED_VALUE"""),"")</f>
        <v/>
      </c>
      <c r="R401" s="24" t="s">
        <v>75</v>
      </c>
      <c r="S401" s="24" t="s">
        <v>75</v>
      </c>
      <c r="T401" s="24" t="s">
        <v>75</v>
      </c>
      <c r="U401" s="24" t="str">
        <f>IFERROR(__xludf.DUMMYFUNCTION("""COMPUTED_VALUE"""),"")</f>
        <v/>
      </c>
      <c r="V401" s="25"/>
    </row>
    <row r="402">
      <c r="J402" s="24" t="str">
        <f>IFERROR(__xludf.DUMMYFUNCTION("""COMPUTED_VALUE"""),"")</f>
        <v/>
      </c>
      <c r="K402" s="24" t="str">
        <f>IFERROR(__xludf.DUMMYFUNCTION("""COMPUTED_VALUE"""),"")</f>
        <v/>
      </c>
      <c r="L402" s="24" t="str">
        <f>IFERROR(__xludf.DUMMYFUNCTION("""COMPUTED_VALUE"""),"")</f>
        <v/>
      </c>
      <c r="M402" s="24" t="str">
        <f>IFERROR(__xludf.DUMMYFUNCTION("""COMPUTED_VALUE"""),"")</f>
        <v/>
      </c>
      <c r="O402" s="24" t="str">
        <f>IFERROR(__xludf.DUMMYFUNCTION("""COMPUTED_VALUE"""),"")</f>
        <v/>
      </c>
      <c r="P402" s="24" t="str">
        <f>IFERROR(__xludf.DUMMYFUNCTION("""COMPUTED_VALUE"""),"")</f>
        <v/>
      </c>
      <c r="Q402" s="24" t="str">
        <f>IFERROR(__xludf.DUMMYFUNCTION("""COMPUTED_VALUE"""),"")</f>
        <v/>
      </c>
      <c r="R402" s="24" t="s">
        <v>75</v>
      </c>
      <c r="S402" s="24" t="s">
        <v>75</v>
      </c>
      <c r="T402" s="24" t="s">
        <v>75</v>
      </c>
      <c r="U402" s="24" t="str">
        <f>IFERROR(__xludf.DUMMYFUNCTION("""COMPUTED_VALUE"""),"")</f>
        <v/>
      </c>
      <c r="V402" s="25"/>
    </row>
    <row r="403">
      <c r="J403" s="24" t="str">
        <f>IFERROR(__xludf.DUMMYFUNCTION("""COMPUTED_VALUE"""),"")</f>
        <v/>
      </c>
      <c r="K403" s="24" t="str">
        <f>IFERROR(__xludf.DUMMYFUNCTION("""COMPUTED_VALUE"""),"")</f>
        <v/>
      </c>
      <c r="L403" s="24" t="str">
        <f>IFERROR(__xludf.DUMMYFUNCTION("""COMPUTED_VALUE"""),"")</f>
        <v/>
      </c>
      <c r="M403" s="24" t="str">
        <f>IFERROR(__xludf.DUMMYFUNCTION("""COMPUTED_VALUE"""),"")</f>
        <v/>
      </c>
      <c r="O403" s="24" t="str">
        <f>IFERROR(__xludf.DUMMYFUNCTION("""COMPUTED_VALUE"""),"")</f>
        <v/>
      </c>
      <c r="P403" s="24" t="str">
        <f>IFERROR(__xludf.DUMMYFUNCTION("""COMPUTED_VALUE"""),"")</f>
        <v/>
      </c>
      <c r="Q403" s="24" t="str">
        <f>IFERROR(__xludf.DUMMYFUNCTION("""COMPUTED_VALUE"""),"")</f>
        <v/>
      </c>
      <c r="R403" s="24" t="s">
        <v>75</v>
      </c>
      <c r="S403" s="24" t="s">
        <v>75</v>
      </c>
      <c r="T403" s="24" t="s">
        <v>75</v>
      </c>
      <c r="U403" s="24" t="str">
        <f>IFERROR(__xludf.DUMMYFUNCTION("""COMPUTED_VALUE"""),"")</f>
        <v/>
      </c>
      <c r="V403" s="25"/>
    </row>
    <row r="404">
      <c r="J404" s="24" t="str">
        <f>IFERROR(__xludf.DUMMYFUNCTION("""COMPUTED_VALUE"""),"")</f>
        <v/>
      </c>
      <c r="K404" s="24" t="str">
        <f>IFERROR(__xludf.DUMMYFUNCTION("""COMPUTED_VALUE"""),"")</f>
        <v/>
      </c>
      <c r="L404" s="24" t="str">
        <f>IFERROR(__xludf.DUMMYFUNCTION("""COMPUTED_VALUE"""),"")</f>
        <v/>
      </c>
      <c r="M404" s="24" t="str">
        <f>IFERROR(__xludf.DUMMYFUNCTION("""COMPUTED_VALUE"""),"")</f>
        <v/>
      </c>
      <c r="O404" s="24" t="str">
        <f>IFERROR(__xludf.DUMMYFUNCTION("""COMPUTED_VALUE"""),"")</f>
        <v/>
      </c>
      <c r="P404" s="24" t="str">
        <f>IFERROR(__xludf.DUMMYFUNCTION("""COMPUTED_VALUE"""),"")</f>
        <v/>
      </c>
      <c r="Q404" s="24" t="str">
        <f>IFERROR(__xludf.DUMMYFUNCTION("""COMPUTED_VALUE"""),"")</f>
        <v/>
      </c>
      <c r="R404" s="24" t="s">
        <v>75</v>
      </c>
      <c r="S404" s="24" t="s">
        <v>75</v>
      </c>
      <c r="T404" s="24" t="s">
        <v>75</v>
      </c>
      <c r="U404" s="24" t="str">
        <f>IFERROR(__xludf.DUMMYFUNCTION("""COMPUTED_VALUE"""),"")</f>
        <v/>
      </c>
      <c r="V404" s="25"/>
    </row>
    <row r="405">
      <c r="J405" s="24" t="str">
        <f>IFERROR(__xludf.DUMMYFUNCTION("""COMPUTED_VALUE"""),"")</f>
        <v/>
      </c>
      <c r="K405" s="24" t="str">
        <f>IFERROR(__xludf.DUMMYFUNCTION("""COMPUTED_VALUE"""),"")</f>
        <v/>
      </c>
      <c r="L405" s="24" t="str">
        <f>IFERROR(__xludf.DUMMYFUNCTION("""COMPUTED_VALUE"""),"")</f>
        <v/>
      </c>
      <c r="M405" s="24" t="str">
        <f>IFERROR(__xludf.DUMMYFUNCTION("""COMPUTED_VALUE"""),"")</f>
        <v/>
      </c>
      <c r="O405" s="24" t="str">
        <f>IFERROR(__xludf.DUMMYFUNCTION("""COMPUTED_VALUE"""),"")</f>
        <v/>
      </c>
      <c r="P405" s="24" t="str">
        <f>IFERROR(__xludf.DUMMYFUNCTION("""COMPUTED_VALUE"""),"")</f>
        <v/>
      </c>
      <c r="Q405" s="24" t="str">
        <f>IFERROR(__xludf.DUMMYFUNCTION("""COMPUTED_VALUE"""),"")</f>
        <v/>
      </c>
      <c r="R405" s="24" t="s">
        <v>75</v>
      </c>
      <c r="S405" s="24" t="s">
        <v>75</v>
      </c>
      <c r="T405" s="24" t="s">
        <v>75</v>
      </c>
      <c r="U405" s="24" t="str">
        <f>IFERROR(__xludf.DUMMYFUNCTION("""COMPUTED_VALUE"""),"")</f>
        <v/>
      </c>
      <c r="V405" s="25"/>
    </row>
    <row r="406">
      <c r="J406" s="24" t="str">
        <f>IFERROR(__xludf.DUMMYFUNCTION("""COMPUTED_VALUE"""),"")</f>
        <v/>
      </c>
      <c r="K406" s="24" t="str">
        <f>IFERROR(__xludf.DUMMYFUNCTION("""COMPUTED_VALUE"""),"")</f>
        <v/>
      </c>
      <c r="L406" s="24" t="str">
        <f>IFERROR(__xludf.DUMMYFUNCTION("""COMPUTED_VALUE"""),"")</f>
        <v/>
      </c>
      <c r="M406" s="24" t="str">
        <f>IFERROR(__xludf.DUMMYFUNCTION("""COMPUTED_VALUE"""),"")</f>
        <v/>
      </c>
      <c r="O406" s="24" t="str">
        <f>IFERROR(__xludf.DUMMYFUNCTION("""COMPUTED_VALUE"""),"")</f>
        <v/>
      </c>
      <c r="P406" s="24" t="str">
        <f>IFERROR(__xludf.DUMMYFUNCTION("""COMPUTED_VALUE"""),"")</f>
        <v/>
      </c>
      <c r="Q406" s="24" t="str">
        <f>IFERROR(__xludf.DUMMYFUNCTION("""COMPUTED_VALUE"""),"")</f>
        <v/>
      </c>
      <c r="R406" s="24" t="s">
        <v>75</v>
      </c>
      <c r="S406" s="24" t="s">
        <v>75</v>
      </c>
      <c r="T406" s="24" t="s">
        <v>75</v>
      </c>
      <c r="U406" s="24" t="str">
        <f>IFERROR(__xludf.DUMMYFUNCTION("""COMPUTED_VALUE"""),"")</f>
        <v/>
      </c>
      <c r="V406" s="25"/>
    </row>
    <row r="407">
      <c r="J407" s="24" t="str">
        <f>IFERROR(__xludf.DUMMYFUNCTION("""COMPUTED_VALUE"""),"")</f>
        <v/>
      </c>
      <c r="K407" s="24" t="str">
        <f>IFERROR(__xludf.DUMMYFUNCTION("""COMPUTED_VALUE"""),"")</f>
        <v/>
      </c>
      <c r="L407" s="24" t="str">
        <f>IFERROR(__xludf.DUMMYFUNCTION("""COMPUTED_VALUE"""),"")</f>
        <v/>
      </c>
      <c r="M407" s="24" t="str">
        <f>IFERROR(__xludf.DUMMYFUNCTION("""COMPUTED_VALUE"""),"")</f>
        <v/>
      </c>
      <c r="O407" s="24" t="str">
        <f>IFERROR(__xludf.DUMMYFUNCTION("""COMPUTED_VALUE"""),"")</f>
        <v/>
      </c>
      <c r="P407" s="24" t="str">
        <f>IFERROR(__xludf.DUMMYFUNCTION("""COMPUTED_VALUE"""),"")</f>
        <v/>
      </c>
      <c r="Q407" s="24" t="str">
        <f>IFERROR(__xludf.DUMMYFUNCTION("""COMPUTED_VALUE"""),"")</f>
        <v/>
      </c>
      <c r="R407" s="24" t="s">
        <v>75</v>
      </c>
      <c r="S407" s="24" t="s">
        <v>75</v>
      </c>
      <c r="T407" s="24" t="s">
        <v>75</v>
      </c>
      <c r="U407" s="24" t="str">
        <f>IFERROR(__xludf.DUMMYFUNCTION("""COMPUTED_VALUE"""),"")</f>
        <v/>
      </c>
      <c r="V407" s="25"/>
    </row>
    <row r="408">
      <c r="J408" s="24" t="str">
        <f>IFERROR(__xludf.DUMMYFUNCTION("""COMPUTED_VALUE"""),"")</f>
        <v/>
      </c>
      <c r="K408" s="24" t="str">
        <f>IFERROR(__xludf.DUMMYFUNCTION("""COMPUTED_VALUE"""),"")</f>
        <v/>
      </c>
      <c r="L408" s="24" t="str">
        <f>IFERROR(__xludf.DUMMYFUNCTION("""COMPUTED_VALUE"""),"")</f>
        <v/>
      </c>
      <c r="M408" s="24" t="str">
        <f>IFERROR(__xludf.DUMMYFUNCTION("""COMPUTED_VALUE"""),"")</f>
        <v/>
      </c>
      <c r="O408" s="24" t="str">
        <f>IFERROR(__xludf.DUMMYFUNCTION("""COMPUTED_VALUE"""),"")</f>
        <v/>
      </c>
      <c r="P408" s="24" t="str">
        <f>IFERROR(__xludf.DUMMYFUNCTION("""COMPUTED_VALUE"""),"")</f>
        <v/>
      </c>
      <c r="Q408" s="24" t="str">
        <f>IFERROR(__xludf.DUMMYFUNCTION("""COMPUTED_VALUE"""),"")</f>
        <v/>
      </c>
      <c r="R408" s="24" t="s">
        <v>75</v>
      </c>
      <c r="S408" s="24" t="s">
        <v>75</v>
      </c>
      <c r="T408" s="24" t="s">
        <v>75</v>
      </c>
      <c r="U408" s="24" t="str">
        <f>IFERROR(__xludf.DUMMYFUNCTION("""COMPUTED_VALUE"""),"")</f>
        <v/>
      </c>
      <c r="V408" s="25"/>
    </row>
    <row r="409">
      <c r="J409" s="24" t="str">
        <f>IFERROR(__xludf.DUMMYFUNCTION("""COMPUTED_VALUE"""),"")</f>
        <v/>
      </c>
      <c r="K409" s="24" t="str">
        <f>IFERROR(__xludf.DUMMYFUNCTION("""COMPUTED_VALUE"""),"")</f>
        <v/>
      </c>
      <c r="L409" s="24" t="str">
        <f>IFERROR(__xludf.DUMMYFUNCTION("""COMPUTED_VALUE"""),"")</f>
        <v/>
      </c>
      <c r="M409" s="24" t="str">
        <f>IFERROR(__xludf.DUMMYFUNCTION("""COMPUTED_VALUE"""),"")</f>
        <v/>
      </c>
      <c r="O409" s="24" t="str">
        <f>IFERROR(__xludf.DUMMYFUNCTION("""COMPUTED_VALUE"""),"")</f>
        <v/>
      </c>
      <c r="P409" s="24" t="str">
        <f>IFERROR(__xludf.DUMMYFUNCTION("""COMPUTED_VALUE"""),"")</f>
        <v/>
      </c>
      <c r="Q409" s="24" t="str">
        <f>IFERROR(__xludf.DUMMYFUNCTION("""COMPUTED_VALUE"""),"")</f>
        <v/>
      </c>
      <c r="R409" s="24" t="s">
        <v>75</v>
      </c>
      <c r="S409" s="24" t="s">
        <v>75</v>
      </c>
      <c r="T409" s="24" t="s">
        <v>75</v>
      </c>
      <c r="U409" s="24" t="str">
        <f>IFERROR(__xludf.DUMMYFUNCTION("""COMPUTED_VALUE"""),"")</f>
        <v/>
      </c>
      <c r="V409" s="25"/>
    </row>
    <row r="410">
      <c r="J410" s="24" t="str">
        <f>IFERROR(__xludf.DUMMYFUNCTION("""COMPUTED_VALUE"""),"")</f>
        <v/>
      </c>
      <c r="K410" s="24" t="str">
        <f>IFERROR(__xludf.DUMMYFUNCTION("""COMPUTED_VALUE"""),"")</f>
        <v/>
      </c>
      <c r="L410" s="24" t="str">
        <f>IFERROR(__xludf.DUMMYFUNCTION("""COMPUTED_VALUE"""),"")</f>
        <v/>
      </c>
      <c r="M410" s="24" t="str">
        <f>IFERROR(__xludf.DUMMYFUNCTION("""COMPUTED_VALUE"""),"")</f>
        <v/>
      </c>
      <c r="O410" s="24" t="str">
        <f>IFERROR(__xludf.DUMMYFUNCTION("""COMPUTED_VALUE"""),"")</f>
        <v/>
      </c>
      <c r="P410" s="24" t="str">
        <f>IFERROR(__xludf.DUMMYFUNCTION("""COMPUTED_VALUE"""),"")</f>
        <v/>
      </c>
      <c r="Q410" s="24" t="str">
        <f>IFERROR(__xludf.DUMMYFUNCTION("""COMPUTED_VALUE"""),"")</f>
        <v/>
      </c>
      <c r="R410" s="24" t="s">
        <v>75</v>
      </c>
      <c r="S410" s="24" t="s">
        <v>75</v>
      </c>
      <c r="T410" s="24" t="s">
        <v>75</v>
      </c>
      <c r="U410" s="24" t="str">
        <f>IFERROR(__xludf.DUMMYFUNCTION("""COMPUTED_VALUE"""),"")</f>
        <v/>
      </c>
      <c r="V410" s="25"/>
    </row>
    <row r="411">
      <c r="J411" s="24" t="str">
        <f>IFERROR(__xludf.DUMMYFUNCTION("""COMPUTED_VALUE"""),"")</f>
        <v/>
      </c>
      <c r="K411" s="24" t="str">
        <f>IFERROR(__xludf.DUMMYFUNCTION("""COMPUTED_VALUE"""),"")</f>
        <v/>
      </c>
      <c r="L411" s="24" t="str">
        <f>IFERROR(__xludf.DUMMYFUNCTION("""COMPUTED_VALUE"""),"")</f>
        <v/>
      </c>
      <c r="M411" s="24" t="str">
        <f>IFERROR(__xludf.DUMMYFUNCTION("""COMPUTED_VALUE"""),"")</f>
        <v/>
      </c>
      <c r="O411" s="24" t="str">
        <f>IFERROR(__xludf.DUMMYFUNCTION("""COMPUTED_VALUE"""),"")</f>
        <v/>
      </c>
      <c r="P411" s="24" t="str">
        <f>IFERROR(__xludf.DUMMYFUNCTION("""COMPUTED_VALUE"""),"")</f>
        <v/>
      </c>
      <c r="Q411" s="24" t="str">
        <f>IFERROR(__xludf.DUMMYFUNCTION("""COMPUTED_VALUE"""),"")</f>
        <v/>
      </c>
      <c r="R411" s="24" t="s">
        <v>75</v>
      </c>
      <c r="S411" s="24" t="s">
        <v>75</v>
      </c>
      <c r="T411" s="24" t="s">
        <v>75</v>
      </c>
      <c r="U411" s="24" t="str">
        <f>IFERROR(__xludf.DUMMYFUNCTION("""COMPUTED_VALUE"""),"")</f>
        <v/>
      </c>
      <c r="V411" s="25"/>
    </row>
    <row r="412">
      <c r="J412" s="24" t="str">
        <f>IFERROR(__xludf.DUMMYFUNCTION("""COMPUTED_VALUE"""),"")</f>
        <v/>
      </c>
      <c r="K412" s="24" t="str">
        <f>IFERROR(__xludf.DUMMYFUNCTION("""COMPUTED_VALUE"""),"")</f>
        <v/>
      </c>
      <c r="L412" s="24" t="str">
        <f>IFERROR(__xludf.DUMMYFUNCTION("""COMPUTED_VALUE"""),"")</f>
        <v/>
      </c>
      <c r="M412" s="24" t="str">
        <f>IFERROR(__xludf.DUMMYFUNCTION("""COMPUTED_VALUE"""),"")</f>
        <v/>
      </c>
      <c r="O412" s="24" t="str">
        <f>IFERROR(__xludf.DUMMYFUNCTION("""COMPUTED_VALUE"""),"")</f>
        <v/>
      </c>
      <c r="P412" s="24" t="str">
        <f>IFERROR(__xludf.DUMMYFUNCTION("""COMPUTED_VALUE"""),"")</f>
        <v/>
      </c>
      <c r="Q412" s="24" t="str">
        <f>IFERROR(__xludf.DUMMYFUNCTION("""COMPUTED_VALUE"""),"")</f>
        <v/>
      </c>
      <c r="R412" s="24" t="s">
        <v>75</v>
      </c>
      <c r="S412" s="24" t="s">
        <v>75</v>
      </c>
      <c r="T412" s="24" t="s">
        <v>75</v>
      </c>
      <c r="U412" s="24" t="str">
        <f>IFERROR(__xludf.DUMMYFUNCTION("""COMPUTED_VALUE"""),"")</f>
        <v/>
      </c>
      <c r="V412" s="25"/>
    </row>
    <row r="413">
      <c r="J413" s="24" t="str">
        <f>IFERROR(__xludf.DUMMYFUNCTION("""COMPUTED_VALUE"""),"")</f>
        <v/>
      </c>
      <c r="K413" s="24" t="str">
        <f>IFERROR(__xludf.DUMMYFUNCTION("""COMPUTED_VALUE"""),"")</f>
        <v/>
      </c>
      <c r="L413" s="24" t="str">
        <f>IFERROR(__xludf.DUMMYFUNCTION("""COMPUTED_VALUE"""),"")</f>
        <v/>
      </c>
      <c r="M413" s="24" t="str">
        <f>IFERROR(__xludf.DUMMYFUNCTION("""COMPUTED_VALUE"""),"")</f>
        <v/>
      </c>
      <c r="O413" s="24" t="str">
        <f>IFERROR(__xludf.DUMMYFUNCTION("""COMPUTED_VALUE"""),"")</f>
        <v/>
      </c>
      <c r="P413" s="24" t="str">
        <f>IFERROR(__xludf.DUMMYFUNCTION("""COMPUTED_VALUE"""),"")</f>
        <v/>
      </c>
      <c r="Q413" s="24" t="str">
        <f>IFERROR(__xludf.DUMMYFUNCTION("""COMPUTED_VALUE"""),"")</f>
        <v/>
      </c>
      <c r="R413" s="24" t="s">
        <v>75</v>
      </c>
      <c r="S413" s="24" t="s">
        <v>75</v>
      </c>
      <c r="T413" s="24" t="s">
        <v>75</v>
      </c>
      <c r="U413" s="24" t="str">
        <f>IFERROR(__xludf.DUMMYFUNCTION("""COMPUTED_VALUE"""),"")</f>
        <v/>
      </c>
      <c r="V413" s="25"/>
    </row>
    <row r="414">
      <c r="J414" s="24" t="str">
        <f>IFERROR(__xludf.DUMMYFUNCTION("""COMPUTED_VALUE"""),"")</f>
        <v/>
      </c>
      <c r="K414" s="24" t="str">
        <f>IFERROR(__xludf.DUMMYFUNCTION("""COMPUTED_VALUE"""),"")</f>
        <v/>
      </c>
      <c r="L414" s="24" t="str">
        <f>IFERROR(__xludf.DUMMYFUNCTION("""COMPUTED_VALUE"""),"")</f>
        <v/>
      </c>
      <c r="M414" s="24" t="str">
        <f>IFERROR(__xludf.DUMMYFUNCTION("""COMPUTED_VALUE"""),"")</f>
        <v/>
      </c>
      <c r="O414" s="24" t="str">
        <f>IFERROR(__xludf.DUMMYFUNCTION("""COMPUTED_VALUE"""),"")</f>
        <v/>
      </c>
      <c r="P414" s="24" t="str">
        <f>IFERROR(__xludf.DUMMYFUNCTION("""COMPUTED_VALUE"""),"")</f>
        <v/>
      </c>
      <c r="Q414" s="24" t="str">
        <f>IFERROR(__xludf.DUMMYFUNCTION("""COMPUTED_VALUE"""),"")</f>
        <v/>
      </c>
      <c r="R414" s="24" t="s">
        <v>75</v>
      </c>
      <c r="S414" s="24" t="s">
        <v>75</v>
      </c>
      <c r="T414" s="24" t="s">
        <v>75</v>
      </c>
      <c r="U414" s="24" t="str">
        <f>IFERROR(__xludf.DUMMYFUNCTION("""COMPUTED_VALUE"""),"")</f>
        <v/>
      </c>
      <c r="V414" s="25"/>
    </row>
    <row r="415">
      <c r="J415" s="24" t="str">
        <f>IFERROR(__xludf.DUMMYFUNCTION("""COMPUTED_VALUE"""),"")</f>
        <v/>
      </c>
      <c r="K415" s="24" t="str">
        <f>IFERROR(__xludf.DUMMYFUNCTION("""COMPUTED_VALUE"""),"")</f>
        <v/>
      </c>
      <c r="L415" s="24" t="str">
        <f>IFERROR(__xludf.DUMMYFUNCTION("""COMPUTED_VALUE"""),"")</f>
        <v/>
      </c>
      <c r="M415" s="24" t="str">
        <f>IFERROR(__xludf.DUMMYFUNCTION("""COMPUTED_VALUE"""),"")</f>
        <v/>
      </c>
      <c r="O415" s="24" t="str">
        <f>IFERROR(__xludf.DUMMYFUNCTION("""COMPUTED_VALUE"""),"")</f>
        <v/>
      </c>
      <c r="P415" s="24" t="str">
        <f>IFERROR(__xludf.DUMMYFUNCTION("""COMPUTED_VALUE"""),"")</f>
        <v/>
      </c>
      <c r="Q415" s="24" t="str">
        <f>IFERROR(__xludf.DUMMYFUNCTION("""COMPUTED_VALUE"""),"")</f>
        <v/>
      </c>
      <c r="R415" s="24" t="s">
        <v>75</v>
      </c>
      <c r="S415" s="24" t="s">
        <v>75</v>
      </c>
      <c r="T415" s="24" t="s">
        <v>75</v>
      </c>
      <c r="U415" s="24" t="str">
        <f>IFERROR(__xludf.DUMMYFUNCTION("""COMPUTED_VALUE"""),"")</f>
        <v/>
      </c>
      <c r="V415" s="25"/>
    </row>
    <row r="416">
      <c r="J416" s="24" t="str">
        <f>IFERROR(__xludf.DUMMYFUNCTION("""COMPUTED_VALUE"""),"")</f>
        <v/>
      </c>
      <c r="K416" s="24" t="str">
        <f>IFERROR(__xludf.DUMMYFUNCTION("""COMPUTED_VALUE"""),"")</f>
        <v/>
      </c>
      <c r="L416" s="24" t="str">
        <f>IFERROR(__xludf.DUMMYFUNCTION("""COMPUTED_VALUE"""),"")</f>
        <v/>
      </c>
      <c r="M416" s="24" t="str">
        <f>IFERROR(__xludf.DUMMYFUNCTION("""COMPUTED_VALUE"""),"")</f>
        <v/>
      </c>
      <c r="O416" s="24" t="str">
        <f>IFERROR(__xludf.DUMMYFUNCTION("""COMPUTED_VALUE"""),"")</f>
        <v/>
      </c>
      <c r="P416" s="24" t="str">
        <f>IFERROR(__xludf.DUMMYFUNCTION("""COMPUTED_VALUE"""),"")</f>
        <v/>
      </c>
      <c r="Q416" s="24" t="str">
        <f>IFERROR(__xludf.DUMMYFUNCTION("""COMPUTED_VALUE"""),"")</f>
        <v/>
      </c>
      <c r="R416" s="24" t="s">
        <v>75</v>
      </c>
      <c r="S416" s="24" t="s">
        <v>75</v>
      </c>
      <c r="T416" s="24" t="s">
        <v>75</v>
      </c>
      <c r="U416" s="24" t="str">
        <f>IFERROR(__xludf.DUMMYFUNCTION("""COMPUTED_VALUE"""),"")</f>
        <v/>
      </c>
      <c r="V416" s="25"/>
    </row>
    <row r="417">
      <c r="J417" s="24" t="str">
        <f>IFERROR(__xludf.DUMMYFUNCTION("""COMPUTED_VALUE"""),"")</f>
        <v/>
      </c>
      <c r="K417" s="24" t="str">
        <f>IFERROR(__xludf.DUMMYFUNCTION("""COMPUTED_VALUE"""),"")</f>
        <v/>
      </c>
      <c r="L417" s="24" t="str">
        <f>IFERROR(__xludf.DUMMYFUNCTION("""COMPUTED_VALUE"""),"")</f>
        <v/>
      </c>
      <c r="M417" s="24" t="str">
        <f>IFERROR(__xludf.DUMMYFUNCTION("""COMPUTED_VALUE"""),"")</f>
        <v/>
      </c>
      <c r="O417" s="24" t="str">
        <f>IFERROR(__xludf.DUMMYFUNCTION("""COMPUTED_VALUE"""),"")</f>
        <v/>
      </c>
      <c r="P417" s="24" t="str">
        <f>IFERROR(__xludf.DUMMYFUNCTION("""COMPUTED_VALUE"""),"")</f>
        <v/>
      </c>
      <c r="Q417" s="24" t="str">
        <f>IFERROR(__xludf.DUMMYFUNCTION("""COMPUTED_VALUE"""),"")</f>
        <v/>
      </c>
      <c r="R417" s="24" t="s">
        <v>75</v>
      </c>
      <c r="S417" s="24" t="s">
        <v>75</v>
      </c>
      <c r="T417" s="24" t="s">
        <v>75</v>
      </c>
      <c r="U417" s="24" t="str">
        <f>IFERROR(__xludf.DUMMYFUNCTION("""COMPUTED_VALUE"""),"")</f>
        <v/>
      </c>
      <c r="V417" s="25"/>
    </row>
    <row r="418">
      <c r="J418" s="24" t="str">
        <f>IFERROR(__xludf.DUMMYFUNCTION("""COMPUTED_VALUE"""),"")</f>
        <v/>
      </c>
      <c r="K418" s="24" t="str">
        <f>IFERROR(__xludf.DUMMYFUNCTION("""COMPUTED_VALUE"""),"")</f>
        <v/>
      </c>
      <c r="L418" s="24" t="str">
        <f>IFERROR(__xludf.DUMMYFUNCTION("""COMPUTED_VALUE"""),"")</f>
        <v/>
      </c>
      <c r="M418" s="24" t="str">
        <f>IFERROR(__xludf.DUMMYFUNCTION("""COMPUTED_VALUE"""),"")</f>
        <v/>
      </c>
      <c r="O418" s="24" t="str">
        <f>IFERROR(__xludf.DUMMYFUNCTION("""COMPUTED_VALUE"""),"")</f>
        <v/>
      </c>
      <c r="P418" s="24" t="str">
        <f>IFERROR(__xludf.DUMMYFUNCTION("""COMPUTED_VALUE"""),"")</f>
        <v/>
      </c>
      <c r="Q418" s="24" t="str">
        <f>IFERROR(__xludf.DUMMYFUNCTION("""COMPUTED_VALUE"""),"")</f>
        <v/>
      </c>
      <c r="R418" s="24" t="s">
        <v>75</v>
      </c>
      <c r="S418" s="24" t="s">
        <v>75</v>
      </c>
      <c r="T418" s="24" t="s">
        <v>75</v>
      </c>
      <c r="U418" s="24" t="str">
        <f>IFERROR(__xludf.DUMMYFUNCTION("""COMPUTED_VALUE"""),"")</f>
        <v/>
      </c>
      <c r="V418" s="25"/>
    </row>
    <row r="419">
      <c r="J419" s="24" t="str">
        <f>IFERROR(__xludf.DUMMYFUNCTION("""COMPUTED_VALUE"""),"")</f>
        <v/>
      </c>
      <c r="K419" s="24" t="str">
        <f>IFERROR(__xludf.DUMMYFUNCTION("""COMPUTED_VALUE"""),"")</f>
        <v/>
      </c>
      <c r="L419" s="24" t="str">
        <f>IFERROR(__xludf.DUMMYFUNCTION("""COMPUTED_VALUE"""),"")</f>
        <v/>
      </c>
      <c r="M419" s="24" t="str">
        <f>IFERROR(__xludf.DUMMYFUNCTION("""COMPUTED_VALUE"""),"")</f>
        <v/>
      </c>
      <c r="O419" s="24" t="str">
        <f>IFERROR(__xludf.DUMMYFUNCTION("""COMPUTED_VALUE"""),"")</f>
        <v/>
      </c>
      <c r="P419" s="24" t="str">
        <f>IFERROR(__xludf.DUMMYFUNCTION("""COMPUTED_VALUE"""),"")</f>
        <v/>
      </c>
      <c r="Q419" s="24" t="str">
        <f>IFERROR(__xludf.DUMMYFUNCTION("""COMPUTED_VALUE"""),"")</f>
        <v/>
      </c>
      <c r="R419" s="24" t="s">
        <v>75</v>
      </c>
      <c r="S419" s="24" t="s">
        <v>75</v>
      </c>
      <c r="T419" s="24" t="s">
        <v>75</v>
      </c>
      <c r="U419" s="24" t="str">
        <f>IFERROR(__xludf.DUMMYFUNCTION("""COMPUTED_VALUE"""),"")</f>
        <v/>
      </c>
      <c r="V419" s="25"/>
    </row>
    <row r="420">
      <c r="J420" s="24" t="str">
        <f>IFERROR(__xludf.DUMMYFUNCTION("""COMPUTED_VALUE"""),"")</f>
        <v/>
      </c>
      <c r="K420" s="24" t="str">
        <f>IFERROR(__xludf.DUMMYFUNCTION("""COMPUTED_VALUE"""),"")</f>
        <v/>
      </c>
      <c r="L420" s="24" t="str">
        <f>IFERROR(__xludf.DUMMYFUNCTION("""COMPUTED_VALUE"""),"")</f>
        <v/>
      </c>
      <c r="M420" s="24" t="str">
        <f>IFERROR(__xludf.DUMMYFUNCTION("""COMPUTED_VALUE"""),"")</f>
        <v/>
      </c>
      <c r="O420" s="24" t="str">
        <f>IFERROR(__xludf.DUMMYFUNCTION("""COMPUTED_VALUE"""),"")</f>
        <v/>
      </c>
      <c r="P420" s="24" t="str">
        <f>IFERROR(__xludf.DUMMYFUNCTION("""COMPUTED_VALUE"""),"")</f>
        <v/>
      </c>
      <c r="Q420" s="24" t="str">
        <f>IFERROR(__xludf.DUMMYFUNCTION("""COMPUTED_VALUE"""),"")</f>
        <v/>
      </c>
      <c r="R420" s="24" t="s">
        <v>75</v>
      </c>
      <c r="S420" s="24" t="s">
        <v>75</v>
      </c>
      <c r="T420" s="24" t="s">
        <v>75</v>
      </c>
      <c r="U420" s="24" t="str">
        <f>IFERROR(__xludf.DUMMYFUNCTION("""COMPUTED_VALUE"""),"")</f>
        <v/>
      </c>
      <c r="V420" s="25"/>
    </row>
    <row r="421">
      <c r="J421" s="24" t="str">
        <f>IFERROR(__xludf.DUMMYFUNCTION("""COMPUTED_VALUE"""),"")</f>
        <v/>
      </c>
      <c r="K421" s="24" t="str">
        <f>IFERROR(__xludf.DUMMYFUNCTION("""COMPUTED_VALUE"""),"")</f>
        <v/>
      </c>
      <c r="L421" s="24" t="str">
        <f>IFERROR(__xludf.DUMMYFUNCTION("""COMPUTED_VALUE"""),"")</f>
        <v/>
      </c>
      <c r="M421" s="24" t="str">
        <f>IFERROR(__xludf.DUMMYFUNCTION("""COMPUTED_VALUE"""),"")</f>
        <v/>
      </c>
      <c r="O421" s="24" t="str">
        <f>IFERROR(__xludf.DUMMYFUNCTION("""COMPUTED_VALUE"""),"")</f>
        <v/>
      </c>
      <c r="P421" s="24" t="str">
        <f>IFERROR(__xludf.DUMMYFUNCTION("""COMPUTED_VALUE"""),"")</f>
        <v/>
      </c>
      <c r="Q421" s="24" t="str">
        <f>IFERROR(__xludf.DUMMYFUNCTION("""COMPUTED_VALUE"""),"")</f>
        <v/>
      </c>
      <c r="R421" s="24" t="s">
        <v>75</v>
      </c>
      <c r="S421" s="24" t="s">
        <v>75</v>
      </c>
      <c r="T421" s="24" t="s">
        <v>75</v>
      </c>
      <c r="U421" s="24" t="str">
        <f>IFERROR(__xludf.DUMMYFUNCTION("""COMPUTED_VALUE"""),"")</f>
        <v/>
      </c>
      <c r="V421" s="25"/>
    </row>
    <row r="422">
      <c r="J422" s="24" t="str">
        <f>IFERROR(__xludf.DUMMYFUNCTION("""COMPUTED_VALUE"""),"")</f>
        <v/>
      </c>
      <c r="K422" s="24" t="str">
        <f>IFERROR(__xludf.DUMMYFUNCTION("""COMPUTED_VALUE"""),"")</f>
        <v/>
      </c>
      <c r="L422" s="24" t="str">
        <f>IFERROR(__xludf.DUMMYFUNCTION("""COMPUTED_VALUE"""),"")</f>
        <v/>
      </c>
      <c r="M422" s="24" t="str">
        <f>IFERROR(__xludf.DUMMYFUNCTION("""COMPUTED_VALUE"""),"")</f>
        <v/>
      </c>
      <c r="O422" s="24" t="str">
        <f>IFERROR(__xludf.DUMMYFUNCTION("""COMPUTED_VALUE"""),"")</f>
        <v/>
      </c>
      <c r="P422" s="24" t="str">
        <f>IFERROR(__xludf.DUMMYFUNCTION("""COMPUTED_VALUE"""),"")</f>
        <v/>
      </c>
      <c r="Q422" s="24" t="str">
        <f>IFERROR(__xludf.DUMMYFUNCTION("""COMPUTED_VALUE"""),"")</f>
        <v/>
      </c>
      <c r="R422" s="24" t="s">
        <v>75</v>
      </c>
      <c r="S422" s="24" t="s">
        <v>75</v>
      </c>
      <c r="T422" s="24" t="s">
        <v>75</v>
      </c>
      <c r="U422" s="24" t="str">
        <f>IFERROR(__xludf.DUMMYFUNCTION("""COMPUTED_VALUE"""),"")</f>
        <v/>
      </c>
      <c r="V422" s="25"/>
    </row>
    <row r="423">
      <c r="J423" s="24" t="str">
        <f>IFERROR(__xludf.DUMMYFUNCTION("""COMPUTED_VALUE"""),"")</f>
        <v/>
      </c>
      <c r="K423" s="24" t="str">
        <f>IFERROR(__xludf.DUMMYFUNCTION("""COMPUTED_VALUE"""),"")</f>
        <v/>
      </c>
      <c r="L423" s="24" t="str">
        <f>IFERROR(__xludf.DUMMYFUNCTION("""COMPUTED_VALUE"""),"")</f>
        <v/>
      </c>
      <c r="M423" s="24" t="str">
        <f>IFERROR(__xludf.DUMMYFUNCTION("""COMPUTED_VALUE"""),"")</f>
        <v/>
      </c>
      <c r="O423" s="24" t="str">
        <f>IFERROR(__xludf.DUMMYFUNCTION("""COMPUTED_VALUE"""),"")</f>
        <v/>
      </c>
      <c r="P423" s="24" t="str">
        <f>IFERROR(__xludf.DUMMYFUNCTION("""COMPUTED_VALUE"""),"")</f>
        <v/>
      </c>
      <c r="Q423" s="24" t="str">
        <f>IFERROR(__xludf.DUMMYFUNCTION("""COMPUTED_VALUE"""),"")</f>
        <v/>
      </c>
      <c r="R423" s="24" t="s">
        <v>75</v>
      </c>
      <c r="S423" s="24" t="s">
        <v>75</v>
      </c>
      <c r="T423" s="24" t="s">
        <v>75</v>
      </c>
      <c r="U423" s="24" t="str">
        <f>IFERROR(__xludf.DUMMYFUNCTION("""COMPUTED_VALUE"""),"")</f>
        <v/>
      </c>
      <c r="V423" s="25"/>
    </row>
    <row r="424">
      <c r="J424" s="24" t="str">
        <f>IFERROR(__xludf.DUMMYFUNCTION("""COMPUTED_VALUE"""),"")</f>
        <v/>
      </c>
      <c r="K424" s="24" t="str">
        <f>IFERROR(__xludf.DUMMYFUNCTION("""COMPUTED_VALUE"""),"")</f>
        <v/>
      </c>
      <c r="L424" s="24" t="str">
        <f>IFERROR(__xludf.DUMMYFUNCTION("""COMPUTED_VALUE"""),"")</f>
        <v/>
      </c>
      <c r="M424" s="24" t="str">
        <f>IFERROR(__xludf.DUMMYFUNCTION("""COMPUTED_VALUE"""),"")</f>
        <v/>
      </c>
      <c r="O424" s="24" t="str">
        <f>IFERROR(__xludf.DUMMYFUNCTION("""COMPUTED_VALUE"""),"")</f>
        <v/>
      </c>
      <c r="P424" s="24" t="str">
        <f>IFERROR(__xludf.DUMMYFUNCTION("""COMPUTED_VALUE"""),"")</f>
        <v/>
      </c>
      <c r="Q424" s="24" t="str">
        <f>IFERROR(__xludf.DUMMYFUNCTION("""COMPUTED_VALUE"""),"")</f>
        <v/>
      </c>
      <c r="R424" s="24" t="s">
        <v>75</v>
      </c>
      <c r="S424" s="24" t="s">
        <v>75</v>
      </c>
      <c r="T424" s="24" t="s">
        <v>75</v>
      </c>
      <c r="U424" s="24" t="str">
        <f>IFERROR(__xludf.DUMMYFUNCTION("""COMPUTED_VALUE"""),"")</f>
        <v/>
      </c>
      <c r="V424" s="25"/>
    </row>
    <row r="425">
      <c r="J425" s="24" t="str">
        <f>IFERROR(__xludf.DUMMYFUNCTION("""COMPUTED_VALUE"""),"")</f>
        <v/>
      </c>
      <c r="K425" s="24" t="str">
        <f>IFERROR(__xludf.DUMMYFUNCTION("""COMPUTED_VALUE"""),"")</f>
        <v/>
      </c>
      <c r="L425" s="24" t="str">
        <f>IFERROR(__xludf.DUMMYFUNCTION("""COMPUTED_VALUE"""),"")</f>
        <v/>
      </c>
      <c r="M425" s="24" t="str">
        <f>IFERROR(__xludf.DUMMYFUNCTION("""COMPUTED_VALUE"""),"")</f>
        <v/>
      </c>
      <c r="O425" s="24" t="str">
        <f>IFERROR(__xludf.DUMMYFUNCTION("""COMPUTED_VALUE"""),"")</f>
        <v/>
      </c>
      <c r="P425" s="24" t="str">
        <f>IFERROR(__xludf.DUMMYFUNCTION("""COMPUTED_VALUE"""),"")</f>
        <v/>
      </c>
      <c r="Q425" s="24" t="str">
        <f>IFERROR(__xludf.DUMMYFUNCTION("""COMPUTED_VALUE"""),"")</f>
        <v/>
      </c>
      <c r="R425" s="24" t="s">
        <v>75</v>
      </c>
      <c r="S425" s="24" t="s">
        <v>75</v>
      </c>
      <c r="T425" s="24" t="s">
        <v>75</v>
      </c>
      <c r="U425" s="24" t="str">
        <f>IFERROR(__xludf.DUMMYFUNCTION("""COMPUTED_VALUE"""),"")</f>
        <v/>
      </c>
      <c r="V425" s="25"/>
    </row>
    <row r="426">
      <c r="J426" s="24" t="str">
        <f>IFERROR(__xludf.DUMMYFUNCTION("""COMPUTED_VALUE"""),"")</f>
        <v/>
      </c>
      <c r="K426" s="24" t="str">
        <f>IFERROR(__xludf.DUMMYFUNCTION("""COMPUTED_VALUE"""),"")</f>
        <v/>
      </c>
      <c r="L426" s="24" t="str">
        <f>IFERROR(__xludf.DUMMYFUNCTION("""COMPUTED_VALUE"""),"")</f>
        <v/>
      </c>
      <c r="M426" s="24" t="str">
        <f>IFERROR(__xludf.DUMMYFUNCTION("""COMPUTED_VALUE"""),"")</f>
        <v/>
      </c>
      <c r="O426" s="24" t="str">
        <f>IFERROR(__xludf.DUMMYFUNCTION("""COMPUTED_VALUE"""),"")</f>
        <v/>
      </c>
      <c r="P426" s="24" t="str">
        <f>IFERROR(__xludf.DUMMYFUNCTION("""COMPUTED_VALUE"""),"")</f>
        <v/>
      </c>
      <c r="Q426" s="24" t="str">
        <f>IFERROR(__xludf.DUMMYFUNCTION("""COMPUTED_VALUE"""),"")</f>
        <v/>
      </c>
      <c r="R426" s="24" t="s">
        <v>75</v>
      </c>
      <c r="S426" s="24" t="s">
        <v>75</v>
      </c>
      <c r="T426" s="24" t="s">
        <v>75</v>
      </c>
      <c r="U426" s="24" t="str">
        <f>IFERROR(__xludf.DUMMYFUNCTION("""COMPUTED_VALUE"""),"")</f>
        <v/>
      </c>
      <c r="V426" s="25"/>
    </row>
    <row r="427">
      <c r="J427" s="24" t="str">
        <f>IFERROR(__xludf.DUMMYFUNCTION("""COMPUTED_VALUE"""),"")</f>
        <v/>
      </c>
      <c r="K427" s="24" t="str">
        <f>IFERROR(__xludf.DUMMYFUNCTION("""COMPUTED_VALUE"""),"")</f>
        <v/>
      </c>
      <c r="L427" s="24" t="str">
        <f>IFERROR(__xludf.DUMMYFUNCTION("""COMPUTED_VALUE"""),"")</f>
        <v/>
      </c>
      <c r="M427" s="24" t="str">
        <f>IFERROR(__xludf.DUMMYFUNCTION("""COMPUTED_VALUE"""),"")</f>
        <v/>
      </c>
      <c r="O427" s="24" t="str">
        <f>IFERROR(__xludf.DUMMYFUNCTION("""COMPUTED_VALUE"""),"")</f>
        <v/>
      </c>
      <c r="P427" s="24" t="str">
        <f>IFERROR(__xludf.DUMMYFUNCTION("""COMPUTED_VALUE"""),"")</f>
        <v/>
      </c>
      <c r="Q427" s="24" t="str">
        <f>IFERROR(__xludf.DUMMYFUNCTION("""COMPUTED_VALUE"""),"")</f>
        <v/>
      </c>
      <c r="R427" s="24" t="s">
        <v>75</v>
      </c>
      <c r="S427" s="24" t="s">
        <v>75</v>
      </c>
      <c r="T427" s="24" t="s">
        <v>75</v>
      </c>
      <c r="U427" s="24" t="str">
        <f>IFERROR(__xludf.DUMMYFUNCTION("""COMPUTED_VALUE"""),"")</f>
        <v/>
      </c>
      <c r="V427" s="25"/>
    </row>
    <row r="428">
      <c r="J428" s="24" t="str">
        <f>IFERROR(__xludf.DUMMYFUNCTION("""COMPUTED_VALUE"""),"")</f>
        <v/>
      </c>
      <c r="K428" s="24" t="str">
        <f>IFERROR(__xludf.DUMMYFUNCTION("""COMPUTED_VALUE"""),"")</f>
        <v/>
      </c>
      <c r="L428" s="24" t="str">
        <f>IFERROR(__xludf.DUMMYFUNCTION("""COMPUTED_VALUE"""),"")</f>
        <v/>
      </c>
      <c r="M428" s="24" t="str">
        <f>IFERROR(__xludf.DUMMYFUNCTION("""COMPUTED_VALUE"""),"")</f>
        <v/>
      </c>
      <c r="O428" s="24" t="str">
        <f>IFERROR(__xludf.DUMMYFUNCTION("""COMPUTED_VALUE"""),"")</f>
        <v/>
      </c>
      <c r="P428" s="24" t="str">
        <f>IFERROR(__xludf.DUMMYFUNCTION("""COMPUTED_VALUE"""),"")</f>
        <v/>
      </c>
      <c r="Q428" s="24" t="str">
        <f>IFERROR(__xludf.DUMMYFUNCTION("""COMPUTED_VALUE"""),"")</f>
        <v/>
      </c>
      <c r="R428" s="24" t="s">
        <v>75</v>
      </c>
      <c r="S428" s="24" t="s">
        <v>75</v>
      </c>
      <c r="T428" s="24" t="s">
        <v>75</v>
      </c>
      <c r="U428" s="24" t="str">
        <f>IFERROR(__xludf.DUMMYFUNCTION("""COMPUTED_VALUE"""),"")</f>
        <v/>
      </c>
      <c r="V428" s="25"/>
    </row>
    <row r="429">
      <c r="J429" s="24" t="str">
        <f>IFERROR(__xludf.DUMMYFUNCTION("""COMPUTED_VALUE"""),"")</f>
        <v/>
      </c>
      <c r="K429" s="24" t="str">
        <f>IFERROR(__xludf.DUMMYFUNCTION("""COMPUTED_VALUE"""),"")</f>
        <v/>
      </c>
      <c r="L429" s="24" t="str">
        <f>IFERROR(__xludf.DUMMYFUNCTION("""COMPUTED_VALUE"""),"")</f>
        <v/>
      </c>
      <c r="M429" s="24" t="str">
        <f>IFERROR(__xludf.DUMMYFUNCTION("""COMPUTED_VALUE"""),"")</f>
        <v/>
      </c>
      <c r="O429" s="24" t="str">
        <f>IFERROR(__xludf.DUMMYFUNCTION("""COMPUTED_VALUE"""),"")</f>
        <v/>
      </c>
      <c r="P429" s="24" t="str">
        <f>IFERROR(__xludf.DUMMYFUNCTION("""COMPUTED_VALUE"""),"")</f>
        <v/>
      </c>
      <c r="Q429" s="24" t="str">
        <f>IFERROR(__xludf.DUMMYFUNCTION("""COMPUTED_VALUE"""),"")</f>
        <v/>
      </c>
      <c r="R429" s="24" t="s">
        <v>75</v>
      </c>
      <c r="S429" s="24" t="s">
        <v>75</v>
      </c>
      <c r="T429" s="24" t="s">
        <v>75</v>
      </c>
      <c r="U429" s="24" t="str">
        <f>IFERROR(__xludf.DUMMYFUNCTION("""COMPUTED_VALUE"""),"")</f>
        <v/>
      </c>
      <c r="V429" s="25"/>
    </row>
    <row r="430">
      <c r="J430" s="24" t="str">
        <f>IFERROR(__xludf.DUMMYFUNCTION("""COMPUTED_VALUE"""),"")</f>
        <v/>
      </c>
      <c r="K430" s="24" t="str">
        <f>IFERROR(__xludf.DUMMYFUNCTION("""COMPUTED_VALUE"""),"")</f>
        <v/>
      </c>
      <c r="L430" s="24" t="str">
        <f>IFERROR(__xludf.DUMMYFUNCTION("""COMPUTED_VALUE"""),"")</f>
        <v/>
      </c>
      <c r="M430" s="24" t="str">
        <f>IFERROR(__xludf.DUMMYFUNCTION("""COMPUTED_VALUE"""),"")</f>
        <v/>
      </c>
      <c r="O430" s="24" t="str">
        <f>IFERROR(__xludf.DUMMYFUNCTION("""COMPUTED_VALUE"""),"")</f>
        <v/>
      </c>
      <c r="P430" s="24" t="str">
        <f>IFERROR(__xludf.DUMMYFUNCTION("""COMPUTED_VALUE"""),"")</f>
        <v/>
      </c>
      <c r="Q430" s="24" t="str">
        <f>IFERROR(__xludf.DUMMYFUNCTION("""COMPUTED_VALUE"""),"")</f>
        <v/>
      </c>
      <c r="R430" s="24" t="s">
        <v>75</v>
      </c>
      <c r="S430" s="24" t="s">
        <v>75</v>
      </c>
      <c r="T430" s="24" t="s">
        <v>75</v>
      </c>
      <c r="U430" s="24" t="str">
        <f>IFERROR(__xludf.DUMMYFUNCTION("""COMPUTED_VALUE"""),"")</f>
        <v/>
      </c>
      <c r="V430" s="25"/>
    </row>
    <row r="431">
      <c r="J431" s="24" t="str">
        <f>IFERROR(__xludf.DUMMYFUNCTION("""COMPUTED_VALUE"""),"")</f>
        <v/>
      </c>
      <c r="K431" s="24" t="str">
        <f>IFERROR(__xludf.DUMMYFUNCTION("""COMPUTED_VALUE"""),"")</f>
        <v/>
      </c>
      <c r="L431" s="24" t="str">
        <f>IFERROR(__xludf.DUMMYFUNCTION("""COMPUTED_VALUE"""),"")</f>
        <v/>
      </c>
      <c r="M431" s="24" t="str">
        <f>IFERROR(__xludf.DUMMYFUNCTION("""COMPUTED_VALUE"""),"")</f>
        <v/>
      </c>
      <c r="O431" s="24" t="str">
        <f>IFERROR(__xludf.DUMMYFUNCTION("""COMPUTED_VALUE"""),"")</f>
        <v/>
      </c>
      <c r="P431" s="24" t="str">
        <f>IFERROR(__xludf.DUMMYFUNCTION("""COMPUTED_VALUE"""),"")</f>
        <v/>
      </c>
      <c r="Q431" s="24" t="str">
        <f>IFERROR(__xludf.DUMMYFUNCTION("""COMPUTED_VALUE"""),"")</f>
        <v/>
      </c>
      <c r="R431" s="24" t="s">
        <v>75</v>
      </c>
      <c r="S431" s="24" t="s">
        <v>75</v>
      </c>
      <c r="T431" s="24" t="s">
        <v>75</v>
      </c>
      <c r="U431" s="24" t="str">
        <f>IFERROR(__xludf.DUMMYFUNCTION("""COMPUTED_VALUE"""),"")</f>
        <v/>
      </c>
      <c r="V431" s="25"/>
    </row>
    <row r="432">
      <c r="J432" s="24" t="str">
        <f>IFERROR(__xludf.DUMMYFUNCTION("""COMPUTED_VALUE"""),"")</f>
        <v/>
      </c>
      <c r="K432" s="24" t="str">
        <f>IFERROR(__xludf.DUMMYFUNCTION("""COMPUTED_VALUE"""),"")</f>
        <v/>
      </c>
      <c r="L432" s="24" t="str">
        <f>IFERROR(__xludf.DUMMYFUNCTION("""COMPUTED_VALUE"""),"")</f>
        <v/>
      </c>
      <c r="M432" s="24" t="str">
        <f>IFERROR(__xludf.DUMMYFUNCTION("""COMPUTED_VALUE"""),"")</f>
        <v/>
      </c>
      <c r="O432" s="24" t="str">
        <f>IFERROR(__xludf.DUMMYFUNCTION("""COMPUTED_VALUE"""),"")</f>
        <v/>
      </c>
      <c r="P432" s="24" t="str">
        <f>IFERROR(__xludf.DUMMYFUNCTION("""COMPUTED_VALUE"""),"")</f>
        <v/>
      </c>
      <c r="Q432" s="24" t="str">
        <f>IFERROR(__xludf.DUMMYFUNCTION("""COMPUTED_VALUE"""),"")</f>
        <v/>
      </c>
      <c r="R432" s="24" t="s">
        <v>75</v>
      </c>
      <c r="S432" s="24" t="s">
        <v>75</v>
      </c>
      <c r="T432" s="24" t="s">
        <v>75</v>
      </c>
      <c r="U432" s="24" t="str">
        <f>IFERROR(__xludf.DUMMYFUNCTION("""COMPUTED_VALUE"""),"")</f>
        <v/>
      </c>
      <c r="V432" s="25"/>
    </row>
    <row r="433">
      <c r="J433" s="24" t="str">
        <f>IFERROR(__xludf.DUMMYFUNCTION("""COMPUTED_VALUE"""),"")</f>
        <v/>
      </c>
      <c r="K433" s="24" t="str">
        <f>IFERROR(__xludf.DUMMYFUNCTION("""COMPUTED_VALUE"""),"")</f>
        <v/>
      </c>
      <c r="L433" s="24" t="str">
        <f>IFERROR(__xludf.DUMMYFUNCTION("""COMPUTED_VALUE"""),"")</f>
        <v/>
      </c>
      <c r="M433" s="24" t="str">
        <f>IFERROR(__xludf.DUMMYFUNCTION("""COMPUTED_VALUE"""),"")</f>
        <v/>
      </c>
      <c r="O433" s="24" t="str">
        <f>IFERROR(__xludf.DUMMYFUNCTION("""COMPUTED_VALUE"""),"")</f>
        <v/>
      </c>
      <c r="P433" s="24" t="str">
        <f>IFERROR(__xludf.DUMMYFUNCTION("""COMPUTED_VALUE"""),"")</f>
        <v/>
      </c>
      <c r="Q433" s="24" t="str">
        <f>IFERROR(__xludf.DUMMYFUNCTION("""COMPUTED_VALUE"""),"")</f>
        <v/>
      </c>
      <c r="R433" s="24" t="s">
        <v>75</v>
      </c>
      <c r="S433" s="24" t="s">
        <v>75</v>
      </c>
      <c r="T433" s="24" t="s">
        <v>75</v>
      </c>
      <c r="U433" s="24" t="str">
        <f>IFERROR(__xludf.DUMMYFUNCTION("""COMPUTED_VALUE"""),"")</f>
        <v/>
      </c>
      <c r="V433" s="25"/>
    </row>
    <row r="434">
      <c r="J434" s="24" t="str">
        <f>IFERROR(__xludf.DUMMYFUNCTION("""COMPUTED_VALUE"""),"")</f>
        <v/>
      </c>
      <c r="K434" s="24" t="str">
        <f>IFERROR(__xludf.DUMMYFUNCTION("""COMPUTED_VALUE"""),"")</f>
        <v/>
      </c>
      <c r="L434" s="24" t="str">
        <f>IFERROR(__xludf.DUMMYFUNCTION("""COMPUTED_VALUE"""),"")</f>
        <v/>
      </c>
      <c r="M434" s="24" t="str">
        <f>IFERROR(__xludf.DUMMYFUNCTION("""COMPUTED_VALUE"""),"")</f>
        <v/>
      </c>
      <c r="O434" s="24" t="str">
        <f>IFERROR(__xludf.DUMMYFUNCTION("""COMPUTED_VALUE"""),"")</f>
        <v/>
      </c>
      <c r="P434" s="24" t="str">
        <f>IFERROR(__xludf.DUMMYFUNCTION("""COMPUTED_VALUE"""),"")</f>
        <v/>
      </c>
      <c r="Q434" s="24" t="str">
        <f>IFERROR(__xludf.DUMMYFUNCTION("""COMPUTED_VALUE"""),"")</f>
        <v/>
      </c>
      <c r="R434" s="24" t="s">
        <v>75</v>
      </c>
      <c r="S434" s="24" t="s">
        <v>75</v>
      </c>
      <c r="T434" s="24" t="s">
        <v>75</v>
      </c>
      <c r="U434" s="24" t="str">
        <f>IFERROR(__xludf.DUMMYFUNCTION("""COMPUTED_VALUE"""),"")</f>
        <v/>
      </c>
      <c r="V434" s="25"/>
    </row>
    <row r="435">
      <c r="J435" s="24" t="str">
        <f>IFERROR(__xludf.DUMMYFUNCTION("""COMPUTED_VALUE"""),"")</f>
        <v/>
      </c>
      <c r="K435" s="24" t="str">
        <f>IFERROR(__xludf.DUMMYFUNCTION("""COMPUTED_VALUE"""),"")</f>
        <v/>
      </c>
      <c r="L435" s="24" t="str">
        <f>IFERROR(__xludf.DUMMYFUNCTION("""COMPUTED_VALUE"""),"")</f>
        <v/>
      </c>
      <c r="M435" s="24" t="str">
        <f>IFERROR(__xludf.DUMMYFUNCTION("""COMPUTED_VALUE"""),"")</f>
        <v/>
      </c>
      <c r="O435" s="24" t="str">
        <f>IFERROR(__xludf.DUMMYFUNCTION("""COMPUTED_VALUE"""),"")</f>
        <v/>
      </c>
      <c r="P435" s="24" t="str">
        <f>IFERROR(__xludf.DUMMYFUNCTION("""COMPUTED_VALUE"""),"")</f>
        <v/>
      </c>
      <c r="Q435" s="24" t="str">
        <f>IFERROR(__xludf.DUMMYFUNCTION("""COMPUTED_VALUE"""),"")</f>
        <v/>
      </c>
      <c r="R435" s="24" t="s">
        <v>75</v>
      </c>
      <c r="S435" s="24" t="s">
        <v>75</v>
      </c>
      <c r="T435" s="24" t="s">
        <v>75</v>
      </c>
      <c r="U435" s="24" t="str">
        <f>IFERROR(__xludf.DUMMYFUNCTION("""COMPUTED_VALUE"""),"")</f>
        <v/>
      </c>
      <c r="V435" s="25"/>
    </row>
    <row r="436">
      <c r="J436" s="24" t="str">
        <f>IFERROR(__xludf.DUMMYFUNCTION("""COMPUTED_VALUE"""),"")</f>
        <v/>
      </c>
      <c r="K436" s="24" t="str">
        <f>IFERROR(__xludf.DUMMYFUNCTION("""COMPUTED_VALUE"""),"")</f>
        <v/>
      </c>
      <c r="L436" s="24" t="str">
        <f>IFERROR(__xludf.DUMMYFUNCTION("""COMPUTED_VALUE"""),"")</f>
        <v/>
      </c>
      <c r="M436" s="24" t="str">
        <f>IFERROR(__xludf.DUMMYFUNCTION("""COMPUTED_VALUE"""),"")</f>
        <v/>
      </c>
      <c r="O436" s="24" t="str">
        <f>IFERROR(__xludf.DUMMYFUNCTION("""COMPUTED_VALUE"""),"")</f>
        <v/>
      </c>
      <c r="P436" s="24" t="str">
        <f>IFERROR(__xludf.DUMMYFUNCTION("""COMPUTED_VALUE"""),"")</f>
        <v/>
      </c>
      <c r="Q436" s="24" t="str">
        <f>IFERROR(__xludf.DUMMYFUNCTION("""COMPUTED_VALUE"""),"")</f>
        <v/>
      </c>
      <c r="R436" s="24" t="s">
        <v>75</v>
      </c>
      <c r="S436" s="24" t="s">
        <v>75</v>
      </c>
      <c r="T436" s="24" t="s">
        <v>75</v>
      </c>
      <c r="U436" s="24" t="str">
        <f>IFERROR(__xludf.DUMMYFUNCTION("""COMPUTED_VALUE"""),"")</f>
        <v/>
      </c>
      <c r="V436" s="25"/>
    </row>
    <row r="437">
      <c r="J437" s="24" t="str">
        <f>IFERROR(__xludf.DUMMYFUNCTION("""COMPUTED_VALUE"""),"")</f>
        <v/>
      </c>
      <c r="K437" s="24" t="str">
        <f>IFERROR(__xludf.DUMMYFUNCTION("""COMPUTED_VALUE"""),"")</f>
        <v/>
      </c>
      <c r="L437" s="24" t="str">
        <f>IFERROR(__xludf.DUMMYFUNCTION("""COMPUTED_VALUE"""),"")</f>
        <v/>
      </c>
      <c r="M437" s="24" t="str">
        <f>IFERROR(__xludf.DUMMYFUNCTION("""COMPUTED_VALUE"""),"")</f>
        <v/>
      </c>
      <c r="O437" s="24" t="str">
        <f>IFERROR(__xludf.DUMMYFUNCTION("""COMPUTED_VALUE"""),"")</f>
        <v/>
      </c>
      <c r="P437" s="24" t="str">
        <f>IFERROR(__xludf.DUMMYFUNCTION("""COMPUTED_VALUE"""),"")</f>
        <v/>
      </c>
      <c r="Q437" s="24" t="str">
        <f>IFERROR(__xludf.DUMMYFUNCTION("""COMPUTED_VALUE"""),"")</f>
        <v/>
      </c>
      <c r="R437" s="24" t="s">
        <v>75</v>
      </c>
      <c r="S437" s="24" t="s">
        <v>75</v>
      </c>
      <c r="T437" s="24" t="s">
        <v>75</v>
      </c>
      <c r="U437" s="24" t="str">
        <f>IFERROR(__xludf.DUMMYFUNCTION("""COMPUTED_VALUE"""),"")</f>
        <v/>
      </c>
      <c r="V437" s="25"/>
    </row>
    <row r="438">
      <c r="J438" s="24" t="str">
        <f>IFERROR(__xludf.DUMMYFUNCTION("""COMPUTED_VALUE"""),"")</f>
        <v/>
      </c>
      <c r="K438" s="24" t="str">
        <f>IFERROR(__xludf.DUMMYFUNCTION("""COMPUTED_VALUE"""),"")</f>
        <v/>
      </c>
      <c r="L438" s="24" t="str">
        <f>IFERROR(__xludf.DUMMYFUNCTION("""COMPUTED_VALUE"""),"")</f>
        <v/>
      </c>
      <c r="M438" s="24" t="str">
        <f>IFERROR(__xludf.DUMMYFUNCTION("""COMPUTED_VALUE"""),"")</f>
        <v/>
      </c>
      <c r="O438" s="24" t="str">
        <f>IFERROR(__xludf.DUMMYFUNCTION("""COMPUTED_VALUE"""),"")</f>
        <v/>
      </c>
      <c r="P438" s="24" t="str">
        <f>IFERROR(__xludf.DUMMYFUNCTION("""COMPUTED_VALUE"""),"")</f>
        <v/>
      </c>
      <c r="Q438" s="24" t="str">
        <f>IFERROR(__xludf.DUMMYFUNCTION("""COMPUTED_VALUE"""),"")</f>
        <v/>
      </c>
      <c r="R438" s="24" t="s">
        <v>75</v>
      </c>
      <c r="S438" s="24" t="s">
        <v>75</v>
      </c>
      <c r="T438" s="24" t="s">
        <v>75</v>
      </c>
      <c r="U438" s="24" t="str">
        <f>IFERROR(__xludf.DUMMYFUNCTION("""COMPUTED_VALUE"""),"")</f>
        <v/>
      </c>
      <c r="V438" s="25"/>
    </row>
    <row r="439">
      <c r="J439" s="24" t="str">
        <f>IFERROR(__xludf.DUMMYFUNCTION("""COMPUTED_VALUE"""),"")</f>
        <v/>
      </c>
      <c r="K439" s="24" t="str">
        <f>IFERROR(__xludf.DUMMYFUNCTION("""COMPUTED_VALUE"""),"")</f>
        <v/>
      </c>
      <c r="L439" s="24" t="str">
        <f>IFERROR(__xludf.DUMMYFUNCTION("""COMPUTED_VALUE"""),"")</f>
        <v/>
      </c>
      <c r="M439" s="24" t="str">
        <f>IFERROR(__xludf.DUMMYFUNCTION("""COMPUTED_VALUE"""),"")</f>
        <v/>
      </c>
      <c r="O439" s="24" t="str">
        <f>IFERROR(__xludf.DUMMYFUNCTION("""COMPUTED_VALUE"""),"")</f>
        <v/>
      </c>
      <c r="P439" s="24" t="str">
        <f>IFERROR(__xludf.DUMMYFUNCTION("""COMPUTED_VALUE"""),"")</f>
        <v/>
      </c>
      <c r="Q439" s="24" t="str">
        <f>IFERROR(__xludf.DUMMYFUNCTION("""COMPUTED_VALUE"""),"")</f>
        <v/>
      </c>
      <c r="R439" s="24" t="s">
        <v>75</v>
      </c>
      <c r="S439" s="24" t="s">
        <v>75</v>
      </c>
      <c r="T439" s="24" t="s">
        <v>75</v>
      </c>
      <c r="U439" s="24" t="str">
        <f>IFERROR(__xludf.DUMMYFUNCTION("""COMPUTED_VALUE"""),"")</f>
        <v/>
      </c>
      <c r="V439" s="25"/>
    </row>
    <row r="440">
      <c r="J440" s="24" t="str">
        <f>IFERROR(__xludf.DUMMYFUNCTION("""COMPUTED_VALUE"""),"")</f>
        <v/>
      </c>
      <c r="K440" s="24" t="str">
        <f>IFERROR(__xludf.DUMMYFUNCTION("""COMPUTED_VALUE"""),"")</f>
        <v/>
      </c>
      <c r="L440" s="24" t="str">
        <f>IFERROR(__xludf.DUMMYFUNCTION("""COMPUTED_VALUE"""),"")</f>
        <v/>
      </c>
      <c r="M440" s="24" t="str">
        <f>IFERROR(__xludf.DUMMYFUNCTION("""COMPUTED_VALUE"""),"")</f>
        <v/>
      </c>
      <c r="O440" s="24" t="str">
        <f>IFERROR(__xludf.DUMMYFUNCTION("""COMPUTED_VALUE"""),"")</f>
        <v/>
      </c>
      <c r="P440" s="24" t="str">
        <f>IFERROR(__xludf.DUMMYFUNCTION("""COMPUTED_VALUE"""),"")</f>
        <v/>
      </c>
      <c r="Q440" s="24" t="str">
        <f>IFERROR(__xludf.DUMMYFUNCTION("""COMPUTED_VALUE"""),"")</f>
        <v/>
      </c>
      <c r="R440" s="24" t="s">
        <v>75</v>
      </c>
      <c r="S440" s="24" t="s">
        <v>75</v>
      </c>
      <c r="T440" s="24" t="s">
        <v>75</v>
      </c>
      <c r="U440" s="24" t="str">
        <f>IFERROR(__xludf.DUMMYFUNCTION("""COMPUTED_VALUE"""),"")</f>
        <v/>
      </c>
      <c r="V440" s="25"/>
    </row>
    <row r="441">
      <c r="J441" s="24" t="str">
        <f>IFERROR(__xludf.DUMMYFUNCTION("""COMPUTED_VALUE"""),"")</f>
        <v/>
      </c>
      <c r="K441" s="24" t="str">
        <f>IFERROR(__xludf.DUMMYFUNCTION("""COMPUTED_VALUE"""),"")</f>
        <v/>
      </c>
      <c r="L441" s="24" t="str">
        <f>IFERROR(__xludf.DUMMYFUNCTION("""COMPUTED_VALUE"""),"")</f>
        <v/>
      </c>
      <c r="M441" s="24" t="str">
        <f>IFERROR(__xludf.DUMMYFUNCTION("""COMPUTED_VALUE"""),"")</f>
        <v/>
      </c>
      <c r="O441" s="24" t="str">
        <f>IFERROR(__xludf.DUMMYFUNCTION("""COMPUTED_VALUE"""),"")</f>
        <v/>
      </c>
      <c r="P441" s="24" t="str">
        <f>IFERROR(__xludf.DUMMYFUNCTION("""COMPUTED_VALUE"""),"")</f>
        <v/>
      </c>
      <c r="Q441" s="24" t="str">
        <f>IFERROR(__xludf.DUMMYFUNCTION("""COMPUTED_VALUE"""),"")</f>
        <v/>
      </c>
      <c r="R441" s="24" t="s">
        <v>75</v>
      </c>
      <c r="S441" s="24" t="s">
        <v>75</v>
      </c>
      <c r="T441" s="24" t="s">
        <v>75</v>
      </c>
      <c r="U441" s="24" t="str">
        <f>IFERROR(__xludf.DUMMYFUNCTION("""COMPUTED_VALUE"""),"")</f>
        <v/>
      </c>
      <c r="V441" s="25"/>
    </row>
    <row r="442">
      <c r="J442" s="24" t="str">
        <f>IFERROR(__xludf.DUMMYFUNCTION("""COMPUTED_VALUE"""),"")</f>
        <v/>
      </c>
      <c r="K442" s="24" t="str">
        <f>IFERROR(__xludf.DUMMYFUNCTION("""COMPUTED_VALUE"""),"")</f>
        <v/>
      </c>
      <c r="L442" s="24" t="str">
        <f>IFERROR(__xludf.DUMMYFUNCTION("""COMPUTED_VALUE"""),"")</f>
        <v/>
      </c>
      <c r="M442" s="24" t="str">
        <f>IFERROR(__xludf.DUMMYFUNCTION("""COMPUTED_VALUE"""),"")</f>
        <v/>
      </c>
      <c r="O442" s="24" t="str">
        <f>IFERROR(__xludf.DUMMYFUNCTION("""COMPUTED_VALUE"""),"")</f>
        <v/>
      </c>
      <c r="P442" s="24" t="str">
        <f>IFERROR(__xludf.DUMMYFUNCTION("""COMPUTED_VALUE"""),"")</f>
        <v/>
      </c>
      <c r="Q442" s="24" t="str">
        <f>IFERROR(__xludf.DUMMYFUNCTION("""COMPUTED_VALUE"""),"")</f>
        <v/>
      </c>
      <c r="R442" s="24" t="s">
        <v>75</v>
      </c>
      <c r="S442" s="24" t="s">
        <v>75</v>
      </c>
      <c r="T442" s="24" t="s">
        <v>75</v>
      </c>
      <c r="U442" s="24" t="str">
        <f>IFERROR(__xludf.DUMMYFUNCTION("""COMPUTED_VALUE"""),"")</f>
        <v/>
      </c>
      <c r="V442" s="25"/>
    </row>
    <row r="443">
      <c r="J443" s="24" t="str">
        <f>IFERROR(__xludf.DUMMYFUNCTION("""COMPUTED_VALUE"""),"")</f>
        <v/>
      </c>
      <c r="K443" s="24" t="str">
        <f>IFERROR(__xludf.DUMMYFUNCTION("""COMPUTED_VALUE"""),"")</f>
        <v/>
      </c>
      <c r="L443" s="24" t="str">
        <f>IFERROR(__xludf.DUMMYFUNCTION("""COMPUTED_VALUE"""),"")</f>
        <v/>
      </c>
      <c r="M443" s="24" t="str">
        <f>IFERROR(__xludf.DUMMYFUNCTION("""COMPUTED_VALUE"""),"")</f>
        <v/>
      </c>
      <c r="O443" s="24" t="str">
        <f>IFERROR(__xludf.DUMMYFUNCTION("""COMPUTED_VALUE"""),"")</f>
        <v/>
      </c>
      <c r="P443" s="24" t="str">
        <f>IFERROR(__xludf.DUMMYFUNCTION("""COMPUTED_VALUE"""),"")</f>
        <v/>
      </c>
      <c r="Q443" s="24" t="str">
        <f>IFERROR(__xludf.DUMMYFUNCTION("""COMPUTED_VALUE"""),"")</f>
        <v/>
      </c>
      <c r="R443" s="24" t="s">
        <v>75</v>
      </c>
      <c r="S443" s="24" t="s">
        <v>75</v>
      </c>
      <c r="T443" s="24" t="s">
        <v>75</v>
      </c>
      <c r="U443" s="24" t="str">
        <f>IFERROR(__xludf.DUMMYFUNCTION("""COMPUTED_VALUE"""),"")</f>
        <v/>
      </c>
      <c r="V443" s="25"/>
    </row>
    <row r="444">
      <c r="J444" s="24" t="str">
        <f>IFERROR(__xludf.DUMMYFUNCTION("""COMPUTED_VALUE"""),"")</f>
        <v/>
      </c>
      <c r="K444" s="24" t="str">
        <f>IFERROR(__xludf.DUMMYFUNCTION("""COMPUTED_VALUE"""),"")</f>
        <v/>
      </c>
      <c r="L444" s="24" t="str">
        <f>IFERROR(__xludf.DUMMYFUNCTION("""COMPUTED_VALUE"""),"")</f>
        <v/>
      </c>
      <c r="M444" s="24" t="str">
        <f>IFERROR(__xludf.DUMMYFUNCTION("""COMPUTED_VALUE"""),"")</f>
        <v/>
      </c>
      <c r="O444" s="24" t="str">
        <f>IFERROR(__xludf.DUMMYFUNCTION("""COMPUTED_VALUE"""),"")</f>
        <v/>
      </c>
      <c r="P444" s="24" t="str">
        <f>IFERROR(__xludf.DUMMYFUNCTION("""COMPUTED_VALUE"""),"")</f>
        <v/>
      </c>
      <c r="Q444" s="24" t="str">
        <f>IFERROR(__xludf.DUMMYFUNCTION("""COMPUTED_VALUE"""),"")</f>
        <v/>
      </c>
      <c r="R444" s="24" t="s">
        <v>75</v>
      </c>
      <c r="S444" s="24" t="s">
        <v>75</v>
      </c>
      <c r="T444" s="24" t="s">
        <v>75</v>
      </c>
      <c r="U444" s="24" t="str">
        <f>IFERROR(__xludf.DUMMYFUNCTION("""COMPUTED_VALUE"""),"")</f>
        <v/>
      </c>
      <c r="V444" s="25"/>
    </row>
    <row r="445">
      <c r="J445" s="24" t="str">
        <f>IFERROR(__xludf.DUMMYFUNCTION("""COMPUTED_VALUE"""),"")</f>
        <v/>
      </c>
      <c r="K445" s="24" t="str">
        <f>IFERROR(__xludf.DUMMYFUNCTION("""COMPUTED_VALUE"""),"")</f>
        <v/>
      </c>
      <c r="L445" s="24" t="str">
        <f>IFERROR(__xludf.DUMMYFUNCTION("""COMPUTED_VALUE"""),"")</f>
        <v/>
      </c>
      <c r="M445" s="24" t="str">
        <f>IFERROR(__xludf.DUMMYFUNCTION("""COMPUTED_VALUE"""),"")</f>
        <v/>
      </c>
      <c r="O445" s="24" t="str">
        <f>IFERROR(__xludf.DUMMYFUNCTION("""COMPUTED_VALUE"""),"")</f>
        <v/>
      </c>
      <c r="P445" s="24" t="str">
        <f>IFERROR(__xludf.DUMMYFUNCTION("""COMPUTED_VALUE"""),"")</f>
        <v/>
      </c>
      <c r="Q445" s="24" t="str">
        <f>IFERROR(__xludf.DUMMYFUNCTION("""COMPUTED_VALUE"""),"")</f>
        <v/>
      </c>
      <c r="R445" s="24" t="s">
        <v>75</v>
      </c>
      <c r="S445" s="24" t="s">
        <v>75</v>
      </c>
      <c r="T445" s="24" t="s">
        <v>75</v>
      </c>
      <c r="U445" s="24" t="str">
        <f>IFERROR(__xludf.DUMMYFUNCTION("""COMPUTED_VALUE"""),"")</f>
        <v/>
      </c>
      <c r="V445" s="25"/>
    </row>
    <row r="446">
      <c r="J446" s="24" t="str">
        <f>IFERROR(__xludf.DUMMYFUNCTION("""COMPUTED_VALUE"""),"")</f>
        <v/>
      </c>
      <c r="K446" s="24" t="str">
        <f>IFERROR(__xludf.DUMMYFUNCTION("""COMPUTED_VALUE"""),"")</f>
        <v/>
      </c>
      <c r="L446" s="24" t="str">
        <f>IFERROR(__xludf.DUMMYFUNCTION("""COMPUTED_VALUE"""),"")</f>
        <v/>
      </c>
      <c r="M446" s="24" t="str">
        <f>IFERROR(__xludf.DUMMYFUNCTION("""COMPUTED_VALUE"""),"")</f>
        <v/>
      </c>
      <c r="O446" s="24" t="str">
        <f>IFERROR(__xludf.DUMMYFUNCTION("""COMPUTED_VALUE"""),"")</f>
        <v/>
      </c>
      <c r="P446" s="24" t="str">
        <f>IFERROR(__xludf.DUMMYFUNCTION("""COMPUTED_VALUE"""),"")</f>
        <v/>
      </c>
      <c r="Q446" s="24" t="str">
        <f>IFERROR(__xludf.DUMMYFUNCTION("""COMPUTED_VALUE"""),"")</f>
        <v/>
      </c>
      <c r="R446" s="24" t="s">
        <v>75</v>
      </c>
      <c r="S446" s="24" t="s">
        <v>75</v>
      </c>
      <c r="T446" s="24" t="s">
        <v>75</v>
      </c>
      <c r="U446" s="24" t="str">
        <f>IFERROR(__xludf.DUMMYFUNCTION("""COMPUTED_VALUE"""),"")</f>
        <v/>
      </c>
      <c r="V446" s="25"/>
    </row>
    <row r="447">
      <c r="J447" s="24" t="str">
        <f>IFERROR(__xludf.DUMMYFUNCTION("""COMPUTED_VALUE"""),"")</f>
        <v/>
      </c>
      <c r="K447" s="24" t="str">
        <f>IFERROR(__xludf.DUMMYFUNCTION("""COMPUTED_VALUE"""),"")</f>
        <v/>
      </c>
      <c r="L447" s="24" t="str">
        <f>IFERROR(__xludf.DUMMYFUNCTION("""COMPUTED_VALUE"""),"")</f>
        <v/>
      </c>
      <c r="M447" s="24" t="str">
        <f>IFERROR(__xludf.DUMMYFUNCTION("""COMPUTED_VALUE"""),"")</f>
        <v/>
      </c>
      <c r="O447" s="24" t="str">
        <f>IFERROR(__xludf.DUMMYFUNCTION("""COMPUTED_VALUE"""),"")</f>
        <v/>
      </c>
      <c r="P447" s="24" t="str">
        <f>IFERROR(__xludf.DUMMYFUNCTION("""COMPUTED_VALUE"""),"")</f>
        <v/>
      </c>
      <c r="Q447" s="24" t="str">
        <f>IFERROR(__xludf.DUMMYFUNCTION("""COMPUTED_VALUE"""),"")</f>
        <v/>
      </c>
      <c r="R447" s="24" t="s">
        <v>75</v>
      </c>
      <c r="S447" s="24" t="s">
        <v>75</v>
      </c>
      <c r="T447" s="24" t="s">
        <v>75</v>
      </c>
      <c r="U447" s="24" t="str">
        <f>IFERROR(__xludf.DUMMYFUNCTION("""COMPUTED_VALUE"""),"")</f>
        <v/>
      </c>
      <c r="V447" s="25"/>
    </row>
    <row r="448">
      <c r="J448" s="24" t="str">
        <f>IFERROR(__xludf.DUMMYFUNCTION("""COMPUTED_VALUE"""),"")</f>
        <v/>
      </c>
      <c r="K448" s="24" t="str">
        <f>IFERROR(__xludf.DUMMYFUNCTION("""COMPUTED_VALUE"""),"")</f>
        <v/>
      </c>
      <c r="L448" s="24" t="str">
        <f>IFERROR(__xludf.DUMMYFUNCTION("""COMPUTED_VALUE"""),"")</f>
        <v/>
      </c>
      <c r="M448" s="24" t="str">
        <f>IFERROR(__xludf.DUMMYFUNCTION("""COMPUTED_VALUE"""),"")</f>
        <v/>
      </c>
      <c r="O448" s="24" t="str">
        <f>IFERROR(__xludf.DUMMYFUNCTION("""COMPUTED_VALUE"""),"")</f>
        <v/>
      </c>
      <c r="P448" s="24" t="str">
        <f>IFERROR(__xludf.DUMMYFUNCTION("""COMPUTED_VALUE"""),"")</f>
        <v/>
      </c>
      <c r="Q448" s="24" t="str">
        <f>IFERROR(__xludf.DUMMYFUNCTION("""COMPUTED_VALUE"""),"")</f>
        <v/>
      </c>
      <c r="R448" s="24" t="s">
        <v>75</v>
      </c>
      <c r="S448" s="24" t="s">
        <v>75</v>
      </c>
      <c r="T448" s="24" t="s">
        <v>75</v>
      </c>
      <c r="U448" s="24" t="str">
        <f>IFERROR(__xludf.DUMMYFUNCTION("""COMPUTED_VALUE"""),"")</f>
        <v/>
      </c>
      <c r="V448" s="25"/>
    </row>
    <row r="449">
      <c r="J449" s="24" t="str">
        <f>IFERROR(__xludf.DUMMYFUNCTION("""COMPUTED_VALUE"""),"")</f>
        <v/>
      </c>
      <c r="K449" s="24" t="str">
        <f>IFERROR(__xludf.DUMMYFUNCTION("""COMPUTED_VALUE"""),"")</f>
        <v/>
      </c>
      <c r="L449" s="24" t="str">
        <f>IFERROR(__xludf.DUMMYFUNCTION("""COMPUTED_VALUE"""),"")</f>
        <v/>
      </c>
      <c r="M449" s="24" t="str">
        <f>IFERROR(__xludf.DUMMYFUNCTION("""COMPUTED_VALUE"""),"")</f>
        <v/>
      </c>
      <c r="O449" s="24" t="str">
        <f>IFERROR(__xludf.DUMMYFUNCTION("""COMPUTED_VALUE"""),"")</f>
        <v/>
      </c>
      <c r="P449" s="24" t="str">
        <f>IFERROR(__xludf.DUMMYFUNCTION("""COMPUTED_VALUE"""),"")</f>
        <v/>
      </c>
      <c r="Q449" s="24" t="str">
        <f>IFERROR(__xludf.DUMMYFUNCTION("""COMPUTED_VALUE"""),"")</f>
        <v/>
      </c>
      <c r="R449" s="24" t="s">
        <v>75</v>
      </c>
      <c r="S449" s="24" t="s">
        <v>75</v>
      </c>
      <c r="T449" s="24" t="s">
        <v>75</v>
      </c>
      <c r="U449" s="24" t="str">
        <f>IFERROR(__xludf.DUMMYFUNCTION("""COMPUTED_VALUE"""),"")</f>
        <v/>
      </c>
      <c r="V449" s="25"/>
    </row>
    <row r="450">
      <c r="J450" s="24" t="str">
        <f>IFERROR(__xludf.DUMMYFUNCTION("""COMPUTED_VALUE"""),"")</f>
        <v/>
      </c>
      <c r="K450" s="24" t="str">
        <f>IFERROR(__xludf.DUMMYFUNCTION("""COMPUTED_VALUE"""),"")</f>
        <v/>
      </c>
      <c r="L450" s="24" t="str">
        <f>IFERROR(__xludf.DUMMYFUNCTION("""COMPUTED_VALUE"""),"")</f>
        <v/>
      </c>
      <c r="M450" s="24" t="str">
        <f>IFERROR(__xludf.DUMMYFUNCTION("""COMPUTED_VALUE"""),"")</f>
        <v/>
      </c>
      <c r="O450" s="24" t="str">
        <f>IFERROR(__xludf.DUMMYFUNCTION("""COMPUTED_VALUE"""),"")</f>
        <v/>
      </c>
      <c r="P450" s="24" t="str">
        <f>IFERROR(__xludf.DUMMYFUNCTION("""COMPUTED_VALUE"""),"")</f>
        <v/>
      </c>
      <c r="Q450" s="24" t="str">
        <f>IFERROR(__xludf.DUMMYFUNCTION("""COMPUTED_VALUE"""),"")</f>
        <v/>
      </c>
      <c r="R450" s="24" t="s">
        <v>75</v>
      </c>
      <c r="S450" s="24" t="s">
        <v>75</v>
      </c>
      <c r="T450" s="24" t="s">
        <v>75</v>
      </c>
      <c r="U450" s="24" t="str">
        <f>IFERROR(__xludf.DUMMYFUNCTION("""COMPUTED_VALUE"""),"")</f>
        <v/>
      </c>
      <c r="V450" s="25"/>
    </row>
    <row r="451">
      <c r="J451" s="24" t="str">
        <f>IFERROR(__xludf.DUMMYFUNCTION("""COMPUTED_VALUE"""),"")</f>
        <v/>
      </c>
      <c r="K451" s="24" t="str">
        <f>IFERROR(__xludf.DUMMYFUNCTION("""COMPUTED_VALUE"""),"")</f>
        <v/>
      </c>
      <c r="L451" s="24" t="str">
        <f>IFERROR(__xludf.DUMMYFUNCTION("""COMPUTED_VALUE"""),"")</f>
        <v/>
      </c>
      <c r="M451" s="24" t="str">
        <f>IFERROR(__xludf.DUMMYFUNCTION("""COMPUTED_VALUE"""),"")</f>
        <v/>
      </c>
      <c r="O451" s="24" t="str">
        <f>IFERROR(__xludf.DUMMYFUNCTION("""COMPUTED_VALUE"""),"")</f>
        <v/>
      </c>
      <c r="P451" s="24" t="str">
        <f>IFERROR(__xludf.DUMMYFUNCTION("""COMPUTED_VALUE"""),"")</f>
        <v/>
      </c>
      <c r="Q451" s="24" t="str">
        <f>IFERROR(__xludf.DUMMYFUNCTION("""COMPUTED_VALUE"""),"")</f>
        <v/>
      </c>
      <c r="R451" s="24" t="s">
        <v>75</v>
      </c>
      <c r="S451" s="24" t="s">
        <v>75</v>
      </c>
      <c r="T451" s="24" t="s">
        <v>75</v>
      </c>
      <c r="U451" s="24" t="str">
        <f>IFERROR(__xludf.DUMMYFUNCTION("""COMPUTED_VALUE"""),"")</f>
        <v/>
      </c>
      <c r="V451" s="25"/>
    </row>
    <row r="452">
      <c r="J452" s="24" t="str">
        <f>IFERROR(__xludf.DUMMYFUNCTION("""COMPUTED_VALUE"""),"")</f>
        <v/>
      </c>
      <c r="K452" s="24" t="str">
        <f>IFERROR(__xludf.DUMMYFUNCTION("""COMPUTED_VALUE"""),"")</f>
        <v/>
      </c>
      <c r="L452" s="24" t="str">
        <f>IFERROR(__xludf.DUMMYFUNCTION("""COMPUTED_VALUE"""),"")</f>
        <v/>
      </c>
      <c r="M452" s="24" t="str">
        <f>IFERROR(__xludf.DUMMYFUNCTION("""COMPUTED_VALUE"""),"")</f>
        <v/>
      </c>
      <c r="O452" s="24" t="str">
        <f>IFERROR(__xludf.DUMMYFUNCTION("""COMPUTED_VALUE"""),"")</f>
        <v/>
      </c>
      <c r="P452" s="24" t="str">
        <f>IFERROR(__xludf.DUMMYFUNCTION("""COMPUTED_VALUE"""),"")</f>
        <v/>
      </c>
      <c r="Q452" s="24" t="str">
        <f>IFERROR(__xludf.DUMMYFUNCTION("""COMPUTED_VALUE"""),"")</f>
        <v/>
      </c>
      <c r="R452" s="24" t="s">
        <v>75</v>
      </c>
      <c r="S452" s="24" t="s">
        <v>75</v>
      </c>
      <c r="T452" s="24" t="s">
        <v>75</v>
      </c>
      <c r="U452" s="24" t="str">
        <f>IFERROR(__xludf.DUMMYFUNCTION("""COMPUTED_VALUE"""),"")</f>
        <v/>
      </c>
      <c r="V452" s="25"/>
    </row>
    <row r="453">
      <c r="J453" s="24" t="str">
        <f>IFERROR(__xludf.DUMMYFUNCTION("""COMPUTED_VALUE"""),"")</f>
        <v/>
      </c>
      <c r="K453" s="24" t="str">
        <f>IFERROR(__xludf.DUMMYFUNCTION("""COMPUTED_VALUE"""),"")</f>
        <v/>
      </c>
      <c r="L453" s="24" t="str">
        <f>IFERROR(__xludf.DUMMYFUNCTION("""COMPUTED_VALUE"""),"")</f>
        <v/>
      </c>
      <c r="M453" s="24" t="str">
        <f>IFERROR(__xludf.DUMMYFUNCTION("""COMPUTED_VALUE"""),"")</f>
        <v/>
      </c>
      <c r="O453" s="24" t="str">
        <f>IFERROR(__xludf.DUMMYFUNCTION("""COMPUTED_VALUE"""),"")</f>
        <v/>
      </c>
      <c r="P453" s="24" t="str">
        <f>IFERROR(__xludf.DUMMYFUNCTION("""COMPUTED_VALUE"""),"")</f>
        <v/>
      </c>
      <c r="Q453" s="24" t="str">
        <f>IFERROR(__xludf.DUMMYFUNCTION("""COMPUTED_VALUE"""),"")</f>
        <v/>
      </c>
      <c r="R453" s="24" t="s">
        <v>75</v>
      </c>
      <c r="S453" s="24" t="s">
        <v>75</v>
      </c>
      <c r="T453" s="24" t="s">
        <v>75</v>
      </c>
      <c r="U453" s="24" t="str">
        <f>IFERROR(__xludf.DUMMYFUNCTION("""COMPUTED_VALUE"""),"")</f>
        <v/>
      </c>
      <c r="V453" s="25"/>
    </row>
    <row r="454">
      <c r="J454" s="24" t="str">
        <f>IFERROR(__xludf.DUMMYFUNCTION("""COMPUTED_VALUE"""),"")</f>
        <v/>
      </c>
      <c r="K454" s="24" t="str">
        <f>IFERROR(__xludf.DUMMYFUNCTION("""COMPUTED_VALUE"""),"")</f>
        <v/>
      </c>
      <c r="L454" s="24" t="str">
        <f>IFERROR(__xludf.DUMMYFUNCTION("""COMPUTED_VALUE"""),"")</f>
        <v/>
      </c>
      <c r="M454" s="24" t="str">
        <f>IFERROR(__xludf.DUMMYFUNCTION("""COMPUTED_VALUE"""),"")</f>
        <v/>
      </c>
      <c r="O454" s="24" t="str">
        <f>IFERROR(__xludf.DUMMYFUNCTION("""COMPUTED_VALUE"""),"")</f>
        <v/>
      </c>
      <c r="P454" s="24" t="str">
        <f>IFERROR(__xludf.DUMMYFUNCTION("""COMPUTED_VALUE"""),"")</f>
        <v/>
      </c>
      <c r="Q454" s="24" t="str">
        <f>IFERROR(__xludf.DUMMYFUNCTION("""COMPUTED_VALUE"""),"")</f>
        <v/>
      </c>
      <c r="R454" s="24" t="s">
        <v>75</v>
      </c>
      <c r="S454" s="24" t="s">
        <v>75</v>
      </c>
      <c r="T454" s="24" t="s">
        <v>75</v>
      </c>
      <c r="U454" s="24" t="str">
        <f>IFERROR(__xludf.DUMMYFUNCTION("""COMPUTED_VALUE"""),"")</f>
        <v/>
      </c>
      <c r="V454" s="25"/>
    </row>
    <row r="455">
      <c r="J455" s="24" t="str">
        <f>IFERROR(__xludf.DUMMYFUNCTION("""COMPUTED_VALUE"""),"")</f>
        <v/>
      </c>
      <c r="K455" s="24" t="str">
        <f>IFERROR(__xludf.DUMMYFUNCTION("""COMPUTED_VALUE"""),"")</f>
        <v/>
      </c>
      <c r="L455" s="24" t="str">
        <f>IFERROR(__xludf.DUMMYFUNCTION("""COMPUTED_VALUE"""),"")</f>
        <v/>
      </c>
      <c r="M455" s="24" t="str">
        <f>IFERROR(__xludf.DUMMYFUNCTION("""COMPUTED_VALUE"""),"")</f>
        <v/>
      </c>
      <c r="O455" s="24" t="str">
        <f>IFERROR(__xludf.DUMMYFUNCTION("""COMPUTED_VALUE"""),"")</f>
        <v/>
      </c>
      <c r="P455" s="24" t="str">
        <f>IFERROR(__xludf.DUMMYFUNCTION("""COMPUTED_VALUE"""),"")</f>
        <v/>
      </c>
      <c r="Q455" s="24" t="str">
        <f>IFERROR(__xludf.DUMMYFUNCTION("""COMPUTED_VALUE"""),"")</f>
        <v/>
      </c>
      <c r="R455" s="24" t="s">
        <v>75</v>
      </c>
      <c r="S455" s="24" t="s">
        <v>75</v>
      </c>
      <c r="T455" s="24" t="s">
        <v>75</v>
      </c>
      <c r="U455" s="24" t="str">
        <f>IFERROR(__xludf.DUMMYFUNCTION("""COMPUTED_VALUE"""),"")</f>
        <v/>
      </c>
      <c r="V455" s="25"/>
    </row>
    <row r="456">
      <c r="J456" s="24" t="str">
        <f>IFERROR(__xludf.DUMMYFUNCTION("""COMPUTED_VALUE"""),"")</f>
        <v/>
      </c>
      <c r="K456" s="24" t="str">
        <f>IFERROR(__xludf.DUMMYFUNCTION("""COMPUTED_VALUE"""),"")</f>
        <v/>
      </c>
      <c r="L456" s="24" t="str">
        <f>IFERROR(__xludf.DUMMYFUNCTION("""COMPUTED_VALUE"""),"")</f>
        <v/>
      </c>
      <c r="M456" s="24" t="str">
        <f>IFERROR(__xludf.DUMMYFUNCTION("""COMPUTED_VALUE"""),"")</f>
        <v/>
      </c>
      <c r="O456" s="24" t="str">
        <f>IFERROR(__xludf.DUMMYFUNCTION("""COMPUTED_VALUE"""),"")</f>
        <v/>
      </c>
      <c r="P456" s="24" t="str">
        <f>IFERROR(__xludf.DUMMYFUNCTION("""COMPUTED_VALUE"""),"")</f>
        <v/>
      </c>
      <c r="Q456" s="24" t="str">
        <f>IFERROR(__xludf.DUMMYFUNCTION("""COMPUTED_VALUE"""),"")</f>
        <v/>
      </c>
      <c r="R456" s="24" t="s">
        <v>75</v>
      </c>
      <c r="S456" s="24" t="s">
        <v>75</v>
      </c>
      <c r="T456" s="24" t="s">
        <v>75</v>
      </c>
      <c r="U456" s="24" t="str">
        <f>IFERROR(__xludf.DUMMYFUNCTION("""COMPUTED_VALUE"""),"")</f>
        <v/>
      </c>
      <c r="V456" s="25"/>
    </row>
    <row r="457">
      <c r="J457" s="24" t="str">
        <f>IFERROR(__xludf.DUMMYFUNCTION("""COMPUTED_VALUE"""),"")</f>
        <v/>
      </c>
      <c r="K457" s="24" t="str">
        <f>IFERROR(__xludf.DUMMYFUNCTION("""COMPUTED_VALUE"""),"")</f>
        <v/>
      </c>
      <c r="L457" s="24" t="str">
        <f>IFERROR(__xludf.DUMMYFUNCTION("""COMPUTED_VALUE"""),"")</f>
        <v/>
      </c>
      <c r="M457" s="24" t="str">
        <f>IFERROR(__xludf.DUMMYFUNCTION("""COMPUTED_VALUE"""),"")</f>
        <v/>
      </c>
      <c r="O457" s="24" t="str">
        <f>IFERROR(__xludf.DUMMYFUNCTION("""COMPUTED_VALUE"""),"")</f>
        <v/>
      </c>
      <c r="P457" s="24" t="str">
        <f>IFERROR(__xludf.DUMMYFUNCTION("""COMPUTED_VALUE"""),"")</f>
        <v/>
      </c>
      <c r="Q457" s="24" t="str">
        <f>IFERROR(__xludf.DUMMYFUNCTION("""COMPUTED_VALUE"""),"")</f>
        <v/>
      </c>
      <c r="R457" s="24" t="s">
        <v>75</v>
      </c>
      <c r="S457" s="24" t="s">
        <v>75</v>
      </c>
      <c r="T457" s="24" t="s">
        <v>75</v>
      </c>
      <c r="U457" s="24" t="str">
        <f>IFERROR(__xludf.DUMMYFUNCTION("""COMPUTED_VALUE"""),"")</f>
        <v/>
      </c>
      <c r="V457" s="25"/>
    </row>
    <row r="458">
      <c r="J458" s="24" t="str">
        <f>IFERROR(__xludf.DUMMYFUNCTION("""COMPUTED_VALUE"""),"")</f>
        <v/>
      </c>
      <c r="K458" s="24" t="str">
        <f>IFERROR(__xludf.DUMMYFUNCTION("""COMPUTED_VALUE"""),"")</f>
        <v/>
      </c>
      <c r="L458" s="24" t="str">
        <f>IFERROR(__xludf.DUMMYFUNCTION("""COMPUTED_VALUE"""),"")</f>
        <v/>
      </c>
      <c r="M458" s="24" t="str">
        <f>IFERROR(__xludf.DUMMYFUNCTION("""COMPUTED_VALUE"""),"")</f>
        <v/>
      </c>
      <c r="O458" s="24" t="str">
        <f>IFERROR(__xludf.DUMMYFUNCTION("""COMPUTED_VALUE"""),"")</f>
        <v/>
      </c>
      <c r="P458" s="24" t="str">
        <f>IFERROR(__xludf.DUMMYFUNCTION("""COMPUTED_VALUE"""),"")</f>
        <v/>
      </c>
      <c r="Q458" s="24" t="str">
        <f>IFERROR(__xludf.DUMMYFUNCTION("""COMPUTED_VALUE"""),"")</f>
        <v/>
      </c>
      <c r="R458" s="24" t="s">
        <v>75</v>
      </c>
      <c r="S458" s="24" t="s">
        <v>75</v>
      </c>
      <c r="T458" s="24" t="s">
        <v>75</v>
      </c>
      <c r="U458" s="24" t="str">
        <f>IFERROR(__xludf.DUMMYFUNCTION("""COMPUTED_VALUE"""),"")</f>
        <v/>
      </c>
      <c r="V458" s="25"/>
    </row>
    <row r="459">
      <c r="J459" s="24" t="str">
        <f>IFERROR(__xludf.DUMMYFUNCTION("""COMPUTED_VALUE"""),"")</f>
        <v/>
      </c>
      <c r="K459" s="24" t="str">
        <f>IFERROR(__xludf.DUMMYFUNCTION("""COMPUTED_VALUE"""),"")</f>
        <v/>
      </c>
      <c r="L459" s="24" t="str">
        <f>IFERROR(__xludf.DUMMYFUNCTION("""COMPUTED_VALUE"""),"")</f>
        <v/>
      </c>
      <c r="M459" s="24" t="str">
        <f>IFERROR(__xludf.DUMMYFUNCTION("""COMPUTED_VALUE"""),"")</f>
        <v/>
      </c>
      <c r="O459" s="24" t="str">
        <f>IFERROR(__xludf.DUMMYFUNCTION("""COMPUTED_VALUE"""),"")</f>
        <v/>
      </c>
      <c r="P459" s="24" t="str">
        <f>IFERROR(__xludf.DUMMYFUNCTION("""COMPUTED_VALUE"""),"")</f>
        <v/>
      </c>
      <c r="Q459" s="24" t="str">
        <f>IFERROR(__xludf.DUMMYFUNCTION("""COMPUTED_VALUE"""),"")</f>
        <v/>
      </c>
      <c r="R459" s="24" t="s">
        <v>75</v>
      </c>
      <c r="S459" s="24" t="s">
        <v>75</v>
      </c>
      <c r="T459" s="24" t="s">
        <v>75</v>
      </c>
      <c r="U459" s="24" t="str">
        <f>IFERROR(__xludf.DUMMYFUNCTION("""COMPUTED_VALUE"""),"")</f>
        <v/>
      </c>
      <c r="V459" s="25"/>
    </row>
    <row r="460">
      <c r="J460" s="24" t="str">
        <f>IFERROR(__xludf.DUMMYFUNCTION("""COMPUTED_VALUE"""),"")</f>
        <v/>
      </c>
      <c r="K460" s="24" t="str">
        <f>IFERROR(__xludf.DUMMYFUNCTION("""COMPUTED_VALUE"""),"")</f>
        <v/>
      </c>
      <c r="L460" s="24" t="str">
        <f>IFERROR(__xludf.DUMMYFUNCTION("""COMPUTED_VALUE"""),"")</f>
        <v/>
      </c>
      <c r="M460" s="24" t="str">
        <f>IFERROR(__xludf.DUMMYFUNCTION("""COMPUTED_VALUE"""),"")</f>
        <v/>
      </c>
      <c r="O460" s="24" t="str">
        <f>IFERROR(__xludf.DUMMYFUNCTION("""COMPUTED_VALUE"""),"")</f>
        <v/>
      </c>
      <c r="P460" s="24" t="str">
        <f>IFERROR(__xludf.DUMMYFUNCTION("""COMPUTED_VALUE"""),"")</f>
        <v/>
      </c>
      <c r="Q460" s="24" t="str">
        <f>IFERROR(__xludf.DUMMYFUNCTION("""COMPUTED_VALUE"""),"")</f>
        <v/>
      </c>
      <c r="R460" s="24" t="s">
        <v>75</v>
      </c>
      <c r="S460" s="24" t="s">
        <v>75</v>
      </c>
      <c r="T460" s="24" t="s">
        <v>75</v>
      </c>
      <c r="U460" s="24" t="str">
        <f>IFERROR(__xludf.DUMMYFUNCTION("""COMPUTED_VALUE"""),"")</f>
        <v/>
      </c>
      <c r="V460" s="25"/>
    </row>
    <row r="461">
      <c r="J461" s="24" t="str">
        <f>IFERROR(__xludf.DUMMYFUNCTION("""COMPUTED_VALUE"""),"")</f>
        <v/>
      </c>
      <c r="K461" s="24" t="str">
        <f>IFERROR(__xludf.DUMMYFUNCTION("""COMPUTED_VALUE"""),"")</f>
        <v/>
      </c>
      <c r="L461" s="24" t="str">
        <f>IFERROR(__xludf.DUMMYFUNCTION("""COMPUTED_VALUE"""),"")</f>
        <v/>
      </c>
      <c r="M461" s="24" t="str">
        <f>IFERROR(__xludf.DUMMYFUNCTION("""COMPUTED_VALUE"""),"")</f>
        <v/>
      </c>
      <c r="O461" s="24" t="str">
        <f>IFERROR(__xludf.DUMMYFUNCTION("""COMPUTED_VALUE"""),"")</f>
        <v/>
      </c>
      <c r="P461" s="24" t="str">
        <f>IFERROR(__xludf.DUMMYFUNCTION("""COMPUTED_VALUE"""),"")</f>
        <v/>
      </c>
      <c r="Q461" s="24" t="str">
        <f>IFERROR(__xludf.DUMMYFUNCTION("""COMPUTED_VALUE"""),"")</f>
        <v/>
      </c>
      <c r="R461" s="24" t="s">
        <v>75</v>
      </c>
      <c r="S461" s="24" t="s">
        <v>75</v>
      </c>
      <c r="T461" s="24" t="s">
        <v>75</v>
      </c>
      <c r="U461" s="24" t="str">
        <f>IFERROR(__xludf.DUMMYFUNCTION("""COMPUTED_VALUE"""),"")</f>
        <v/>
      </c>
      <c r="V461" s="25"/>
    </row>
    <row r="462">
      <c r="J462" s="24" t="str">
        <f>IFERROR(__xludf.DUMMYFUNCTION("""COMPUTED_VALUE"""),"")</f>
        <v/>
      </c>
      <c r="K462" s="24" t="str">
        <f>IFERROR(__xludf.DUMMYFUNCTION("""COMPUTED_VALUE"""),"")</f>
        <v/>
      </c>
      <c r="L462" s="24" t="str">
        <f>IFERROR(__xludf.DUMMYFUNCTION("""COMPUTED_VALUE"""),"")</f>
        <v/>
      </c>
      <c r="M462" s="24" t="str">
        <f>IFERROR(__xludf.DUMMYFUNCTION("""COMPUTED_VALUE"""),"")</f>
        <v/>
      </c>
      <c r="O462" s="24" t="str">
        <f>IFERROR(__xludf.DUMMYFUNCTION("""COMPUTED_VALUE"""),"")</f>
        <v/>
      </c>
      <c r="P462" s="24" t="str">
        <f>IFERROR(__xludf.DUMMYFUNCTION("""COMPUTED_VALUE"""),"")</f>
        <v/>
      </c>
      <c r="Q462" s="24" t="str">
        <f>IFERROR(__xludf.DUMMYFUNCTION("""COMPUTED_VALUE"""),"")</f>
        <v/>
      </c>
      <c r="R462" s="24" t="s">
        <v>75</v>
      </c>
      <c r="S462" s="24" t="s">
        <v>75</v>
      </c>
      <c r="T462" s="24" t="s">
        <v>75</v>
      </c>
      <c r="U462" s="24" t="str">
        <f>IFERROR(__xludf.DUMMYFUNCTION("""COMPUTED_VALUE"""),"")</f>
        <v/>
      </c>
      <c r="V462" s="25"/>
    </row>
    <row r="463">
      <c r="J463" s="24" t="str">
        <f>IFERROR(__xludf.DUMMYFUNCTION("""COMPUTED_VALUE"""),"")</f>
        <v/>
      </c>
      <c r="K463" s="24" t="str">
        <f>IFERROR(__xludf.DUMMYFUNCTION("""COMPUTED_VALUE"""),"")</f>
        <v/>
      </c>
      <c r="L463" s="24" t="str">
        <f>IFERROR(__xludf.DUMMYFUNCTION("""COMPUTED_VALUE"""),"")</f>
        <v/>
      </c>
      <c r="M463" s="24" t="str">
        <f>IFERROR(__xludf.DUMMYFUNCTION("""COMPUTED_VALUE"""),"")</f>
        <v/>
      </c>
      <c r="O463" s="24" t="str">
        <f>IFERROR(__xludf.DUMMYFUNCTION("""COMPUTED_VALUE"""),"")</f>
        <v/>
      </c>
      <c r="P463" s="24" t="str">
        <f>IFERROR(__xludf.DUMMYFUNCTION("""COMPUTED_VALUE"""),"")</f>
        <v/>
      </c>
      <c r="Q463" s="24" t="str">
        <f>IFERROR(__xludf.DUMMYFUNCTION("""COMPUTED_VALUE"""),"")</f>
        <v/>
      </c>
      <c r="R463" s="24" t="s">
        <v>75</v>
      </c>
      <c r="S463" s="24" t="s">
        <v>75</v>
      </c>
      <c r="T463" s="24" t="s">
        <v>75</v>
      </c>
      <c r="U463" s="24" t="str">
        <f>IFERROR(__xludf.DUMMYFUNCTION("""COMPUTED_VALUE"""),"")</f>
        <v/>
      </c>
      <c r="V463" s="25"/>
    </row>
    <row r="464">
      <c r="J464" s="24" t="str">
        <f>IFERROR(__xludf.DUMMYFUNCTION("""COMPUTED_VALUE"""),"")</f>
        <v/>
      </c>
      <c r="K464" s="24" t="str">
        <f>IFERROR(__xludf.DUMMYFUNCTION("""COMPUTED_VALUE"""),"")</f>
        <v/>
      </c>
      <c r="L464" s="24" t="str">
        <f>IFERROR(__xludf.DUMMYFUNCTION("""COMPUTED_VALUE"""),"")</f>
        <v/>
      </c>
      <c r="M464" s="24" t="str">
        <f>IFERROR(__xludf.DUMMYFUNCTION("""COMPUTED_VALUE"""),"")</f>
        <v/>
      </c>
      <c r="O464" s="24" t="str">
        <f>IFERROR(__xludf.DUMMYFUNCTION("""COMPUTED_VALUE"""),"")</f>
        <v/>
      </c>
      <c r="P464" s="24" t="str">
        <f>IFERROR(__xludf.DUMMYFUNCTION("""COMPUTED_VALUE"""),"")</f>
        <v/>
      </c>
      <c r="Q464" s="24" t="str">
        <f>IFERROR(__xludf.DUMMYFUNCTION("""COMPUTED_VALUE"""),"")</f>
        <v/>
      </c>
      <c r="R464" s="24" t="s">
        <v>75</v>
      </c>
      <c r="S464" s="24" t="s">
        <v>75</v>
      </c>
      <c r="T464" s="24" t="s">
        <v>75</v>
      </c>
      <c r="U464" s="24" t="str">
        <f>IFERROR(__xludf.DUMMYFUNCTION("""COMPUTED_VALUE"""),"")</f>
        <v/>
      </c>
      <c r="V464" s="25"/>
    </row>
    <row r="465">
      <c r="J465" s="24" t="str">
        <f>IFERROR(__xludf.DUMMYFUNCTION("""COMPUTED_VALUE"""),"")</f>
        <v/>
      </c>
      <c r="K465" s="24" t="str">
        <f>IFERROR(__xludf.DUMMYFUNCTION("""COMPUTED_VALUE"""),"")</f>
        <v/>
      </c>
      <c r="L465" s="24" t="str">
        <f>IFERROR(__xludf.DUMMYFUNCTION("""COMPUTED_VALUE"""),"")</f>
        <v/>
      </c>
      <c r="M465" s="24" t="str">
        <f>IFERROR(__xludf.DUMMYFUNCTION("""COMPUTED_VALUE"""),"")</f>
        <v/>
      </c>
      <c r="O465" s="24" t="str">
        <f>IFERROR(__xludf.DUMMYFUNCTION("""COMPUTED_VALUE"""),"")</f>
        <v/>
      </c>
      <c r="P465" s="24" t="str">
        <f>IFERROR(__xludf.DUMMYFUNCTION("""COMPUTED_VALUE"""),"")</f>
        <v/>
      </c>
      <c r="Q465" s="24" t="str">
        <f>IFERROR(__xludf.DUMMYFUNCTION("""COMPUTED_VALUE"""),"")</f>
        <v/>
      </c>
      <c r="R465" s="24" t="s">
        <v>75</v>
      </c>
      <c r="S465" s="24" t="s">
        <v>75</v>
      </c>
      <c r="T465" s="24" t="s">
        <v>75</v>
      </c>
      <c r="U465" s="24" t="str">
        <f>IFERROR(__xludf.DUMMYFUNCTION("""COMPUTED_VALUE"""),"")</f>
        <v/>
      </c>
      <c r="V465" s="25"/>
    </row>
    <row r="466">
      <c r="J466" s="24" t="str">
        <f>IFERROR(__xludf.DUMMYFUNCTION("""COMPUTED_VALUE"""),"")</f>
        <v/>
      </c>
      <c r="K466" s="24" t="str">
        <f>IFERROR(__xludf.DUMMYFUNCTION("""COMPUTED_VALUE"""),"")</f>
        <v/>
      </c>
      <c r="L466" s="24" t="str">
        <f>IFERROR(__xludf.DUMMYFUNCTION("""COMPUTED_VALUE"""),"")</f>
        <v/>
      </c>
      <c r="M466" s="24" t="str">
        <f>IFERROR(__xludf.DUMMYFUNCTION("""COMPUTED_VALUE"""),"")</f>
        <v/>
      </c>
      <c r="O466" s="24" t="str">
        <f>IFERROR(__xludf.DUMMYFUNCTION("""COMPUTED_VALUE"""),"")</f>
        <v/>
      </c>
      <c r="P466" s="24" t="str">
        <f>IFERROR(__xludf.DUMMYFUNCTION("""COMPUTED_VALUE"""),"")</f>
        <v/>
      </c>
      <c r="Q466" s="24" t="str">
        <f>IFERROR(__xludf.DUMMYFUNCTION("""COMPUTED_VALUE"""),"")</f>
        <v/>
      </c>
      <c r="R466" s="24" t="s">
        <v>75</v>
      </c>
      <c r="S466" s="24" t="s">
        <v>75</v>
      </c>
      <c r="T466" s="24" t="s">
        <v>75</v>
      </c>
      <c r="U466" s="24" t="str">
        <f>IFERROR(__xludf.DUMMYFUNCTION("""COMPUTED_VALUE"""),"")</f>
        <v/>
      </c>
      <c r="V466" s="25"/>
    </row>
    <row r="467">
      <c r="J467" s="24" t="str">
        <f>IFERROR(__xludf.DUMMYFUNCTION("""COMPUTED_VALUE"""),"")</f>
        <v/>
      </c>
      <c r="K467" s="24" t="str">
        <f>IFERROR(__xludf.DUMMYFUNCTION("""COMPUTED_VALUE"""),"")</f>
        <v/>
      </c>
      <c r="L467" s="24" t="str">
        <f>IFERROR(__xludf.DUMMYFUNCTION("""COMPUTED_VALUE"""),"")</f>
        <v/>
      </c>
      <c r="M467" s="24" t="str">
        <f>IFERROR(__xludf.DUMMYFUNCTION("""COMPUTED_VALUE"""),"")</f>
        <v/>
      </c>
      <c r="O467" s="24" t="str">
        <f>IFERROR(__xludf.DUMMYFUNCTION("""COMPUTED_VALUE"""),"")</f>
        <v/>
      </c>
      <c r="P467" s="24" t="str">
        <f>IFERROR(__xludf.DUMMYFUNCTION("""COMPUTED_VALUE"""),"")</f>
        <v/>
      </c>
      <c r="Q467" s="24" t="str">
        <f>IFERROR(__xludf.DUMMYFUNCTION("""COMPUTED_VALUE"""),"")</f>
        <v/>
      </c>
      <c r="R467" s="24" t="s">
        <v>75</v>
      </c>
      <c r="S467" s="24" t="s">
        <v>75</v>
      </c>
      <c r="T467" s="24" t="s">
        <v>75</v>
      </c>
      <c r="U467" s="24" t="str">
        <f>IFERROR(__xludf.DUMMYFUNCTION("""COMPUTED_VALUE"""),"")</f>
        <v/>
      </c>
      <c r="V467" s="25"/>
    </row>
    <row r="468">
      <c r="J468" s="24" t="str">
        <f>IFERROR(__xludf.DUMMYFUNCTION("""COMPUTED_VALUE"""),"")</f>
        <v/>
      </c>
      <c r="K468" s="24" t="str">
        <f>IFERROR(__xludf.DUMMYFUNCTION("""COMPUTED_VALUE"""),"")</f>
        <v/>
      </c>
      <c r="L468" s="24" t="str">
        <f>IFERROR(__xludf.DUMMYFUNCTION("""COMPUTED_VALUE"""),"")</f>
        <v/>
      </c>
      <c r="M468" s="24" t="str">
        <f>IFERROR(__xludf.DUMMYFUNCTION("""COMPUTED_VALUE"""),"")</f>
        <v/>
      </c>
      <c r="O468" s="24" t="str">
        <f>IFERROR(__xludf.DUMMYFUNCTION("""COMPUTED_VALUE"""),"")</f>
        <v/>
      </c>
      <c r="P468" s="24" t="str">
        <f>IFERROR(__xludf.DUMMYFUNCTION("""COMPUTED_VALUE"""),"")</f>
        <v/>
      </c>
      <c r="Q468" s="24" t="str">
        <f>IFERROR(__xludf.DUMMYFUNCTION("""COMPUTED_VALUE"""),"")</f>
        <v/>
      </c>
      <c r="R468" s="24" t="s">
        <v>75</v>
      </c>
      <c r="S468" s="24" t="s">
        <v>75</v>
      </c>
      <c r="T468" s="24" t="s">
        <v>75</v>
      </c>
      <c r="U468" s="24" t="str">
        <f>IFERROR(__xludf.DUMMYFUNCTION("""COMPUTED_VALUE"""),"")</f>
        <v/>
      </c>
      <c r="V468" s="25"/>
    </row>
    <row r="469">
      <c r="J469" s="24" t="str">
        <f>IFERROR(__xludf.DUMMYFUNCTION("""COMPUTED_VALUE"""),"")</f>
        <v/>
      </c>
      <c r="K469" s="24" t="str">
        <f>IFERROR(__xludf.DUMMYFUNCTION("""COMPUTED_VALUE"""),"")</f>
        <v/>
      </c>
      <c r="L469" s="24" t="str">
        <f>IFERROR(__xludf.DUMMYFUNCTION("""COMPUTED_VALUE"""),"")</f>
        <v/>
      </c>
      <c r="M469" s="24" t="str">
        <f>IFERROR(__xludf.DUMMYFUNCTION("""COMPUTED_VALUE"""),"")</f>
        <v/>
      </c>
      <c r="O469" s="24" t="str">
        <f>IFERROR(__xludf.DUMMYFUNCTION("""COMPUTED_VALUE"""),"")</f>
        <v/>
      </c>
      <c r="P469" s="24" t="str">
        <f>IFERROR(__xludf.DUMMYFUNCTION("""COMPUTED_VALUE"""),"")</f>
        <v/>
      </c>
      <c r="Q469" s="24" t="str">
        <f>IFERROR(__xludf.DUMMYFUNCTION("""COMPUTED_VALUE"""),"")</f>
        <v/>
      </c>
      <c r="R469" s="24" t="s">
        <v>75</v>
      </c>
      <c r="S469" s="24" t="s">
        <v>75</v>
      </c>
      <c r="T469" s="24" t="s">
        <v>75</v>
      </c>
      <c r="U469" s="24" t="str">
        <f>IFERROR(__xludf.DUMMYFUNCTION("""COMPUTED_VALUE"""),"")</f>
        <v/>
      </c>
      <c r="V469" s="25"/>
    </row>
    <row r="470">
      <c r="J470" s="24" t="str">
        <f>IFERROR(__xludf.DUMMYFUNCTION("""COMPUTED_VALUE"""),"")</f>
        <v/>
      </c>
      <c r="K470" s="24" t="str">
        <f>IFERROR(__xludf.DUMMYFUNCTION("""COMPUTED_VALUE"""),"")</f>
        <v/>
      </c>
      <c r="L470" s="24" t="str">
        <f>IFERROR(__xludf.DUMMYFUNCTION("""COMPUTED_VALUE"""),"")</f>
        <v/>
      </c>
      <c r="M470" s="24" t="str">
        <f>IFERROR(__xludf.DUMMYFUNCTION("""COMPUTED_VALUE"""),"")</f>
        <v/>
      </c>
      <c r="O470" s="24" t="str">
        <f>IFERROR(__xludf.DUMMYFUNCTION("""COMPUTED_VALUE"""),"")</f>
        <v/>
      </c>
      <c r="P470" s="24" t="str">
        <f>IFERROR(__xludf.DUMMYFUNCTION("""COMPUTED_VALUE"""),"")</f>
        <v/>
      </c>
      <c r="Q470" s="24" t="str">
        <f>IFERROR(__xludf.DUMMYFUNCTION("""COMPUTED_VALUE"""),"")</f>
        <v/>
      </c>
      <c r="R470" s="24" t="s">
        <v>75</v>
      </c>
      <c r="S470" s="24" t="s">
        <v>75</v>
      </c>
      <c r="T470" s="24" t="s">
        <v>75</v>
      </c>
      <c r="U470" s="24" t="str">
        <f>IFERROR(__xludf.DUMMYFUNCTION("""COMPUTED_VALUE"""),"")</f>
        <v/>
      </c>
      <c r="V470" s="25"/>
    </row>
    <row r="471">
      <c r="J471" s="24" t="str">
        <f>IFERROR(__xludf.DUMMYFUNCTION("""COMPUTED_VALUE"""),"")</f>
        <v/>
      </c>
      <c r="K471" s="24" t="str">
        <f>IFERROR(__xludf.DUMMYFUNCTION("""COMPUTED_VALUE"""),"")</f>
        <v/>
      </c>
      <c r="L471" s="24" t="str">
        <f>IFERROR(__xludf.DUMMYFUNCTION("""COMPUTED_VALUE"""),"")</f>
        <v/>
      </c>
      <c r="M471" s="24" t="str">
        <f>IFERROR(__xludf.DUMMYFUNCTION("""COMPUTED_VALUE"""),"")</f>
        <v/>
      </c>
      <c r="O471" s="24" t="str">
        <f>IFERROR(__xludf.DUMMYFUNCTION("""COMPUTED_VALUE"""),"")</f>
        <v/>
      </c>
      <c r="P471" s="24" t="str">
        <f>IFERROR(__xludf.DUMMYFUNCTION("""COMPUTED_VALUE"""),"")</f>
        <v/>
      </c>
      <c r="Q471" s="24" t="str">
        <f>IFERROR(__xludf.DUMMYFUNCTION("""COMPUTED_VALUE"""),"")</f>
        <v/>
      </c>
      <c r="R471" s="24" t="s">
        <v>75</v>
      </c>
      <c r="S471" s="24" t="s">
        <v>75</v>
      </c>
      <c r="T471" s="24" t="s">
        <v>75</v>
      </c>
      <c r="U471" s="24" t="str">
        <f>IFERROR(__xludf.DUMMYFUNCTION("""COMPUTED_VALUE"""),"")</f>
        <v/>
      </c>
      <c r="V471" s="25"/>
    </row>
    <row r="472">
      <c r="J472" s="24" t="str">
        <f>IFERROR(__xludf.DUMMYFUNCTION("""COMPUTED_VALUE"""),"")</f>
        <v/>
      </c>
      <c r="K472" s="24" t="str">
        <f>IFERROR(__xludf.DUMMYFUNCTION("""COMPUTED_VALUE"""),"")</f>
        <v/>
      </c>
      <c r="L472" s="24" t="str">
        <f>IFERROR(__xludf.DUMMYFUNCTION("""COMPUTED_VALUE"""),"")</f>
        <v/>
      </c>
      <c r="M472" s="24" t="str">
        <f>IFERROR(__xludf.DUMMYFUNCTION("""COMPUTED_VALUE"""),"")</f>
        <v/>
      </c>
      <c r="O472" s="24" t="str">
        <f>IFERROR(__xludf.DUMMYFUNCTION("""COMPUTED_VALUE"""),"")</f>
        <v/>
      </c>
      <c r="P472" s="24" t="str">
        <f>IFERROR(__xludf.DUMMYFUNCTION("""COMPUTED_VALUE"""),"")</f>
        <v/>
      </c>
      <c r="Q472" s="24" t="str">
        <f>IFERROR(__xludf.DUMMYFUNCTION("""COMPUTED_VALUE"""),"")</f>
        <v/>
      </c>
      <c r="R472" s="24" t="s">
        <v>75</v>
      </c>
      <c r="S472" s="24" t="s">
        <v>75</v>
      </c>
      <c r="T472" s="24" t="s">
        <v>75</v>
      </c>
      <c r="U472" s="24" t="str">
        <f>IFERROR(__xludf.DUMMYFUNCTION("""COMPUTED_VALUE"""),"")</f>
        <v/>
      </c>
      <c r="V472" s="25"/>
    </row>
    <row r="473">
      <c r="J473" s="24" t="str">
        <f>IFERROR(__xludf.DUMMYFUNCTION("""COMPUTED_VALUE"""),"")</f>
        <v/>
      </c>
      <c r="K473" s="24" t="str">
        <f>IFERROR(__xludf.DUMMYFUNCTION("""COMPUTED_VALUE"""),"")</f>
        <v/>
      </c>
      <c r="L473" s="24" t="str">
        <f>IFERROR(__xludf.DUMMYFUNCTION("""COMPUTED_VALUE"""),"")</f>
        <v/>
      </c>
      <c r="M473" s="24" t="str">
        <f>IFERROR(__xludf.DUMMYFUNCTION("""COMPUTED_VALUE"""),"")</f>
        <v/>
      </c>
      <c r="O473" s="24" t="str">
        <f>IFERROR(__xludf.DUMMYFUNCTION("""COMPUTED_VALUE"""),"")</f>
        <v/>
      </c>
      <c r="P473" s="24" t="str">
        <f>IFERROR(__xludf.DUMMYFUNCTION("""COMPUTED_VALUE"""),"")</f>
        <v/>
      </c>
      <c r="Q473" s="24" t="str">
        <f>IFERROR(__xludf.DUMMYFUNCTION("""COMPUTED_VALUE"""),"")</f>
        <v/>
      </c>
      <c r="R473" s="24" t="s">
        <v>75</v>
      </c>
      <c r="S473" s="24" t="s">
        <v>75</v>
      </c>
      <c r="T473" s="24" t="s">
        <v>75</v>
      </c>
      <c r="U473" s="24" t="str">
        <f>IFERROR(__xludf.DUMMYFUNCTION("""COMPUTED_VALUE"""),"")</f>
        <v/>
      </c>
      <c r="V473" s="25"/>
    </row>
    <row r="474">
      <c r="J474" s="24" t="str">
        <f>IFERROR(__xludf.DUMMYFUNCTION("""COMPUTED_VALUE"""),"")</f>
        <v/>
      </c>
      <c r="K474" s="24" t="str">
        <f>IFERROR(__xludf.DUMMYFUNCTION("""COMPUTED_VALUE"""),"")</f>
        <v/>
      </c>
      <c r="L474" s="24" t="str">
        <f>IFERROR(__xludf.DUMMYFUNCTION("""COMPUTED_VALUE"""),"")</f>
        <v/>
      </c>
      <c r="M474" s="24" t="str">
        <f>IFERROR(__xludf.DUMMYFUNCTION("""COMPUTED_VALUE"""),"")</f>
        <v/>
      </c>
      <c r="O474" s="24" t="str">
        <f>IFERROR(__xludf.DUMMYFUNCTION("""COMPUTED_VALUE"""),"")</f>
        <v/>
      </c>
      <c r="P474" s="24" t="str">
        <f>IFERROR(__xludf.DUMMYFUNCTION("""COMPUTED_VALUE"""),"")</f>
        <v/>
      </c>
      <c r="Q474" s="24" t="str">
        <f>IFERROR(__xludf.DUMMYFUNCTION("""COMPUTED_VALUE"""),"")</f>
        <v/>
      </c>
      <c r="R474" s="24" t="s">
        <v>75</v>
      </c>
      <c r="S474" s="24" t="s">
        <v>75</v>
      </c>
      <c r="T474" s="24" t="s">
        <v>75</v>
      </c>
      <c r="U474" s="24" t="str">
        <f>IFERROR(__xludf.DUMMYFUNCTION("""COMPUTED_VALUE"""),"")</f>
        <v/>
      </c>
      <c r="V474" s="25"/>
    </row>
    <row r="475">
      <c r="J475" s="24" t="str">
        <f>IFERROR(__xludf.DUMMYFUNCTION("""COMPUTED_VALUE"""),"")</f>
        <v/>
      </c>
      <c r="K475" s="24" t="str">
        <f>IFERROR(__xludf.DUMMYFUNCTION("""COMPUTED_VALUE"""),"")</f>
        <v/>
      </c>
      <c r="L475" s="24" t="str">
        <f>IFERROR(__xludf.DUMMYFUNCTION("""COMPUTED_VALUE"""),"")</f>
        <v/>
      </c>
      <c r="M475" s="24" t="str">
        <f>IFERROR(__xludf.DUMMYFUNCTION("""COMPUTED_VALUE"""),"")</f>
        <v/>
      </c>
      <c r="O475" s="24" t="str">
        <f>IFERROR(__xludf.DUMMYFUNCTION("""COMPUTED_VALUE"""),"")</f>
        <v/>
      </c>
      <c r="P475" s="24" t="str">
        <f>IFERROR(__xludf.DUMMYFUNCTION("""COMPUTED_VALUE"""),"")</f>
        <v/>
      </c>
      <c r="Q475" s="24" t="str">
        <f>IFERROR(__xludf.DUMMYFUNCTION("""COMPUTED_VALUE"""),"")</f>
        <v/>
      </c>
      <c r="R475" s="24" t="s">
        <v>75</v>
      </c>
      <c r="S475" s="24" t="s">
        <v>75</v>
      </c>
      <c r="T475" s="24" t="s">
        <v>75</v>
      </c>
      <c r="U475" s="24" t="str">
        <f>IFERROR(__xludf.DUMMYFUNCTION("""COMPUTED_VALUE"""),"")</f>
        <v/>
      </c>
      <c r="V475" s="25"/>
    </row>
    <row r="476">
      <c r="J476" s="24" t="str">
        <f>IFERROR(__xludf.DUMMYFUNCTION("""COMPUTED_VALUE"""),"")</f>
        <v/>
      </c>
      <c r="K476" s="24" t="str">
        <f>IFERROR(__xludf.DUMMYFUNCTION("""COMPUTED_VALUE"""),"")</f>
        <v/>
      </c>
      <c r="L476" s="24" t="str">
        <f>IFERROR(__xludf.DUMMYFUNCTION("""COMPUTED_VALUE"""),"")</f>
        <v/>
      </c>
      <c r="M476" s="24" t="str">
        <f>IFERROR(__xludf.DUMMYFUNCTION("""COMPUTED_VALUE"""),"")</f>
        <v/>
      </c>
      <c r="O476" s="24" t="str">
        <f>IFERROR(__xludf.DUMMYFUNCTION("""COMPUTED_VALUE"""),"")</f>
        <v/>
      </c>
      <c r="P476" s="24" t="str">
        <f>IFERROR(__xludf.DUMMYFUNCTION("""COMPUTED_VALUE"""),"")</f>
        <v/>
      </c>
      <c r="Q476" s="24" t="str">
        <f>IFERROR(__xludf.DUMMYFUNCTION("""COMPUTED_VALUE"""),"")</f>
        <v/>
      </c>
      <c r="R476" s="24" t="s">
        <v>75</v>
      </c>
      <c r="S476" s="24" t="s">
        <v>75</v>
      </c>
      <c r="T476" s="24" t="s">
        <v>75</v>
      </c>
      <c r="U476" s="24" t="str">
        <f>IFERROR(__xludf.DUMMYFUNCTION("""COMPUTED_VALUE"""),"")</f>
        <v/>
      </c>
      <c r="V476" s="25"/>
    </row>
    <row r="477">
      <c r="J477" s="24" t="str">
        <f>IFERROR(__xludf.DUMMYFUNCTION("""COMPUTED_VALUE"""),"")</f>
        <v/>
      </c>
      <c r="K477" s="24" t="str">
        <f>IFERROR(__xludf.DUMMYFUNCTION("""COMPUTED_VALUE"""),"")</f>
        <v/>
      </c>
      <c r="L477" s="24" t="str">
        <f>IFERROR(__xludf.DUMMYFUNCTION("""COMPUTED_VALUE"""),"")</f>
        <v/>
      </c>
      <c r="M477" s="24" t="str">
        <f>IFERROR(__xludf.DUMMYFUNCTION("""COMPUTED_VALUE"""),"")</f>
        <v/>
      </c>
      <c r="O477" s="24" t="str">
        <f>IFERROR(__xludf.DUMMYFUNCTION("""COMPUTED_VALUE"""),"")</f>
        <v/>
      </c>
      <c r="P477" s="24" t="str">
        <f>IFERROR(__xludf.DUMMYFUNCTION("""COMPUTED_VALUE"""),"")</f>
        <v/>
      </c>
      <c r="Q477" s="24" t="str">
        <f>IFERROR(__xludf.DUMMYFUNCTION("""COMPUTED_VALUE"""),"")</f>
        <v/>
      </c>
      <c r="R477" s="24" t="s">
        <v>75</v>
      </c>
      <c r="S477" s="24" t="s">
        <v>75</v>
      </c>
      <c r="T477" s="24" t="s">
        <v>75</v>
      </c>
      <c r="U477" s="24" t="str">
        <f>IFERROR(__xludf.DUMMYFUNCTION("""COMPUTED_VALUE"""),"")</f>
        <v/>
      </c>
      <c r="V477" s="25"/>
    </row>
    <row r="478">
      <c r="J478" s="24" t="str">
        <f>IFERROR(__xludf.DUMMYFUNCTION("""COMPUTED_VALUE"""),"")</f>
        <v/>
      </c>
      <c r="K478" s="24" t="str">
        <f>IFERROR(__xludf.DUMMYFUNCTION("""COMPUTED_VALUE"""),"")</f>
        <v/>
      </c>
      <c r="L478" s="24" t="str">
        <f>IFERROR(__xludf.DUMMYFUNCTION("""COMPUTED_VALUE"""),"")</f>
        <v/>
      </c>
      <c r="M478" s="24" t="str">
        <f>IFERROR(__xludf.DUMMYFUNCTION("""COMPUTED_VALUE"""),"")</f>
        <v/>
      </c>
      <c r="O478" s="24" t="str">
        <f>IFERROR(__xludf.DUMMYFUNCTION("""COMPUTED_VALUE"""),"")</f>
        <v/>
      </c>
      <c r="P478" s="24" t="str">
        <f>IFERROR(__xludf.DUMMYFUNCTION("""COMPUTED_VALUE"""),"")</f>
        <v/>
      </c>
      <c r="Q478" s="24" t="str">
        <f>IFERROR(__xludf.DUMMYFUNCTION("""COMPUTED_VALUE"""),"")</f>
        <v/>
      </c>
      <c r="R478" s="24" t="s">
        <v>75</v>
      </c>
      <c r="S478" s="24" t="s">
        <v>75</v>
      </c>
      <c r="T478" s="24" t="s">
        <v>75</v>
      </c>
      <c r="U478" s="24" t="str">
        <f>IFERROR(__xludf.DUMMYFUNCTION("""COMPUTED_VALUE"""),"")</f>
        <v/>
      </c>
      <c r="V478" s="25"/>
    </row>
    <row r="479">
      <c r="J479" s="24" t="str">
        <f>IFERROR(__xludf.DUMMYFUNCTION("""COMPUTED_VALUE"""),"")</f>
        <v/>
      </c>
      <c r="K479" s="24" t="str">
        <f>IFERROR(__xludf.DUMMYFUNCTION("""COMPUTED_VALUE"""),"")</f>
        <v/>
      </c>
      <c r="L479" s="24" t="str">
        <f>IFERROR(__xludf.DUMMYFUNCTION("""COMPUTED_VALUE"""),"")</f>
        <v/>
      </c>
      <c r="M479" s="24" t="str">
        <f>IFERROR(__xludf.DUMMYFUNCTION("""COMPUTED_VALUE"""),"")</f>
        <v/>
      </c>
      <c r="O479" s="24" t="str">
        <f>IFERROR(__xludf.DUMMYFUNCTION("""COMPUTED_VALUE"""),"")</f>
        <v/>
      </c>
      <c r="P479" s="24" t="str">
        <f>IFERROR(__xludf.DUMMYFUNCTION("""COMPUTED_VALUE"""),"")</f>
        <v/>
      </c>
      <c r="Q479" s="24" t="str">
        <f>IFERROR(__xludf.DUMMYFUNCTION("""COMPUTED_VALUE"""),"")</f>
        <v/>
      </c>
      <c r="R479" s="24" t="s">
        <v>75</v>
      </c>
      <c r="S479" s="24" t="s">
        <v>75</v>
      </c>
      <c r="T479" s="24" t="s">
        <v>75</v>
      </c>
      <c r="U479" s="24" t="str">
        <f>IFERROR(__xludf.DUMMYFUNCTION("""COMPUTED_VALUE"""),"")</f>
        <v/>
      </c>
      <c r="V479" s="25"/>
    </row>
    <row r="480">
      <c r="J480" s="24" t="str">
        <f>IFERROR(__xludf.DUMMYFUNCTION("""COMPUTED_VALUE"""),"")</f>
        <v/>
      </c>
      <c r="K480" s="24" t="str">
        <f>IFERROR(__xludf.DUMMYFUNCTION("""COMPUTED_VALUE"""),"")</f>
        <v/>
      </c>
      <c r="L480" s="24" t="str">
        <f>IFERROR(__xludf.DUMMYFUNCTION("""COMPUTED_VALUE"""),"")</f>
        <v/>
      </c>
      <c r="M480" s="24" t="str">
        <f>IFERROR(__xludf.DUMMYFUNCTION("""COMPUTED_VALUE"""),"")</f>
        <v/>
      </c>
      <c r="O480" s="24" t="str">
        <f>IFERROR(__xludf.DUMMYFUNCTION("""COMPUTED_VALUE"""),"")</f>
        <v/>
      </c>
      <c r="P480" s="24" t="str">
        <f>IFERROR(__xludf.DUMMYFUNCTION("""COMPUTED_VALUE"""),"")</f>
        <v/>
      </c>
      <c r="Q480" s="24" t="str">
        <f>IFERROR(__xludf.DUMMYFUNCTION("""COMPUTED_VALUE"""),"")</f>
        <v/>
      </c>
      <c r="R480" s="24" t="s">
        <v>75</v>
      </c>
      <c r="S480" s="24" t="s">
        <v>75</v>
      </c>
      <c r="T480" s="24" t="s">
        <v>75</v>
      </c>
      <c r="U480" s="24" t="str">
        <f>IFERROR(__xludf.DUMMYFUNCTION("""COMPUTED_VALUE"""),"")</f>
        <v/>
      </c>
      <c r="V480" s="25"/>
    </row>
    <row r="481">
      <c r="J481" s="24" t="str">
        <f>IFERROR(__xludf.DUMMYFUNCTION("""COMPUTED_VALUE"""),"")</f>
        <v/>
      </c>
      <c r="K481" s="24" t="str">
        <f>IFERROR(__xludf.DUMMYFUNCTION("""COMPUTED_VALUE"""),"")</f>
        <v/>
      </c>
      <c r="L481" s="24" t="str">
        <f>IFERROR(__xludf.DUMMYFUNCTION("""COMPUTED_VALUE"""),"")</f>
        <v/>
      </c>
      <c r="M481" s="24" t="str">
        <f>IFERROR(__xludf.DUMMYFUNCTION("""COMPUTED_VALUE"""),"")</f>
        <v/>
      </c>
      <c r="O481" s="24" t="str">
        <f>IFERROR(__xludf.DUMMYFUNCTION("""COMPUTED_VALUE"""),"")</f>
        <v/>
      </c>
      <c r="P481" s="24" t="str">
        <f>IFERROR(__xludf.DUMMYFUNCTION("""COMPUTED_VALUE"""),"")</f>
        <v/>
      </c>
      <c r="Q481" s="24" t="str">
        <f>IFERROR(__xludf.DUMMYFUNCTION("""COMPUTED_VALUE"""),"")</f>
        <v/>
      </c>
      <c r="R481" s="24" t="s">
        <v>75</v>
      </c>
      <c r="S481" s="24" t="s">
        <v>75</v>
      </c>
      <c r="T481" s="24" t="s">
        <v>75</v>
      </c>
      <c r="U481" s="24" t="str">
        <f>IFERROR(__xludf.DUMMYFUNCTION("""COMPUTED_VALUE"""),"")</f>
        <v/>
      </c>
      <c r="V481" s="25"/>
    </row>
    <row r="482">
      <c r="J482" s="24" t="str">
        <f>IFERROR(__xludf.DUMMYFUNCTION("""COMPUTED_VALUE"""),"")</f>
        <v/>
      </c>
      <c r="K482" s="24" t="str">
        <f>IFERROR(__xludf.DUMMYFUNCTION("""COMPUTED_VALUE"""),"")</f>
        <v/>
      </c>
      <c r="L482" s="24" t="str">
        <f>IFERROR(__xludf.DUMMYFUNCTION("""COMPUTED_VALUE"""),"")</f>
        <v/>
      </c>
      <c r="M482" s="24" t="str">
        <f>IFERROR(__xludf.DUMMYFUNCTION("""COMPUTED_VALUE"""),"")</f>
        <v/>
      </c>
      <c r="O482" s="24" t="str">
        <f>IFERROR(__xludf.DUMMYFUNCTION("""COMPUTED_VALUE"""),"")</f>
        <v/>
      </c>
      <c r="P482" s="24" t="str">
        <f>IFERROR(__xludf.DUMMYFUNCTION("""COMPUTED_VALUE"""),"")</f>
        <v/>
      </c>
      <c r="Q482" s="24" t="str">
        <f>IFERROR(__xludf.DUMMYFUNCTION("""COMPUTED_VALUE"""),"")</f>
        <v/>
      </c>
      <c r="R482" s="24" t="s">
        <v>75</v>
      </c>
      <c r="S482" s="24" t="s">
        <v>75</v>
      </c>
      <c r="T482" s="24" t="s">
        <v>75</v>
      </c>
      <c r="U482" s="24" t="str">
        <f>IFERROR(__xludf.DUMMYFUNCTION("""COMPUTED_VALUE"""),"")</f>
        <v/>
      </c>
      <c r="V482" s="25"/>
    </row>
    <row r="483">
      <c r="J483" s="24" t="str">
        <f>IFERROR(__xludf.DUMMYFUNCTION("""COMPUTED_VALUE"""),"")</f>
        <v/>
      </c>
      <c r="K483" s="24" t="str">
        <f>IFERROR(__xludf.DUMMYFUNCTION("""COMPUTED_VALUE"""),"")</f>
        <v/>
      </c>
      <c r="L483" s="24" t="str">
        <f>IFERROR(__xludf.DUMMYFUNCTION("""COMPUTED_VALUE"""),"")</f>
        <v/>
      </c>
      <c r="M483" s="24" t="str">
        <f>IFERROR(__xludf.DUMMYFUNCTION("""COMPUTED_VALUE"""),"")</f>
        <v/>
      </c>
      <c r="O483" s="24" t="str">
        <f>IFERROR(__xludf.DUMMYFUNCTION("""COMPUTED_VALUE"""),"")</f>
        <v/>
      </c>
      <c r="P483" s="24" t="str">
        <f>IFERROR(__xludf.DUMMYFUNCTION("""COMPUTED_VALUE"""),"")</f>
        <v/>
      </c>
      <c r="Q483" s="24" t="str">
        <f>IFERROR(__xludf.DUMMYFUNCTION("""COMPUTED_VALUE"""),"")</f>
        <v/>
      </c>
      <c r="R483" s="24" t="s">
        <v>75</v>
      </c>
      <c r="S483" s="24" t="s">
        <v>75</v>
      </c>
      <c r="T483" s="24" t="s">
        <v>75</v>
      </c>
      <c r="U483" s="24" t="str">
        <f>IFERROR(__xludf.DUMMYFUNCTION("""COMPUTED_VALUE"""),"")</f>
        <v/>
      </c>
      <c r="V483" s="25"/>
    </row>
    <row r="484">
      <c r="J484" s="24" t="str">
        <f>IFERROR(__xludf.DUMMYFUNCTION("""COMPUTED_VALUE"""),"")</f>
        <v/>
      </c>
      <c r="K484" s="24" t="str">
        <f>IFERROR(__xludf.DUMMYFUNCTION("""COMPUTED_VALUE"""),"")</f>
        <v/>
      </c>
      <c r="L484" s="24" t="str">
        <f>IFERROR(__xludf.DUMMYFUNCTION("""COMPUTED_VALUE"""),"")</f>
        <v/>
      </c>
      <c r="M484" s="24" t="str">
        <f>IFERROR(__xludf.DUMMYFUNCTION("""COMPUTED_VALUE"""),"")</f>
        <v/>
      </c>
      <c r="O484" s="24" t="str">
        <f>IFERROR(__xludf.DUMMYFUNCTION("""COMPUTED_VALUE"""),"")</f>
        <v/>
      </c>
      <c r="P484" s="24" t="str">
        <f>IFERROR(__xludf.DUMMYFUNCTION("""COMPUTED_VALUE"""),"")</f>
        <v/>
      </c>
      <c r="Q484" s="24" t="str">
        <f>IFERROR(__xludf.DUMMYFUNCTION("""COMPUTED_VALUE"""),"")</f>
        <v/>
      </c>
      <c r="R484" s="24" t="s">
        <v>75</v>
      </c>
      <c r="S484" s="24" t="s">
        <v>75</v>
      </c>
      <c r="T484" s="24" t="s">
        <v>75</v>
      </c>
      <c r="U484" s="24" t="str">
        <f>IFERROR(__xludf.DUMMYFUNCTION("""COMPUTED_VALUE"""),"")</f>
        <v/>
      </c>
      <c r="V484" s="25"/>
    </row>
    <row r="485">
      <c r="J485" s="24" t="str">
        <f>IFERROR(__xludf.DUMMYFUNCTION("""COMPUTED_VALUE"""),"")</f>
        <v/>
      </c>
      <c r="K485" s="24" t="str">
        <f>IFERROR(__xludf.DUMMYFUNCTION("""COMPUTED_VALUE"""),"")</f>
        <v/>
      </c>
      <c r="L485" s="24" t="str">
        <f>IFERROR(__xludf.DUMMYFUNCTION("""COMPUTED_VALUE"""),"")</f>
        <v/>
      </c>
      <c r="M485" s="24" t="str">
        <f>IFERROR(__xludf.DUMMYFUNCTION("""COMPUTED_VALUE"""),"")</f>
        <v/>
      </c>
      <c r="O485" s="24" t="str">
        <f>IFERROR(__xludf.DUMMYFUNCTION("""COMPUTED_VALUE"""),"")</f>
        <v/>
      </c>
      <c r="P485" s="24" t="str">
        <f>IFERROR(__xludf.DUMMYFUNCTION("""COMPUTED_VALUE"""),"")</f>
        <v/>
      </c>
      <c r="Q485" s="24" t="str">
        <f>IFERROR(__xludf.DUMMYFUNCTION("""COMPUTED_VALUE"""),"")</f>
        <v/>
      </c>
      <c r="R485" s="24" t="s">
        <v>75</v>
      </c>
      <c r="S485" s="24" t="s">
        <v>75</v>
      </c>
      <c r="T485" s="24" t="s">
        <v>75</v>
      </c>
      <c r="U485" s="24" t="str">
        <f>IFERROR(__xludf.DUMMYFUNCTION("""COMPUTED_VALUE"""),"")</f>
        <v/>
      </c>
      <c r="V485" s="25"/>
    </row>
    <row r="486">
      <c r="J486" s="24" t="str">
        <f>IFERROR(__xludf.DUMMYFUNCTION("""COMPUTED_VALUE"""),"")</f>
        <v/>
      </c>
      <c r="K486" s="24" t="str">
        <f>IFERROR(__xludf.DUMMYFUNCTION("""COMPUTED_VALUE"""),"")</f>
        <v/>
      </c>
      <c r="L486" s="24" t="str">
        <f>IFERROR(__xludf.DUMMYFUNCTION("""COMPUTED_VALUE"""),"")</f>
        <v/>
      </c>
      <c r="M486" s="24" t="str">
        <f>IFERROR(__xludf.DUMMYFUNCTION("""COMPUTED_VALUE"""),"")</f>
        <v/>
      </c>
      <c r="O486" s="24" t="str">
        <f>IFERROR(__xludf.DUMMYFUNCTION("""COMPUTED_VALUE"""),"")</f>
        <v/>
      </c>
      <c r="P486" s="24" t="str">
        <f>IFERROR(__xludf.DUMMYFUNCTION("""COMPUTED_VALUE"""),"")</f>
        <v/>
      </c>
      <c r="Q486" s="24" t="str">
        <f>IFERROR(__xludf.DUMMYFUNCTION("""COMPUTED_VALUE"""),"")</f>
        <v/>
      </c>
      <c r="R486" s="24" t="s">
        <v>75</v>
      </c>
      <c r="S486" s="24" t="s">
        <v>75</v>
      </c>
      <c r="T486" s="24" t="s">
        <v>75</v>
      </c>
      <c r="U486" s="24" t="str">
        <f>IFERROR(__xludf.DUMMYFUNCTION("""COMPUTED_VALUE"""),"")</f>
        <v/>
      </c>
      <c r="V486" s="25"/>
    </row>
    <row r="487">
      <c r="J487" s="24" t="str">
        <f>IFERROR(__xludf.DUMMYFUNCTION("""COMPUTED_VALUE"""),"")</f>
        <v/>
      </c>
      <c r="K487" s="24" t="str">
        <f>IFERROR(__xludf.DUMMYFUNCTION("""COMPUTED_VALUE"""),"")</f>
        <v/>
      </c>
      <c r="L487" s="24" t="str">
        <f>IFERROR(__xludf.DUMMYFUNCTION("""COMPUTED_VALUE"""),"")</f>
        <v/>
      </c>
      <c r="M487" s="24" t="str">
        <f>IFERROR(__xludf.DUMMYFUNCTION("""COMPUTED_VALUE"""),"")</f>
        <v/>
      </c>
      <c r="O487" s="24" t="str">
        <f>IFERROR(__xludf.DUMMYFUNCTION("""COMPUTED_VALUE"""),"")</f>
        <v/>
      </c>
      <c r="P487" s="24" t="str">
        <f>IFERROR(__xludf.DUMMYFUNCTION("""COMPUTED_VALUE"""),"")</f>
        <v/>
      </c>
      <c r="Q487" s="24" t="str">
        <f>IFERROR(__xludf.DUMMYFUNCTION("""COMPUTED_VALUE"""),"")</f>
        <v/>
      </c>
      <c r="R487" s="24" t="s">
        <v>75</v>
      </c>
      <c r="S487" s="24" t="s">
        <v>75</v>
      </c>
      <c r="T487" s="24" t="s">
        <v>75</v>
      </c>
      <c r="U487" s="24" t="str">
        <f>IFERROR(__xludf.DUMMYFUNCTION("""COMPUTED_VALUE"""),"")</f>
        <v/>
      </c>
      <c r="V487" s="25"/>
    </row>
    <row r="488">
      <c r="J488" s="24" t="str">
        <f>IFERROR(__xludf.DUMMYFUNCTION("""COMPUTED_VALUE"""),"")</f>
        <v/>
      </c>
      <c r="K488" s="24" t="str">
        <f>IFERROR(__xludf.DUMMYFUNCTION("""COMPUTED_VALUE"""),"")</f>
        <v/>
      </c>
      <c r="L488" s="24" t="str">
        <f>IFERROR(__xludf.DUMMYFUNCTION("""COMPUTED_VALUE"""),"")</f>
        <v/>
      </c>
      <c r="M488" s="24" t="str">
        <f>IFERROR(__xludf.DUMMYFUNCTION("""COMPUTED_VALUE"""),"")</f>
        <v/>
      </c>
      <c r="O488" s="24" t="str">
        <f>IFERROR(__xludf.DUMMYFUNCTION("""COMPUTED_VALUE"""),"")</f>
        <v/>
      </c>
      <c r="P488" s="24" t="str">
        <f>IFERROR(__xludf.DUMMYFUNCTION("""COMPUTED_VALUE"""),"")</f>
        <v/>
      </c>
      <c r="Q488" s="24" t="str">
        <f>IFERROR(__xludf.DUMMYFUNCTION("""COMPUTED_VALUE"""),"")</f>
        <v/>
      </c>
      <c r="R488" s="24" t="s">
        <v>75</v>
      </c>
      <c r="S488" s="24" t="s">
        <v>75</v>
      </c>
      <c r="T488" s="24" t="s">
        <v>75</v>
      </c>
      <c r="U488" s="24" t="str">
        <f>IFERROR(__xludf.DUMMYFUNCTION("""COMPUTED_VALUE"""),"")</f>
        <v/>
      </c>
      <c r="V488" s="25"/>
    </row>
    <row r="489">
      <c r="J489" s="24" t="str">
        <f>IFERROR(__xludf.DUMMYFUNCTION("""COMPUTED_VALUE"""),"")</f>
        <v/>
      </c>
      <c r="K489" s="24" t="str">
        <f>IFERROR(__xludf.DUMMYFUNCTION("""COMPUTED_VALUE"""),"")</f>
        <v/>
      </c>
      <c r="L489" s="24" t="str">
        <f>IFERROR(__xludf.DUMMYFUNCTION("""COMPUTED_VALUE"""),"")</f>
        <v/>
      </c>
      <c r="M489" s="24" t="str">
        <f>IFERROR(__xludf.DUMMYFUNCTION("""COMPUTED_VALUE"""),"")</f>
        <v/>
      </c>
      <c r="O489" s="24" t="str">
        <f>IFERROR(__xludf.DUMMYFUNCTION("""COMPUTED_VALUE"""),"")</f>
        <v/>
      </c>
      <c r="P489" s="24" t="str">
        <f>IFERROR(__xludf.DUMMYFUNCTION("""COMPUTED_VALUE"""),"")</f>
        <v/>
      </c>
      <c r="Q489" s="24" t="str">
        <f>IFERROR(__xludf.DUMMYFUNCTION("""COMPUTED_VALUE"""),"")</f>
        <v/>
      </c>
      <c r="R489" s="24" t="s">
        <v>75</v>
      </c>
      <c r="S489" s="24" t="s">
        <v>75</v>
      </c>
      <c r="T489" s="24" t="s">
        <v>75</v>
      </c>
      <c r="U489" s="24" t="str">
        <f>IFERROR(__xludf.DUMMYFUNCTION("""COMPUTED_VALUE"""),"")</f>
        <v/>
      </c>
      <c r="V489" s="25"/>
    </row>
    <row r="490">
      <c r="J490" s="24" t="str">
        <f>IFERROR(__xludf.DUMMYFUNCTION("""COMPUTED_VALUE"""),"")</f>
        <v/>
      </c>
      <c r="K490" s="24" t="str">
        <f>IFERROR(__xludf.DUMMYFUNCTION("""COMPUTED_VALUE"""),"")</f>
        <v/>
      </c>
      <c r="L490" s="24" t="str">
        <f>IFERROR(__xludf.DUMMYFUNCTION("""COMPUTED_VALUE"""),"")</f>
        <v/>
      </c>
      <c r="M490" s="24" t="str">
        <f>IFERROR(__xludf.DUMMYFUNCTION("""COMPUTED_VALUE"""),"")</f>
        <v/>
      </c>
      <c r="O490" s="24" t="str">
        <f>IFERROR(__xludf.DUMMYFUNCTION("""COMPUTED_VALUE"""),"")</f>
        <v/>
      </c>
      <c r="P490" s="24" t="str">
        <f>IFERROR(__xludf.DUMMYFUNCTION("""COMPUTED_VALUE"""),"")</f>
        <v/>
      </c>
      <c r="Q490" s="24" t="str">
        <f>IFERROR(__xludf.DUMMYFUNCTION("""COMPUTED_VALUE"""),"")</f>
        <v/>
      </c>
      <c r="R490" s="24" t="s">
        <v>75</v>
      </c>
      <c r="S490" s="24" t="s">
        <v>75</v>
      </c>
      <c r="T490" s="24" t="s">
        <v>75</v>
      </c>
      <c r="U490" s="24" t="str">
        <f>IFERROR(__xludf.DUMMYFUNCTION("""COMPUTED_VALUE"""),"")</f>
        <v/>
      </c>
      <c r="V490" s="25"/>
    </row>
    <row r="491">
      <c r="J491" s="24" t="str">
        <f>IFERROR(__xludf.DUMMYFUNCTION("""COMPUTED_VALUE"""),"")</f>
        <v/>
      </c>
      <c r="K491" s="24" t="str">
        <f>IFERROR(__xludf.DUMMYFUNCTION("""COMPUTED_VALUE"""),"")</f>
        <v/>
      </c>
      <c r="L491" s="24" t="str">
        <f>IFERROR(__xludf.DUMMYFUNCTION("""COMPUTED_VALUE"""),"")</f>
        <v/>
      </c>
      <c r="M491" s="24" t="str">
        <f>IFERROR(__xludf.DUMMYFUNCTION("""COMPUTED_VALUE"""),"")</f>
        <v/>
      </c>
      <c r="O491" s="24" t="str">
        <f>IFERROR(__xludf.DUMMYFUNCTION("""COMPUTED_VALUE"""),"")</f>
        <v/>
      </c>
      <c r="P491" s="24" t="str">
        <f>IFERROR(__xludf.DUMMYFUNCTION("""COMPUTED_VALUE"""),"")</f>
        <v/>
      </c>
      <c r="Q491" s="24" t="str">
        <f>IFERROR(__xludf.DUMMYFUNCTION("""COMPUTED_VALUE"""),"")</f>
        <v/>
      </c>
      <c r="R491" s="24" t="s">
        <v>75</v>
      </c>
      <c r="S491" s="24" t="s">
        <v>75</v>
      </c>
      <c r="T491" s="24" t="s">
        <v>75</v>
      </c>
      <c r="U491" s="24" t="str">
        <f>IFERROR(__xludf.DUMMYFUNCTION("""COMPUTED_VALUE"""),"")</f>
        <v/>
      </c>
      <c r="V491" s="25"/>
    </row>
    <row r="492">
      <c r="J492" s="24" t="str">
        <f>IFERROR(__xludf.DUMMYFUNCTION("""COMPUTED_VALUE"""),"")</f>
        <v/>
      </c>
      <c r="K492" s="24" t="str">
        <f>IFERROR(__xludf.DUMMYFUNCTION("""COMPUTED_VALUE"""),"")</f>
        <v/>
      </c>
      <c r="L492" s="24" t="str">
        <f>IFERROR(__xludf.DUMMYFUNCTION("""COMPUTED_VALUE"""),"")</f>
        <v/>
      </c>
      <c r="M492" s="24" t="str">
        <f>IFERROR(__xludf.DUMMYFUNCTION("""COMPUTED_VALUE"""),"")</f>
        <v/>
      </c>
      <c r="O492" s="24" t="str">
        <f>IFERROR(__xludf.DUMMYFUNCTION("""COMPUTED_VALUE"""),"")</f>
        <v/>
      </c>
      <c r="P492" s="24" t="str">
        <f>IFERROR(__xludf.DUMMYFUNCTION("""COMPUTED_VALUE"""),"")</f>
        <v/>
      </c>
      <c r="Q492" s="24" t="str">
        <f>IFERROR(__xludf.DUMMYFUNCTION("""COMPUTED_VALUE"""),"")</f>
        <v/>
      </c>
      <c r="R492" s="24" t="s">
        <v>75</v>
      </c>
      <c r="S492" s="24" t="s">
        <v>75</v>
      </c>
      <c r="T492" s="24" t="s">
        <v>75</v>
      </c>
      <c r="U492" s="24" t="str">
        <f>IFERROR(__xludf.DUMMYFUNCTION("""COMPUTED_VALUE"""),"")</f>
        <v/>
      </c>
      <c r="V492" s="25"/>
    </row>
    <row r="493">
      <c r="J493" s="24" t="str">
        <f>IFERROR(__xludf.DUMMYFUNCTION("""COMPUTED_VALUE"""),"")</f>
        <v/>
      </c>
      <c r="K493" s="24" t="str">
        <f>IFERROR(__xludf.DUMMYFUNCTION("""COMPUTED_VALUE"""),"")</f>
        <v/>
      </c>
      <c r="L493" s="24" t="str">
        <f>IFERROR(__xludf.DUMMYFUNCTION("""COMPUTED_VALUE"""),"")</f>
        <v/>
      </c>
      <c r="M493" s="24" t="str">
        <f>IFERROR(__xludf.DUMMYFUNCTION("""COMPUTED_VALUE"""),"")</f>
        <v/>
      </c>
      <c r="O493" s="24" t="str">
        <f>IFERROR(__xludf.DUMMYFUNCTION("""COMPUTED_VALUE"""),"")</f>
        <v/>
      </c>
      <c r="P493" s="24" t="str">
        <f>IFERROR(__xludf.DUMMYFUNCTION("""COMPUTED_VALUE"""),"")</f>
        <v/>
      </c>
      <c r="Q493" s="24" t="str">
        <f>IFERROR(__xludf.DUMMYFUNCTION("""COMPUTED_VALUE"""),"")</f>
        <v/>
      </c>
      <c r="R493" s="24" t="s">
        <v>75</v>
      </c>
      <c r="S493" s="24" t="s">
        <v>75</v>
      </c>
      <c r="T493" s="24" t="s">
        <v>75</v>
      </c>
      <c r="U493" s="24" t="str">
        <f>IFERROR(__xludf.DUMMYFUNCTION("""COMPUTED_VALUE"""),"")</f>
        <v/>
      </c>
      <c r="V493" s="25"/>
    </row>
    <row r="494">
      <c r="J494" s="24" t="str">
        <f>IFERROR(__xludf.DUMMYFUNCTION("""COMPUTED_VALUE"""),"")</f>
        <v/>
      </c>
      <c r="K494" s="24" t="str">
        <f>IFERROR(__xludf.DUMMYFUNCTION("""COMPUTED_VALUE"""),"")</f>
        <v/>
      </c>
      <c r="L494" s="24" t="str">
        <f>IFERROR(__xludf.DUMMYFUNCTION("""COMPUTED_VALUE"""),"")</f>
        <v/>
      </c>
      <c r="M494" s="24" t="str">
        <f>IFERROR(__xludf.DUMMYFUNCTION("""COMPUTED_VALUE"""),"")</f>
        <v/>
      </c>
      <c r="O494" s="24" t="str">
        <f>IFERROR(__xludf.DUMMYFUNCTION("""COMPUTED_VALUE"""),"")</f>
        <v/>
      </c>
      <c r="P494" s="24" t="str">
        <f>IFERROR(__xludf.DUMMYFUNCTION("""COMPUTED_VALUE"""),"")</f>
        <v/>
      </c>
      <c r="Q494" s="24" t="str">
        <f>IFERROR(__xludf.DUMMYFUNCTION("""COMPUTED_VALUE"""),"")</f>
        <v/>
      </c>
      <c r="R494" s="24" t="s">
        <v>75</v>
      </c>
      <c r="S494" s="24" t="s">
        <v>75</v>
      </c>
      <c r="T494" s="24" t="s">
        <v>75</v>
      </c>
      <c r="U494" s="24" t="str">
        <f>IFERROR(__xludf.DUMMYFUNCTION("""COMPUTED_VALUE"""),"")</f>
        <v/>
      </c>
      <c r="V494" s="25"/>
    </row>
    <row r="495">
      <c r="J495" s="24" t="str">
        <f>IFERROR(__xludf.DUMMYFUNCTION("""COMPUTED_VALUE"""),"")</f>
        <v/>
      </c>
      <c r="K495" s="24" t="str">
        <f>IFERROR(__xludf.DUMMYFUNCTION("""COMPUTED_VALUE"""),"")</f>
        <v/>
      </c>
      <c r="L495" s="24" t="str">
        <f>IFERROR(__xludf.DUMMYFUNCTION("""COMPUTED_VALUE"""),"")</f>
        <v/>
      </c>
      <c r="M495" s="24" t="str">
        <f>IFERROR(__xludf.DUMMYFUNCTION("""COMPUTED_VALUE"""),"")</f>
        <v/>
      </c>
      <c r="O495" s="24" t="str">
        <f>IFERROR(__xludf.DUMMYFUNCTION("""COMPUTED_VALUE"""),"")</f>
        <v/>
      </c>
      <c r="P495" s="24" t="str">
        <f>IFERROR(__xludf.DUMMYFUNCTION("""COMPUTED_VALUE"""),"")</f>
        <v/>
      </c>
      <c r="Q495" s="24" t="str">
        <f>IFERROR(__xludf.DUMMYFUNCTION("""COMPUTED_VALUE"""),"")</f>
        <v/>
      </c>
      <c r="R495" s="24" t="s">
        <v>75</v>
      </c>
      <c r="S495" s="24" t="s">
        <v>75</v>
      </c>
      <c r="T495" s="24" t="s">
        <v>75</v>
      </c>
      <c r="U495" s="24" t="str">
        <f>IFERROR(__xludf.DUMMYFUNCTION("""COMPUTED_VALUE"""),"")</f>
        <v/>
      </c>
      <c r="V495" s="25"/>
    </row>
    <row r="496">
      <c r="J496" s="24" t="str">
        <f>IFERROR(__xludf.DUMMYFUNCTION("""COMPUTED_VALUE"""),"")</f>
        <v/>
      </c>
      <c r="K496" s="24" t="str">
        <f>IFERROR(__xludf.DUMMYFUNCTION("""COMPUTED_VALUE"""),"")</f>
        <v/>
      </c>
      <c r="L496" s="24" t="str">
        <f>IFERROR(__xludf.DUMMYFUNCTION("""COMPUTED_VALUE"""),"")</f>
        <v/>
      </c>
      <c r="M496" s="24" t="str">
        <f>IFERROR(__xludf.DUMMYFUNCTION("""COMPUTED_VALUE"""),"")</f>
        <v/>
      </c>
      <c r="O496" s="24" t="str">
        <f>IFERROR(__xludf.DUMMYFUNCTION("""COMPUTED_VALUE"""),"")</f>
        <v/>
      </c>
      <c r="P496" s="24" t="str">
        <f>IFERROR(__xludf.DUMMYFUNCTION("""COMPUTED_VALUE"""),"")</f>
        <v/>
      </c>
      <c r="Q496" s="24" t="str">
        <f>IFERROR(__xludf.DUMMYFUNCTION("""COMPUTED_VALUE"""),"")</f>
        <v/>
      </c>
      <c r="R496" s="24" t="s">
        <v>75</v>
      </c>
      <c r="S496" s="24" t="s">
        <v>75</v>
      </c>
      <c r="T496" s="24" t="s">
        <v>75</v>
      </c>
      <c r="U496" s="24" t="str">
        <f>IFERROR(__xludf.DUMMYFUNCTION("""COMPUTED_VALUE"""),"")</f>
        <v/>
      </c>
      <c r="V496" s="25"/>
    </row>
    <row r="497">
      <c r="J497" s="24" t="str">
        <f>IFERROR(__xludf.DUMMYFUNCTION("""COMPUTED_VALUE"""),"")</f>
        <v/>
      </c>
      <c r="K497" s="24" t="str">
        <f>IFERROR(__xludf.DUMMYFUNCTION("""COMPUTED_VALUE"""),"")</f>
        <v/>
      </c>
      <c r="L497" s="24" t="str">
        <f>IFERROR(__xludf.DUMMYFUNCTION("""COMPUTED_VALUE"""),"")</f>
        <v/>
      </c>
      <c r="M497" s="24" t="str">
        <f>IFERROR(__xludf.DUMMYFUNCTION("""COMPUTED_VALUE"""),"")</f>
        <v/>
      </c>
      <c r="O497" s="24" t="str">
        <f>IFERROR(__xludf.DUMMYFUNCTION("""COMPUTED_VALUE"""),"")</f>
        <v/>
      </c>
      <c r="P497" s="24" t="str">
        <f>IFERROR(__xludf.DUMMYFUNCTION("""COMPUTED_VALUE"""),"")</f>
        <v/>
      </c>
      <c r="Q497" s="24" t="str">
        <f>IFERROR(__xludf.DUMMYFUNCTION("""COMPUTED_VALUE"""),"")</f>
        <v/>
      </c>
      <c r="R497" s="24" t="s">
        <v>75</v>
      </c>
      <c r="S497" s="24" t="s">
        <v>75</v>
      </c>
      <c r="T497" s="24" t="s">
        <v>75</v>
      </c>
      <c r="U497" s="24" t="str">
        <f>IFERROR(__xludf.DUMMYFUNCTION("""COMPUTED_VALUE"""),"")</f>
        <v/>
      </c>
      <c r="V497" s="25"/>
    </row>
    <row r="498">
      <c r="J498" s="24" t="str">
        <f>IFERROR(__xludf.DUMMYFUNCTION("""COMPUTED_VALUE"""),"")</f>
        <v/>
      </c>
      <c r="K498" s="24" t="str">
        <f>IFERROR(__xludf.DUMMYFUNCTION("""COMPUTED_VALUE"""),"")</f>
        <v/>
      </c>
      <c r="L498" s="24" t="str">
        <f>IFERROR(__xludf.DUMMYFUNCTION("""COMPUTED_VALUE"""),"")</f>
        <v/>
      </c>
      <c r="M498" s="24" t="str">
        <f>IFERROR(__xludf.DUMMYFUNCTION("""COMPUTED_VALUE"""),"")</f>
        <v/>
      </c>
      <c r="O498" s="24" t="str">
        <f>IFERROR(__xludf.DUMMYFUNCTION("""COMPUTED_VALUE"""),"")</f>
        <v/>
      </c>
      <c r="P498" s="24" t="str">
        <f>IFERROR(__xludf.DUMMYFUNCTION("""COMPUTED_VALUE"""),"")</f>
        <v/>
      </c>
      <c r="Q498" s="24" t="str">
        <f>IFERROR(__xludf.DUMMYFUNCTION("""COMPUTED_VALUE"""),"")</f>
        <v/>
      </c>
      <c r="R498" s="24" t="s">
        <v>75</v>
      </c>
      <c r="S498" s="24" t="s">
        <v>75</v>
      </c>
      <c r="T498" s="24" t="s">
        <v>75</v>
      </c>
      <c r="U498" s="24" t="str">
        <f>IFERROR(__xludf.DUMMYFUNCTION("""COMPUTED_VALUE"""),"")</f>
        <v/>
      </c>
      <c r="V498" s="25"/>
    </row>
    <row r="499">
      <c r="J499" s="24" t="str">
        <f>IFERROR(__xludf.DUMMYFUNCTION("""COMPUTED_VALUE"""),"")</f>
        <v/>
      </c>
      <c r="K499" s="24" t="str">
        <f>IFERROR(__xludf.DUMMYFUNCTION("""COMPUTED_VALUE"""),"")</f>
        <v/>
      </c>
      <c r="L499" s="24" t="str">
        <f>IFERROR(__xludf.DUMMYFUNCTION("""COMPUTED_VALUE"""),"")</f>
        <v/>
      </c>
      <c r="M499" s="24" t="str">
        <f>IFERROR(__xludf.DUMMYFUNCTION("""COMPUTED_VALUE"""),"")</f>
        <v/>
      </c>
      <c r="O499" s="24" t="str">
        <f>IFERROR(__xludf.DUMMYFUNCTION("""COMPUTED_VALUE"""),"")</f>
        <v/>
      </c>
      <c r="P499" s="24" t="str">
        <f>IFERROR(__xludf.DUMMYFUNCTION("""COMPUTED_VALUE"""),"")</f>
        <v/>
      </c>
      <c r="Q499" s="24" t="str">
        <f>IFERROR(__xludf.DUMMYFUNCTION("""COMPUTED_VALUE"""),"")</f>
        <v/>
      </c>
      <c r="R499" s="24" t="s">
        <v>75</v>
      </c>
      <c r="S499" s="24" t="s">
        <v>75</v>
      </c>
      <c r="T499" s="24" t="s">
        <v>75</v>
      </c>
      <c r="U499" s="24" t="str">
        <f>IFERROR(__xludf.DUMMYFUNCTION("""COMPUTED_VALUE"""),"")</f>
        <v/>
      </c>
      <c r="V499" s="25"/>
    </row>
    <row r="500">
      <c r="J500" s="24" t="str">
        <f>IFERROR(__xludf.DUMMYFUNCTION("""COMPUTED_VALUE"""),"")</f>
        <v/>
      </c>
      <c r="K500" s="24" t="str">
        <f>IFERROR(__xludf.DUMMYFUNCTION("""COMPUTED_VALUE"""),"")</f>
        <v/>
      </c>
      <c r="L500" s="24" t="str">
        <f>IFERROR(__xludf.DUMMYFUNCTION("""COMPUTED_VALUE"""),"")</f>
        <v/>
      </c>
      <c r="M500" s="24" t="str">
        <f>IFERROR(__xludf.DUMMYFUNCTION("""COMPUTED_VALUE"""),"")</f>
        <v/>
      </c>
      <c r="O500" s="24" t="str">
        <f>IFERROR(__xludf.DUMMYFUNCTION("""COMPUTED_VALUE"""),"")</f>
        <v/>
      </c>
      <c r="P500" s="24" t="str">
        <f>IFERROR(__xludf.DUMMYFUNCTION("""COMPUTED_VALUE"""),"")</f>
        <v/>
      </c>
      <c r="Q500" s="24" t="str">
        <f>IFERROR(__xludf.DUMMYFUNCTION("""COMPUTED_VALUE"""),"")</f>
        <v/>
      </c>
      <c r="R500" s="24" t="s">
        <v>75</v>
      </c>
      <c r="S500" s="24" t="s">
        <v>75</v>
      </c>
      <c r="T500" s="24" t="s">
        <v>75</v>
      </c>
      <c r="U500" s="24" t="str">
        <f>IFERROR(__xludf.DUMMYFUNCTION("""COMPUTED_VALUE"""),"")</f>
        <v/>
      </c>
      <c r="V500" s="25"/>
    </row>
    <row r="501">
      <c r="J501" s="24" t="str">
        <f>IFERROR(__xludf.DUMMYFUNCTION("""COMPUTED_VALUE"""),"")</f>
        <v/>
      </c>
      <c r="K501" s="24" t="str">
        <f>IFERROR(__xludf.DUMMYFUNCTION("""COMPUTED_VALUE"""),"")</f>
        <v/>
      </c>
      <c r="L501" s="24" t="str">
        <f>IFERROR(__xludf.DUMMYFUNCTION("""COMPUTED_VALUE"""),"")</f>
        <v/>
      </c>
      <c r="M501" s="24" t="str">
        <f>IFERROR(__xludf.DUMMYFUNCTION("""COMPUTED_VALUE"""),"")</f>
        <v/>
      </c>
      <c r="O501" s="24" t="str">
        <f>IFERROR(__xludf.DUMMYFUNCTION("""COMPUTED_VALUE"""),"")</f>
        <v/>
      </c>
      <c r="P501" s="24" t="str">
        <f>IFERROR(__xludf.DUMMYFUNCTION("""COMPUTED_VALUE"""),"")</f>
        <v/>
      </c>
      <c r="Q501" s="24" t="str">
        <f>IFERROR(__xludf.DUMMYFUNCTION("""COMPUTED_VALUE"""),"")</f>
        <v/>
      </c>
      <c r="R501" s="24" t="s">
        <v>75</v>
      </c>
      <c r="S501" s="24" t="s">
        <v>75</v>
      </c>
      <c r="T501" s="24" t="s">
        <v>75</v>
      </c>
      <c r="U501" s="24" t="str">
        <f>IFERROR(__xludf.DUMMYFUNCTION("""COMPUTED_VALUE"""),"")</f>
        <v/>
      </c>
      <c r="V501" s="25"/>
    </row>
    <row r="502">
      <c r="J502" s="24" t="str">
        <f>IFERROR(__xludf.DUMMYFUNCTION("""COMPUTED_VALUE"""),"")</f>
        <v/>
      </c>
      <c r="K502" s="24" t="str">
        <f>IFERROR(__xludf.DUMMYFUNCTION("""COMPUTED_VALUE"""),"")</f>
        <v/>
      </c>
      <c r="L502" s="24" t="str">
        <f>IFERROR(__xludf.DUMMYFUNCTION("""COMPUTED_VALUE"""),"")</f>
        <v/>
      </c>
      <c r="M502" s="24" t="str">
        <f>IFERROR(__xludf.DUMMYFUNCTION("""COMPUTED_VALUE"""),"")</f>
        <v/>
      </c>
      <c r="O502" s="24" t="str">
        <f>IFERROR(__xludf.DUMMYFUNCTION("""COMPUTED_VALUE"""),"")</f>
        <v/>
      </c>
      <c r="P502" s="24" t="str">
        <f>IFERROR(__xludf.DUMMYFUNCTION("""COMPUTED_VALUE"""),"")</f>
        <v/>
      </c>
      <c r="Q502" s="24" t="str">
        <f>IFERROR(__xludf.DUMMYFUNCTION("""COMPUTED_VALUE"""),"")</f>
        <v/>
      </c>
      <c r="R502" s="24" t="s">
        <v>75</v>
      </c>
      <c r="S502" s="24" t="s">
        <v>75</v>
      </c>
      <c r="T502" s="24" t="s">
        <v>75</v>
      </c>
      <c r="U502" s="24" t="str">
        <f>IFERROR(__xludf.DUMMYFUNCTION("""COMPUTED_VALUE"""),"")</f>
        <v/>
      </c>
      <c r="V502" s="25"/>
    </row>
    <row r="503">
      <c r="J503" s="24" t="str">
        <f>IFERROR(__xludf.DUMMYFUNCTION("""COMPUTED_VALUE"""),"")</f>
        <v/>
      </c>
      <c r="K503" s="24" t="str">
        <f>IFERROR(__xludf.DUMMYFUNCTION("""COMPUTED_VALUE"""),"")</f>
        <v/>
      </c>
      <c r="L503" s="24" t="str">
        <f>IFERROR(__xludf.DUMMYFUNCTION("""COMPUTED_VALUE"""),"")</f>
        <v/>
      </c>
      <c r="M503" s="24" t="str">
        <f>IFERROR(__xludf.DUMMYFUNCTION("""COMPUTED_VALUE"""),"")</f>
        <v/>
      </c>
      <c r="O503" s="24" t="str">
        <f>IFERROR(__xludf.DUMMYFUNCTION("""COMPUTED_VALUE"""),"")</f>
        <v/>
      </c>
      <c r="P503" s="24" t="str">
        <f>IFERROR(__xludf.DUMMYFUNCTION("""COMPUTED_VALUE"""),"")</f>
        <v/>
      </c>
      <c r="Q503" s="24" t="str">
        <f>IFERROR(__xludf.DUMMYFUNCTION("""COMPUTED_VALUE"""),"")</f>
        <v/>
      </c>
      <c r="R503" s="24" t="s">
        <v>75</v>
      </c>
      <c r="S503" s="24" t="s">
        <v>75</v>
      </c>
      <c r="T503" s="24" t="s">
        <v>75</v>
      </c>
      <c r="U503" s="24" t="str">
        <f>IFERROR(__xludf.DUMMYFUNCTION("""COMPUTED_VALUE"""),"")</f>
        <v/>
      </c>
      <c r="V503" s="25"/>
    </row>
    <row r="504">
      <c r="J504" s="24" t="str">
        <f>IFERROR(__xludf.DUMMYFUNCTION("""COMPUTED_VALUE"""),"")</f>
        <v/>
      </c>
      <c r="K504" s="24" t="str">
        <f>IFERROR(__xludf.DUMMYFUNCTION("""COMPUTED_VALUE"""),"")</f>
        <v/>
      </c>
      <c r="L504" s="24" t="str">
        <f>IFERROR(__xludf.DUMMYFUNCTION("""COMPUTED_VALUE"""),"")</f>
        <v/>
      </c>
      <c r="M504" s="24" t="str">
        <f>IFERROR(__xludf.DUMMYFUNCTION("""COMPUTED_VALUE"""),"")</f>
        <v/>
      </c>
      <c r="O504" s="24" t="str">
        <f>IFERROR(__xludf.DUMMYFUNCTION("""COMPUTED_VALUE"""),"")</f>
        <v/>
      </c>
      <c r="P504" s="24" t="str">
        <f>IFERROR(__xludf.DUMMYFUNCTION("""COMPUTED_VALUE"""),"")</f>
        <v/>
      </c>
      <c r="Q504" s="24" t="str">
        <f>IFERROR(__xludf.DUMMYFUNCTION("""COMPUTED_VALUE"""),"")</f>
        <v/>
      </c>
      <c r="R504" s="24" t="s">
        <v>75</v>
      </c>
      <c r="S504" s="24" t="s">
        <v>75</v>
      </c>
      <c r="T504" s="24" t="s">
        <v>75</v>
      </c>
      <c r="U504" s="24" t="str">
        <f>IFERROR(__xludf.DUMMYFUNCTION("""COMPUTED_VALUE"""),"")</f>
        <v/>
      </c>
      <c r="V504" s="25"/>
    </row>
    <row r="505">
      <c r="J505" s="24" t="str">
        <f>IFERROR(__xludf.DUMMYFUNCTION("""COMPUTED_VALUE"""),"")</f>
        <v/>
      </c>
      <c r="K505" s="24" t="str">
        <f>IFERROR(__xludf.DUMMYFUNCTION("""COMPUTED_VALUE"""),"")</f>
        <v/>
      </c>
      <c r="L505" s="24" t="str">
        <f>IFERROR(__xludf.DUMMYFUNCTION("""COMPUTED_VALUE"""),"")</f>
        <v/>
      </c>
      <c r="M505" s="24" t="str">
        <f>IFERROR(__xludf.DUMMYFUNCTION("""COMPUTED_VALUE"""),"")</f>
        <v/>
      </c>
      <c r="O505" s="24" t="str">
        <f>IFERROR(__xludf.DUMMYFUNCTION("""COMPUTED_VALUE"""),"")</f>
        <v/>
      </c>
      <c r="P505" s="24" t="str">
        <f>IFERROR(__xludf.DUMMYFUNCTION("""COMPUTED_VALUE"""),"")</f>
        <v/>
      </c>
      <c r="Q505" s="24" t="str">
        <f>IFERROR(__xludf.DUMMYFUNCTION("""COMPUTED_VALUE"""),"")</f>
        <v/>
      </c>
      <c r="R505" s="24" t="s">
        <v>75</v>
      </c>
      <c r="S505" s="24" t="s">
        <v>75</v>
      </c>
      <c r="T505" s="24" t="s">
        <v>75</v>
      </c>
      <c r="U505" s="24" t="str">
        <f>IFERROR(__xludf.DUMMYFUNCTION("""COMPUTED_VALUE"""),"")</f>
        <v/>
      </c>
      <c r="V505" s="25"/>
    </row>
    <row r="506">
      <c r="J506" s="24" t="str">
        <f>IFERROR(__xludf.DUMMYFUNCTION("""COMPUTED_VALUE"""),"")</f>
        <v/>
      </c>
      <c r="K506" s="24" t="str">
        <f>IFERROR(__xludf.DUMMYFUNCTION("""COMPUTED_VALUE"""),"")</f>
        <v/>
      </c>
      <c r="L506" s="24" t="str">
        <f>IFERROR(__xludf.DUMMYFUNCTION("""COMPUTED_VALUE"""),"")</f>
        <v/>
      </c>
      <c r="M506" s="24" t="str">
        <f>IFERROR(__xludf.DUMMYFUNCTION("""COMPUTED_VALUE"""),"")</f>
        <v/>
      </c>
      <c r="O506" s="24" t="str">
        <f>IFERROR(__xludf.DUMMYFUNCTION("""COMPUTED_VALUE"""),"")</f>
        <v/>
      </c>
      <c r="P506" s="24" t="str">
        <f>IFERROR(__xludf.DUMMYFUNCTION("""COMPUTED_VALUE"""),"")</f>
        <v/>
      </c>
      <c r="Q506" s="24" t="str">
        <f>IFERROR(__xludf.DUMMYFUNCTION("""COMPUTED_VALUE"""),"")</f>
        <v/>
      </c>
      <c r="R506" s="24" t="s">
        <v>75</v>
      </c>
      <c r="S506" s="24" t="s">
        <v>75</v>
      </c>
      <c r="T506" s="24" t="s">
        <v>75</v>
      </c>
      <c r="U506" s="24" t="str">
        <f>IFERROR(__xludf.DUMMYFUNCTION("""COMPUTED_VALUE"""),"")</f>
        <v/>
      </c>
      <c r="V506" s="25"/>
    </row>
    <row r="507">
      <c r="J507" s="24" t="str">
        <f>IFERROR(__xludf.DUMMYFUNCTION("""COMPUTED_VALUE"""),"")</f>
        <v/>
      </c>
      <c r="K507" s="24" t="str">
        <f>IFERROR(__xludf.DUMMYFUNCTION("""COMPUTED_VALUE"""),"")</f>
        <v/>
      </c>
      <c r="L507" s="24" t="str">
        <f>IFERROR(__xludf.DUMMYFUNCTION("""COMPUTED_VALUE"""),"")</f>
        <v/>
      </c>
      <c r="M507" s="24" t="str">
        <f>IFERROR(__xludf.DUMMYFUNCTION("""COMPUTED_VALUE"""),"")</f>
        <v/>
      </c>
      <c r="O507" s="24" t="str">
        <f>IFERROR(__xludf.DUMMYFUNCTION("""COMPUTED_VALUE"""),"")</f>
        <v/>
      </c>
      <c r="P507" s="24" t="str">
        <f>IFERROR(__xludf.DUMMYFUNCTION("""COMPUTED_VALUE"""),"")</f>
        <v/>
      </c>
      <c r="Q507" s="24" t="str">
        <f>IFERROR(__xludf.DUMMYFUNCTION("""COMPUTED_VALUE"""),"")</f>
        <v/>
      </c>
      <c r="R507" s="24" t="s">
        <v>75</v>
      </c>
      <c r="S507" s="24" t="s">
        <v>75</v>
      </c>
      <c r="T507" s="24" t="s">
        <v>75</v>
      </c>
      <c r="U507" s="24" t="str">
        <f>IFERROR(__xludf.DUMMYFUNCTION("""COMPUTED_VALUE"""),"")</f>
        <v/>
      </c>
      <c r="V507" s="25"/>
    </row>
    <row r="508">
      <c r="J508" s="24" t="str">
        <f>IFERROR(__xludf.DUMMYFUNCTION("""COMPUTED_VALUE"""),"")</f>
        <v/>
      </c>
      <c r="K508" s="24" t="str">
        <f>IFERROR(__xludf.DUMMYFUNCTION("""COMPUTED_VALUE"""),"")</f>
        <v/>
      </c>
      <c r="L508" s="24" t="str">
        <f>IFERROR(__xludf.DUMMYFUNCTION("""COMPUTED_VALUE"""),"")</f>
        <v/>
      </c>
      <c r="M508" s="24" t="str">
        <f>IFERROR(__xludf.DUMMYFUNCTION("""COMPUTED_VALUE"""),"")</f>
        <v/>
      </c>
      <c r="O508" s="24" t="str">
        <f>IFERROR(__xludf.DUMMYFUNCTION("""COMPUTED_VALUE"""),"")</f>
        <v/>
      </c>
      <c r="P508" s="24" t="str">
        <f>IFERROR(__xludf.DUMMYFUNCTION("""COMPUTED_VALUE"""),"")</f>
        <v/>
      </c>
      <c r="Q508" s="24" t="str">
        <f>IFERROR(__xludf.DUMMYFUNCTION("""COMPUTED_VALUE"""),"")</f>
        <v/>
      </c>
      <c r="R508" s="24" t="s">
        <v>75</v>
      </c>
      <c r="S508" s="24" t="s">
        <v>75</v>
      </c>
      <c r="T508" s="24" t="s">
        <v>75</v>
      </c>
      <c r="U508" s="24" t="str">
        <f>IFERROR(__xludf.DUMMYFUNCTION("""COMPUTED_VALUE"""),"")</f>
        <v/>
      </c>
      <c r="V508" s="25"/>
    </row>
    <row r="509">
      <c r="J509" s="24" t="str">
        <f>IFERROR(__xludf.DUMMYFUNCTION("""COMPUTED_VALUE"""),"")</f>
        <v/>
      </c>
      <c r="K509" s="24" t="str">
        <f>IFERROR(__xludf.DUMMYFUNCTION("""COMPUTED_VALUE"""),"")</f>
        <v/>
      </c>
      <c r="L509" s="24" t="str">
        <f>IFERROR(__xludf.DUMMYFUNCTION("""COMPUTED_VALUE"""),"")</f>
        <v/>
      </c>
      <c r="M509" s="24" t="str">
        <f>IFERROR(__xludf.DUMMYFUNCTION("""COMPUTED_VALUE"""),"")</f>
        <v/>
      </c>
      <c r="O509" s="24" t="str">
        <f>IFERROR(__xludf.DUMMYFUNCTION("""COMPUTED_VALUE"""),"")</f>
        <v/>
      </c>
      <c r="P509" s="24" t="str">
        <f>IFERROR(__xludf.DUMMYFUNCTION("""COMPUTED_VALUE"""),"")</f>
        <v/>
      </c>
      <c r="Q509" s="24" t="str">
        <f>IFERROR(__xludf.DUMMYFUNCTION("""COMPUTED_VALUE"""),"")</f>
        <v/>
      </c>
      <c r="R509" s="24" t="s">
        <v>75</v>
      </c>
      <c r="S509" s="24" t="s">
        <v>75</v>
      </c>
      <c r="T509" s="24" t="s">
        <v>75</v>
      </c>
      <c r="U509" s="24" t="str">
        <f>IFERROR(__xludf.DUMMYFUNCTION("""COMPUTED_VALUE"""),"")</f>
        <v/>
      </c>
      <c r="V509" s="25"/>
    </row>
    <row r="510">
      <c r="J510" s="24" t="str">
        <f>IFERROR(__xludf.DUMMYFUNCTION("""COMPUTED_VALUE"""),"")</f>
        <v/>
      </c>
      <c r="K510" s="24" t="str">
        <f>IFERROR(__xludf.DUMMYFUNCTION("""COMPUTED_VALUE"""),"")</f>
        <v/>
      </c>
      <c r="L510" s="24" t="str">
        <f>IFERROR(__xludf.DUMMYFUNCTION("""COMPUTED_VALUE"""),"")</f>
        <v/>
      </c>
      <c r="M510" s="24" t="str">
        <f>IFERROR(__xludf.DUMMYFUNCTION("""COMPUTED_VALUE"""),"")</f>
        <v/>
      </c>
      <c r="O510" s="24" t="str">
        <f>IFERROR(__xludf.DUMMYFUNCTION("""COMPUTED_VALUE"""),"")</f>
        <v/>
      </c>
      <c r="P510" s="24" t="str">
        <f>IFERROR(__xludf.DUMMYFUNCTION("""COMPUTED_VALUE"""),"")</f>
        <v/>
      </c>
      <c r="Q510" s="24" t="str">
        <f>IFERROR(__xludf.DUMMYFUNCTION("""COMPUTED_VALUE"""),"")</f>
        <v/>
      </c>
      <c r="R510" s="24" t="s">
        <v>75</v>
      </c>
      <c r="S510" s="24" t="s">
        <v>75</v>
      </c>
      <c r="T510" s="24" t="s">
        <v>75</v>
      </c>
      <c r="U510" s="24" t="str">
        <f>IFERROR(__xludf.DUMMYFUNCTION("""COMPUTED_VALUE"""),"")</f>
        <v/>
      </c>
      <c r="V510" s="25"/>
    </row>
    <row r="511">
      <c r="J511" s="24" t="str">
        <f>IFERROR(__xludf.DUMMYFUNCTION("""COMPUTED_VALUE"""),"")</f>
        <v/>
      </c>
      <c r="K511" s="24" t="str">
        <f>IFERROR(__xludf.DUMMYFUNCTION("""COMPUTED_VALUE"""),"")</f>
        <v/>
      </c>
      <c r="L511" s="24" t="str">
        <f>IFERROR(__xludf.DUMMYFUNCTION("""COMPUTED_VALUE"""),"")</f>
        <v/>
      </c>
      <c r="M511" s="24" t="str">
        <f>IFERROR(__xludf.DUMMYFUNCTION("""COMPUTED_VALUE"""),"")</f>
        <v/>
      </c>
      <c r="O511" s="24" t="str">
        <f>IFERROR(__xludf.DUMMYFUNCTION("""COMPUTED_VALUE"""),"")</f>
        <v/>
      </c>
      <c r="P511" s="24" t="str">
        <f>IFERROR(__xludf.DUMMYFUNCTION("""COMPUTED_VALUE"""),"")</f>
        <v/>
      </c>
      <c r="Q511" s="24" t="str">
        <f>IFERROR(__xludf.DUMMYFUNCTION("""COMPUTED_VALUE"""),"")</f>
        <v/>
      </c>
      <c r="R511" s="24" t="s">
        <v>75</v>
      </c>
      <c r="S511" s="24" t="s">
        <v>75</v>
      </c>
      <c r="T511" s="24" t="s">
        <v>75</v>
      </c>
      <c r="U511" s="24" t="str">
        <f>IFERROR(__xludf.DUMMYFUNCTION("""COMPUTED_VALUE"""),"")</f>
        <v/>
      </c>
      <c r="V511" s="25"/>
    </row>
    <row r="512">
      <c r="J512" s="24" t="str">
        <f>IFERROR(__xludf.DUMMYFUNCTION("""COMPUTED_VALUE"""),"")</f>
        <v/>
      </c>
      <c r="K512" s="24" t="str">
        <f>IFERROR(__xludf.DUMMYFUNCTION("""COMPUTED_VALUE"""),"")</f>
        <v/>
      </c>
      <c r="L512" s="24" t="str">
        <f>IFERROR(__xludf.DUMMYFUNCTION("""COMPUTED_VALUE"""),"")</f>
        <v/>
      </c>
      <c r="M512" s="24" t="str">
        <f>IFERROR(__xludf.DUMMYFUNCTION("""COMPUTED_VALUE"""),"")</f>
        <v/>
      </c>
      <c r="O512" s="24" t="str">
        <f>IFERROR(__xludf.DUMMYFUNCTION("""COMPUTED_VALUE"""),"")</f>
        <v/>
      </c>
      <c r="P512" s="24" t="str">
        <f>IFERROR(__xludf.DUMMYFUNCTION("""COMPUTED_VALUE"""),"")</f>
        <v/>
      </c>
      <c r="Q512" s="24" t="str">
        <f>IFERROR(__xludf.DUMMYFUNCTION("""COMPUTED_VALUE"""),"")</f>
        <v/>
      </c>
      <c r="R512" s="24" t="s">
        <v>75</v>
      </c>
      <c r="S512" s="24" t="s">
        <v>75</v>
      </c>
      <c r="T512" s="24" t="s">
        <v>75</v>
      </c>
      <c r="U512" s="24" t="str">
        <f>IFERROR(__xludf.DUMMYFUNCTION("""COMPUTED_VALUE"""),"")</f>
        <v/>
      </c>
      <c r="V512" s="25"/>
    </row>
    <row r="513">
      <c r="J513" s="24" t="str">
        <f>IFERROR(__xludf.DUMMYFUNCTION("""COMPUTED_VALUE"""),"")</f>
        <v/>
      </c>
      <c r="K513" s="24" t="str">
        <f>IFERROR(__xludf.DUMMYFUNCTION("""COMPUTED_VALUE"""),"")</f>
        <v/>
      </c>
      <c r="L513" s="24" t="str">
        <f>IFERROR(__xludf.DUMMYFUNCTION("""COMPUTED_VALUE"""),"")</f>
        <v/>
      </c>
      <c r="M513" s="24" t="str">
        <f>IFERROR(__xludf.DUMMYFUNCTION("""COMPUTED_VALUE"""),"")</f>
        <v/>
      </c>
      <c r="O513" s="24" t="str">
        <f>IFERROR(__xludf.DUMMYFUNCTION("""COMPUTED_VALUE"""),"")</f>
        <v/>
      </c>
      <c r="P513" s="24" t="str">
        <f>IFERROR(__xludf.DUMMYFUNCTION("""COMPUTED_VALUE"""),"")</f>
        <v/>
      </c>
      <c r="Q513" s="24" t="str">
        <f>IFERROR(__xludf.DUMMYFUNCTION("""COMPUTED_VALUE"""),"")</f>
        <v/>
      </c>
      <c r="R513" s="24" t="s">
        <v>75</v>
      </c>
      <c r="S513" s="24" t="s">
        <v>75</v>
      </c>
      <c r="T513" s="24" t="s">
        <v>75</v>
      </c>
      <c r="U513" s="24" t="str">
        <f>IFERROR(__xludf.DUMMYFUNCTION("""COMPUTED_VALUE"""),"")</f>
        <v/>
      </c>
      <c r="V513" s="25"/>
    </row>
    <row r="514">
      <c r="J514" s="24" t="str">
        <f>IFERROR(__xludf.DUMMYFUNCTION("""COMPUTED_VALUE"""),"")</f>
        <v/>
      </c>
      <c r="K514" s="24" t="str">
        <f>IFERROR(__xludf.DUMMYFUNCTION("""COMPUTED_VALUE"""),"")</f>
        <v/>
      </c>
      <c r="L514" s="24" t="str">
        <f>IFERROR(__xludf.DUMMYFUNCTION("""COMPUTED_VALUE"""),"")</f>
        <v/>
      </c>
      <c r="M514" s="24" t="str">
        <f>IFERROR(__xludf.DUMMYFUNCTION("""COMPUTED_VALUE"""),"")</f>
        <v/>
      </c>
      <c r="O514" s="24" t="str">
        <f>IFERROR(__xludf.DUMMYFUNCTION("""COMPUTED_VALUE"""),"")</f>
        <v/>
      </c>
      <c r="P514" s="24" t="str">
        <f>IFERROR(__xludf.DUMMYFUNCTION("""COMPUTED_VALUE"""),"")</f>
        <v/>
      </c>
      <c r="Q514" s="24" t="str">
        <f>IFERROR(__xludf.DUMMYFUNCTION("""COMPUTED_VALUE"""),"")</f>
        <v/>
      </c>
      <c r="R514" s="24" t="s">
        <v>75</v>
      </c>
      <c r="S514" s="24" t="s">
        <v>75</v>
      </c>
      <c r="T514" s="24" t="s">
        <v>75</v>
      </c>
      <c r="U514" s="24" t="str">
        <f>IFERROR(__xludf.DUMMYFUNCTION("""COMPUTED_VALUE"""),"")</f>
        <v/>
      </c>
      <c r="V514" s="25"/>
    </row>
    <row r="515">
      <c r="J515" s="24" t="str">
        <f>IFERROR(__xludf.DUMMYFUNCTION("""COMPUTED_VALUE"""),"")</f>
        <v/>
      </c>
      <c r="K515" s="24" t="str">
        <f>IFERROR(__xludf.DUMMYFUNCTION("""COMPUTED_VALUE"""),"")</f>
        <v/>
      </c>
      <c r="L515" s="24" t="str">
        <f>IFERROR(__xludf.DUMMYFUNCTION("""COMPUTED_VALUE"""),"")</f>
        <v/>
      </c>
      <c r="M515" s="24" t="str">
        <f>IFERROR(__xludf.DUMMYFUNCTION("""COMPUTED_VALUE"""),"")</f>
        <v/>
      </c>
      <c r="O515" s="24" t="str">
        <f>IFERROR(__xludf.DUMMYFUNCTION("""COMPUTED_VALUE"""),"")</f>
        <v/>
      </c>
      <c r="P515" s="24" t="str">
        <f>IFERROR(__xludf.DUMMYFUNCTION("""COMPUTED_VALUE"""),"")</f>
        <v/>
      </c>
      <c r="Q515" s="24" t="str">
        <f>IFERROR(__xludf.DUMMYFUNCTION("""COMPUTED_VALUE"""),"")</f>
        <v/>
      </c>
      <c r="R515" s="24" t="s">
        <v>75</v>
      </c>
      <c r="S515" s="24" t="s">
        <v>75</v>
      </c>
      <c r="T515" s="24" t="s">
        <v>75</v>
      </c>
      <c r="U515" s="24" t="str">
        <f>IFERROR(__xludf.DUMMYFUNCTION("""COMPUTED_VALUE"""),"")</f>
        <v/>
      </c>
      <c r="V515" s="25"/>
    </row>
    <row r="516">
      <c r="J516" s="24" t="str">
        <f>IFERROR(__xludf.DUMMYFUNCTION("""COMPUTED_VALUE"""),"")</f>
        <v/>
      </c>
      <c r="K516" s="24" t="str">
        <f>IFERROR(__xludf.DUMMYFUNCTION("""COMPUTED_VALUE"""),"")</f>
        <v/>
      </c>
      <c r="L516" s="24" t="str">
        <f>IFERROR(__xludf.DUMMYFUNCTION("""COMPUTED_VALUE"""),"")</f>
        <v/>
      </c>
      <c r="M516" s="24" t="str">
        <f>IFERROR(__xludf.DUMMYFUNCTION("""COMPUTED_VALUE"""),"")</f>
        <v/>
      </c>
      <c r="O516" s="24" t="str">
        <f>IFERROR(__xludf.DUMMYFUNCTION("""COMPUTED_VALUE"""),"")</f>
        <v/>
      </c>
      <c r="P516" s="24" t="str">
        <f>IFERROR(__xludf.DUMMYFUNCTION("""COMPUTED_VALUE"""),"")</f>
        <v/>
      </c>
      <c r="Q516" s="24" t="str">
        <f>IFERROR(__xludf.DUMMYFUNCTION("""COMPUTED_VALUE"""),"")</f>
        <v/>
      </c>
      <c r="R516" s="24" t="s">
        <v>75</v>
      </c>
      <c r="S516" s="24" t="s">
        <v>75</v>
      </c>
      <c r="T516" s="24" t="s">
        <v>75</v>
      </c>
      <c r="U516" s="24" t="str">
        <f>IFERROR(__xludf.DUMMYFUNCTION("""COMPUTED_VALUE"""),"")</f>
        <v/>
      </c>
      <c r="V516" s="25"/>
    </row>
    <row r="517">
      <c r="J517" s="24" t="str">
        <f>IFERROR(__xludf.DUMMYFUNCTION("""COMPUTED_VALUE"""),"")</f>
        <v/>
      </c>
      <c r="K517" s="24" t="str">
        <f>IFERROR(__xludf.DUMMYFUNCTION("""COMPUTED_VALUE"""),"")</f>
        <v/>
      </c>
      <c r="L517" s="24" t="str">
        <f>IFERROR(__xludf.DUMMYFUNCTION("""COMPUTED_VALUE"""),"")</f>
        <v/>
      </c>
      <c r="M517" s="24" t="str">
        <f>IFERROR(__xludf.DUMMYFUNCTION("""COMPUTED_VALUE"""),"")</f>
        <v/>
      </c>
      <c r="O517" s="24" t="str">
        <f>IFERROR(__xludf.DUMMYFUNCTION("""COMPUTED_VALUE"""),"")</f>
        <v/>
      </c>
      <c r="P517" s="24" t="str">
        <f>IFERROR(__xludf.DUMMYFUNCTION("""COMPUTED_VALUE"""),"")</f>
        <v/>
      </c>
      <c r="Q517" s="24" t="str">
        <f>IFERROR(__xludf.DUMMYFUNCTION("""COMPUTED_VALUE"""),"")</f>
        <v/>
      </c>
      <c r="R517" s="24" t="s">
        <v>75</v>
      </c>
      <c r="S517" s="24" t="s">
        <v>75</v>
      </c>
      <c r="T517" s="24" t="s">
        <v>75</v>
      </c>
      <c r="U517" s="24" t="str">
        <f>IFERROR(__xludf.DUMMYFUNCTION("""COMPUTED_VALUE"""),"")</f>
        <v/>
      </c>
      <c r="V517" s="25"/>
    </row>
    <row r="518">
      <c r="J518" s="24" t="str">
        <f>IFERROR(__xludf.DUMMYFUNCTION("""COMPUTED_VALUE"""),"")</f>
        <v/>
      </c>
      <c r="K518" s="24" t="str">
        <f>IFERROR(__xludf.DUMMYFUNCTION("""COMPUTED_VALUE"""),"")</f>
        <v/>
      </c>
      <c r="L518" s="24" t="str">
        <f>IFERROR(__xludf.DUMMYFUNCTION("""COMPUTED_VALUE"""),"")</f>
        <v/>
      </c>
      <c r="M518" s="24" t="str">
        <f>IFERROR(__xludf.DUMMYFUNCTION("""COMPUTED_VALUE"""),"")</f>
        <v/>
      </c>
      <c r="O518" s="24" t="str">
        <f>IFERROR(__xludf.DUMMYFUNCTION("""COMPUTED_VALUE"""),"")</f>
        <v/>
      </c>
      <c r="P518" s="24" t="str">
        <f>IFERROR(__xludf.DUMMYFUNCTION("""COMPUTED_VALUE"""),"")</f>
        <v/>
      </c>
      <c r="Q518" s="24" t="str">
        <f>IFERROR(__xludf.DUMMYFUNCTION("""COMPUTED_VALUE"""),"")</f>
        <v/>
      </c>
      <c r="R518" s="24" t="s">
        <v>75</v>
      </c>
      <c r="S518" s="24" t="s">
        <v>75</v>
      </c>
      <c r="T518" s="24" t="s">
        <v>75</v>
      </c>
      <c r="U518" s="24" t="str">
        <f>IFERROR(__xludf.DUMMYFUNCTION("""COMPUTED_VALUE"""),"")</f>
        <v/>
      </c>
      <c r="V518" s="25"/>
    </row>
    <row r="519">
      <c r="J519" s="24" t="str">
        <f>IFERROR(__xludf.DUMMYFUNCTION("""COMPUTED_VALUE"""),"")</f>
        <v/>
      </c>
      <c r="K519" s="24" t="str">
        <f>IFERROR(__xludf.DUMMYFUNCTION("""COMPUTED_VALUE"""),"")</f>
        <v/>
      </c>
      <c r="L519" s="24" t="str">
        <f>IFERROR(__xludf.DUMMYFUNCTION("""COMPUTED_VALUE"""),"")</f>
        <v/>
      </c>
      <c r="M519" s="24" t="str">
        <f>IFERROR(__xludf.DUMMYFUNCTION("""COMPUTED_VALUE"""),"")</f>
        <v/>
      </c>
      <c r="O519" s="24" t="str">
        <f>IFERROR(__xludf.DUMMYFUNCTION("""COMPUTED_VALUE"""),"")</f>
        <v/>
      </c>
      <c r="P519" s="24" t="str">
        <f>IFERROR(__xludf.DUMMYFUNCTION("""COMPUTED_VALUE"""),"")</f>
        <v/>
      </c>
      <c r="Q519" s="24" t="str">
        <f>IFERROR(__xludf.DUMMYFUNCTION("""COMPUTED_VALUE"""),"")</f>
        <v/>
      </c>
      <c r="R519" s="24" t="s">
        <v>75</v>
      </c>
      <c r="S519" s="24" t="s">
        <v>75</v>
      </c>
      <c r="T519" s="24" t="s">
        <v>75</v>
      </c>
      <c r="U519" s="24" t="str">
        <f>IFERROR(__xludf.DUMMYFUNCTION("""COMPUTED_VALUE"""),"")</f>
        <v/>
      </c>
      <c r="V519" s="25"/>
    </row>
    <row r="520">
      <c r="J520" s="24" t="str">
        <f>IFERROR(__xludf.DUMMYFUNCTION("""COMPUTED_VALUE"""),"")</f>
        <v/>
      </c>
      <c r="K520" s="24" t="str">
        <f>IFERROR(__xludf.DUMMYFUNCTION("""COMPUTED_VALUE"""),"")</f>
        <v/>
      </c>
      <c r="L520" s="24" t="str">
        <f>IFERROR(__xludf.DUMMYFUNCTION("""COMPUTED_VALUE"""),"")</f>
        <v/>
      </c>
      <c r="M520" s="24" t="str">
        <f>IFERROR(__xludf.DUMMYFUNCTION("""COMPUTED_VALUE"""),"")</f>
        <v/>
      </c>
      <c r="O520" s="24" t="str">
        <f>IFERROR(__xludf.DUMMYFUNCTION("""COMPUTED_VALUE"""),"")</f>
        <v/>
      </c>
      <c r="P520" s="24" t="str">
        <f>IFERROR(__xludf.DUMMYFUNCTION("""COMPUTED_VALUE"""),"")</f>
        <v/>
      </c>
      <c r="Q520" s="24" t="str">
        <f>IFERROR(__xludf.DUMMYFUNCTION("""COMPUTED_VALUE"""),"")</f>
        <v/>
      </c>
      <c r="R520" s="24" t="s">
        <v>75</v>
      </c>
      <c r="S520" s="24" t="s">
        <v>75</v>
      </c>
      <c r="T520" s="24" t="s">
        <v>75</v>
      </c>
      <c r="U520" s="24" t="str">
        <f>IFERROR(__xludf.DUMMYFUNCTION("""COMPUTED_VALUE"""),"")</f>
        <v/>
      </c>
      <c r="V520" s="25"/>
    </row>
    <row r="521">
      <c r="J521" s="24" t="str">
        <f>IFERROR(__xludf.DUMMYFUNCTION("""COMPUTED_VALUE"""),"")</f>
        <v/>
      </c>
      <c r="K521" s="24" t="str">
        <f>IFERROR(__xludf.DUMMYFUNCTION("""COMPUTED_VALUE"""),"")</f>
        <v/>
      </c>
      <c r="L521" s="24" t="str">
        <f>IFERROR(__xludf.DUMMYFUNCTION("""COMPUTED_VALUE"""),"")</f>
        <v/>
      </c>
      <c r="M521" s="24" t="str">
        <f>IFERROR(__xludf.DUMMYFUNCTION("""COMPUTED_VALUE"""),"")</f>
        <v/>
      </c>
      <c r="O521" s="24" t="str">
        <f>IFERROR(__xludf.DUMMYFUNCTION("""COMPUTED_VALUE"""),"")</f>
        <v/>
      </c>
      <c r="P521" s="24" t="str">
        <f>IFERROR(__xludf.DUMMYFUNCTION("""COMPUTED_VALUE"""),"")</f>
        <v/>
      </c>
      <c r="Q521" s="24" t="str">
        <f>IFERROR(__xludf.DUMMYFUNCTION("""COMPUTED_VALUE"""),"")</f>
        <v/>
      </c>
      <c r="R521" s="24" t="s">
        <v>75</v>
      </c>
      <c r="S521" s="24" t="s">
        <v>75</v>
      </c>
      <c r="T521" s="24" t="s">
        <v>75</v>
      </c>
      <c r="U521" s="24" t="str">
        <f>IFERROR(__xludf.DUMMYFUNCTION("""COMPUTED_VALUE"""),"")</f>
        <v/>
      </c>
      <c r="V521" s="25"/>
    </row>
    <row r="522">
      <c r="J522" s="24" t="str">
        <f>IFERROR(__xludf.DUMMYFUNCTION("""COMPUTED_VALUE"""),"")</f>
        <v/>
      </c>
      <c r="K522" s="24" t="str">
        <f>IFERROR(__xludf.DUMMYFUNCTION("""COMPUTED_VALUE"""),"")</f>
        <v/>
      </c>
      <c r="L522" s="24" t="str">
        <f>IFERROR(__xludf.DUMMYFUNCTION("""COMPUTED_VALUE"""),"")</f>
        <v/>
      </c>
      <c r="M522" s="24" t="str">
        <f>IFERROR(__xludf.DUMMYFUNCTION("""COMPUTED_VALUE"""),"")</f>
        <v/>
      </c>
      <c r="O522" s="24" t="str">
        <f>IFERROR(__xludf.DUMMYFUNCTION("""COMPUTED_VALUE"""),"")</f>
        <v/>
      </c>
      <c r="P522" s="24" t="str">
        <f>IFERROR(__xludf.DUMMYFUNCTION("""COMPUTED_VALUE"""),"")</f>
        <v/>
      </c>
      <c r="Q522" s="24" t="str">
        <f>IFERROR(__xludf.DUMMYFUNCTION("""COMPUTED_VALUE"""),"")</f>
        <v/>
      </c>
      <c r="R522" s="24" t="s">
        <v>75</v>
      </c>
      <c r="S522" s="24" t="s">
        <v>75</v>
      </c>
      <c r="T522" s="24" t="s">
        <v>75</v>
      </c>
      <c r="U522" s="24" t="str">
        <f>IFERROR(__xludf.DUMMYFUNCTION("""COMPUTED_VALUE"""),"")</f>
        <v/>
      </c>
      <c r="V522" s="25"/>
    </row>
    <row r="523">
      <c r="J523" s="24" t="str">
        <f>IFERROR(__xludf.DUMMYFUNCTION("""COMPUTED_VALUE"""),"")</f>
        <v/>
      </c>
      <c r="K523" s="24" t="str">
        <f>IFERROR(__xludf.DUMMYFUNCTION("""COMPUTED_VALUE"""),"")</f>
        <v/>
      </c>
      <c r="L523" s="24" t="str">
        <f>IFERROR(__xludf.DUMMYFUNCTION("""COMPUTED_VALUE"""),"")</f>
        <v/>
      </c>
      <c r="M523" s="24" t="str">
        <f>IFERROR(__xludf.DUMMYFUNCTION("""COMPUTED_VALUE"""),"")</f>
        <v/>
      </c>
      <c r="O523" s="24" t="str">
        <f>IFERROR(__xludf.DUMMYFUNCTION("""COMPUTED_VALUE"""),"")</f>
        <v/>
      </c>
      <c r="P523" s="24" t="str">
        <f>IFERROR(__xludf.DUMMYFUNCTION("""COMPUTED_VALUE"""),"")</f>
        <v/>
      </c>
      <c r="Q523" s="24" t="str">
        <f>IFERROR(__xludf.DUMMYFUNCTION("""COMPUTED_VALUE"""),"")</f>
        <v/>
      </c>
      <c r="R523" s="24" t="s">
        <v>75</v>
      </c>
      <c r="S523" s="24" t="s">
        <v>75</v>
      </c>
      <c r="T523" s="24" t="s">
        <v>75</v>
      </c>
      <c r="U523" s="24" t="str">
        <f>IFERROR(__xludf.DUMMYFUNCTION("""COMPUTED_VALUE"""),"")</f>
        <v/>
      </c>
      <c r="V523" s="25"/>
    </row>
    <row r="524">
      <c r="J524" s="24" t="str">
        <f>IFERROR(__xludf.DUMMYFUNCTION("""COMPUTED_VALUE"""),"")</f>
        <v/>
      </c>
      <c r="K524" s="24" t="str">
        <f>IFERROR(__xludf.DUMMYFUNCTION("""COMPUTED_VALUE"""),"")</f>
        <v/>
      </c>
      <c r="L524" s="24" t="str">
        <f>IFERROR(__xludf.DUMMYFUNCTION("""COMPUTED_VALUE"""),"")</f>
        <v/>
      </c>
      <c r="M524" s="24" t="str">
        <f>IFERROR(__xludf.DUMMYFUNCTION("""COMPUTED_VALUE"""),"")</f>
        <v/>
      </c>
      <c r="O524" s="24" t="str">
        <f>IFERROR(__xludf.DUMMYFUNCTION("""COMPUTED_VALUE"""),"")</f>
        <v/>
      </c>
      <c r="P524" s="24" t="str">
        <f>IFERROR(__xludf.DUMMYFUNCTION("""COMPUTED_VALUE"""),"")</f>
        <v/>
      </c>
      <c r="Q524" s="24" t="str">
        <f>IFERROR(__xludf.DUMMYFUNCTION("""COMPUTED_VALUE"""),"")</f>
        <v/>
      </c>
      <c r="R524" s="24" t="s">
        <v>75</v>
      </c>
      <c r="S524" s="24" t="s">
        <v>75</v>
      </c>
      <c r="T524" s="24" t="s">
        <v>75</v>
      </c>
      <c r="U524" s="24" t="str">
        <f>IFERROR(__xludf.DUMMYFUNCTION("""COMPUTED_VALUE"""),"")</f>
        <v/>
      </c>
      <c r="V524" s="25"/>
    </row>
    <row r="525">
      <c r="J525" s="24" t="str">
        <f>IFERROR(__xludf.DUMMYFUNCTION("""COMPUTED_VALUE"""),"")</f>
        <v/>
      </c>
      <c r="K525" s="24" t="str">
        <f>IFERROR(__xludf.DUMMYFUNCTION("""COMPUTED_VALUE"""),"")</f>
        <v/>
      </c>
      <c r="L525" s="24" t="str">
        <f>IFERROR(__xludf.DUMMYFUNCTION("""COMPUTED_VALUE"""),"")</f>
        <v/>
      </c>
      <c r="M525" s="24" t="str">
        <f>IFERROR(__xludf.DUMMYFUNCTION("""COMPUTED_VALUE"""),"")</f>
        <v/>
      </c>
      <c r="O525" s="24" t="str">
        <f>IFERROR(__xludf.DUMMYFUNCTION("""COMPUTED_VALUE"""),"")</f>
        <v/>
      </c>
      <c r="P525" s="24" t="str">
        <f>IFERROR(__xludf.DUMMYFUNCTION("""COMPUTED_VALUE"""),"")</f>
        <v/>
      </c>
      <c r="Q525" s="24" t="str">
        <f>IFERROR(__xludf.DUMMYFUNCTION("""COMPUTED_VALUE"""),"")</f>
        <v/>
      </c>
      <c r="R525" s="24" t="s">
        <v>75</v>
      </c>
      <c r="S525" s="24" t="s">
        <v>75</v>
      </c>
      <c r="T525" s="24" t="s">
        <v>75</v>
      </c>
      <c r="U525" s="24" t="str">
        <f>IFERROR(__xludf.DUMMYFUNCTION("""COMPUTED_VALUE"""),"")</f>
        <v/>
      </c>
      <c r="V525" s="25"/>
    </row>
    <row r="526">
      <c r="J526" s="24" t="str">
        <f>IFERROR(__xludf.DUMMYFUNCTION("""COMPUTED_VALUE"""),"")</f>
        <v/>
      </c>
      <c r="K526" s="24" t="str">
        <f>IFERROR(__xludf.DUMMYFUNCTION("""COMPUTED_VALUE"""),"")</f>
        <v/>
      </c>
      <c r="L526" s="24" t="str">
        <f>IFERROR(__xludf.DUMMYFUNCTION("""COMPUTED_VALUE"""),"")</f>
        <v/>
      </c>
      <c r="M526" s="24" t="str">
        <f>IFERROR(__xludf.DUMMYFUNCTION("""COMPUTED_VALUE"""),"")</f>
        <v/>
      </c>
      <c r="O526" s="24" t="str">
        <f>IFERROR(__xludf.DUMMYFUNCTION("""COMPUTED_VALUE"""),"")</f>
        <v/>
      </c>
      <c r="P526" s="24" t="str">
        <f>IFERROR(__xludf.DUMMYFUNCTION("""COMPUTED_VALUE"""),"")</f>
        <v/>
      </c>
      <c r="Q526" s="24" t="str">
        <f>IFERROR(__xludf.DUMMYFUNCTION("""COMPUTED_VALUE"""),"")</f>
        <v/>
      </c>
      <c r="R526" s="24" t="s">
        <v>75</v>
      </c>
      <c r="S526" s="24" t="s">
        <v>75</v>
      </c>
      <c r="T526" s="24" t="s">
        <v>75</v>
      </c>
      <c r="U526" s="24" t="str">
        <f>IFERROR(__xludf.DUMMYFUNCTION("""COMPUTED_VALUE"""),"")</f>
        <v/>
      </c>
      <c r="V526" s="25"/>
    </row>
    <row r="527">
      <c r="J527" s="24" t="str">
        <f>IFERROR(__xludf.DUMMYFUNCTION("""COMPUTED_VALUE"""),"")</f>
        <v/>
      </c>
      <c r="K527" s="24" t="str">
        <f>IFERROR(__xludf.DUMMYFUNCTION("""COMPUTED_VALUE"""),"")</f>
        <v/>
      </c>
      <c r="L527" s="24" t="str">
        <f>IFERROR(__xludf.DUMMYFUNCTION("""COMPUTED_VALUE"""),"")</f>
        <v/>
      </c>
      <c r="M527" s="24" t="str">
        <f>IFERROR(__xludf.DUMMYFUNCTION("""COMPUTED_VALUE"""),"")</f>
        <v/>
      </c>
      <c r="O527" s="24" t="str">
        <f>IFERROR(__xludf.DUMMYFUNCTION("""COMPUTED_VALUE"""),"")</f>
        <v/>
      </c>
      <c r="P527" s="24" t="str">
        <f>IFERROR(__xludf.DUMMYFUNCTION("""COMPUTED_VALUE"""),"")</f>
        <v/>
      </c>
      <c r="Q527" s="24" t="str">
        <f>IFERROR(__xludf.DUMMYFUNCTION("""COMPUTED_VALUE"""),"")</f>
        <v/>
      </c>
      <c r="R527" s="24" t="s">
        <v>75</v>
      </c>
      <c r="S527" s="24" t="s">
        <v>75</v>
      </c>
      <c r="T527" s="24" t="s">
        <v>75</v>
      </c>
      <c r="U527" s="24" t="str">
        <f>IFERROR(__xludf.DUMMYFUNCTION("""COMPUTED_VALUE"""),"")</f>
        <v/>
      </c>
      <c r="V527" s="25"/>
    </row>
    <row r="528">
      <c r="J528" s="24" t="str">
        <f>IFERROR(__xludf.DUMMYFUNCTION("""COMPUTED_VALUE"""),"")</f>
        <v/>
      </c>
      <c r="K528" s="24" t="str">
        <f>IFERROR(__xludf.DUMMYFUNCTION("""COMPUTED_VALUE"""),"")</f>
        <v/>
      </c>
      <c r="L528" s="24" t="str">
        <f>IFERROR(__xludf.DUMMYFUNCTION("""COMPUTED_VALUE"""),"")</f>
        <v/>
      </c>
      <c r="M528" s="24" t="str">
        <f>IFERROR(__xludf.DUMMYFUNCTION("""COMPUTED_VALUE"""),"")</f>
        <v/>
      </c>
      <c r="O528" s="24" t="str">
        <f>IFERROR(__xludf.DUMMYFUNCTION("""COMPUTED_VALUE"""),"")</f>
        <v/>
      </c>
      <c r="P528" s="24" t="str">
        <f>IFERROR(__xludf.DUMMYFUNCTION("""COMPUTED_VALUE"""),"")</f>
        <v/>
      </c>
      <c r="Q528" s="24" t="str">
        <f>IFERROR(__xludf.DUMMYFUNCTION("""COMPUTED_VALUE"""),"")</f>
        <v/>
      </c>
      <c r="R528" s="24" t="s">
        <v>75</v>
      </c>
      <c r="S528" s="24" t="s">
        <v>75</v>
      </c>
      <c r="T528" s="24" t="s">
        <v>75</v>
      </c>
      <c r="U528" s="24" t="str">
        <f>IFERROR(__xludf.DUMMYFUNCTION("""COMPUTED_VALUE"""),"")</f>
        <v/>
      </c>
      <c r="V528" s="25"/>
    </row>
    <row r="529">
      <c r="J529" s="24" t="str">
        <f>IFERROR(__xludf.DUMMYFUNCTION("""COMPUTED_VALUE"""),"")</f>
        <v/>
      </c>
      <c r="K529" s="24" t="str">
        <f>IFERROR(__xludf.DUMMYFUNCTION("""COMPUTED_VALUE"""),"")</f>
        <v/>
      </c>
      <c r="L529" s="24" t="str">
        <f>IFERROR(__xludf.DUMMYFUNCTION("""COMPUTED_VALUE"""),"")</f>
        <v/>
      </c>
      <c r="M529" s="24" t="str">
        <f>IFERROR(__xludf.DUMMYFUNCTION("""COMPUTED_VALUE"""),"")</f>
        <v/>
      </c>
      <c r="O529" s="24" t="str">
        <f>IFERROR(__xludf.DUMMYFUNCTION("""COMPUTED_VALUE"""),"")</f>
        <v/>
      </c>
      <c r="P529" s="24" t="str">
        <f>IFERROR(__xludf.DUMMYFUNCTION("""COMPUTED_VALUE"""),"")</f>
        <v/>
      </c>
      <c r="Q529" s="24" t="str">
        <f>IFERROR(__xludf.DUMMYFUNCTION("""COMPUTED_VALUE"""),"")</f>
        <v/>
      </c>
      <c r="R529" s="24" t="s">
        <v>75</v>
      </c>
      <c r="S529" s="24" t="s">
        <v>75</v>
      </c>
      <c r="T529" s="24" t="s">
        <v>75</v>
      </c>
      <c r="U529" s="24" t="str">
        <f>IFERROR(__xludf.DUMMYFUNCTION("""COMPUTED_VALUE"""),"")</f>
        <v/>
      </c>
      <c r="V529" s="25"/>
    </row>
    <row r="530">
      <c r="J530" s="24" t="str">
        <f>IFERROR(__xludf.DUMMYFUNCTION("""COMPUTED_VALUE"""),"")</f>
        <v/>
      </c>
      <c r="K530" s="24" t="str">
        <f>IFERROR(__xludf.DUMMYFUNCTION("""COMPUTED_VALUE"""),"")</f>
        <v/>
      </c>
      <c r="L530" s="24" t="str">
        <f>IFERROR(__xludf.DUMMYFUNCTION("""COMPUTED_VALUE"""),"")</f>
        <v/>
      </c>
      <c r="M530" s="24" t="str">
        <f>IFERROR(__xludf.DUMMYFUNCTION("""COMPUTED_VALUE"""),"")</f>
        <v/>
      </c>
      <c r="O530" s="24" t="str">
        <f>IFERROR(__xludf.DUMMYFUNCTION("""COMPUTED_VALUE"""),"")</f>
        <v/>
      </c>
      <c r="P530" s="24" t="str">
        <f>IFERROR(__xludf.DUMMYFUNCTION("""COMPUTED_VALUE"""),"")</f>
        <v/>
      </c>
      <c r="Q530" s="24" t="str">
        <f>IFERROR(__xludf.DUMMYFUNCTION("""COMPUTED_VALUE"""),"")</f>
        <v/>
      </c>
      <c r="R530" s="24" t="s">
        <v>75</v>
      </c>
      <c r="S530" s="24" t="s">
        <v>75</v>
      </c>
      <c r="T530" s="24" t="s">
        <v>75</v>
      </c>
      <c r="U530" s="24" t="str">
        <f>IFERROR(__xludf.DUMMYFUNCTION("""COMPUTED_VALUE"""),"")</f>
        <v/>
      </c>
      <c r="V530" s="25"/>
    </row>
    <row r="531">
      <c r="J531" s="24" t="str">
        <f>IFERROR(__xludf.DUMMYFUNCTION("""COMPUTED_VALUE"""),"")</f>
        <v/>
      </c>
      <c r="K531" s="24" t="str">
        <f>IFERROR(__xludf.DUMMYFUNCTION("""COMPUTED_VALUE"""),"")</f>
        <v/>
      </c>
      <c r="L531" s="24" t="str">
        <f>IFERROR(__xludf.DUMMYFUNCTION("""COMPUTED_VALUE"""),"")</f>
        <v/>
      </c>
      <c r="M531" s="24" t="str">
        <f>IFERROR(__xludf.DUMMYFUNCTION("""COMPUTED_VALUE"""),"")</f>
        <v/>
      </c>
      <c r="O531" s="24" t="str">
        <f>IFERROR(__xludf.DUMMYFUNCTION("""COMPUTED_VALUE"""),"")</f>
        <v/>
      </c>
      <c r="P531" s="24" t="str">
        <f>IFERROR(__xludf.DUMMYFUNCTION("""COMPUTED_VALUE"""),"")</f>
        <v/>
      </c>
      <c r="Q531" s="24" t="str">
        <f>IFERROR(__xludf.DUMMYFUNCTION("""COMPUTED_VALUE"""),"")</f>
        <v/>
      </c>
      <c r="R531" s="24" t="s">
        <v>75</v>
      </c>
      <c r="S531" s="24" t="s">
        <v>75</v>
      </c>
      <c r="T531" s="24" t="s">
        <v>75</v>
      </c>
      <c r="U531" s="24" t="str">
        <f>IFERROR(__xludf.DUMMYFUNCTION("""COMPUTED_VALUE"""),"")</f>
        <v/>
      </c>
      <c r="V531" s="25"/>
    </row>
    <row r="532">
      <c r="J532" s="24" t="str">
        <f>IFERROR(__xludf.DUMMYFUNCTION("""COMPUTED_VALUE"""),"")</f>
        <v/>
      </c>
      <c r="K532" s="24" t="str">
        <f>IFERROR(__xludf.DUMMYFUNCTION("""COMPUTED_VALUE"""),"")</f>
        <v/>
      </c>
      <c r="L532" s="24" t="str">
        <f>IFERROR(__xludf.DUMMYFUNCTION("""COMPUTED_VALUE"""),"")</f>
        <v/>
      </c>
      <c r="M532" s="24" t="str">
        <f>IFERROR(__xludf.DUMMYFUNCTION("""COMPUTED_VALUE"""),"")</f>
        <v/>
      </c>
      <c r="O532" s="24" t="str">
        <f>IFERROR(__xludf.DUMMYFUNCTION("""COMPUTED_VALUE"""),"")</f>
        <v/>
      </c>
      <c r="P532" s="24" t="str">
        <f>IFERROR(__xludf.DUMMYFUNCTION("""COMPUTED_VALUE"""),"")</f>
        <v/>
      </c>
      <c r="Q532" s="24" t="str">
        <f>IFERROR(__xludf.DUMMYFUNCTION("""COMPUTED_VALUE"""),"")</f>
        <v/>
      </c>
      <c r="R532" s="24" t="s">
        <v>75</v>
      </c>
      <c r="S532" s="24" t="s">
        <v>75</v>
      </c>
      <c r="T532" s="24" t="s">
        <v>75</v>
      </c>
      <c r="U532" s="24" t="str">
        <f>IFERROR(__xludf.DUMMYFUNCTION("""COMPUTED_VALUE"""),"")</f>
        <v/>
      </c>
      <c r="V532" s="25"/>
    </row>
    <row r="533">
      <c r="J533" s="24" t="str">
        <f>IFERROR(__xludf.DUMMYFUNCTION("""COMPUTED_VALUE"""),"")</f>
        <v/>
      </c>
      <c r="K533" s="24" t="str">
        <f>IFERROR(__xludf.DUMMYFUNCTION("""COMPUTED_VALUE"""),"")</f>
        <v/>
      </c>
      <c r="L533" s="24" t="str">
        <f>IFERROR(__xludf.DUMMYFUNCTION("""COMPUTED_VALUE"""),"")</f>
        <v/>
      </c>
      <c r="M533" s="24" t="str">
        <f>IFERROR(__xludf.DUMMYFUNCTION("""COMPUTED_VALUE"""),"")</f>
        <v/>
      </c>
      <c r="O533" s="24" t="str">
        <f>IFERROR(__xludf.DUMMYFUNCTION("""COMPUTED_VALUE"""),"")</f>
        <v/>
      </c>
      <c r="P533" s="24" t="str">
        <f>IFERROR(__xludf.DUMMYFUNCTION("""COMPUTED_VALUE"""),"")</f>
        <v/>
      </c>
      <c r="Q533" s="24" t="str">
        <f>IFERROR(__xludf.DUMMYFUNCTION("""COMPUTED_VALUE"""),"")</f>
        <v/>
      </c>
      <c r="R533" s="24" t="s">
        <v>75</v>
      </c>
      <c r="S533" s="24" t="s">
        <v>75</v>
      </c>
      <c r="T533" s="24" t="s">
        <v>75</v>
      </c>
      <c r="U533" s="24" t="str">
        <f>IFERROR(__xludf.DUMMYFUNCTION("""COMPUTED_VALUE"""),"")</f>
        <v/>
      </c>
      <c r="V533" s="25"/>
    </row>
    <row r="534">
      <c r="J534" s="24" t="str">
        <f>IFERROR(__xludf.DUMMYFUNCTION("""COMPUTED_VALUE"""),"")</f>
        <v/>
      </c>
      <c r="K534" s="24" t="str">
        <f>IFERROR(__xludf.DUMMYFUNCTION("""COMPUTED_VALUE"""),"")</f>
        <v/>
      </c>
      <c r="L534" s="24" t="str">
        <f>IFERROR(__xludf.DUMMYFUNCTION("""COMPUTED_VALUE"""),"")</f>
        <v/>
      </c>
      <c r="M534" s="24" t="str">
        <f>IFERROR(__xludf.DUMMYFUNCTION("""COMPUTED_VALUE"""),"")</f>
        <v/>
      </c>
      <c r="O534" s="24" t="str">
        <f>IFERROR(__xludf.DUMMYFUNCTION("""COMPUTED_VALUE"""),"")</f>
        <v/>
      </c>
      <c r="P534" s="24" t="str">
        <f>IFERROR(__xludf.DUMMYFUNCTION("""COMPUTED_VALUE"""),"")</f>
        <v/>
      </c>
      <c r="Q534" s="24" t="str">
        <f>IFERROR(__xludf.DUMMYFUNCTION("""COMPUTED_VALUE"""),"")</f>
        <v/>
      </c>
      <c r="R534" s="24" t="s">
        <v>75</v>
      </c>
      <c r="S534" s="24" t="s">
        <v>75</v>
      </c>
      <c r="T534" s="24" t="s">
        <v>75</v>
      </c>
      <c r="U534" s="24" t="str">
        <f>IFERROR(__xludf.DUMMYFUNCTION("""COMPUTED_VALUE"""),"")</f>
        <v/>
      </c>
      <c r="V534" s="25"/>
    </row>
    <row r="535">
      <c r="J535" s="24" t="str">
        <f>IFERROR(__xludf.DUMMYFUNCTION("""COMPUTED_VALUE"""),"")</f>
        <v/>
      </c>
      <c r="K535" s="24" t="str">
        <f>IFERROR(__xludf.DUMMYFUNCTION("""COMPUTED_VALUE"""),"")</f>
        <v/>
      </c>
      <c r="L535" s="24" t="str">
        <f>IFERROR(__xludf.DUMMYFUNCTION("""COMPUTED_VALUE"""),"")</f>
        <v/>
      </c>
      <c r="M535" s="24" t="str">
        <f>IFERROR(__xludf.DUMMYFUNCTION("""COMPUTED_VALUE"""),"")</f>
        <v/>
      </c>
      <c r="O535" s="24" t="str">
        <f>IFERROR(__xludf.DUMMYFUNCTION("""COMPUTED_VALUE"""),"")</f>
        <v/>
      </c>
      <c r="P535" s="24" t="str">
        <f>IFERROR(__xludf.DUMMYFUNCTION("""COMPUTED_VALUE"""),"")</f>
        <v/>
      </c>
      <c r="Q535" s="24" t="str">
        <f>IFERROR(__xludf.DUMMYFUNCTION("""COMPUTED_VALUE"""),"")</f>
        <v/>
      </c>
      <c r="R535" s="24" t="s">
        <v>75</v>
      </c>
      <c r="S535" s="24" t="s">
        <v>75</v>
      </c>
      <c r="T535" s="24" t="s">
        <v>75</v>
      </c>
      <c r="U535" s="24" t="str">
        <f>IFERROR(__xludf.DUMMYFUNCTION("""COMPUTED_VALUE"""),"")</f>
        <v/>
      </c>
      <c r="V535" s="25"/>
    </row>
    <row r="536">
      <c r="J536" s="24" t="str">
        <f>IFERROR(__xludf.DUMMYFUNCTION("""COMPUTED_VALUE"""),"")</f>
        <v/>
      </c>
      <c r="K536" s="24" t="str">
        <f>IFERROR(__xludf.DUMMYFUNCTION("""COMPUTED_VALUE"""),"")</f>
        <v/>
      </c>
      <c r="L536" s="24" t="str">
        <f>IFERROR(__xludf.DUMMYFUNCTION("""COMPUTED_VALUE"""),"")</f>
        <v/>
      </c>
      <c r="M536" s="24" t="str">
        <f>IFERROR(__xludf.DUMMYFUNCTION("""COMPUTED_VALUE"""),"")</f>
        <v/>
      </c>
      <c r="O536" s="24" t="str">
        <f>IFERROR(__xludf.DUMMYFUNCTION("""COMPUTED_VALUE"""),"")</f>
        <v/>
      </c>
      <c r="P536" s="24" t="str">
        <f>IFERROR(__xludf.DUMMYFUNCTION("""COMPUTED_VALUE"""),"")</f>
        <v/>
      </c>
      <c r="Q536" s="24" t="str">
        <f>IFERROR(__xludf.DUMMYFUNCTION("""COMPUTED_VALUE"""),"")</f>
        <v/>
      </c>
      <c r="R536" s="24" t="s">
        <v>75</v>
      </c>
      <c r="S536" s="24" t="s">
        <v>75</v>
      </c>
      <c r="T536" s="24" t="s">
        <v>75</v>
      </c>
      <c r="U536" s="24" t="str">
        <f>IFERROR(__xludf.DUMMYFUNCTION("""COMPUTED_VALUE"""),"")</f>
        <v/>
      </c>
      <c r="V536" s="25"/>
    </row>
    <row r="537">
      <c r="J537" s="24" t="str">
        <f>IFERROR(__xludf.DUMMYFUNCTION("""COMPUTED_VALUE"""),"")</f>
        <v/>
      </c>
      <c r="K537" s="24" t="str">
        <f>IFERROR(__xludf.DUMMYFUNCTION("""COMPUTED_VALUE"""),"")</f>
        <v/>
      </c>
      <c r="L537" s="24" t="str">
        <f>IFERROR(__xludf.DUMMYFUNCTION("""COMPUTED_VALUE"""),"")</f>
        <v/>
      </c>
      <c r="M537" s="24" t="str">
        <f>IFERROR(__xludf.DUMMYFUNCTION("""COMPUTED_VALUE"""),"")</f>
        <v/>
      </c>
      <c r="O537" s="24" t="str">
        <f>IFERROR(__xludf.DUMMYFUNCTION("""COMPUTED_VALUE"""),"")</f>
        <v/>
      </c>
      <c r="P537" s="24" t="str">
        <f>IFERROR(__xludf.DUMMYFUNCTION("""COMPUTED_VALUE"""),"")</f>
        <v/>
      </c>
      <c r="Q537" s="24" t="str">
        <f>IFERROR(__xludf.DUMMYFUNCTION("""COMPUTED_VALUE"""),"")</f>
        <v/>
      </c>
      <c r="R537" s="24" t="s">
        <v>75</v>
      </c>
      <c r="S537" s="24" t="s">
        <v>75</v>
      </c>
      <c r="T537" s="24" t="s">
        <v>75</v>
      </c>
      <c r="U537" s="24" t="str">
        <f>IFERROR(__xludf.DUMMYFUNCTION("""COMPUTED_VALUE"""),"")</f>
        <v/>
      </c>
      <c r="V537" s="25"/>
    </row>
    <row r="538">
      <c r="J538" s="24" t="str">
        <f>IFERROR(__xludf.DUMMYFUNCTION("""COMPUTED_VALUE"""),"")</f>
        <v/>
      </c>
      <c r="K538" s="24" t="str">
        <f>IFERROR(__xludf.DUMMYFUNCTION("""COMPUTED_VALUE"""),"")</f>
        <v/>
      </c>
      <c r="L538" s="24" t="str">
        <f>IFERROR(__xludf.DUMMYFUNCTION("""COMPUTED_VALUE"""),"")</f>
        <v/>
      </c>
      <c r="M538" s="24" t="str">
        <f>IFERROR(__xludf.DUMMYFUNCTION("""COMPUTED_VALUE"""),"")</f>
        <v/>
      </c>
      <c r="O538" s="24" t="str">
        <f>IFERROR(__xludf.DUMMYFUNCTION("""COMPUTED_VALUE"""),"")</f>
        <v/>
      </c>
      <c r="P538" s="24" t="str">
        <f>IFERROR(__xludf.DUMMYFUNCTION("""COMPUTED_VALUE"""),"")</f>
        <v/>
      </c>
      <c r="Q538" s="24" t="str">
        <f>IFERROR(__xludf.DUMMYFUNCTION("""COMPUTED_VALUE"""),"")</f>
        <v/>
      </c>
      <c r="R538" s="24" t="s">
        <v>75</v>
      </c>
      <c r="S538" s="24" t="s">
        <v>75</v>
      </c>
      <c r="T538" s="24" t="s">
        <v>75</v>
      </c>
      <c r="U538" s="24" t="str">
        <f>IFERROR(__xludf.DUMMYFUNCTION("""COMPUTED_VALUE"""),"")</f>
        <v/>
      </c>
      <c r="V538" s="25"/>
    </row>
    <row r="539">
      <c r="J539" s="24" t="str">
        <f>IFERROR(__xludf.DUMMYFUNCTION("""COMPUTED_VALUE"""),"")</f>
        <v/>
      </c>
      <c r="K539" s="24" t="str">
        <f>IFERROR(__xludf.DUMMYFUNCTION("""COMPUTED_VALUE"""),"")</f>
        <v/>
      </c>
      <c r="L539" s="24" t="str">
        <f>IFERROR(__xludf.DUMMYFUNCTION("""COMPUTED_VALUE"""),"")</f>
        <v/>
      </c>
      <c r="M539" s="24" t="str">
        <f>IFERROR(__xludf.DUMMYFUNCTION("""COMPUTED_VALUE"""),"")</f>
        <v/>
      </c>
      <c r="O539" s="24" t="str">
        <f>IFERROR(__xludf.DUMMYFUNCTION("""COMPUTED_VALUE"""),"")</f>
        <v/>
      </c>
      <c r="P539" s="24" t="str">
        <f>IFERROR(__xludf.DUMMYFUNCTION("""COMPUTED_VALUE"""),"")</f>
        <v/>
      </c>
      <c r="Q539" s="24" t="str">
        <f>IFERROR(__xludf.DUMMYFUNCTION("""COMPUTED_VALUE"""),"")</f>
        <v/>
      </c>
      <c r="R539" s="24" t="s">
        <v>75</v>
      </c>
      <c r="S539" s="24" t="s">
        <v>75</v>
      </c>
      <c r="T539" s="24" t="s">
        <v>75</v>
      </c>
      <c r="U539" s="24" t="str">
        <f>IFERROR(__xludf.DUMMYFUNCTION("""COMPUTED_VALUE"""),"")</f>
        <v/>
      </c>
      <c r="V539" s="25"/>
    </row>
    <row r="540">
      <c r="J540" s="24" t="str">
        <f>IFERROR(__xludf.DUMMYFUNCTION("""COMPUTED_VALUE"""),"")</f>
        <v/>
      </c>
      <c r="K540" s="24" t="str">
        <f>IFERROR(__xludf.DUMMYFUNCTION("""COMPUTED_VALUE"""),"")</f>
        <v/>
      </c>
      <c r="L540" s="24" t="str">
        <f>IFERROR(__xludf.DUMMYFUNCTION("""COMPUTED_VALUE"""),"")</f>
        <v/>
      </c>
      <c r="M540" s="24" t="str">
        <f>IFERROR(__xludf.DUMMYFUNCTION("""COMPUTED_VALUE"""),"")</f>
        <v/>
      </c>
      <c r="O540" s="24" t="str">
        <f>IFERROR(__xludf.DUMMYFUNCTION("""COMPUTED_VALUE"""),"")</f>
        <v/>
      </c>
      <c r="P540" s="24" t="str">
        <f>IFERROR(__xludf.DUMMYFUNCTION("""COMPUTED_VALUE"""),"")</f>
        <v/>
      </c>
      <c r="Q540" s="24" t="str">
        <f>IFERROR(__xludf.DUMMYFUNCTION("""COMPUTED_VALUE"""),"")</f>
        <v/>
      </c>
      <c r="R540" s="24" t="s">
        <v>75</v>
      </c>
      <c r="S540" s="24" t="s">
        <v>75</v>
      </c>
      <c r="T540" s="24" t="s">
        <v>75</v>
      </c>
      <c r="U540" s="24" t="str">
        <f>IFERROR(__xludf.DUMMYFUNCTION("""COMPUTED_VALUE"""),"")</f>
        <v/>
      </c>
      <c r="V540" s="25"/>
    </row>
    <row r="541">
      <c r="J541" s="24" t="str">
        <f>IFERROR(__xludf.DUMMYFUNCTION("""COMPUTED_VALUE"""),"")</f>
        <v/>
      </c>
      <c r="K541" s="24" t="str">
        <f>IFERROR(__xludf.DUMMYFUNCTION("""COMPUTED_VALUE"""),"")</f>
        <v/>
      </c>
      <c r="L541" s="24" t="str">
        <f>IFERROR(__xludf.DUMMYFUNCTION("""COMPUTED_VALUE"""),"")</f>
        <v/>
      </c>
      <c r="M541" s="24" t="str">
        <f>IFERROR(__xludf.DUMMYFUNCTION("""COMPUTED_VALUE"""),"")</f>
        <v/>
      </c>
      <c r="O541" s="24" t="str">
        <f>IFERROR(__xludf.DUMMYFUNCTION("""COMPUTED_VALUE"""),"")</f>
        <v/>
      </c>
      <c r="P541" s="24" t="str">
        <f>IFERROR(__xludf.DUMMYFUNCTION("""COMPUTED_VALUE"""),"")</f>
        <v/>
      </c>
      <c r="Q541" s="24" t="str">
        <f>IFERROR(__xludf.DUMMYFUNCTION("""COMPUTED_VALUE"""),"")</f>
        <v/>
      </c>
      <c r="R541" s="24" t="s">
        <v>75</v>
      </c>
      <c r="S541" s="24" t="s">
        <v>75</v>
      </c>
      <c r="T541" s="24" t="s">
        <v>75</v>
      </c>
      <c r="U541" s="24" t="str">
        <f>IFERROR(__xludf.DUMMYFUNCTION("""COMPUTED_VALUE"""),"")</f>
        <v/>
      </c>
      <c r="V541" s="25"/>
    </row>
    <row r="542">
      <c r="J542" s="24" t="str">
        <f>IFERROR(__xludf.DUMMYFUNCTION("""COMPUTED_VALUE"""),"")</f>
        <v/>
      </c>
      <c r="K542" s="24" t="str">
        <f>IFERROR(__xludf.DUMMYFUNCTION("""COMPUTED_VALUE"""),"")</f>
        <v/>
      </c>
      <c r="L542" s="24" t="str">
        <f>IFERROR(__xludf.DUMMYFUNCTION("""COMPUTED_VALUE"""),"")</f>
        <v/>
      </c>
      <c r="M542" s="24" t="str">
        <f>IFERROR(__xludf.DUMMYFUNCTION("""COMPUTED_VALUE"""),"")</f>
        <v/>
      </c>
      <c r="O542" s="24" t="str">
        <f>IFERROR(__xludf.DUMMYFUNCTION("""COMPUTED_VALUE"""),"")</f>
        <v/>
      </c>
      <c r="P542" s="24" t="str">
        <f>IFERROR(__xludf.DUMMYFUNCTION("""COMPUTED_VALUE"""),"")</f>
        <v/>
      </c>
      <c r="Q542" s="24" t="str">
        <f>IFERROR(__xludf.DUMMYFUNCTION("""COMPUTED_VALUE"""),"")</f>
        <v/>
      </c>
      <c r="R542" s="24" t="s">
        <v>75</v>
      </c>
      <c r="S542" s="24" t="s">
        <v>75</v>
      </c>
      <c r="T542" s="24" t="s">
        <v>75</v>
      </c>
      <c r="U542" s="24" t="str">
        <f>IFERROR(__xludf.DUMMYFUNCTION("""COMPUTED_VALUE"""),"")</f>
        <v/>
      </c>
      <c r="V542" s="25"/>
    </row>
    <row r="543">
      <c r="J543" s="24" t="str">
        <f>IFERROR(__xludf.DUMMYFUNCTION("""COMPUTED_VALUE"""),"")</f>
        <v/>
      </c>
      <c r="K543" s="24" t="str">
        <f>IFERROR(__xludf.DUMMYFUNCTION("""COMPUTED_VALUE"""),"")</f>
        <v/>
      </c>
      <c r="L543" s="24" t="str">
        <f>IFERROR(__xludf.DUMMYFUNCTION("""COMPUTED_VALUE"""),"")</f>
        <v/>
      </c>
      <c r="M543" s="24" t="str">
        <f>IFERROR(__xludf.DUMMYFUNCTION("""COMPUTED_VALUE"""),"")</f>
        <v/>
      </c>
      <c r="O543" s="24" t="str">
        <f>IFERROR(__xludf.DUMMYFUNCTION("""COMPUTED_VALUE"""),"")</f>
        <v/>
      </c>
      <c r="P543" s="24" t="str">
        <f>IFERROR(__xludf.DUMMYFUNCTION("""COMPUTED_VALUE"""),"")</f>
        <v/>
      </c>
      <c r="Q543" s="24" t="str">
        <f>IFERROR(__xludf.DUMMYFUNCTION("""COMPUTED_VALUE"""),"")</f>
        <v/>
      </c>
      <c r="R543" s="24" t="s">
        <v>75</v>
      </c>
      <c r="S543" s="24" t="s">
        <v>75</v>
      </c>
      <c r="T543" s="24" t="s">
        <v>75</v>
      </c>
      <c r="U543" s="24" t="str">
        <f>IFERROR(__xludf.DUMMYFUNCTION("""COMPUTED_VALUE"""),"")</f>
        <v/>
      </c>
      <c r="V543" s="25"/>
    </row>
    <row r="544">
      <c r="J544" s="24" t="str">
        <f>IFERROR(__xludf.DUMMYFUNCTION("""COMPUTED_VALUE"""),"")</f>
        <v/>
      </c>
      <c r="K544" s="24" t="str">
        <f>IFERROR(__xludf.DUMMYFUNCTION("""COMPUTED_VALUE"""),"")</f>
        <v/>
      </c>
      <c r="L544" s="24" t="str">
        <f>IFERROR(__xludf.DUMMYFUNCTION("""COMPUTED_VALUE"""),"")</f>
        <v/>
      </c>
      <c r="M544" s="24" t="str">
        <f>IFERROR(__xludf.DUMMYFUNCTION("""COMPUTED_VALUE"""),"")</f>
        <v/>
      </c>
      <c r="O544" s="24" t="str">
        <f>IFERROR(__xludf.DUMMYFUNCTION("""COMPUTED_VALUE"""),"")</f>
        <v/>
      </c>
      <c r="P544" s="24" t="str">
        <f>IFERROR(__xludf.DUMMYFUNCTION("""COMPUTED_VALUE"""),"")</f>
        <v/>
      </c>
      <c r="Q544" s="24" t="str">
        <f>IFERROR(__xludf.DUMMYFUNCTION("""COMPUTED_VALUE"""),"")</f>
        <v/>
      </c>
      <c r="R544" s="24" t="s">
        <v>75</v>
      </c>
      <c r="S544" s="24" t="s">
        <v>75</v>
      </c>
      <c r="T544" s="24" t="s">
        <v>75</v>
      </c>
      <c r="U544" s="24" t="str">
        <f>IFERROR(__xludf.DUMMYFUNCTION("""COMPUTED_VALUE"""),"")</f>
        <v/>
      </c>
      <c r="V544" s="25"/>
    </row>
    <row r="545">
      <c r="J545" s="24" t="str">
        <f>IFERROR(__xludf.DUMMYFUNCTION("""COMPUTED_VALUE"""),"")</f>
        <v/>
      </c>
      <c r="K545" s="24" t="str">
        <f>IFERROR(__xludf.DUMMYFUNCTION("""COMPUTED_VALUE"""),"")</f>
        <v/>
      </c>
      <c r="L545" s="24" t="str">
        <f>IFERROR(__xludf.DUMMYFUNCTION("""COMPUTED_VALUE"""),"")</f>
        <v/>
      </c>
      <c r="M545" s="24" t="str">
        <f>IFERROR(__xludf.DUMMYFUNCTION("""COMPUTED_VALUE"""),"")</f>
        <v/>
      </c>
      <c r="O545" s="24" t="str">
        <f>IFERROR(__xludf.DUMMYFUNCTION("""COMPUTED_VALUE"""),"")</f>
        <v/>
      </c>
      <c r="P545" s="24" t="str">
        <f>IFERROR(__xludf.DUMMYFUNCTION("""COMPUTED_VALUE"""),"")</f>
        <v/>
      </c>
      <c r="Q545" s="24" t="str">
        <f>IFERROR(__xludf.DUMMYFUNCTION("""COMPUTED_VALUE"""),"")</f>
        <v/>
      </c>
      <c r="R545" s="24" t="s">
        <v>75</v>
      </c>
      <c r="S545" s="24" t="s">
        <v>75</v>
      </c>
      <c r="T545" s="24" t="s">
        <v>75</v>
      </c>
      <c r="U545" s="24" t="str">
        <f>IFERROR(__xludf.DUMMYFUNCTION("""COMPUTED_VALUE"""),"")</f>
        <v/>
      </c>
      <c r="V545" s="25"/>
    </row>
    <row r="546">
      <c r="J546" s="24" t="str">
        <f>IFERROR(__xludf.DUMMYFUNCTION("""COMPUTED_VALUE"""),"")</f>
        <v/>
      </c>
      <c r="K546" s="24" t="str">
        <f>IFERROR(__xludf.DUMMYFUNCTION("""COMPUTED_VALUE"""),"")</f>
        <v/>
      </c>
      <c r="L546" s="24" t="str">
        <f>IFERROR(__xludf.DUMMYFUNCTION("""COMPUTED_VALUE"""),"")</f>
        <v/>
      </c>
      <c r="M546" s="24" t="str">
        <f>IFERROR(__xludf.DUMMYFUNCTION("""COMPUTED_VALUE"""),"")</f>
        <v/>
      </c>
      <c r="O546" s="24" t="str">
        <f>IFERROR(__xludf.DUMMYFUNCTION("""COMPUTED_VALUE"""),"")</f>
        <v/>
      </c>
      <c r="P546" s="24" t="str">
        <f>IFERROR(__xludf.DUMMYFUNCTION("""COMPUTED_VALUE"""),"")</f>
        <v/>
      </c>
      <c r="Q546" s="24" t="str">
        <f>IFERROR(__xludf.DUMMYFUNCTION("""COMPUTED_VALUE"""),"")</f>
        <v/>
      </c>
      <c r="R546" s="24" t="s">
        <v>75</v>
      </c>
      <c r="S546" s="24" t="s">
        <v>75</v>
      </c>
      <c r="T546" s="24" t="s">
        <v>75</v>
      </c>
      <c r="U546" s="24" t="str">
        <f>IFERROR(__xludf.DUMMYFUNCTION("""COMPUTED_VALUE"""),"")</f>
        <v/>
      </c>
      <c r="V546" s="25"/>
    </row>
    <row r="547">
      <c r="J547" s="24" t="str">
        <f>IFERROR(__xludf.DUMMYFUNCTION("""COMPUTED_VALUE"""),"")</f>
        <v/>
      </c>
      <c r="K547" s="24" t="str">
        <f>IFERROR(__xludf.DUMMYFUNCTION("""COMPUTED_VALUE"""),"")</f>
        <v/>
      </c>
      <c r="L547" s="24" t="str">
        <f>IFERROR(__xludf.DUMMYFUNCTION("""COMPUTED_VALUE"""),"")</f>
        <v/>
      </c>
      <c r="M547" s="24" t="str">
        <f>IFERROR(__xludf.DUMMYFUNCTION("""COMPUTED_VALUE"""),"")</f>
        <v/>
      </c>
      <c r="O547" s="24" t="str">
        <f>IFERROR(__xludf.DUMMYFUNCTION("""COMPUTED_VALUE"""),"")</f>
        <v/>
      </c>
      <c r="P547" s="24" t="str">
        <f>IFERROR(__xludf.DUMMYFUNCTION("""COMPUTED_VALUE"""),"")</f>
        <v/>
      </c>
      <c r="Q547" s="24" t="str">
        <f>IFERROR(__xludf.DUMMYFUNCTION("""COMPUTED_VALUE"""),"")</f>
        <v/>
      </c>
      <c r="R547" s="24" t="s">
        <v>75</v>
      </c>
      <c r="S547" s="24" t="s">
        <v>75</v>
      </c>
      <c r="T547" s="24" t="s">
        <v>75</v>
      </c>
      <c r="U547" s="24" t="str">
        <f>IFERROR(__xludf.DUMMYFUNCTION("""COMPUTED_VALUE"""),"")</f>
        <v/>
      </c>
      <c r="V547" s="25"/>
    </row>
    <row r="548">
      <c r="J548" s="24" t="str">
        <f>IFERROR(__xludf.DUMMYFUNCTION("""COMPUTED_VALUE"""),"")</f>
        <v/>
      </c>
      <c r="K548" s="24" t="str">
        <f>IFERROR(__xludf.DUMMYFUNCTION("""COMPUTED_VALUE"""),"")</f>
        <v/>
      </c>
      <c r="L548" s="24" t="str">
        <f>IFERROR(__xludf.DUMMYFUNCTION("""COMPUTED_VALUE"""),"")</f>
        <v/>
      </c>
      <c r="M548" s="24" t="str">
        <f>IFERROR(__xludf.DUMMYFUNCTION("""COMPUTED_VALUE"""),"")</f>
        <v/>
      </c>
      <c r="O548" s="24" t="str">
        <f>IFERROR(__xludf.DUMMYFUNCTION("""COMPUTED_VALUE"""),"")</f>
        <v/>
      </c>
      <c r="P548" s="24" t="str">
        <f>IFERROR(__xludf.DUMMYFUNCTION("""COMPUTED_VALUE"""),"")</f>
        <v/>
      </c>
      <c r="Q548" s="24" t="str">
        <f>IFERROR(__xludf.DUMMYFUNCTION("""COMPUTED_VALUE"""),"")</f>
        <v/>
      </c>
      <c r="R548" s="24" t="s">
        <v>75</v>
      </c>
      <c r="S548" s="24" t="s">
        <v>75</v>
      </c>
      <c r="T548" s="24" t="s">
        <v>75</v>
      </c>
      <c r="U548" s="24" t="str">
        <f>IFERROR(__xludf.DUMMYFUNCTION("""COMPUTED_VALUE"""),"")</f>
        <v/>
      </c>
      <c r="V548" s="25"/>
    </row>
    <row r="549">
      <c r="J549" s="24" t="str">
        <f>IFERROR(__xludf.DUMMYFUNCTION("""COMPUTED_VALUE"""),"")</f>
        <v/>
      </c>
      <c r="K549" s="24" t="str">
        <f>IFERROR(__xludf.DUMMYFUNCTION("""COMPUTED_VALUE"""),"")</f>
        <v/>
      </c>
      <c r="L549" s="24" t="str">
        <f>IFERROR(__xludf.DUMMYFUNCTION("""COMPUTED_VALUE"""),"")</f>
        <v/>
      </c>
      <c r="M549" s="24" t="str">
        <f>IFERROR(__xludf.DUMMYFUNCTION("""COMPUTED_VALUE"""),"")</f>
        <v/>
      </c>
      <c r="O549" s="24" t="str">
        <f>IFERROR(__xludf.DUMMYFUNCTION("""COMPUTED_VALUE"""),"")</f>
        <v/>
      </c>
      <c r="P549" s="24" t="str">
        <f>IFERROR(__xludf.DUMMYFUNCTION("""COMPUTED_VALUE"""),"")</f>
        <v/>
      </c>
      <c r="Q549" s="24" t="str">
        <f>IFERROR(__xludf.DUMMYFUNCTION("""COMPUTED_VALUE"""),"")</f>
        <v/>
      </c>
      <c r="R549" s="24" t="s">
        <v>75</v>
      </c>
      <c r="S549" s="24" t="s">
        <v>75</v>
      </c>
      <c r="T549" s="24" t="s">
        <v>75</v>
      </c>
      <c r="U549" s="24" t="str">
        <f>IFERROR(__xludf.DUMMYFUNCTION("""COMPUTED_VALUE"""),"")</f>
        <v/>
      </c>
      <c r="V549" s="25"/>
    </row>
    <row r="550">
      <c r="J550" s="24" t="str">
        <f>IFERROR(__xludf.DUMMYFUNCTION("""COMPUTED_VALUE"""),"")</f>
        <v/>
      </c>
      <c r="K550" s="24" t="str">
        <f>IFERROR(__xludf.DUMMYFUNCTION("""COMPUTED_VALUE"""),"")</f>
        <v/>
      </c>
      <c r="L550" s="24" t="str">
        <f>IFERROR(__xludf.DUMMYFUNCTION("""COMPUTED_VALUE"""),"")</f>
        <v/>
      </c>
      <c r="M550" s="24" t="str">
        <f>IFERROR(__xludf.DUMMYFUNCTION("""COMPUTED_VALUE"""),"")</f>
        <v/>
      </c>
      <c r="O550" s="24" t="str">
        <f>IFERROR(__xludf.DUMMYFUNCTION("""COMPUTED_VALUE"""),"")</f>
        <v/>
      </c>
      <c r="P550" s="24" t="str">
        <f>IFERROR(__xludf.DUMMYFUNCTION("""COMPUTED_VALUE"""),"")</f>
        <v/>
      </c>
      <c r="Q550" s="24" t="str">
        <f>IFERROR(__xludf.DUMMYFUNCTION("""COMPUTED_VALUE"""),"")</f>
        <v/>
      </c>
      <c r="R550" s="24" t="s">
        <v>75</v>
      </c>
      <c r="S550" s="24" t="s">
        <v>75</v>
      </c>
      <c r="T550" s="24" t="s">
        <v>75</v>
      </c>
      <c r="U550" s="24" t="str">
        <f>IFERROR(__xludf.DUMMYFUNCTION("""COMPUTED_VALUE"""),"")</f>
        <v/>
      </c>
      <c r="V550" s="25"/>
    </row>
    <row r="551">
      <c r="J551" s="24" t="str">
        <f>IFERROR(__xludf.DUMMYFUNCTION("""COMPUTED_VALUE"""),"")</f>
        <v/>
      </c>
      <c r="K551" s="24" t="str">
        <f>IFERROR(__xludf.DUMMYFUNCTION("""COMPUTED_VALUE"""),"")</f>
        <v/>
      </c>
      <c r="L551" s="24" t="str">
        <f>IFERROR(__xludf.DUMMYFUNCTION("""COMPUTED_VALUE"""),"")</f>
        <v/>
      </c>
      <c r="M551" s="24" t="str">
        <f>IFERROR(__xludf.DUMMYFUNCTION("""COMPUTED_VALUE"""),"")</f>
        <v/>
      </c>
      <c r="O551" s="24" t="str">
        <f>IFERROR(__xludf.DUMMYFUNCTION("""COMPUTED_VALUE"""),"")</f>
        <v/>
      </c>
      <c r="P551" s="24" t="str">
        <f>IFERROR(__xludf.DUMMYFUNCTION("""COMPUTED_VALUE"""),"")</f>
        <v/>
      </c>
      <c r="Q551" s="24" t="str">
        <f>IFERROR(__xludf.DUMMYFUNCTION("""COMPUTED_VALUE"""),"")</f>
        <v/>
      </c>
      <c r="R551" s="24" t="s">
        <v>75</v>
      </c>
      <c r="S551" s="24" t="s">
        <v>75</v>
      </c>
      <c r="T551" s="24" t="s">
        <v>75</v>
      </c>
      <c r="U551" s="24" t="str">
        <f>IFERROR(__xludf.DUMMYFUNCTION("""COMPUTED_VALUE"""),"")</f>
        <v/>
      </c>
      <c r="V551" s="25"/>
    </row>
    <row r="552">
      <c r="J552" s="24" t="str">
        <f>IFERROR(__xludf.DUMMYFUNCTION("""COMPUTED_VALUE"""),"")</f>
        <v/>
      </c>
      <c r="K552" s="24" t="str">
        <f>IFERROR(__xludf.DUMMYFUNCTION("""COMPUTED_VALUE"""),"")</f>
        <v/>
      </c>
      <c r="L552" s="24" t="str">
        <f>IFERROR(__xludf.DUMMYFUNCTION("""COMPUTED_VALUE"""),"")</f>
        <v/>
      </c>
      <c r="M552" s="24" t="str">
        <f>IFERROR(__xludf.DUMMYFUNCTION("""COMPUTED_VALUE"""),"")</f>
        <v/>
      </c>
      <c r="O552" s="24" t="str">
        <f>IFERROR(__xludf.DUMMYFUNCTION("""COMPUTED_VALUE"""),"")</f>
        <v/>
      </c>
      <c r="P552" s="24" t="str">
        <f>IFERROR(__xludf.DUMMYFUNCTION("""COMPUTED_VALUE"""),"")</f>
        <v/>
      </c>
      <c r="Q552" s="24" t="str">
        <f>IFERROR(__xludf.DUMMYFUNCTION("""COMPUTED_VALUE"""),"")</f>
        <v/>
      </c>
      <c r="R552" s="24" t="s">
        <v>75</v>
      </c>
      <c r="S552" s="24" t="s">
        <v>75</v>
      </c>
      <c r="T552" s="24" t="s">
        <v>75</v>
      </c>
      <c r="U552" s="24" t="str">
        <f>IFERROR(__xludf.DUMMYFUNCTION("""COMPUTED_VALUE"""),"")</f>
        <v/>
      </c>
      <c r="V552" s="25"/>
    </row>
    <row r="553">
      <c r="J553" s="24" t="str">
        <f>IFERROR(__xludf.DUMMYFUNCTION("""COMPUTED_VALUE"""),"")</f>
        <v/>
      </c>
      <c r="K553" s="24" t="str">
        <f>IFERROR(__xludf.DUMMYFUNCTION("""COMPUTED_VALUE"""),"")</f>
        <v/>
      </c>
      <c r="L553" s="24" t="str">
        <f>IFERROR(__xludf.DUMMYFUNCTION("""COMPUTED_VALUE"""),"")</f>
        <v/>
      </c>
      <c r="M553" s="24" t="str">
        <f>IFERROR(__xludf.DUMMYFUNCTION("""COMPUTED_VALUE"""),"")</f>
        <v/>
      </c>
      <c r="O553" s="24" t="str">
        <f>IFERROR(__xludf.DUMMYFUNCTION("""COMPUTED_VALUE"""),"")</f>
        <v/>
      </c>
      <c r="P553" s="24" t="str">
        <f>IFERROR(__xludf.DUMMYFUNCTION("""COMPUTED_VALUE"""),"")</f>
        <v/>
      </c>
      <c r="Q553" s="24" t="str">
        <f>IFERROR(__xludf.DUMMYFUNCTION("""COMPUTED_VALUE"""),"")</f>
        <v/>
      </c>
      <c r="R553" s="24" t="s">
        <v>75</v>
      </c>
      <c r="S553" s="24" t="s">
        <v>75</v>
      </c>
      <c r="T553" s="24" t="s">
        <v>75</v>
      </c>
      <c r="U553" s="24" t="str">
        <f>IFERROR(__xludf.DUMMYFUNCTION("""COMPUTED_VALUE"""),"")</f>
        <v/>
      </c>
      <c r="V553" s="25"/>
    </row>
    <row r="554">
      <c r="J554" s="24" t="str">
        <f>IFERROR(__xludf.DUMMYFUNCTION("""COMPUTED_VALUE"""),"")</f>
        <v/>
      </c>
      <c r="K554" s="24" t="str">
        <f>IFERROR(__xludf.DUMMYFUNCTION("""COMPUTED_VALUE"""),"")</f>
        <v/>
      </c>
      <c r="L554" s="24" t="str">
        <f>IFERROR(__xludf.DUMMYFUNCTION("""COMPUTED_VALUE"""),"")</f>
        <v/>
      </c>
      <c r="M554" s="24" t="str">
        <f>IFERROR(__xludf.DUMMYFUNCTION("""COMPUTED_VALUE"""),"")</f>
        <v/>
      </c>
      <c r="O554" s="24" t="str">
        <f>IFERROR(__xludf.DUMMYFUNCTION("""COMPUTED_VALUE"""),"")</f>
        <v/>
      </c>
      <c r="P554" s="24" t="str">
        <f>IFERROR(__xludf.DUMMYFUNCTION("""COMPUTED_VALUE"""),"")</f>
        <v/>
      </c>
      <c r="Q554" s="24" t="str">
        <f>IFERROR(__xludf.DUMMYFUNCTION("""COMPUTED_VALUE"""),"")</f>
        <v/>
      </c>
      <c r="R554" s="24" t="s">
        <v>75</v>
      </c>
      <c r="S554" s="24" t="s">
        <v>75</v>
      </c>
      <c r="T554" s="24" t="s">
        <v>75</v>
      </c>
      <c r="U554" s="24" t="str">
        <f>IFERROR(__xludf.DUMMYFUNCTION("""COMPUTED_VALUE"""),"")</f>
        <v/>
      </c>
      <c r="V554" s="25"/>
    </row>
    <row r="555">
      <c r="J555" s="24" t="str">
        <f>IFERROR(__xludf.DUMMYFUNCTION("""COMPUTED_VALUE"""),"")</f>
        <v/>
      </c>
      <c r="K555" s="24" t="str">
        <f>IFERROR(__xludf.DUMMYFUNCTION("""COMPUTED_VALUE"""),"")</f>
        <v/>
      </c>
      <c r="L555" s="24" t="str">
        <f>IFERROR(__xludf.DUMMYFUNCTION("""COMPUTED_VALUE"""),"")</f>
        <v/>
      </c>
      <c r="M555" s="24" t="str">
        <f>IFERROR(__xludf.DUMMYFUNCTION("""COMPUTED_VALUE"""),"")</f>
        <v/>
      </c>
      <c r="O555" s="24" t="str">
        <f>IFERROR(__xludf.DUMMYFUNCTION("""COMPUTED_VALUE"""),"")</f>
        <v/>
      </c>
      <c r="P555" s="24" t="str">
        <f>IFERROR(__xludf.DUMMYFUNCTION("""COMPUTED_VALUE"""),"")</f>
        <v/>
      </c>
      <c r="Q555" s="24" t="str">
        <f>IFERROR(__xludf.DUMMYFUNCTION("""COMPUTED_VALUE"""),"")</f>
        <v/>
      </c>
      <c r="R555" s="24" t="s">
        <v>75</v>
      </c>
      <c r="S555" s="24" t="s">
        <v>75</v>
      </c>
      <c r="T555" s="24" t="s">
        <v>75</v>
      </c>
      <c r="U555" s="24" t="str">
        <f>IFERROR(__xludf.DUMMYFUNCTION("""COMPUTED_VALUE"""),"")</f>
        <v/>
      </c>
      <c r="V555" s="25"/>
    </row>
    <row r="556">
      <c r="J556" s="24" t="str">
        <f>IFERROR(__xludf.DUMMYFUNCTION("""COMPUTED_VALUE"""),"")</f>
        <v/>
      </c>
      <c r="K556" s="24" t="str">
        <f>IFERROR(__xludf.DUMMYFUNCTION("""COMPUTED_VALUE"""),"")</f>
        <v/>
      </c>
      <c r="L556" s="24" t="str">
        <f>IFERROR(__xludf.DUMMYFUNCTION("""COMPUTED_VALUE"""),"")</f>
        <v/>
      </c>
      <c r="M556" s="24" t="str">
        <f>IFERROR(__xludf.DUMMYFUNCTION("""COMPUTED_VALUE"""),"")</f>
        <v/>
      </c>
      <c r="O556" s="24" t="str">
        <f>IFERROR(__xludf.DUMMYFUNCTION("""COMPUTED_VALUE"""),"")</f>
        <v/>
      </c>
      <c r="P556" s="24" t="str">
        <f>IFERROR(__xludf.DUMMYFUNCTION("""COMPUTED_VALUE"""),"")</f>
        <v/>
      </c>
      <c r="Q556" s="24" t="str">
        <f>IFERROR(__xludf.DUMMYFUNCTION("""COMPUTED_VALUE"""),"")</f>
        <v/>
      </c>
      <c r="R556" s="24" t="s">
        <v>75</v>
      </c>
      <c r="S556" s="24" t="s">
        <v>75</v>
      </c>
      <c r="T556" s="24" t="s">
        <v>75</v>
      </c>
      <c r="U556" s="24" t="str">
        <f>IFERROR(__xludf.DUMMYFUNCTION("""COMPUTED_VALUE"""),"")</f>
        <v/>
      </c>
      <c r="V556" s="25"/>
    </row>
    <row r="557">
      <c r="J557" s="24" t="str">
        <f>IFERROR(__xludf.DUMMYFUNCTION("""COMPUTED_VALUE"""),"")</f>
        <v/>
      </c>
      <c r="K557" s="24" t="str">
        <f>IFERROR(__xludf.DUMMYFUNCTION("""COMPUTED_VALUE"""),"")</f>
        <v/>
      </c>
      <c r="L557" s="24" t="str">
        <f>IFERROR(__xludf.DUMMYFUNCTION("""COMPUTED_VALUE"""),"")</f>
        <v/>
      </c>
      <c r="M557" s="24" t="str">
        <f>IFERROR(__xludf.DUMMYFUNCTION("""COMPUTED_VALUE"""),"")</f>
        <v/>
      </c>
      <c r="O557" s="24" t="str">
        <f>IFERROR(__xludf.DUMMYFUNCTION("""COMPUTED_VALUE"""),"")</f>
        <v/>
      </c>
      <c r="P557" s="24" t="str">
        <f>IFERROR(__xludf.DUMMYFUNCTION("""COMPUTED_VALUE"""),"")</f>
        <v/>
      </c>
      <c r="Q557" s="24" t="str">
        <f>IFERROR(__xludf.DUMMYFUNCTION("""COMPUTED_VALUE"""),"")</f>
        <v/>
      </c>
      <c r="R557" s="24" t="s">
        <v>75</v>
      </c>
      <c r="S557" s="24" t="s">
        <v>75</v>
      </c>
      <c r="T557" s="24" t="s">
        <v>75</v>
      </c>
      <c r="U557" s="24" t="str">
        <f>IFERROR(__xludf.DUMMYFUNCTION("""COMPUTED_VALUE"""),"")</f>
        <v/>
      </c>
      <c r="V557" s="25"/>
    </row>
    <row r="558">
      <c r="J558" s="24" t="str">
        <f>IFERROR(__xludf.DUMMYFUNCTION("""COMPUTED_VALUE"""),"")</f>
        <v/>
      </c>
      <c r="K558" s="24" t="str">
        <f>IFERROR(__xludf.DUMMYFUNCTION("""COMPUTED_VALUE"""),"")</f>
        <v/>
      </c>
      <c r="L558" s="24" t="str">
        <f>IFERROR(__xludf.DUMMYFUNCTION("""COMPUTED_VALUE"""),"")</f>
        <v/>
      </c>
      <c r="M558" s="24" t="str">
        <f>IFERROR(__xludf.DUMMYFUNCTION("""COMPUTED_VALUE"""),"")</f>
        <v/>
      </c>
      <c r="O558" s="24" t="str">
        <f>IFERROR(__xludf.DUMMYFUNCTION("""COMPUTED_VALUE"""),"")</f>
        <v/>
      </c>
      <c r="P558" s="24" t="str">
        <f>IFERROR(__xludf.DUMMYFUNCTION("""COMPUTED_VALUE"""),"")</f>
        <v/>
      </c>
      <c r="Q558" s="24" t="str">
        <f>IFERROR(__xludf.DUMMYFUNCTION("""COMPUTED_VALUE"""),"")</f>
        <v/>
      </c>
      <c r="R558" s="24" t="s">
        <v>75</v>
      </c>
      <c r="S558" s="24" t="s">
        <v>75</v>
      </c>
      <c r="T558" s="24" t="s">
        <v>75</v>
      </c>
      <c r="U558" s="24" t="str">
        <f>IFERROR(__xludf.DUMMYFUNCTION("""COMPUTED_VALUE"""),"")</f>
        <v/>
      </c>
      <c r="V558" s="25"/>
    </row>
    <row r="559">
      <c r="J559" s="24" t="str">
        <f>IFERROR(__xludf.DUMMYFUNCTION("""COMPUTED_VALUE"""),"")</f>
        <v/>
      </c>
      <c r="K559" s="24" t="str">
        <f>IFERROR(__xludf.DUMMYFUNCTION("""COMPUTED_VALUE"""),"")</f>
        <v/>
      </c>
      <c r="L559" s="24" t="str">
        <f>IFERROR(__xludf.DUMMYFUNCTION("""COMPUTED_VALUE"""),"")</f>
        <v/>
      </c>
      <c r="M559" s="24" t="str">
        <f>IFERROR(__xludf.DUMMYFUNCTION("""COMPUTED_VALUE"""),"")</f>
        <v/>
      </c>
      <c r="O559" s="24" t="str">
        <f>IFERROR(__xludf.DUMMYFUNCTION("""COMPUTED_VALUE"""),"")</f>
        <v/>
      </c>
      <c r="P559" s="24" t="str">
        <f>IFERROR(__xludf.DUMMYFUNCTION("""COMPUTED_VALUE"""),"")</f>
        <v/>
      </c>
      <c r="Q559" s="24" t="str">
        <f>IFERROR(__xludf.DUMMYFUNCTION("""COMPUTED_VALUE"""),"")</f>
        <v/>
      </c>
      <c r="R559" s="24" t="s">
        <v>75</v>
      </c>
      <c r="S559" s="24" t="s">
        <v>75</v>
      </c>
      <c r="T559" s="24" t="s">
        <v>75</v>
      </c>
      <c r="U559" s="24" t="str">
        <f>IFERROR(__xludf.DUMMYFUNCTION("""COMPUTED_VALUE"""),"")</f>
        <v/>
      </c>
      <c r="V559" s="25"/>
    </row>
    <row r="560">
      <c r="J560" s="24" t="str">
        <f>IFERROR(__xludf.DUMMYFUNCTION("""COMPUTED_VALUE"""),"")</f>
        <v/>
      </c>
      <c r="K560" s="24" t="str">
        <f>IFERROR(__xludf.DUMMYFUNCTION("""COMPUTED_VALUE"""),"")</f>
        <v/>
      </c>
      <c r="L560" s="24" t="str">
        <f>IFERROR(__xludf.DUMMYFUNCTION("""COMPUTED_VALUE"""),"")</f>
        <v/>
      </c>
      <c r="M560" s="24" t="str">
        <f>IFERROR(__xludf.DUMMYFUNCTION("""COMPUTED_VALUE"""),"")</f>
        <v/>
      </c>
      <c r="O560" s="24" t="str">
        <f>IFERROR(__xludf.DUMMYFUNCTION("""COMPUTED_VALUE"""),"")</f>
        <v/>
      </c>
      <c r="P560" s="24" t="str">
        <f>IFERROR(__xludf.DUMMYFUNCTION("""COMPUTED_VALUE"""),"")</f>
        <v/>
      </c>
      <c r="Q560" s="24" t="str">
        <f>IFERROR(__xludf.DUMMYFUNCTION("""COMPUTED_VALUE"""),"")</f>
        <v/>
      </c>
      <c r="R560" s="24" t="s">
        <v>75</v>
      </c>
      <c r="S560" s="24" t="s">
        <v>75</v>
      </c>
      <c r="T560" s="24" t="s">
        <v>75</v>
      </c>
      <c r="U560" s="24" t="str">
        <f>IFERROR(__xludf.DUMMYFUNCTION("""COMPUTED_VALUE"""),"")</f>
        <v/>
      </c>
      <c r="V560" s="25"/>
    </row>
    <row r="561">
      <c r="J561" s="24" t="str">
        <f>IFERROR(__xludf.DUMMYFUNCTION("""COMPUTED_VALUE"""),"")</f>
        <v/>
      </c>
      <c r="K561" s="24" t="str">
        <f>IFERROR(__xludf.DUMMYFUNCTION("""COMPUTED_VALUE"""),"")</f>
        <v/>
      </c>
      <c r="L561" s="24" t="str">
        <f>IFERROR(__xludf.DUMMYFUNCTION("""COMPUTED_VALUE"""),"")</f>
        <v/>
      </c>
      <c r="M561" s="24" t="str">
        <f>IFERROR(__xludf.DUMMYFUNCTION("""COMPUTED_VALUE"""),"")</f>
        <v/>
      </c>
      <c r="O561" s="24" t="str">
        <f>IFERROR(__xludf.DUMMYFUNCTION("""COMPUTED_VALUE"""),"")</f>
        <v/>
      </c>
      <c r="P561" s="24" t="str">
        <f>IFERROR(__xludf.DUMMYFUNCTION("""COMPUTED_VALUE"""),"")</f>
        <v/>
      </c>
      <c r="Q561" s="24" t="str">
        <f>IFERROR(__xludf.DUMMYFUNCTION("""COMPUTED_VALUE"""),"")</f>
        <v/>
      </c>
      <c r="R561" s="24" t="s">
        <v>75</v>
      </c>
      <c r="S561" s="24" t="s">
        <v>75</v>
      </c>
      <c r="T561" s="24" t="s">
        <v>75</v>
      </c>
      <c r="U561" s="24" t="str">
        <f>IFERROR(__xludf.DUMMYFUNCTION("""COMPUTED_VALUE"""),"")</f>
        <v/>
      </c>
      <c r="V561" s="25"/>
    </row>
    <row r="562">
      <c r="J562" s="24" t="str">
        <f>IFERROR(__xludf.DUMMYFUNCTION("""COMPUTED_VALUE"""),"")</f>
        <v/>
      </c>
      <c r="K562" s="24" t="str">
        <f>IFERROR(__xludf.DUMMYFUNCTION("""COMPUTED_VALUE"""),"")</f>
        <v/>
      </c>
      <c r="L562" s="24" t="str">
        <f>IFERROR(__xludf.DUMMYFUNCTION("""COMPUTED_VALUE"""),"")</f>
        <v/>
      </c>
      <c r="M562" s="24" t="str">
        <f>IFERROR(__xludf.DUMMYFUNCTION("""COMPUTED_VALUE"""),"")</f>
        <v/>
      </c>
      <c r="O562" s="24" t="str">
        <f>IFERROR(__xludf.DUMMYFUNCTION("""COMPUTED_VALUE"""),"")</f>
        <v/>
      </c>
      <c r="P562" s="24" t="str">
        <f>IFERROR(__xludf.DUMMYFUNCTION("""COMPUTED_VALUE"""),"")</f>
        <v/>
      </c>
      <c r="Q562" s="24" t="str">
        <f>IFERROR(__xludf.DUMMYFUNCTION("""COMPUTED_VALUE"""),"")</f>
        <v/>
      </c>
      <c r="R562" s="24" t="s">
        <v>75</v>
      </c>
      <c r="S562" s="24" t="s">
        <v>75</v>
      </c>
      <c r="T562" s="24" t="s">
        <v>75</v>
      </c>
      <c r="U562" s="24" t="str">
        <f>IFERROR(__xludf.DUMMYFUNCTION("""COMPUTED_VALUE"""),"")</f>
        <v/>
      </c>
      <c r="V562" s="25"/>
    </row>
    <row r="563">
      <c r="J563" s="24" t="str">
        <f>IFERROR(__xludf.DUMMYFUNCTION("""COMPUTED_VALUE"""),"")</f>
        <v/>
      </c>
      <c r="K563" s="24" t="str">
        <f>IFERROR(__xludf.DUMMYFUNCTION("""COMPUTED_VALUE"""),"")</f>
        <v/>
      </c>
      <c r="L563" s="24" t="str">
        <f>IFERROR(__xludf.DUMMYFUNCTION("""COMPUTED_VALUE"""),"")</f>
        <v/>
      </c>
      <c r="M563" s="24" t="str">
        <f>IFERROR(__xludf.DUMMYFUNCTION("""COMPUTED_VALUE"""),"")</f>
        <v/>
      </c>
      <c r="O563" s="24" t="str">
        <f>IFERROR(__xludf.DUMMYFUNCTION("""COMPUTED_VALUE"""),"")</f>
        <v/>
      </c>
      <c r="P563" s="24" t="str">
        <f>IFERROR(__xludf.DUMMYFUNCTION("""COMPUTED_VALUE"""),"")</f>
        <v/>
      </c>
      <c r="Q563" s="24" t="str">
        <f>IFERROR(__xludf.DUMMYFUNCTION("""COMPUTED_VALUE"""),"")</f>
        <v/>
      </c>
      <c r="R563" s="24" t="s">
        <v>75</v>
      </c>
      <c r="S563" s="24" t="s">
        <v>75</v>
      </c>
      <c r="T563" s="24" t="s">
        <v>75</v>
      </c>
      <c r="U563" s="24" t="str">
        <f>IFERROR(__xludf.DUMMYFUNCTION("""COMPUTED_VALUE"""),"")</f>
        <v/>
      </c>
      <c r="V563" s="25"/>
    </row>
    <row r="564">
      <c r="J564" s="24" t="str">
        <f>IFERROR(__xludf.DUMMYFUNCTION("""COMPUTED_VALUE"""),"")</f>
        <v/>
      </c>
      <c r="K564" s="24" t="str">
        <f>IFERROR(__xludf.DUMMYFUNCTION("""COMPUTED_VALUE"""),"")</f>
        <v/>
      </c>
      <c r="L564" s="24" t="str">
        <f>IFERROR(__xludf.DUMMYFUNCTION("""COMPUTED_VALUE"""),"")</f>
        <v/>
      </c>
      <c r="M564" s="24" t="str">
        <f>IFERROR(__xludf.DUMMYFUNCTION("""COMPUTED_VALUE"""),"")</f>
        <v/>
      </c>
      <c r="O564" s="24" t="str">
        <f>IFERROR(__xludf.DUMMYFUNCTION("""COMPUTED_VALUE"""),"")</f>
        <v/>
      </c>
      <c r="P564" s="24" t="str">
        <f>IFERROR(__xludf.DUMMYFUNCTION("""COMPUTED_VALUE"""),"")</f>
        <v/>
      </c>
      <c r="Q564" s="24" t="str">
        <f>IFERROR(__xludf.DUMMYFUNCTION("""COMPUTED_VALUE"""),"")</f>
        <v/>
      </c>
      <c r="R564" s="24" t="s">
        <v>75</v>
      </c>
      <c r="S564" s="24" t="s">
        <v>75</v>
      </c>
      <c r="T564" s="24" t="s">
        <v>75</v>
      </c>
      <c r="U564" s="24" t="str">
        <f>IFERROR(__xludf.DUMMYFUNCTION("""COMPUTED_VALUE"""),"")</f>
        <v/>
      </c>
      <c r="V564" s="25"/>
    </row>
    <row r="565">
      <c r="J565" s="24" t="str">
        <f>IFERROR(__xludf.DUMMYFUNCTION("""COMPUTED_VALUE"""),"")</f>
        <v/>
      </c>
      <c r="K565" s="24" t="str">
        <f>IFERROR(__xludf.DUMMYFUNCTION("""COMPUTED_VALUE"""),"")</f>
        <v/>
      </c>
      <c r="L565" s="24" t="str">
        <f>IFERROR(__xludf.DUMMYFUNCTION("""COMPUTED_VALUE"""),"")</f>
        <v/>
      </c>
      <c r="M565" s="24" t="str">
        <f>IFERROR(__xludf.DUMMYFUNCTION("""COMPUTED_VALUE"""),"")</f>
        <v/>
      </c>
      <c r="O565" s="24" t="str">
        <f>IFERROR(__xludf.DUMMYFUNCTION("""COMPUTED_VALUE"""),"")</f>
        <v/>
      </c>
      <c r="P565" s="24" t="str">
        <f>IFERROR(__xludf.DUMMYFUNCTION("""COMPUTED_VALUE"""),"")</f>
        <v/>
      </c>
      <c r="Q565" s="24" t="str">
        <f>IFERROR(__xludf.DUMMYFUNCTION("""COMPUTED_VALUE"""),"")</f>
        <v/>
      </c>
      <c r="R565" s="24" t="s">
        <v>75</v>
      </c>
      <c r="S565" s="24" t="s">
        <v>75</v>
      </c>
      <c r="T565" s="24" t="s">
        <v>75</v>
      </c>
      <c r="U565" s="24" t="str">
        <f>IFERROR(__xludf.DUMMYFUNCTION("""COMPUTED_VALUE"""),"")</f>
        <v/>
      </c>
      <c r="V565" s="25"/>
    </row>
    <row r="566">
      <c r="J566" s="24" t="str">
        <f>IFERROR(__xludf.DUMMYFUNCTION("""COMPUTED_VALUE"""),"")</f>
        <v/>
      </c>
      <c r="K566" s="24" t="str">
        <f>IFERROR(__xludf.DUMMYFUNCTION("""COMPUTED_VALUE"""),"")</f>
        <v/>
      </c>
      <c r="L566" s="24" t="str">
        <f>IFERROR(__xludf.DUMMYFUNCTION("""COMPUTED_VALUE"""),"")</f>
        <v/>
      </c>
      <c r="M566" s="24" t="str">
        <f>IFERROR(__xludf.DUMMYFUNCTION("""COMPUTED_VALUE"""),"")</f>
        <v/>
      </c>
      <c r="O566" s="24" t="str">
        <f>IFERROR(__xludf.DUMMYFUNCTION("""COMPUTED_VALUE"""),"")</f>
        <v/>
      </c>
      <c r="P566" s="24" t="str">
        <f>IFERROR(__xludf.DUMMYFUNCTION("""COMPUTED_VALUE"""),"")</f>
        <v/>
      </c>
      <c r="Q566" s="24" t="str">
        <f>IFERROR(__xludf.DUMMYFUNCTION("""COMPUTED_VALUE"""),"")</f>
        <v/>
      </c>
      <c r="R566" s="24" t="s">
        <v>75</v>
      </c>
      <c r="S566" s="24" t="s">
        <v>75</v>
      </c>
      <c r="T566" s="24" t="s">
        <v>75</v>
      </c>
      <c r="U566" s="24" t="str">
        <f>IFERROR(__xludf.DUMMYFUNCTION("""COMPUTED_VALUE"""),"")</f>
        <v/>
      </c>
      <c r="V566" s="25"/>
    </row>
    <row r="567">
      <c r="J567" s="24" t="str">
        <f>IFERROR(__xludf.DUMMYFUNCTION("""COMPUTED_VALUE"""),"")</f>
        <v/>
      </c>
      <c r="K567" s="24" t="str">
        <f>IFERROR(__xludf.DUMMYFUNCTION("""COMPUTED_VALUE"""),"")</f>
        <v/>
      </c>
      <c r="L567" s="24" t="str">
        <f>IFERROR(__xludf.DUMMYFUNCTION("""COMPUTED_VALUE"""),"")</f>
        <v/>
      </c>
      <c r="M567" s="24" t="str">
        <f>IFERROR(__xludf.DUMMYFUNCTION("""COMPUTED_VALUE"""),"")</f>
        <v/>
      </c>
      <c r="O567" s="24" t="str">
        <f>IFERROR(__xludf.DUMMYFUNCTION("""COMPUTED_VALUE"""),"")</f>
        <v/>
      </c>
      <c r="P567" s="24" t="str">
        <f>IFERROR(__xludf.DUMMYFUNCTION("""COMPUTED_VALUE"""),"")</f>
        <v/>
      </c>
      <c r="Q567" s="24" t="str">
        <f>IFERROR(__xludf.DUMMYFUNCTION("""COMPUTED_VALUE"""),"")</f>
        <v/>
      </c>
      <c r="R567" s="24" t="s">
        <v>75</v>
      </c>
      <c r="S567" s="24" t="s">
        <v>75</v>
      </c>
      <c r="T567" s="24" t="s">
        <v>75</v>
      </c>
      <c r="U567" s="24" t="str">
        <f>IFERROR(__xludf.DUMMYFUNCTION("""COMPUTED_VALUE"""),"")</f>
        <v/>
      </c>
      <c r="V567" s="25"/>
    </row>
    <row r="568">
      <c r="J568" s="24" t="str">
        <f>IFERROR(__xludf.DUMMYFUNCTION("""COMPUTED_VALUE"""),"")</f>
        <v/>
      </c>
      <c r="K568" s="24" t="str">
        <f>IFERROR(__xludf.DUMMYFUNCTION("""COMPUTED_VALUE"""),"")</f>
        <v/>
      </c>
      <c r="L568" s="24" t="str">
        <f>IFERROR(__xludf.DUMMYFUNCTION("""COMPUTED_VALUE"""),"")</f>
        <v/>
      </c>
      <c r="M568" s="24" t="str">
        <f>IFERROR(__xludf.DUMMYFUNCTION("""COMPUTED_VALUE"""),"")</f>
        <v/>
      </c>
      <c r="O568" s="24" t="str">
        <f>IFERROR(__xludf.DUMMYFUNCTION("""COMPUTED_VALUE"""),"")</f>
        <v/>
      </c>
      <c r="P568" s="24" t="str">
        <f>IFERROR(__xludf.DUMMYFUNCTION("""COMPUTED_VALUE"""),"")</f>
        <v/>
      </c>
      <c r="Q568" s="24" t="str">
        <f>IFERROR(__xludf.DUMMYFUNCTION("""COMPUTED_VALUE"""),"")</f>
        <v/>
      </c>
      <c r="R568" s="24" t="s">
        <v>75</v>
      </c>
      <c r="S568" s="24" t="s">
        <v>75</v>
      </c>
      <c r="T568" s="24" t="s">
        <v>75</v>
      </c>
      <c r="U568" s="24" t="str">
        <f>IFERROR(__xludf.DUMMYFUNCTION("""COMPUTED_VALUE"""),"")</f>
        <v/>
      </c>
      <c r="V568" s="25"/>
    </row>
    <row r="569">
      <c r="J569" s="24" t="str">
        <f>IFERROR(__xludf.DUMMYFUNCTION("""COMPUTED_VALUE"""),"")</f>
        <v/>
      </c>
      <c r="K569" s="24" t="str">
        <f>IFERROR(__xludf.DUMMYFUNCTION("""COMPUTED_VALUE"""),"")</f>
        <v/>
      </c>
      <c r="L569" s="24" t="str">
        <f>IFERROR(__xludf.DUMMYFUNCTION("""COMPUTED_VALUE"""),"")</f>
        <v/>
      </c>
      <c r="M569" s="24" t="str">
        <f>IFERROR(__xludf.DUMMYFUNCTION("""COMPUTED_VALUE"""),"")</f>
        <v/>
      </c>
      <c r="O569" s="24" t="str">
        <f>IFERROR(__xludf.DUMMYFUNCTION("""COMPUTED_VALUE"""),"")</f>
        <v/>
      </c>
      <c r="P569" s="24" t="str">
        <f>IFERROR(__xludf.DUMMYFUNCTION("""COMPUTED_VALUE"""),"")</f>
        <v/>
      </c>
      <c r="Q569" s="24" t="str">
        <f>IFERROR(__xludf.DUMMYFUNCTION("""COMPUTED_VALUE"""),"")</f>
        <v/>
      </c>
      <c r="R569" s="24" t="s">
        <v>75</v>
      </c>
      <c r="S569" s="24" t="s">
        <v>75</v>
      </c>
      <c r="T569" s="24" t="s">
        <v>75</v>
      </c>
      <c r="U569" s="24" t="str">
        <f>IFERROR(__xludf.DUMMYFUNCTION("""COMPUTED_VALUE"""),"")</f>
        <v/>
      </c>
      <c r="V569" s="25"/>
    </row>
    <row r="570">
      <c r="J570" s="24" t="str">
        <f>IFERROR(__xludf.DUMMYFUNCTION("""COMPUTED_VALUE"""),"")</f>
        <v/>
      </c>
      <c r="K570" s="24" t="str">
        <f>IFERROR(__xludf.DUMMYFUNCTION("""COMPUTED_VALUE"""),"")</f>
        <v/>
      </c>
      <c r="L570" s="24" t="str">
        <f>IFERROR(__xludf.DUMMYFUNCTION("""COMPUTED_VALUE"""),"")</f>
        <v/>
      </c>
      <c r="M570" s="24" t="str">
        <f>IFERROR(__xludf.DUMMYFUNCTION("""COMPUTED_VALUE"""),"")</f>
        <v/>
      </c>
      <c r="O570" s="24" t="str">
        <f>IFERROR(__xludf.DUMMYFUNCTION("""COMPUTED_VALUE"""),"")</f>
        <v/>
      </c>
      <c r="P570" s="24" t="str">
        <f>IFERROR(__xludf.DUMMYFUNCTION("""COMPUTED_VALUE"""),"")</f>
        <v/>
      </c>
      <c r="Q570" s="24" t="str">
        <f>IFERROR(__xludf.DUMMYFUNCTION("""COMPUTED_VALUE"""),"")</f>
        <v/>
      </c>
      <c r="R570" s="24" t="s">
        <v>75</v>
      </c>
      <c r="S570" s="24" t="s">
        <v>75</v>
      </c>
      <c r="T570" s="24" t="s">
        <v>75</v>
      </c>
      <c r="U570" s="24" t="str">
        <f>IFERROR(__xludf.DUMMYFUNCTION("""COMPUTED_VALUE"""),"")</f>
        <v/>
      </c>
      <c r="V570" s="25"/>
    </row>
    <row r="571">
      <c r="J571" s="24" t="str">
        <f>IFERROR(__xludf.DUMMYFUNCTION("""COMPUTED_VALUE"""),"")</f>
        <v/>
      </c>
      <c r="K571" s="24" t="str">
        <f>IFERROR(__xludf.DUMMYFUNCTION("""COMPUTED_VALUE"""),"")</f>
        <v/>
      </c>
      <c r="L571" s="24" t="str">
        <f>IFERROR(__xludf.DUMMYFUNCTION("""COMPUTED_VALUE"""),"")</f>
        <v/>
      </c>
      <c r="M571" s="24" t="str">
        <f>IFERROR(__xludf.DUMMYFUNCTION("""COMPUTED_VALUE"""),"")</f>
        <v/>
      </c>
      <c r="O571" s="24" t="str">
        <f>IFERROR(__xludf.DUMMYFUNCTION("""COMPUTED_VALUE"""),"")</f>
        <v/>
      </c>
      <c r="P571" s="24" t="str">
        <f>IFERROR(__xludf.DUMMYFUNCTION("""COMPUTED_VALUE"""),"")</f>
        <v/>
      </c>
      <c r="Q571" s="24" t="str">
        <f>IFERROR(__xludf.DUMMYFUNCTION("""COMPUTED_VALUE"""),"")</f>
        <v/>
      </c>
      <c r="R571" s="24" t="s">
        <v>75</v>
      </c>
      <c r="S571" s="24" t="s">
        <v>75</v>
      </c>
      <c r="T571" s="24" t="s">
        <v>75</v>
      </c>
      <c r="U571" s="24" t="str">
        <f>IFERROR(__xludf.DUMMYFUNCTION("""COMPUTED_VALUE"""),"")</f>
        <v/>
      </c>
      <c r="V571" s="25"/>
    </row>
    <row r="572">
      <c r="J572" s="24" t="str">
        <f>IFERROR(__xludf.DUMMYFUNCTION("""COMPUTED_VALUE"""),"")</f>
        <v/>
      </c>
      <c r="K572" s="24" t="str">
        <f>IFERROR(__xludf.DUMMYFUNCTION("""COMPUTED_VALUE"""),"")</f>
        <v/>
      </c>
      <c r="L572" s="24" t="str">
        <f>IFERROR(__xludf.DUMMYFUNCTION("""COMPUTED_VALUE"""),"")</f>
        <v/>
      </c>
      <c r="M572" s="24" t="str">
        <f>IFERROR(__xludf.DUMMYFUNCTION("""COMPUTED_VALUE"""),"")</f>
        <v/>
      </c>
      <c r="O572" s="24" t="str">
        <f>IFERROR(__xludf.DUMMYFUNCTION("""COMPUTED_VALUE"""),"")</f>
        <v/>
      </c>
      <c r="P572" s="24" t="str">
        <f>IFERROR(__xludf.DUMMYFUNCTION("""COMPUTED_VALUE"""),"")</f>
        <v/>
      </c>
      <c r="Q572" s="24" t="str">
        <f>IFERROR(__xludf.DUMMYFUNCTION("""COMPUTED_VALUE"""),"")</f>
        <v/>
      </c>
      <c r="R572" s="24" t="s">
        <v>75</v>
      </c>
      <c r="S572" s="24" t="s">
        <v>75</v>
      </c>
      <c r="T572" s="24" t="s">
        <v>75</v>
      </c>
      <c r="U572" s="24" t="str">
        <f>IFERROR(__xludf.DUMMYFUNCTION("""COMPUTED_VALUE"""),"")</f>
        <v/>
      </c>
      <c r="V572" s="25"/>
    </row>
    <row r="573">
      <c r="J573" s="24" t="str">
        <f>IFERROR(__xludf.DUMMYFUNCTION("""COMPUTED_VALUE"""),"")</f>
        <v/>
      </c>
      <c r="K573" s="24" t="str">
        <f>IFERROR(__xludf.DUMMYFUNCTION("""COMPUTED_VALUE"""),"")</f>
        <v/>
      </c>
      <c r="L573" s="24" t="str">
        <f>IFERROR(__xludf.DUMMYFUNCTION("""COMPUTED_VALUE"""),"")</f>
        <v/>
      </c>
      <c r="M573" s="24" t="str">
        <f>IFERROR(__xludf.DUMMYFUNCTION("""COMPUTED_VALUE"""),"")</f>
        <v/>
      </c>
      <c r="O573" s="24" t="str">
        <f>IFERROR(__xludf.DUMMYFUNCTION("""COMPUTED_VALUE"""),"")</f>
        <v/>
      </c>
      <c r="P573" s="24" t="str">
        <f>IFERROR(__xludf.DUMMYFUNCTION("""COMPUTED_VALUE"""),"")</f>
        <v/>
      </c>
      <c r="Q573" s="24" t="str">
        <f>IFERROR(__xludf.DUMMYFUNCTION("""COMPUTED_VALUE"""),"")</f>
        <v/>
      </c>
      <c r="R573" s="24" t="s">
        <v>75</v>
      </c>
      <c r="S573" s="24" t="s">
        <v>75</v>
      </c>
      <c r="T573" s="24" t="s">
        <v>75</v>
      </c>
      <c r="U573" s="24" t="str">
        <f>IFERROR(__xludf.DUMMYFUNCTION("""COMPUTED_VALUE"""),"")</f>
        <v/>
      </c>
      <c r="V573" s="25"/>
    </row>
    <row r="574">
      <c r="J574" s="24" t="str">
        <f>IFERROR(__xludf.DUMMYFUNCTION("""COMPUTED_VALUE"""),"")</f>
        <v/>
      </c>
      <c r="K574" s="24" t="str">
        <f>IFERROR(__xludf.DUMMYFUNCTION("""COMPUTED_VALUE"""),"")</f>
        <v/>
      </c>
      <c r="L574" s="24" t="str">
        <f>IFERROR(__xludf.DUMMYFUNCTION("""COMPUTED_VALUE"""),"")</f>
        <v/>
      </c>
      <c r="M574" s="24" t="str">
        <f>IFERROR(__xludf.DUMMYFUNCTION("""COMPUTED_VALUE"""),"")</f>
        <v/>
      </c>
      <c r="O574" s="24" t="str">
        <f>IFERROR(__xludf.DUMMYFUNCTION("""COMPUTED_VALUE"""),"")</f>
        <v/>
      </c>
      <c r="P574" s="24" t="str">
        <f>IFERROR(__xludf.DUMMYFUNCTION("""COMPUTED_VALUE"""),"")</f>
        <v/>
      </c>
      <c r="Q574" s="24" t="str">
        <f>IFERROR(__xludf.DUMMYFUNCTION("""COMPUTED_VALUE"""),"")</f>
        <v/>
      </c>
      <c r="R574" s="24" t="s">
        <v>75</v>
      </c>
      <c r="S574" s="24" t="s">
        <v>75</v>
      </c>
      <c r="T574" s="24" t="s">
        <v>75</v>
      </c>
      <c r="U574" s="24" t="str">
        <f>IFERROR(__xludf.DUMMYFUNCTION("""COMPUTED_VALUE"""),"")</f>
        <v/>
      </c>
      <c r="V574" s="25"/>
    </row>
    <row r="575">
      <c r="J575" s="24" t="str">
        <f>IFERROR(__xludf.DUMMYFUNCTION("""COMPUTED_VALUE"""),"")</f>
        <v/>
      </c>
      <c r="K575" s="24" t="str">
        <f>IFERROR(__xludf.DUMMYFUNCTION("""COMPUTED_VALUE"""),"")</f>
        <v/>
      </c>
      <c r="L575" s="24" t="str">
        <f>IFERROR(__xludf.DUMMYFUNCTION("""COMPUTED_VALUE"""),"")</f>
        <v/>
      </c>
      <c r="M575" s="24" t="str">
        <f>IFERROR(__xludf.DUMMYFUNCTION("""COMPUTED_VALUE"""),"")</f>
        <v/>
      </c>
      <c r="O575" s="24" t="str">
        <f>IFERROR(__xludf.DUMMYFUNCTION("""COMPUTED_VALUE"""),"")</f>
        <v/>
      </c>
      <c r="P575" s="24" t="str">
        <f>IFERROR(__xludf.DUMMYFUNCTION("""COMPUTED_VALUE"""),"")</f>
        <v/>
      </c>
      <c r="Q575" s="24" t="str">
        <f>IFERROR(__xludf.DUMMYFUNCTION("""COMPUTED_VALUE"""),"")</f>
        <v/>
      </c>
      <c r="R575" s="24" t="s">
        <v>75</v>
      </c>
      <c r="S575" s="24" t="s">
        <v>75</v>
      </c>
      <c r="T575" s="24" t="s">
        <v>75</v>
      </c>
      <c r="U575" s="24" t="str">
        <f>IFERROR(__xludf.DUMMYFUNCTION("""COMPUTED_VALUE"""),"")</f>
        <v/>
      </c>
      <c r="V575" s="25"/>
    </row>
    <row r="576">
      <c r="J576" s="24" t="str">
        <f>IFERROR(__xludf.DUMMYFUNCTION("""COMPUTED_VALUE"""),"")</f>
        <v/>
      </c>
      <c r="K576" s="24" t="str">
        <f>IFERROR(__xludf.DUMMYFUNCTION("""COMPUTED_VALUE"""),"")</f>
        <v/>
      </c>
      <c r="L576" s="24" t="str">
        <f>IFERROR(__xludf.DUMMYFUNCTION("""COMPUTED_VALUE"""),"")</f>
        <v/>
      </c>
      <c r="M576" s="24" t="str">
        <f>IFERROR(__xludf.DUMMYFUNCTION("""COMPUTED_VALUE"""),"")</f>
        <v/>
      </c>
      <c r="O576" s="24" t="str">
        <f>IFERROR(__xludf.DUMMYFUNCTION("""COMPUTED_VALUE"""),"")</f>
        <v/>
      </c>
      <c r="P576" s="24" t="str">
        <f>IFERROR(__xludf.DUMMYFUNCTION("""COMPUTED_VALUE"""),"")</f>
        <v/>
      </c>
      <c r="Q576" s="24" t="str">
        <f>IFERROR(__xludf.DUMMYFUNCTION("""COMPUTED_VALUE"""),"")</f>
        <v/>
      </c>
      <c r="R576" s="24" t="s">
        <v>75</v>
      </c>
      <c r="S576" s="24" t="s">
        <v>75</v>
      </c>
      <c r="T576" s="24" t="s">
        <v>75</v>
      </c>
      <c r="U576" s="24" t="str">
        <f>IFERROR(__xludf.DUMMYFUNCTION("""COMPUTED_VALUE"""),"")</f>
        <v/>
      </c>
      <c r="V576" s="25"/>
    </row>
    <row r="577">
      <c r="J577" s="24" t="str">
        <f>IFERROR(__xludf.DUMMYFUNCTION("""COMPUTED_VALUE"""),"")</f>
        <v/>
      </c>
      <c r="K577" s="24" t="str">
        <f>IFERROR(__xludf.DUMMYFUNCTION("""COMPUTED_VALUE"""),"")</f>
        <v/>
      </c>
      <c r="L577" s="24" t="str">
        <f>IFERROR(__xludf.DUMMYFUNCTION("""COMPUTED_VALUE"""),"")</f>
        <v/>
      </c>
      <c r="M577" s="24" t="str">
        <f>IFERROR(__xludf.DUMMYFUNCTION("""COMPUTED_VALUE"""),"")</f>
        <v/>
      </c>
      <c r="O577" s="24" t="str">
        <f>IFERROR(__xludf.DUMMYFUNCTION("""COMPUTED_VALUE"""),"")</f>
        <v/>
      </c>
      <c r="P577" s="24" t="str">
        <f>IFERROR(__xludf.DUMMYFUNCTION("""COMPUTED_VALUE"""),"")</f>
        <v/>
      </c>
      <c r="Q577" s="24" t="str">
        <f>IFERROR(__xludf.DUMMYFUNCTION("""COMPUTED_VALUE"""),"")</f>
        <v/>
      </c>
      <c r="R577" s="24" t="s">
        <v>75</v>
      </c>
      <c r="S577" s="24" t="s">
        <v>75</v>
      </c>
      <c r="T577" s="24" t="s">
        <v>75</v>
      </c>
      <c r="U577" s="24" t="str">
        <f>IFERROR(__xludf.DUMMYFUNCTION("""COMPUTED_VALUE"""),"")</f>
        <v/>
      </c>
      <c r="V577" s="25"/>
    </row>
    <row r="578">
      <c r="J578" s="24" t="str">
        <f>IFERROR(__xludf.DUMMYFUNCTION("""COMPUTED_VALUE"""),"")</f>
        <v/>
      </c>
      <c r="K578" s="24" t="str">
        <f>IFERROR(__xludf.DUMMYFUNCTION("""COMPUTED_VALUE"""),"")</f>
        <v/>
      </c>
      <c r="L578" s="24" t="str">
        <f>IFERROR(__xludf.DUMMYFUNCTION("""COMPUTED_VALUE"""),"")</f>
        <v/>
      </c>
      <c r="M578" s="24" t="str">
        <f>IFERROR(__xludf.DUMMYFUNCTION("""COMPUTED_VALUE"""),"")</f>
        <v/>
      </c>
      <c r="O578" s="24" t="str">
        <f>IFERROR(__xludf.DUMMYFUNCTION("""COMPUTED_VALUE"""),"")</f>
        <v/>
      </c>
      <c r="P578" s="24" t="str">
        <f>IFERROR(__xludf.DUMMYFUNCTION("""COMPUTED_VALUE"""),"")</f>
        <v/>
      </c>
      <c r="Q578" s="24" t="str">
        <f>IFERROR(__xludf.DUMMYFUNCTION("""COMPUTED_VALUE"""),"")</f>
        <v/>
      </c>
      <c r="R578" s="24" t="s">
        <v>75</v>
      </c>
      <c r="S578" s="24" t="s">
        <v>75</v>
      </c>
      <c r="T578" s="24" t="s">
        <v>75</v>
      </c>
      <c r="U578" s="24" t="str">
        <f>IFERROR(__xludf.DUMMYFUNCTION("""COMPUTED_VALUE"""),"")</f>
        <v/>
      </c>
      <c r="V578" s="25"/>
    </row>
    <row r="579">
      <c r="J579" s="24" t="str">
        <f>IFERROR(__xludf.DUMMYFUNCTION("""COMPUTED_VALUE"""),"")</f>
        <v/>
      </c>
      <c r="K579" s="24" t="str">
        <f>IFERROR(__xludf.DUMMYFUNCTION("""COMPUTED_VALUE"""),"")</f>
        <v/>
      </c>
      <c r="L579" s="24" t="str">
        <f>IFERROR(__xludf.DUMMYFUNCTION("""COMPUTED_VALUE"""),"")</f>
        <v/>
      </c>
      <c r="M579" s="24" t="str">
        <f>IFERROR(__xludf.DUMMYFUNCTION("""COMPUTED_VALUE"""),"")</f>
        <v/>
      </c>
      <c r="O579" s="24" t="str">
        <f>IFERROR(__xludf.DUMMYFUNCTION("""COMPUTED_VALUE"""),"")</f>
        <v/>
      </c>
      <c r="P579" s="24" t="str">
        <f>IFERROR(__xludf.DUMMYFUNCTION("""COMPUTED_VALUE"""),"")</f>
        <v/>
      </c>
      <c r="Q579" s="24" t="str">
        <f>IFERROR(__xludf.DUMMYFUNCTION("""COMPUTED_VALUE"""),"")</f>
        <v/>
      </c>
      <c r="R579" s="24" t="s">
        <v>75</v>
      </c>
      <c r="S579" s="24" t="s">
        <v>75</v>
      </c>
      <c r="T579" s="24" t="s">
        <v>75</v>
      </c>
      <c r="U579" s="24" t="str">
        <f>IFERROR(__xludf.DUMMYFUNCTION("""COMPUTED_VALUE"""),"")</f>
        <v/>
      </c>
      <c r="V579" s="25"/>
    </row>
    <row r="580">
      <c r="J580" s="24" t="str">
        <f>IFERROR(__xludf.DUMMYFUNCTION("""COMPUTED_VALUE"""),"")</f>
        <v/>
      </c>
      <c r="K580" s="24" t="str">
        <f>IFERROR(__xludf.DUMMYFUNCTION("""COMPUTED_VALUE"""),"")</f>
        <v/>
      </c>
      <c r="L580" s="24" t="str">
        <f>IFERROR(__xludf.DUMMYFUNCTION("""COMPUTED_VALUE"""),"")</f>
        <v/>
      </c>
      <c r="M580" s="24" t="str">
        <f>IFERROR(__xludf.DUMMYFUNCTION("""COMPUTED_VALUE"""),"")</f>
        <v/>
      </c>
      <c r="O580" s="24" t="str">
        <f>IFERROR(__xludf.DUMMYFUNCTION("""COMPUTED_VALUE"""),"")</f>
        <v/>
      </c>
      <c r="P580" s="24" t="str">
        <f>IFERROR(__xludf.DUMMYFUNCTION("""COMPUTED_VALUE"""),"")</f>
        <v/>
      </c>
      <c r="Q580" s="24" t="str">
        <f>IFERROR(__xludf.DUMMYFUNCTION("""COMPUTED_VALUE"""),"")</f>
        <v/>
      </c>
      <c r="R580" s="24" t="s">
        <v>75</v>
      </c>
      <c r="S580" s="24" t="s">
        <v>75</v>
      </c>
      <c r="T580" s="24" t="s">
        <v>75</v>
      </c>
      <c r="U580" s="24" t="str">
        <f>IFERROR(__xludf.DUMMYFUNCTION("""COMPUTED_VALUE"""),"")</f>
        <v/>
      </c>
      <c r="V580" s="25"/>
    </row>
    <row r="581">
      <c r="J581" s="24" t="str">
        <f>IFERROR(__xludf.DUMMYFUNCTION("""COMPUTED_VALUE"""),"")</f>
        <v/>
      </c>
      <c r="K581" s="24" t="str">
        <f>IFERROR(__xludf.DUMMYFUNCTION("""COMPUTED_VALUE"""),"")</f>
        <v/>
      </c>
      <c r="L581" s="24" t="str">
        <f>IFERROR(__xludf.DUMMYFUNCTION("""COMPUTED_VALUE"""),"")</f>
        <v/>
      </c>
      <c r="M581" s="24" t="str">
        <f>IFERROR(__xludf.DUMMYFUNCTION("""COMPUTED_VALUE"""),"")</f>
        <v/>
      </c>
      <c r="O581" s="24" t="str">
        <f>IFERROR(__xludf.DUMMYFUNCTION("""COMPUTED_VALUE"""),"")</f>
        <v/>
      </c>
      <c r="P581" s="24" t="str">
        <f>IFERROR(__xludf.DUMMYFUNCTION("""COMPUTED_VALUE"""),"")</f>
        <v/>
      </c>
      <c r="Q581" s="24" t="str">
        <f>IFERROR(__xludf.DUMMYFUNCTION("""COMPUTED_VALUE"""),"")</f>
        <v/>
      </c>
      <c r="R581" s="24" t="s">
        <v>75</v>
      </c>
      <c r="S581" s="24" t="s">
        <v>75</v>
      </c>
      <c r="T581" s="24" t="s">
        <v>75</v>
      </c>
      <c r="U581" s="24" t="str">
        <f>IFERROR(__xludf.DUMMYFUNCTION("""COMPUTED_VALUE"""),"")</f>
        <v/>
      </c>
      <c r="V581" s="25"/>
    </row>
    <row r="582">
      <c r="J582" s="24" t="str">
        <f>IFERROR(__xludf.DUMMYFUNCTION("""COMPUTED_VALUE"""),"")</f>
        <v/>
      </c>
      <c r="K582" s="24" t="str">
        <f>IFERROR(__xludf.DUMMYFUNCTION("""COMPUTED_VALUE"""),"")</f>
        <v/>
      </c>
      <c r="L582" s="24" t="str">
        <f>IFERROR(__xludf.DUMMYFUNCTION("""COMPUTED_VALUE"""),"")</f>
        <v/>
      </c>
      <c r="M582" s="24" t="str">
        <f>IFERROR(__xludf.DUMMYFUNCTION("""COMPUTED_VALUE"""),"")</f>
        <v/>
      </c>
      <c r="O582" s="24" t="str">
        <f>IFERROR(__xludf.DUMMYFUNCTION("""COMPUTED_VALUE"""),"")</f>
        <v/>
      </c>
      <c r="P582" s="24" t="str">
        <f>IFERROR(__xludf.DUMMYFUNCTION("""COMPUTED_VALUE"""),"")</f>
        <v/>
      </c>
      <c r="Q582" s="24" t="str">
        <f>IFERROR(__xludf.DUMMYFUNCTION("""COMPUTED_VALUE"""),"")</f>
        <v/>
      </c>
      <c r="R582" s="24" t="s">
        <v>75</v>
      </c>
      <c r="S582" s="24" t="s">
        <v>75</v>
      </c>
      <c r="T582" s="24" t="s">
        <v>75</v>
      </c>
      <c r="U582" s="24" t="str">
        <f>IFERROR(__xludf.DUMMYFUNCTION("""COMPUTED_VALUE"""),"")</f>
        <v/>
      </c>
      <c r="V582" s="25"/>
    </row>
    <row r="583">
      <c r="J583" s="24" t="str">
        <f>IFERROR(__xludf.DUMMYFUNCTION("""COMPUTED_VALUE"""),"")</f>
        <v/>
      </c>
      <c r="K583" s="24" t="str">
        <f>IFERROR(__xludf.DUMMYFUNCTION("""COMPUTED_VALUE"""),"")</f>
        <v/>
      </c>
      <c r="L583" s="24" t="str">
        <f>IFERROR(__xludf.DUMMYFUNCTION("""COMPUTED_VALUE"""),"")</f>
        <v/>
      </c>
      <c r="M583" s="24" t="str">
        <f>IFERROR(__xludf.DUMMYFUNCTION("""COMPUTED_VALUE"""),"")</f>
        <v/>
      </c>
      <c r="O583" s="24" t="str">
        <f>IFERROR(__xludf.DUMMYFUNCTION("""COMPUTED_VALUE"""),"")</f>
        <v/>
      </c>
      <c r="P583" s="24" t="str">
        <f>IFERROR(__xludf.DUMMYFUNCTION("""COMPUTED_VALUE"""),"")</f>
        <v/>
      </c>
      <c r="Q583" s="24" t="str">
        <f>IFERROR(__xludf.DUMMYFUNCTION("""COMPUTED_VALUE"""),"")</f>
        <v/>
      </c>
      <c r="R583" s="24" t="s">
        <v>75</v>
      </c>
      <c r="S583" s="24" t="s">
        <v>75</v>
      </c>
      <c r="T583" s="24" t="s">
        <v>75</v>
      </c>
      <c r="U583" s="24" t="str">
        <f>IFERROR(__xludf.DUMMYFUNCTION("""COMPUTED_VALUE"""),"")</f>
        <v/>
      </c>
      <c r="V583" s="25"/>
    </row>
    <row r="584">
      <c r="J584" s="24" t="str">
        <f>IFERROR(__xludf.DUMMYFUNCTION("""COMPUTED_VALUE"""),"")</f>
        <v/>
      </c>
      <c r="K584" s="24" t="str">
        <f>IFERROR(__xludf.DUMMYFUNCTION("""COMPUTED_VALUE"""),"")</f>
        <v/>
      </c>
      <c r="L584" s="24" t="str">
        <f>IFERROR(__xludf.DUMMYFUNCTION("""COMPUTED_VALUE"""),"")</f>
        <v/>
      </c>
      <c r="M584" s="24" t="str">
        <f>IFERROR(__xludf.DUMMYFUNCTION("""COMPUTED_VALUE"""),"")</f>
        <v/>
      </c>
      <c r="O584" s="24" t="str">
        <f>IFERROR(__xludf.DUMMYFUNCTION("""COMPUTED_VALUE"""),"")</f>
        <v/>
      </c>
      <c r="P584" s="24" t="str">
        <f>IFERROR(__xludf.DUMMYFUNCTION("""COMPUTED_VALUE"""),"")</f>
        <v/>
      </c>
      <c r="Q584" s="24" t="str">
        <f>IFERROR(__xludf.DUMMYFUNCTION("""COMPUTED_VALUE"""),"")</f>
        <v/>
      </c>
      <c r="R584" s="24" t="s">
        <v>75</v>
      </c>
      <c r="S584" s="24" t="s">
        <v>75</v>
      </c>
      <c r="T584" s="24" t="s">
        <v>75</v>
      </c>
      <c r="U584" s="24" t="str">
        <f>IFERROR(__xludf.DUMMYFUNCTION("""COMPUTED_VALUE"""),"")</f>
        <v/>
      </c>
      <c r="V584" s="25"/>
    </row>
    <row r="585">
      <c r="J585" s="24" t="str">
        <f>IFERROR(__xludf.DUMMYFUNCTION("""COMPUTED_VALUE"""),"")</f>
        <v/>
      </c>
      <c r="K585" s="24" t="str">
        <f>IFERROR(__xludf.DUMMYFUNCTION("""COMPUTED_VALUE"""),"")</f>
        <v/>
      </c>
      <c r="L585" s="24" t="str">
        <f>IFERROR(__xludf.DUMMYFUNCTION("""COMPUTED_VALUE"""),"")</f>
        <v/>
      </c>
      <c r="M585" s="24" t="str">
        <f>IFERROR(__xludf.DUMMYFUNCTION("""COMPUTED_VALUE"""),"")</f>
        <v/>
      </c>
      <c r="O585" s="24" t="str">
        <f>IFERROR(__xludf.DUMMYFUNCTION("""COMPUTED_VALUE"""),"")</f>
        <v/>
      </c>
      <c r="P585" s="24" t="str">
        <f>IFERROR(__xludf.DUMMYFUNCTION("""COMPUTED_VALUE"""),"")</f>
        <v/>
      </c>
      <c r="Q585" s="24" t="str">
        <f>IFERROR(__xludf.DUMMYFUNCTION("""COMPUTED_VALUE"""),"")</f>
        <v/>
      </c>
      <c r="R585" s="24" t="s">
        <v>75</v>
      </c>
      <c r="S585" s="24" t="s">
        <v>75</v>
      </c>
      <c r="T585" s="24" t="s">
        <v>75</v>
      </c>
      <c r="U585" s="24" t="str">
        <f>IFERROR(__xludf.DUMMYFUNCTION("""COMPUTED_VALUE"""),"")</f>
        <v/>
      </c>
      <c r="V585" s="25"/>
    </row>
    <row r="586">
      <c r="J586" s="24" t="str">
        <f>IFERROR(__xludf.DUMMYFUNCTION("""COMPUTED_VALUE"""),"")</f>
        <v/>
      </c>
      <c r="K586" s="24" t="str">
        <f>IFERROR(__xludf.DUMMYFUNCTION("""COMPUTED_VALUE"""),"")</f>
        <v/>
      </c>
      <c r="L586" s="24" t="str">
        <f>IFERROR(__xludf.DUMMYFUNCTION("""COMPUTED_VALUE"""),"")</f>
        <v/>
      </c>
      <c r="M586" s="24" t="str">
        <f>IFERROR(__xludf.DUMMYFUNCTION("""COMPUTED_VALUE"""),"")</f>
        <v/>
      </c>
      <c r="O586" s="24" t="str">
        <f>IFERROR(__xludf.DUMMYFUNCTION("""COMPUTED_VALUE"""),"")</f>
        <v/>
      </c>
      <c r="P586" s="24" t="str">
        <f>IFERROR(__xludf.DUMMYFUNCTION("""COMPUTED_VALUE"""),"")</f>
        <v/>
      </c>
      <c r="Q586" s="24" t="str">
        <f>IFERROR(__xludf.DUMMYFUNCTION("""COMPUTED_VALUE"""),"")</f>
        <v/>
      </c>
      <c r="R586" s="24" t="s">
        <v>75</v>
      </c>
      <c r="S586" s="24" t="s">
        <v>75</v>
      </c>
      <c r="T586" s="24" t="s">
        <v>75</v>
      </c>
      <c r="U586" s="24" t="str">
        <f>IFERROR(__xludf.DUMMYFUNCTION("""COMPUTED_VALUE"""),"")</f>
        <v/>
      </c>
      <c r="V586" s="25"/>
    </row>
    <row r="587">
      <c r="J587" s="24" t="str">
        <f>IFERROR(__xludf.DUMMYFUNCTION("""COMPUTED_VALUE"""),"")</f>
        <v/>
      </c>
      <c r="K587" s="24" t="str">
        <f>IFERROR(__xludf.DUMMYFUNCTION("""COMPUTED_VALUE"""),"")</f>
        <v/>
      </c>
      <c r="L587" s="24" t="str">
        <f>IFERROR(__xludf.DUMMYFUNCTION("""COMPUTED_VALUE"""),"")</f>
        <v/>
      </c>
      <c r="M587" s="24" t="str">
        <f>IFERROR(__xludf.DUMMYFUNCTION("""COMPUTED_VALUE"""),"")</f>
        <v/>
      </c>
      <c r="O587" s="24" t="str">
        <f>IFERROR(__xludf.DUMMYFUNCTION("""COMPUTED_VALUE"""),"")</f>
        <v/>
      </c>
      <c r="P587" s="24" t="str">
        <f>IFERROR(__xludf.DUMMYFUNCTION("""COMPUTED_VALUE"""),"")</f>
        <v/>
      </c>
      <c r="Q587" s="24" t="str">
        <f>IFERROR(__xludf.DUMMYFUNCTION("""COMPUTED_VALUE"""),"")</f>
        <v/>
      </c>
      <c r="R587" s="24" t="s">
        <v>75</v>
      </c>
      <c r="S587" s="24" t="s">
        <v>75</v>
      </c>
      <c r="T587" s="24" t="s">
        <v>75</v>
      </c>
      <c r="U587" s="24" t="str">
        <f>IFERROR(__xludf.DUMMYFUNCTION("""COMPUTED_VALUE"""),"")</f>
        <v/>
      </c>
      <c r="V587" s="25"/>
    </row>
    <row r="588">
      <c r="J588" s="24" t="str">
        <f>IFERROR(__xludf.DUMMYFUNCTION("""COMPUTED_VALUE"""),"")</f>
        <v/>
      </c>
      <c r="K588" s="24" t="str">
        <f>IFERROR(__xludf.DUMMYFUNCTION("""COMPUTED_VALUE"""),"")</f>
        <v/>
      </c>
      <c r="L588" s="24" t="str">
        <f>IFERROR(__xludf.DUMMYFUNCTION("""COMPUTED_VALUE"""),"")</f>
        <v/>
      </c>
      <c r="M588" s="24" t="str">
        <f>IFERROR(__xludf.DUMMYFUNCTION("""COMPUTED_VALUE"""),"")</f>
        <v/>
      </c>
      <c r="O588" s="24" t="str">
        <f>IFERROR(__xludf.DUMMYFUNCTION("""COMPUTED_VALUE"""),"")</f>
        <v/>
      </c>
      <c r="P588" s="24" t="str">
        <f>IFERROR(__xludf.DUMMYFUNCTION("""COMPUTED_VALUE"""),"")</f>
        <v/>
      </c>
      <c r="Q588" s="24" t="str">
        <f>IFERROR(__xludf.DUMMYFUNCTION("""COMPUTED_VALUE"""),"")</f>
        <v/>
      </c>
      <c r="R588" s="24" t="s">
        <v>75</v>
      </c>
      <c r="S588" s="24" t="s">
        <v>75</v>
      </c>
      <c r="T588" s="24" t="s">
        <v>75</v>
      </c>
      <c r="U588" s="24" t="str">
        <f>IFERROR(__xludf.DUMMYFUNCTION("""COMPUTED_VALUE"""),"")</f>
        <v/>
      </c>
      <c r="V588" s="25"/>
    </row>
    <row r="589">
      <c r="J589" s="24" t="str">
        <f>IFERROR(__xludf.DUMMYFUNCTION("""COMPUTED_VALUE"""),"")</f>
        <v/>
      </c>
      <c r="K589" s="24" t="str">
        <f>IFERROR(__xludf.DUMMYFUNCTION("""COMPUTED_VALUE"""),"")</f>
        <v/>
      </c>
      <c r="L589" s="24" t="str">
        <f>IFERROR(__xludf.DUMMYFUNCTION("""COMPUTED_VALUE"""),"")</f>
        <v/>
      </c>
      <c r="M589" s="24" t="str">
        <f>IFERROR(__xludf.DUMMYFUNCTION("""COMPUTED_VALUE"""),"")</f>
        <v/>
      </c>
      <c r="O589" s="24" t="str">
        <f>IFERROR(__xludf.DUMMYFUNCTION("""COMPUTED_VALUE"""),"")</f>
        <v/>
      </c>
      <c r="P589" s="24" t="str">
        <f>IFERROR(__xludf.DUMMYFUNCTION("""COMPUTED_VALUE"""),"")</f>
        <v/>
      </c>
      <c r="Q589" s="24" t="str">
        <f>IFERROR(__xludf.DUMMYFUNCTION("""COMPUTED_VALUE"""),"")</f>
        <v/>
      </c>
      <c r="R589" s="24" t="s">
        <v>75</v>
      </c>
      <c r="S589" s="24" t="s">
        <v>75</v>
      </c>
      <c r="T589" s="24" t="s">
        <v>75</v>
      </c>
      <c r="U589" s="24" t="str">
        <f>IFERROR(__xludf.DUMMYFUNCTION("""COMPUTED_VALUE"""),"")</f>
        <v/>
      </c>
      <c r="V589" s="25"/>
    </row>
    <row r="590">
      <c r="J590" s="24" t="str">
        <f>IFERROR(__xludf.DUMMYFUNCTION("""COMPUTED_VALUE"""),"")</f>
        <v/>
      </c>
      <c r="K590" s="24" t="str">
        <f>IFERROR(__xludf.DUMMYFUNCTION("""COMPUTED_VALUE"""),"")</f>
        <v/>
      </c>
      <c r="L590" s="24" t="str">
        <f>IFERROR(__xludf.DUMMYFUNCTION("""COMPUTED_VALUE"""),"")</f>
        <v/>
      </c>
      <c r="M590" s="24" t="str">
        <f>IFERROR(__xludf.DUMMYFUNCTION("""COMPUTED_VALUE"""),"")</f>
        <v/>
      </c>
      <c r="O590" s="24" t="str">
        <f>IFERROR(__xludf.DUMMYFUNCTION("""COMPUTED_VALUE"""),"")</f>
        <v/>
      </c>
      <c r="P590" s="24" t="str">
        <f>IFERROR(__xludf.DUMMYFUNCTION("""COMPUTED_VALUE"""),"")</f>
        <v/>
      </c>
      <c r="Q590" s="24" t="str">
        <f>IFERROR(__xludf.DUMMYFUNCTION("""COMPUTED_VALUE"""),"")</f>
        <v/>
      </c>
      <c r="R590" s="24" t="s">
        <v>75</v>
      </c>
      <c r="S590" s="24" t="s">
        <v>75</v>
      </c>
      <c r="T590" s="24" t="s">
        <v>75</v>
      </c>
      <c r="U590" s="24" t="str">
        <f>IFERROR(__xludf.DUMMYFUNCTION("""COMPUTED_VALUE"""),"")</f>
        <v/>
      </c>
      <c r="V590" s="25"/>
    </row>
    <row r="591">
      <c r="J591" s="24" t="str">
        <f>IFERROR(__xludf.DUMMYFUNCTION("""COMPUTED_VALUE"""),"")</f>
        <v/>
      </c>
      <c r="K591" s="24" t="str">
        <f>IFERROR(__xludf.DUMMYFUNCTION("""COMPUTED_VALUE"""),"")</f>
        <v/>
      </c>
      <c r="L591" s="24" t="str">
        <f>IFERROR(__xludf.DUMMYFUNCTION("""COMPUTED_VALUE"""),"")</f>
        <v/>
      </c>
      <c r="M591" s="24" t="str">
        <f>IFERROR(__xludf.DUMMYFUNCTION("""COMPUTED_VALUE"""),"")</f>
        <v/>
      </c>
      <c r="O591" s="24" t="str">
        <f>IFERROR(__xludf.DUMMYFUNCTION("""COMPUTED_VALUE"""),"")</f>
        <v/>
      </c>
      <c r="P591" s="24" t="str">
        <f>IFERROR(__xludf.DUMMYFUNCTION("""COMPUTED_VALUE"""),"")</f>
        <v/>
      </c>
      <c r="Q591" s="24" t="str">
        <f>IFERROR(__xludf.DUMMYFUNCTION("""COMPUTED_VALUE"""),"")</f>
        <v/>
      </c>
      <c r="R591" s="24" t="s">
        <v>75</v>
      </c>
      <c r="S591" s="24" t="s">
        <v>75</v>
      </c>
      <c r="T591" s="24" t="s">
        <v>75</v>
      </c>
      <c r="U591" s="24" t="str">
        <f>IFERROR(__xludf.DUMMYFUNCTION("""COMPUTED_VALUE"""),"")</f>
        <v/>
      </c>
      <c r="V591" s="25"/>
    </row>
    <row r="592">
      <c r="J592" s="24" t="str">
        <f>IFERROR(__xludf.DUMMYFUNCTION("""COMPUTED_VALUE"""),"")</f>
        <v/>
      </c>
      <c r="K592" s="24" t="str">
        <f>IFERROR(__xludf.DUMMYFUNCTION("""COMPUTED_VALUE"""),"")</f>
        <v/>
      </c>
      <c r="L592" s="24" t="str">
        <f>IFERROR(__xludf.DUMMYFUNCTION("""COMPUTED_VALUE"""),"")</f>
        <v/>
      </c>
      <c r="M592" s="24" t="str">
        <f>IFERROR(__xludf.DUMMYFUNCTION("""COMPUTED_VALUE"""),"")</f>
        <v/>
      </c>
      <c r="O592" s="24" t="str">
        <f>IFERROR(__xludf.DUMMYFUNCTION("""COMPUTED_VALUE"""),"")</f>
        <v/>
      </c>
      <c r="P592" s="24" t="str">
        <f>IFERROR(__xludf.DUMMYFUNCTION("""COMPUTED_VALUE"""),"")</f>
        <v/>
      </c>
      <c r="Q592" s="24" t="str">
        <f>IFERROR(__xludf.DUMMYFUNCTION("""COMPUTED_VALUE"""),"")</f>
        <v/>
      </c>
      <c r="R592" s="24" t="s">
        <v>75</v>
      </c>
      <c r="S592" s="24" t="s">
        <v>75</v>
      </c>
      <c r="T592" s="24" t="s">
        <v>75</v>
      </c>
      <c r="U592" s="24" t="str">
        <f>IFERROR(__xludf.DUMMYFUNCTION("""COMPUTED_VALUE"""),"")</f>
        <v/>
      </c>
      <c r="V592" s="25"/>
    </row>
    <row r="593">
      <c r="J593" s="24" t="str">
        <f>IFERROR(__xludf.DUMMYFUNCTION("""COMPUTED_VALUE"""),"")</f>
        <v/>
      </c>
      <c r="K593" s="24" t="str">
        <f>IFERROR(__xludf.DUMMYFUNCTION("""COMPUTED_VALUE"""),"")</f>
        <v/>
      </c>
      <c r="L593" s="24" t="str">
        <f>IFERROR(__xludf.DUMMYFUNCTION("""COMPUTED_VALUE"""),"")</f>
        <v/>
      </c>
      <c r="M593" s="24" t="str">
        <f>IFERROR(__xludf.DUMMYFUNCTION("""COMPUTED_VALUE"""),"")</f>
        <v/>
      </c>
      <c r="O593" s="24" t="str">
        <f>IFERROR(__xludf.DUMMYFUNCTION("""COMPUTED_VALUE"""),"")</f>
        <v/>
      </c>
      <c r="P593" s="24" t="str">
        <f>IFERROR(__xludf.DUMMYFUNCTION("""COMPUTED_VALUE"""),"")</f>
        <v/>
      </c>
      <c r="Q593" s="24" t="str">
        <f>IFERROR(__xludf.DUMMYFUNCTION("""COMPUTED_VALUE"""),"")</f>
        <v/>
      </c>
      <c r="R593" s="24" t="s">
        <v>75</v>
      </c>
      <c r="S593" s="24" t="s">
        <v>75</v>
      </c>
      <c r="T593" s="24" t="s">
        <v>75</v>
      </c>
      <c r="U593" s="24" t="str">
        <f>IFERROR(__xludf.DUMMYFUNCTION("""COMPUTED_VALUE"""),"")</f>
        <v/>
      </c>
      <c r="V593" s="25"/>
    </row>
    <row r="594">
      <c r="J594" s="24" t="str">
        <f>IFERROR(__xludf.DUMMYFUNCTION("""COMPUTED_VALUE"""),"")</f>
        <v/>
      </c>
      <c r="K594" s="24" t="str">
        <f>IFERROR(__xludf.DUMMYFUNCTION("""COMPUTED_VALUE"""),"")</f>
        <v/>
      </c>
      <c r="L594" s="24" t="str">
        <f>IFERROR(__xludf.DUMMYFUNCTION("""COMPUTED_VALUE"""),"")</f>
        <v/>
      </c>
      <c r="M594" s="24" t="str">
        <f>IFERROR(__xludf.DUMMYFUNCTION("""COMPUTED_VALUE"""),"")</f>
        <v/>
      </c>
      <c r="O594" s="24" t="str">
        <f>IFERROR(__xludf.DUMMYFUNCTION("""COMPUTED_VALUE"""),"")</f>
        <v/>
      </c>
      <c r="P594" s="24" t="str">
        <f>IFERROR(__xludf.DUMMYFUNCTION("""COMPUTED_VALUE"""),"")</f>
        <v/>
      </c>
      <c r="Q594" s="24" t="str">
        <f>IFERROR(__xludf.DUMMYFUNCTION("""COMPUTED_VALUE"""),"")</f>
        <v/>
      </c>
      <c r="R594" s="24" t="s">
        <v>75</v>
      </c>
      <c r="S594" s="24" t="s">
        <v>75</v>
      </c>
      <c r="T594" s="24" t="s">
        <v>75</v>
      </c>
      <c r="U594" s="24" t="str">
        <f>IFERROR(__xludf.DUMMYFUNCTION("""COMPUTED_VALUE"""),"")</f>
        <v/>
      </c>
      <c r="V594" s="25"/>
    </row>
    <row r="595">
      <c r="J595" s="24" t="str">
        <f>IFERROR(__xludf.DUMMYFUNCTION("""COMPUTED_VALUE"""),"")</f>
        <v/>
      </c>
      <c r="K595" s="24" t="str">
        <f>IFERROR(__xludf.DUMMYFUNCTION("""COMPUTED_VALUE"""),"")</f>
        <v/>
      </c>
      <c r="L595" s="24" t="str">
        <f>IFERROR(__xludf.DUMMYFUNCTION("""COMPUTED_VALUE"""),"")</f>
        <v/>
      </c>
      <c r="M595" s="24" t="str">
        <f>IFERROR(__xludf.DUMMYFUNCTION("""COMPUTED_VALUE"""),"")</f>
        <v/>
      </c>
      <c r="O595" s="24" t="str">
        <f>IFERROR(__xludf.DUMMYFUNCTION("""COMPUTED_VALUE"""),"")</f>
        <v/>
      </c>
      <c r="P595" s="24" t="str">
        <f>IFERROR(__xludf.DUMMYFUNCTION("""COMPUTED_VALUE"""),"")</f>
        <v/>
      </c>
      <c r="Q595" s="24" t="str">
        <f>IFERROR(__xludf.DUMMYFUNCTION("""COMPUTED_VALUE"""),"")</f>
        <v/>
      </c>
      <c r="R595" s="24" t="s">
        <v>75</v>
      </c>
      <c r="S595" s="24" t="s">
        <v>75</v>
      </c>
      <c r="T595" s="24" t="s">
        <v>75</v>
      </c>
      <c r="U595" s="24" t="str">
        <f>IFERROR(__xludf.DUMMYFUNCTION("""COMPUTED_VALUE"""),"")</f>
        <v/>
      </c>
      <c r="V595" s="25"/>
    </row>
    <row r="596">
      <c r="J596" s="24" t="str">
        <f>IFERROR(__xludf.DUMMYFUNCTION("""COMPUTED_VALUE"""),"")</f>
        <v/>
      </c>
      <c r="K596" s="24" t="str">
        <f>IFERROR(__xludf.DUMMYFUNCTION("""COMPUTED_VALUE"""),"")</f>
        <v/>
      </c>
      <c r="L596" s="24" t="str">
        <f>IFERROR(__xludf.DUMMYFUNCTION("""COMPUTED_VALUE"""),"")</f>
        <v/>
      </c>
      <c r="M596" s="24" t="str">
        <f>IFERROR(__xludf.DUMMYFUNCTION("""COMPUTED_VALUE"""),"")</f>
        <v/>
      </c>
      <c r="O596" s="24" t="str">
        <f>IFERROR(__xludf.DUMMYFUNCTION("""COMPUTED_VALUE"""),"")</f>
        <v/>
      </c>
      <c r="P596" s="24" t="str">
        <f>IFERROR(__xludf.DUMMYFUNCTION("""COMPUTED_VALUE"""),"")</f>
        <v/>
      </c>
      <c r="Q596" s="24" t="str">
        <f>IFERROR(__xludf.DUMMYFUNCTION("""COMPUTED_VALUE"""),"")</f>
        <v/>
      </c>
      <c r="R596" s="24" t="s">
        <v>75</v>
      </c>
      <c r="S596" s="24" t="s">
        <v>75</v>
      </c>
      <c r="T596" s="24" t="s">
        <v>75</v>
      </c>
      <c r="U596" s="24" t="str">
        <f>IFERROR(__xludf.DUMMYFUNCTION("""COMPUTED_VALUE"""),"")</f>
        <v/>
      </c>
      <c r="V596" s="25"/>
    </row>
    <row r="597">
      <c r="J597" s="24" t="str">
        <f>IFERROR(__xludf.DUMMYFUNCTION("""COMPUTED_VALUE"""),"")</f>
        <v/>
      </c>
      <c r="K597" s="24" t="str">
        <f>IFERROR(__xludf.DUMMYFUNCTION("""COMPUTED_VALUE"""),"")</f>
        <v/>
      </c>
      <c r="L597" s="24" t="str">
        <f>IFERROR(__xludf.DUMMYFUNCTION("""COMPUTED_VALUE"""),"")</f>
        <v/>
      </c>
      <c r="M597" s="24" t="str">
        <f>IFERROR(__xludf.DUMMYFUNCTION("""COMPUTED_VALUE"""),"")</f>
        <v/>
      </c>
      <c r="O597" s="24" t="str">
        <f>IFERROR(__xludf.DUMMYFUNCTION("""COMPUTED_VALUE"""),"")</f>
        <v/>
      </c>
      <c r="P597" s="24" t="str">
        <f>IFERROR(__xludf.DUMMYFUNCTION("""COMPUTED_VALUE"""),"")</f>
        <v/>
      </c>
      <c r="Q597" s="24" t="str">
        <f>IFERROR(__xludf.DUMMYFUNCTION("""COMPUTED_VALUE"""),"")</f>
        <v/>
      </c>
      <c r="R597" s="24" t="s">
        <v>75</v>
      </c>
      <c r="S597" s="24" t="s">
        <v>75</v>
      </c>
      <c r="T597" s="24" t="s">
        <v>75</v>
      </c>
      <c r="U597" s="24" t="str">
        <f>IFERROR(__xludf.DUMMYFUNCTION("""COMPUTED_VALUE"""),"")</f>
        <v/>
      </c>
      <c r="V597" s="25"/>
    </row>
    <row r="598">
      <c r="J598" s="24" t="str">
        <f>IFERROR(__xludf.DUMMYFUNCTION("""COMPUTED_VALUE"""),"")</f>
        <v/>
      </c>
      <c r="K598" s="24" t="str">
        <f>IFERROR(__xludf.DUMMYFUNCTION("""COMPUTED_VALUE"""),"")</f>
        <v/>
      </c>
      <c r="L598" s="24" t="str">
        <f>IFERROR(__xludf.DUMMYFUNCTION("""COMPUTED_VALUE"""),"")</f>
        <v/>
      </c>
      <c r="M598" s="24" t="str">
        <f>IFERROR(__xludf.DUMMYFUNCTION("""COMPUTED_VALUE"""),"")</f>
        <v/>
      </c>
      <c r="O598" s="24" t="str">
        <f>IFERROR(__xludf.DUMMYFUNCTION("""COMPUTED_VALUE"""),"")</f>
        <v/>
      </c>
      <c r="P598" s="24" t="str">
        <f>IFERROR(__xludf.DUMMYFUNCTION("""COMPUTED_VALUE"""),"")</f>
        <v/>
      </c>
      <c r="Q598" s="24" t="str">
        <f>IFERROR(__xludf.DUMMYFUNCTION("""COMPUTED_VALUE"""),"")</f>
        <v/>
      </c>
      <c r="R598" s="24" t="s">
        <v>75</v>
      </c>
      <c r="S598" s="24" t="s">
        <v>75</v>
      </c>
      <c r="T598" s="24" t="s">
        <v>75</v>
      </c>
      <c r="U598" s="24" t="str">
        <f>IFERROR(__xludf.DUMMYFUNCTION("""COMPUTED_VALUE"""),"")</f>
        <v/>
      </c>
      <c r="V598" s="25"/>
    </row>
    <row r="599">
      <c r="J599" s="24" t="str">
        <f>IFERROR(__xludf.DUMMYFUNCTION("""COMPUTED_VALUE"""),"")</f>
        <v/>
      </c>
      <c r="K599" s="24" t="str">
        <f>IFERROR(__xludf.DUMMYFUNCTION("""COMPUTED_VALUE"""),"")</f>
        <v/>
      </c>
      <c r="L599" s="24" t="str">
        <f>IFERROR(__xludf.DUMMYFUNCTION("""COMPUTED_VALUE"""),"")</f>
        <v/>
      </c>
      <c r="M599" s="24" t="str">
        <f>IFERROR(__xludf.DUMMYFUNCTION("""COMPUTED_VALUE"""),"")</f>
        <v/>
      </c>
      <c r="O599" s="24" t="str">
        <f>IFERROR(__xludf.DUMMYFUNCTION("""COMPUTED_VALUE"""),"")</f>
        <v/>
      </c>
      <c r="P599" s="24" t="str">
        <f>IFERROR(__xludf.DUMMYFUNCTION("""COMPUTED_VALUE"""),"")</f>
        <v/>
      </c>
      <c r="Q599" s="24" t="str">
        <f>IFERROR(__xludf.DUMMYFUNCTION("""COMPUTED_VALUE"""),"")</f>
        <v/>
      </c>
      <c r="R599" s="24" t="s">
        <v>75</v>
      </c>
      <c r="S599" s="24" t="s">
        <v>75</v>
      </c>
      <c r="T599" s="24" t="s">
        <v>75</v>
      </c>
      <c r="U599" s="24" t="str">
        <f>IFERROR(__xludf.DUMMYFUNCTION("""COMPUTED_VALUE"""),"")</f>
        <v/>
      </c>
      <c r="V599" s="25"/>
    </row>
    <row r="600">
      <c r="J600" s="24" t="str">
        <f>IFERROR(__xludf.DUMMYFUNCTION("""COMPUTED_VALUE"""),"")</f>
        <v/>
      </c>
      <c r="K600" s="24" t="str">
        <f>IFERROR(__xludf.DUMMYFUNCTION("""COMPUTED_VALUE"""),"")</f>
        <v/>
      </c>
      <c r="L600" s="24" t="str">
        <f>IFERROR(__xludf.DUMMYFUNCTION("""COMPUTED_VALUE"""),"")</f>
        <v/>
      </c>
      <c r="M600" s="24" t="str">
        <f>IFERROR(__xludf.DUMMYFUNCTION("""COMPUTED_VALUE"""),"")</f>
        <v/>
      </c>
      <c r="O600" s="24" t="str">
        <f>IFERROR(__xludf.DUMMYFUNCTION("""COMPUTED_VALUE"""),"")</f>
        <v/>
      </c>
      <c r="P600" s="24" t="str">
        <f>IFERROR(__xludf.DUMMYFUNCTION("""COMPUTED_VALUE"""),"")</f>
        <v/>
      </c>
      <c r="Q600" s="24" t="str">
        <f>IFERROR(__xludf.DUMMYFUNCTION("""COMPUTED_VALUE"""),"")</f>
        <v/>
      </c>
      <c r="R600" s="24" t="s">
        <v>75</v>
      </c>
      <c r="S600" s="24" t="s">
        <v>75</v>
      </c>
      <c r="T600" s="24" t="s">
        <v>75</v>
      </c>
      <c r="U600" s="24" t="str">
        <f>IFERROR(__xludf.DUMMYFUNCTION("""COMPUTED_VALUE"""),"")</f>
        <v/>
      </c>
      <c r="V600" s="25"/>
    </row>
    <row r="601">
      <c r="J601" s="24" t="str">
        <f>IFERROR(__xludf.DUMMYFUNCTION("""COMPUTED_VALUE"""),"")</f>
        <v/>
      </c>
      <c r="K601" s="24" t="str">
        <f>IFERROR(__xludf.DUMMYFUNCTION("""COMPUTED_VALUE"""),"")</f>
        <v/>
      </c>
      <c r="L601" s="24" t="str">
        <f>IFERROR(__xludf.DUMMYFUNCTION("""COMPUTED_VALUE"""),"")</f>
        <v/>
      </c>
      <c r="M601" s="24" t="str">
        <f>IFERROR(__xludf.DUMMYFUNCTION("""COMPUTED_VALUE"""),"")</f>
        <v/>
      </c>
      <c r="O601" s="24" t="str">
        <f>IFERROR(__xludf.DUMMYFUNCTION("""COMPUTED_VALUE"""),"")</f>
        <v/>
      </c>
      <c r="P601" s="24" t="str">
        <f>IFERROR(__xludf.DUMMYFUNCTION("""COMPUTED_VALUE"""),"")</f>
        <v/>
      </c>
      <c r="Q601" s="24" t="str">
        <f>IFERROR(__xludf.DUMMYFUNCTION("""COMPUTED_VALUE"""),"")</f>
        <v/>
      </c>
      <c r="R601" s="24" t="s">
        <v>75</v>
      </c>
      <c r="S601" s="24" t="s">
        <v>75</v>
      </c>
      <c r="T601" s="24" t="s">
        <v>75</v>
      </c>
      <c r="U601" s="24" t="str">
        <f>IFERROR(__xludf.DUMMYFUNCTION("""COMPUTED_VALUE"""),"")</f>
        <v/>
      </c>
      <c r="V601" s="25"/>
    </row>
    <row r="602">
      <c r="J602" s="24" t="str">
        <f>IFERROR(__xludf.DUMMYFUNCTION("""COMPUTED_VALUE"""),"")</f>
        <v/>
      </c>
      <c r="K602" s="24" t="str">
        <f>IFERROR(__xludf.DUMMYFUNCTION("""COMPUTED_VALUE"""),"")</f>
        <v/>
      </c>
      <c r="L602" s="24" t="str">
        <f>IFERROR(__xludf.DUMMYFUNCTION("""COMPUTED_VALUE"""),"")</f>
        <v/>
      </c>
      <c r="M602" s="24" t="str">
        <f>IFERROR(__xludf.DUMMYFUNCTION("""COMPUTED_VALUE"""),"")</f>
        <v/>
      </c>
      <c r="O602" s="24" t="str">
        <f>IFERROR(__xludf.DUMMYFUNCTION("""COMPUTED_VALUE"""),"")</f>
        <v/>
      </c>
      <c r="P602" s="24" t="str">
        <f>IFERROR(__xludf.DUMMYFUNCTION("""COMPUTED_VALUE"""),"")</f>
        <v/>
      </c>
      <c r="Q602" s="24" t="str">
        <f>IFERROR(__xludf.DUMMYFUNCTION("""COMPUTED_VALUE"""),"")</f>
        <v/>
      </c>
      <c r="R602" s="24" t="s">
        <v>75</v>
      </c>
      <c r="S602" s="24" t="s">
        <v>75</v>
      </c>
      <c r="T602" s="24" t="s">
        <v>75</v>
      </c>
      <c r="U602" s="24" t="str">
        <f>IFERROR(__xludf.DUMMYFUNCTION("""COMPUTED_VALUE"""),"")</f>
        <v/>
      </c>
      <c r="V602" s="25"/>
    </row>
    <row r="603">
      <c r="J603" s="24" t="str">
        <f>IFERROR(__xludf.DUMMYFUNCTION("""COMPUTED_VALUE"""),"")</f>
        <v/>
      </c>
      <c r="K603" s="24" t="str">
        <f>IFERROR(__xludf.DUMMYFUNCTION("""COMPUTED_VALUE"""),"")</f>
        <v/>
      </c>
      <c r="L603" s="24" t="str">
        <f>IFERROR(__xludf.DUMMYFUNCTION("""COMPUTED_VALUE"""),"")</f>
        <v/>
      </c>
      <c r="M603" s="24" t="str">
        <f>IFERROR(__xludf.DUMMYFUNCTION("""COMPUTED_VALUE"""),"")</f>
        <v/>
      </c>
      <c r="O603" s="24" t="str">
        <f>IFERROR(__xludf.DUMMYFUNCTION("""COMPUTED_VALUE"""),"")</f>
        <v/>
      </c>
      <c r="P603" s="24" t="str">
        <f>IFERROR(__xludf.DUMMYFUNCTION("""COMPUTED_VALUE"""),"")</f>
        <v/>
      </c>
      <c r="Q603" s="24" t="str">
        <f>IFERROR(__xludf.DUMMYFUNCTION("""COMPUTED_VALUE"""),"")</f>
        <v/>
      </c>
      <c r="R603" s="24" t="s">
        <v>75</v>
      </c>
      <c r="S603" s="24" t="s">
        <v>75</v>
      </c>
      <c r="T603" s="24" t="s">
        <v>75</v>
      </c>
      <c r="U603" s="24" t="str">
        <f>IFERROR(__xludf.DUMMYFUNCTION("""COMPUTED_VALUE"""),"")</f>
        <v/>
      </c>
      <c r="V603" s="25"/>
    </row>
    <row r="604">
      <c r="J604" s="24" t="str">
        <f>IFERROR(__xludf.DUMMYFUNCTION("""COMPUTED_VALUE"""),"")</f>
        <v/>
      </c>
      <c r="K604" s="24" t="str">
        <f>IFERROR(__xludf.DUMMYFUNCTION("""COMPUTED_VALUE"""),"")</f>
        <v/>
      </c>
      <c r="L604" s="24" t="str">
        <f>IFERROR(__xludf.DUMMYFUNCTION("""COMPUTED_VALUE"""),"")</f>
        <v/>
      </c>
      <c r="M604" s="24" t="str">
        <f>IFERROR(__xludf.DUMMYFUNCTION("""COMPUTED_VALUE"""),"")</f>
        <v/>
      </c>
      <c r="O604" s="24" t="str">
        <f>IFERROR(__xludf.DUMMYFUNCTION("""COMPUTED_VALUE"""),"")</f>
        <v/>
      </c>
      <c r="P604" s="24" t="str">
        <f>IFERROR(__xludf.DUMMYFUNCTION("""COMPUTED_VALUE"""),"")</f>
        <v/>
      </c>
      <c r="Q604" s="24" t="str">
        <f>IFERROR(__xludf.DUMMYFUNCTION("""COMPUTED_VALUE"""),"")</f>
        <v/>
      </c>
      <c r="R604" s="24" t="s">
        <v>75</v>
      </c>
      <c r="S604" s="24" t="s">
        <v>75</v>
      </c>
      <c r="T604" s="24" t="s">
        <v>75</v>
      </c>
      <c r="U604" s="24" t="str">
        <f>IFERROR(__xludf.DUMMYFUNCTION("""COMPUTED_VALUE"""),"")</f>
        <v/>
      </c>
      <c r="V604" s="25"/>
    </row>
    <row r="605">
      <c r="J605" s="24" t="str">
        <f>IFERROR(__xludf.DUMMYFUNCTION("""COMPUTED_VALUE"""),"")</f>
        <v/>
      </c>
      <c r="K605" s="24" t="str">
        <f>IFERROR(__xludf.DUMMYFUNCTION("""COMPUTED_VALUE"""),"")</f>
        <v/>
      </c>
      <c r="L605" s="24" t="str">
        <f>IFERROR(__xludf.DUMMYFUNCTION("""COMPUTED_VALUE"""),"")</f>
        <v/>
      </c>
      <c r="M605" s="24" t="str">
        <f>IFERROR(__xludf.DUMMYFUNCTION("""COMPUTED_VALUE"""),"")</f>
        <v/>
      </c>
      <c r="O605" s="24" t="str">
        <f>IFERROR(__xludf.DUMMYFUNCTION("""COMPUTED_VALUE"""),"")</f>
        <v/>
      </c>
      <c r="P605" s="24" t="str">
        <f>IFERROR(__xludf.DUMMYFUNCTION("""COMPUTED_VALUE"""),"")</f>
        <v/>
      </c>
      <c r="Q605" s="24" t="str">
        <f>IFERROR(__xludf.DUMMYFUNCTION("""COMPUTED_VALUE"""),"")</f>
        <v/>
      </c>
      <c r="R605" s="24" t="s">
        <v>75</v>
      </c>
      <c r="S605" s="24" t="s">
        <v>75</v>
      </c>
      <c r="T605" s="24" t="s">
        <v>75</v>
      </c>
      <c r="U605" s="24" t="str">
        <f>IFERROR(__xludf.DUMMYFUNCTION("""COMPUTED_VALUE"""),"")</f>
        <v/>
      </c>
      <c r="V605" s="25"/>
    </row>
    <row r="606">
      <c r="J606" s="24" t="str">
        <f>IFERROR(__xludf.DUMMYFUNCTION("""COMPUTED_VALUE"""),"")</f>
        <v/>
      </c>
      <c r="K606" s="24" t="str">
        <f>IFERROR(__xludf.DUMMYFUNCTION("""COMPUTED_VALUE"""),"")</f>
        <v/>
      </c>
      <c r="L606" s="24" t="str">
        <f>IFERROR(__xludf.DUMMYFUNCTION("""COMPUTED_VALUE"""),"")</f>
        <v/>
      </c>
      <c r="M606" s="24" t="str">
        <f>IFERROR(__xludf.DUMMYFUNCTION("""COMPUTED_VALUE"""),"")</f>
        <v/>
      </c>
      <c r="O606" s="24" t="str">
        <f>IFERROR(__xludf.DUMMYFUNCTION("""COMPUTED_VALUE"""),"")</f>
        <v/>
      </c>
      <c r="P606" s="24" t="str">
        <f>IFERROR(__xludf.DUMMYFUNCTION("""COMPUTED_VALUE"""),"")</f>
        <v/>
      </c>
      <c r="Q606" s="24" t="str">
        <f>IFERROR(__xludf.DUMMYFUNCTION("""COMPUTED_VALUE"""),"")</f>
        <v/>
      </c>
      <c r="R606" s="24" t="s">
        <v>75</v>
      </c>
      <c r="S606" s="24" t="s">
        <v>75</v>
      </c>
      <c r="T606" s="24" t="s">
        <v>75</v>
      </c>
      <c r="U606" s="24" t="str">
        <f>IFERROR(__xludf.DUMMYFUNCTION("""COMPUTED_VALUE"""),"")</f>
        <v/>
      </c>
      <c r="V606" s="25"/>
    </row>
    <row r="607">
      <c r="J607" s="24" t="str">
        <f>IFERROR(__xludf.DUMMYFUNCTION("""COMPUTED_VALUE"""),"")</f>
        <v/>
      </c>
      <c r="K607" s="24" t="str">
        <f>IFERROR(__xludf.DUMMYFUNCTION("""COMPUTED_VALUE"""),"")</f>
        <v/>
      </c>
      <c r="L607" s="24" t="str">
        <f>IFERROR(__xludf.DUMMYFUNCTION("""COMPUTED_VALUE"""),"")</f>
        <v/>
      </c>
      <c r="M607" s="24" t="str">
        <f>IFERROR(__xludf.DUMMYFUNCTION("""COMPUTED_VALUE"""),"")</f>
        <v/>
      </c>
      <c r="O607" s="24" t="str">
        <f>IFERROR(__xludf.DUMMYFUNCTION("""COMPUTED_VALUE"""),"")</f>
        <v/>
      </c>
      <c r="P607" s="24" t="str">
        <f>IFERROR(__xludf.DUMMYFUNCTION("""COMPUTED_VALUE"""),"")</f>
        <v/>
      </c>
      <c r="Q607" s="24" t="str">
        <f>IFERROR(__xludf.DUMMYFUNCTION("""COMPUTED_VALUE"""),"")</f>
        <v/>
      </c>
      <c r="R607" s="24" t="s">
        <v>75</v>
      </c>
      <c r="S607" s="24" t="s">
        <v>75</v>
      </c>
      <c r="T607" s="24" t="s">
        <v>75</v>
      </c>
      <c r="U607" s="24" t="str">
        <f>IFERROR(__xludf.DUMMYFUNCTION("""COMPUTED_VALUE"""),"")</f>
        <v/>
      </c>
      <c r="V607" s="25"/>
    </row>
    <row r="608">
      <c r="J608" s="24" t="str">
        <f>IFERROR(__xludf.DUMMYFUNCTION("""COMPUTED_VALUE"""),"")</f>
        <v/>
      </c>
      <c r="K608" s="24" t="str">
        <f>IFERROR(__xludf.DUMMYFUNCTION("""COMPUTED_VALUE"""),"")</f>
        <v/>
      </c>
      <c r="L608" s="24" t="str">
        <f>IFERROR(__xludf.DUMMYFUNCTION("""COMPUTED_VALUE"""),"")</f>
        <v/>
      </c>
      <c r="M608" s="24" t="str">
        <f>IFERROR(__xludf.DUMMYFUNCTION("""COMPUTED_VALUE"""),"")</f>
        <v/>
      </c>
      <c r="O608" s="24" t="str">
        <f>IFERROR(__xludf.DUMMYFUNCTION("""COMPUTED_VALUE"""),"")</f>
        <v/>
      </c>
      <c r="P608" s="24" t="str">
        <f>IFERROR(__xludf.DUMMYFUNCTION("""COMPUTED_VALUE"""),"")</f>
        <v/>
      </c>
      <c r="Q608" s="24" t="str">
        <f>IFERROR(__xludf.DUMMYFUNCTION("""COMPUTED_VALUE"""),"")</f>
        <v/>
      </c>
      <c r="R608" s="24" t="s">
        <v>75</v>
      </c>
      <c r="S608" s="24" t="s">
        <v>75</v>
      </c>
      <c r="T608" s="24" t="s">
        <v>75</v>
      </c>
      <c r="U608" s="24" t="str">
        <f>IFERROR(__xludf.DUMMYFUNCTION("""COMPUTED_VALUE"""),"")</f>
        <v/>
      </c>
      <c r="V608" s="25"/>
    </row>
    <row r="609">
      <c r="J609" s="24" t="str">
        <f>IFERROR(__xludf.DUMMYFUNCTION("""COMPUTED_VALUE"""),"")</f>
        <v/>
      </c>
      <c r="K609" s="24" t="str">
        <f>IFERROR(__xludf.DUMMYFUNCTION("""COMPUTED_VALUE"""),"")</f>
        <v/>
      </c>
      <c r="L609" s="24" t="str">
        <f>IFERROR(__xludf.DUMMYFUNCTION("""COMPUTED_VALUE"""),"")</f>
        <v/>
      </c>
      <c r="M609" s="24" t="str">
        <f>IFERROR(__xludf.DUMMYFUNCTION("""COMPUTED_VALUE"""),"")</f>
        <v/>
      </c>
      <c r="O609" s="24" t="str">
        <f>IFERROR(__xludf.DUMMYFUNCTION("""COMPUTED_VALUE"""),"")</f>
        <v/>
      </c>
      <c r="P609" s="24" t="str">
        <f>IFERROR(__xludf.DUMMYFUNCTION("""COMPUTED_VALUE"""),"")</f>
        <v/>
      </c>
      <c r="Q609" s="24" t="str">
        <f>IFERROR(__xludf.DUMMYFUNCTION("""COMPUTED_VALUE"""),"")</f>
        <v/>
      </c>
      <c r="R609" s="24" t="s">
        <v>75</v>
      </c>
      <c r="S609" s="24" t="s">
        <v>75</v>
      </c>
      <c r="T609" s="24" t="s">
        <v>75</v>
      </c>
      <c r="U609" s="24" t="str">
        <f>IFERROR(__xludf.DUMMYFUNCTION("""COMPUTED_VALUE"""),"")</f>
        <v/>
      </c>
      <c r="V609" s="25"/>
    </row>
    <row r="610">
      <c r="J610" s="24" t="str">
        <f>IFERROR(__xludf.DUMMYFUNCTION("""COMPUTED_VALUE"""),"")</f>
        <v/>
      </c>
      <c r="K610" s="24" t="str">
        <f>IFERROR(__xludf.DUMMYFUNCTION("""COMPUTED_VALUE"""),"")</f>
        <v/>
      </c>
      <c r="L610" s="24" t="str">
        <f>IFERROR(__xludf.DUMMYFUNCTION("""COMPUTED_VALUE"""),"")</f>
        <v/>
      </c>
      <c r="M610" s="24" t="str">
        <f>IFERROR(__xludf.DUMMYFUNCTION("""COMPUTED_VALUE"""),"")</f>
        <v/>
      </c>
      <c r="O610" s="24" t="str">
        <f>IFERROR(__xludf.DUMMYFUNCTION("""COMPUTED_VALUE"""),"")</f>
        <v/>
      </c>
      <c r="P610" s="24" t="str">
        <f>IFERROR(__xludf.DUMMYFUNCTION("""COMPUTED_VALUE"""),"")</f>
        <v/>
      </c>
      <c r="Q610" s="24" t="str">
        <f>IFERROR(__xludf.DUMMYFUNCTION("""COMPUTED_VALUE"""),"")</f>
        <v/>
      </c>
      <c r="R610" s="24" t="s">
        <v>75</v>
      </c>
      <c r="S610" s="24" t="s">
        <v>75</v>
      </c>
      <c r="T610" s="24" t="s">
        <v>75</v>
      </c>
      <c r="U610" s="24" t="str">
        <f>IFERROR(__xludf.DUMMYFUNCTION("""COMPUTED_VALUE"""),"")</f>
        <v/>
      </c>
      <c r="V610" s="25"/>
    </row>
    <row r="611">
      <c r="J611" s="24" t="str">
        <f>IFERROR(__xludf.DUMMYFUNCTION("""COMPUTED_VALUE"""),"")</f>
        <v/>
      </c>
      <c r="K611" s="24" t="str">
        <f>IFERROR(__xludf.DUMMYFUNCTION("""COMPUTED_VALUE"""),"")</f>
        <v/>
      </c>
      <c r="L611" s="24" t="str">
        <f>IFERROR(__xludf.DUMMYFUNCTION("""COMPUTED_VALUE"""),"")</f>
        <v/>
      </c>
      <c r="M611" s="24" t="str">
        <f>IFERROR(__xludf.DUMMYFUNCTION("""COMPUTED_VALUE"""),"")</f>
        <v/>
      </c>
      <c r="O611" s="24" t="str">
        <f>IFERROR(__xludf.DUMMYFUNCTION("""COMPUTED_VALUE"""),"")</f>
        <v/>
      </c>
      <c r="P611" s="24" t="str">
        <f>IFERROR(__xludf.DUMMYFUNCTION("""COMPUTED_VALUE"""),"")</f>
        <v/>
      </c>
      <c r="Q611" s="24" t="str">
        <f>IFERROR(__xludf.DUMMYFUNCTION("""COMPUTED_VALUE"""),"")</f>
        <v/>
      </c>
      <c r="R611" s="24" t="s">
        <v>75</v>
      </c>
      <c r="S611" s="24" t="s">
        <v>75</v>
      </c>
      <c r="T611" s="24" t="s">
        <v>75</v>
      </c>
      <c r="U611" s="24" t="str">
        <f>IFERROR(__xludf.DUMMYFUNCTION("""COMPUTED_VALUE"""),"")</f>
        <v/>
      </c>
      <c r="V611" s="25"/>
    </row>
    <row r="612">
      <c r="J612" s="24" t="str">
        <f>IFERROR(__xludf.DUMMYFUNCTION("""COMPUTED_VALUE"""),"")</f>
        <v/>
      </c>
      <c r="K612" s="24" t="str">
        <f>IFERROR(__xludf.DUMMYFUNCTION("""COMPUTED_VALUE"""),"")</f>
        <v/>
      </c>
      <c r="L612" s="24" t="str">
        <f>IFERROR(__xludf.DUMMYFUNCTION("""COMPUTED_VALUE"""),"")</f>
        <v/>
      </c>
      <c r="M612" s="24" t="str">
        <f>IFERROR(__xludf.DUMMYFUNCTION("""COMPUTED_VALUE"""),"")</f>
        <v/>
      </c>
      <c r="O612" s="24" t="str">
        <f>IFERROR(__xludf.DUMMYFUNCTION("""COMPUTED_VALUE"""),"")</f>
        <v/>
      </c>
      <c r="P612" s="24" t="str">
        <f>IFERROR(__xludf.DUMMYFUNCTION("""COMPUTED_VALUE"""),"")</f>
        <v/>
      </c>
      <c r="Q612" s="24" t="str">
        <f>IFERROR(__xludf.DUMMYFUNCTION("""COMPUTED_VALUE"""),"")</f>
        <v/>
      </c>
      <c r="R612" s="24" t="s">
        <v>75</v>
      </c>
      <c r="S612" s="24" t="s">
        <v>75</v>
      </c>
      <c r="T612" s="24" t="s">
        <v>75</v>
      </c>
      <c r="U612" s="24" t="str">
        <f>IFERROR(__xludf.DUMMYFUNCTION("""COMPUTED_VALUE"""),"")</f>
        <v/>
      </c>
      <c r="V612" s="25"/>
    </row>
    <row r="613">
      <c r="J613" s="24" t="str">
        <f>IFERROR(__xludf.DUMMYFUNCTION("""COMPUTED_VALUE"""),"")</f>
        <v/>
      </c>
      <c r="K613" s="24" t="str">
        <f>IFERROR(__xludf.DUMMYFUNCTION("""COMPUTED_VALUE"""),"")</f>
        <v/>
      </c>
      <c r="L613" s="24" t="str">
        <f>IFERROR(__xludf.DUMMYFUNCTION("""COMPUTED_VALUE"""),"")</f>
        <v/>
      </c>
      <c r="M613" s="24" t="str">
        <f>IFERROR(__xludf.DUMMYFUNCTION("""COMPUTED_VALUE"""),"")</f>
        <v/>
      </c>
      <c r="O613" s="24" t="str">
        <f>IFERROR(__xludf.DUMMYFUNCTION("""COMPUTED_VALUE"""),"")</f>
        <v/>
      </c>
      <c r="P613" s="24" t="str">
        <f>IFERROR(__xludf.DUMMYFUNCTION("""COMPUTED_VALUE"""),"")</f>
        <v/>
      </c>
      <c r="Q613" s="24" t="str">
        <f>IFERROR(__xludf.DUMMYFUNCTION("""COMPUTED_VALUE"""),"")</f>
        <v/>
      </c>
      <c r="R613" s="24" t="s">
        <v>75</v>
      </c>
      <c r="S613" s="24" t="s">
        <v>75</v>
      </c>
      <c r="T613" s="24" t="s">
        <v>75</v>
      </c>
      <c r="U613" s="24" t="str">
        <f>IFERROR(__xludf.DUMMYFUNCTION("""COMPUTED_VALUE"""),"")</f>
        <v/>
      </c>
      <c r="V613" s="25"/>
    </row>
    <row r="614">
      <c r="J614" s="24" t="str">
        <f>IFERROR(__xludf.DUMMYFUNCTION("""COMPUTED_VALUE"""),"")</f>
        <v/>
      </c>
      <c r="K614" s="24" t="str">
        <f>IFERROR(__xludf.DUMMYFUNCTION("""COMPUTED_VALUE"""),"")</f>
        <v/>
      </c>
      <c r="L614" s="24" t="str">
        <f>IFERROR(__xludf.DUMMYFUNCTION("""COMPUTED_VALUE"""),"")</f>
        <v/>
      </c>
      <c r="M614" s="24" t="str">
        <f>IFERROR(__xludf.DUMMYFUNCTION("""COMPUTED_VALUE"""),"")</f>
        <v/>
      </c>
      <c r="O614" s="24" t="str">
        <f>IFERROR(__xludf.DUMMYFUNCTION("""COMPUTED_VALUE"""),"")</f>
        <v/>
      </c>
      <c r="P614" s="24" t="str">
        <f>IFERROR(__xludf.DUMMYFUNCTION("""COMPUTED_VALUE"""),"")</f>
        <v/>
      </c>
      <c r="Q614" s="24" t="str">
        <f>IFERROR(__xludf.DUMMYFUNCTION("""COMPUTED_VALUE"""),"")</f>
        <v/>
      </c>
      <c r="R614" s="24" t="s">
        <v>75</v>
      </c>
      <c r="S614" s="24" t="s">
        <v>75</v>
      </c>
      <c r="T614" s="24" t="s">
        <v>75</v>
      </c>
      <c r="U614" s="24" t="str">
        <f>IFERROR(__xludf.DUMMYFUNCTION("""COMPUTED_VALUE"""),"")</f>
        <v/>
      </c>
      <c r="V614" s="25"/>
    </row>
    <row r="615">
      <c r="J615" s="24" t="str">
        <f>IFERROR(__xludf.DUMMYFUNCTION("""COMPUTED_VALUE"""),"")</f>
        <v/>
      </c>
      <c r="K615" s="24" t="str">
        <f>IFERROR(__xludf.DUMMYFUNCTION("""COMPUTED_VALUE"""),"")</f>
        <v/>
      </c>
      <c r="L615" s="24" t="str">
        <f>IFERROR(__xludf.DUMMYFUNCTION("""COMPUTED_VALUE"""),"")</f>
        <v/>
      </c>
      <c r="M615" s="24" t="str">
        <f>IFERROR(__xludf.DUMMYFUNCTION("""COMPUTED_VALUE"""),"")</f>
        <v/>
      </c>
      <c r="O615" s="24" t="str">
        <f>IFERROR(__xludf.DUMMYFUNCTION("""COMPUTED_VALUE"""),"")</f>
        <v/>
      </c>
      <c r="P615" s="24" t="str">
        <f>IFERROR(__xludf.DUMMYFUNCTION("""COMPUTED_VALUE"""),"")</f>
        <v/>
      </c>
      <c r="Q615" s="24" t="str">
        <f>IFERROR(__xludf.DUMMYFUNCTION("""COMPUTED_VALUE"""),"")</f>
        <v/>
      </c>
      <c r="R615" s="24" t="s">
        <v>75</v>
      </c>
      <c r="S615" s="24" t="s">
        <v>75</v>
      </c>
      <c r="T615" s="24" t="s">
        <v>75</v>
      </c>
      <c r="U615" s="24" t="str">
        <f>IFERROR(__xludf.DUMMYFUNCTION("""COMPUTED_VALUE"""),"")</f>
        <v/>
      </c>
      <c r="V615" s="25"/>
    </row>
    <row r="616">
      <c r="J616" s="24" t="str">
        <f>IFERROR(__xludf.DUMMYFUNCTION("""COMPUTED_VALUE"""),"")</f>
        <v/>
      </c>
      <c r="K616" s="24" t="str">
        <f>IFERROR(__xludf.DUMMYFUNCTION("""COMPUTED_VALUE"""),"")</f>
        <v/>
      </c>
      <c r="L616" s="24" t="str">
        <f>IFERROR(__xludf.DUMMYFUNCTION("""COMPUTED_VALUE"""),"")</f>
        <v/>
      </c>
      <c r="M616" s="24" t="str">
        <f>IFERROR(__xludf.DUMMYFUNCTION("""COMPUTED_VALUE"""),"")</f>
        <v/>
      </c>
      <c r="O616" s="24" t="str">
        <f>IFERROR(__xludf.DUMMYFUNCTION("""COMPUTED_VALUE"""),"")</f>
        <v/>
      </c>
      <c r="P616" s="24" t="str">
        <f>IFERROR(__xludf.DUMMYFUNCTION("""COMPUTED_VALUE"""),"")</f>
        <v/>
      </c>
      <c r="Q616" s="24" t="str">
        <f>IFERROR(__xludf.DUMMYFUNCTION("""COMPUTED_VALUE"""),"")</f>
        <v/>
      </c>
      <c r="R616" s="24" t="s">
        <v>75</v>
      </c>
      <c r="S616" s="24" t="s">
        <v>75</v>
      </c>
      <c r="T616" s="24" t="s">
        <v>75</v>
      </c>
      <c r="U616" s="24" t="str">
        <f>IFERROR(__xludf.DUMMYFUNCTION("""COMPUTED_VALUE"""),"")</f>
        <v/>
      </c>
      <c r="V616" s="25"/>
    </row>
    <row r="617">
      <c r="J617" s="24" t="str">
        <f>IFERROR(__xludf.DUMMYFUNCTION("""COMPUTED_VALUE"""),"")</f>
        <v/>
      </c>
      <c r="K617" s="24" t="str">
        <f>IFERROR(__xludf.DUMMYFUNCTION("""COMPUTED_VALUE"""),"")</f>
        <v/>
      </c>
      <c r="L617" s="24" t="str">
        <f>IFERROR(__xludf.DUMMYFUNCTION("""COMPUTED_VALUE"""),"")</f>
        <v/>
      </c>
      <c r="M617" s="24" t="str">
        <f>IFERROR(__xludf.DUMMYFUNCTION("""COMPUTED_VALUE"""),"")</f>
        <v/>
      </c>
      <c r="O617" s="24" t="str">
        <f>IFERROR(__xludf.DUMMYFUNCTION("""COMPUTED_VALUE"""),"")</f>
        <v/>
      </c>
      <c r="P617" s="24" t="str">
        <f>IFERROR(__xludf.DUMMYFUNCTION("""COMPUTED_VALUE"""),"")</f>
        <v/>
      </c>
      <c r="Q617" s="24" t="str">
        <f>IFERROR(__xludf.DUMMYFUNCTION("""COMPUTED_VALUE"""),"")</f>
        <v/>
      </c>
      <c r="R617" s="24" t="s">
        <v>75</v>
      </c>
      <c r="S617" s="24" t="s">
        <v>75</v>
      </c>
      <c r="T617" s="24" t="s">
        <v>75</v>
      </c>
      <c r="U617" s="24" t="str">
        <f>IFERROR(__xludf.DUMMYFUNCTION("""COMPUTED_VALUE"""),"")</f>
        <v/>
      </c>
      <c r="V617" s="25"/>
    </row>
    <row r="618">
      <c r="J618" s="24" t="str">
        <f>IFERROR(__xludf.DUMMYFUNCTION("""COMPUTED_VALUE"""),"")</f>
        <v/>
      </c>
      <c r="K618" s="24" t="str">
        <f>IFERROR(__xludf.DUMMYFUNCTION("""COMPUTED_VALUE"""),"")</f>
        <v/>
      </c>
      <c r="L618" s="24" t="str">
        <f>IFERROR(__xludf.DUMMYFUNCTION("""COMPUTED_VALUE"""),"")</f>
        <v/>
      </c>
      <c r="M618" s="24" t="str">
        <f>IFERROR(__xludf.DUMMYFUNCTION("""COMPUTED_VALUE"""),"")</f>
        <v/>
      </c>
      <c r="O618" s="24" t="str">
        <f>IFERROR(__xludf.DUMMYFUNCTION("""COMPUTED_VALUE"""),"")</f>
        <v/>
      </c>
      <c r="P618" s="24" t="str">
        <f>IFERROR(__xludf.DUMMYFUNCTION("""COMPUTED_VALUE"""),"")</f>
        <v/>
      </c>
      <c r="Q618" s="24" t="str">
        <f>IFERROR(__xludf.DUMMYFUNCTION("""COMPUTED_VALUE"""),"")</f>
        <v/>
      </c>
      <c r="R618" s="24" t="s">
        <v>75</v>
      </c>
      <c r="S618" s="24" t="s">
        <v>75</v>
      </c>
      <c r="T618" s="24" t="s">
        <v>75</v>
      </c>
      <c r="U618" s="24" t="str">
        <f>IFERROR(__xludf.DUMMYFUNCTION("""COMPUTED_VALUE"""),"")</f>
        <v/>
      </c>
      <c r="V618" s="25"/>
    </row>
    <row r="619">
      <c r="J619" s="24" t="str">
        <f>IFERROR(__xludf.DUMMYFUNCTION("""COMPUTED_VALUE"""),"")</f>
        <v/>
      </c>
      <c r="K619" s="24" t="str">
        <f>IFERROR(__xludf.DUMMYFUNCTION("""COMPUTED_VALUE"""),"")</f>
        <v/>
      </c>
      <c r="L619" s="24" t="str">
        <f>IFERROR(__xludf.DUMMYFUNCTION("""COMPUTED_VALUE"""),"")</f>
        <v/>
      </c>
      <c r="M619" s="24" t="str">
        <f>IFERROR(__xludf.DUMMYFUNCTION("""COMPUTED_VALUE"""),"")</f>
        <v/>
      </c>
      <c r="O619" s="24" t="str">
        <f>IFERROR(__xludf.DUMMYFUNCTION("""COMPUTED_VALUE"""),"")</f>
        <v/>
      </c>
      <c r="P619" s="24" t="str">
        <f>IFERROR(__xludf.DUMMYFUNCTION("""COMPUTED_VALUE"""),"")</f>
        <v/>
      </c>
      <c r="Q619" s="24" t="str">
        <f>IFERROR(__xludf.DUMMYFUNCTION("""COMPUTED_VALUE"""),"")</f>
        <v/>
      </c>
      <c r="R619" s="24" t="s">
        <v>75</v>
      </c>
      <c r="S619" s="24" t="s">
        <v>75</v>
      </c>
      <c r="T619" s="24" t="s">
        <v>75</v>
      </c>
      <c r="U619" s="24" t="str">
        <f>IFERROR(__xludf.DUMMYFUNCTION("""COMPUTED_VALUE"""),"")</f>
        <v/>
      </c>
      <c r="V619" s="25"/>
    </row>
    <row r="620">
      <c r="J620" s="24" t="str">
        <f>IFERROR(__xludf.DUMMYFUNCTION("""COMPUTED_VALUE"""),"")</f>
        <v/>
      </c>
      <c r="K620" s="24" t="str">
        <f>IFERROR(__xludf.DUMMYFUNCTION("""COMPUTED_VALUE"""),"")</f>
        <v/>
      </c>
      <c r="L620" s="24" t="str">
        <f>IFERROR(__xludf.DUMMYFUNCTION("""COMPUTED_VALUE"""),"")</f>
        <v/>
      </c>
      <c r="M620" s="24" t="str">
        <f>IFERROR(__xludf.DUMMYFUNCTION("""COMPUTED_VALUE"""),"")</f>
        <v/>
      </c>
      <c r="O620" s="24" t="str">
        <f>IFERROR(__xludf.DUMMYFUNCTION("""COMPUTED_VALUE"""),"")</f>
        <v/>
      </c>
      <c r="P620" s="24" t="str">
        <f>IFERROR(__xludf.DUMMYFUNCTION("""COMPUTED_VALUE"""),"")</f>
        <v/>
      </c>
      <c r="Q620" s="24" t="str">
        <f>IFERROR(__xludf.DUMMYFUNCTION("""COMPUTED_VALUE"""),"")</f>
        <v/>
      </c>
      <c r="R620" s="24" t="s">
        <v>75</v>
      </c>
      <c r="S620" s="24" t="s">
        <v>75</v>
      </c>
      <c r="T620" s="24" t="s">
        <v>75</v>
      </c>
      <c r="U620" s="24" t="str">
        <f>IFERROR(__xludf.DUMMYFUNCTION("""COMPUTED_VALUE"""),"")</f>
        <v/>
      </c>
      <c r="V620" s="25"/>
    </row>
    <row r="621">
      <c r="J621" s="24" t="str">
        <f>IFERROR(__xludf.DUMMYFUNCTION("""COMPUTED_VALUE"""),"")</f>
        <v/>
      </c>
      <c r="K621" s="24" t="str">
        <f>IFERROR(__xludf.DUMMYFUNCTION("""COMPUTED_VALUE"""),"")</f>
        <v/>
      </c>
      <c r="L621" s="24" t="str">
        <f>IFERROR(__xludf.DUMMYFUNCTION("""COMPUTED_VALUE"""),"")</f>
        <v/>
      </c>
      <c r="M621" s="24" t="str">
        <f>IFERROR(__xludf.DUMMYFUNCTION("""COMPUTED_VALUE"""),"")</f>
        <v/>
      </c>
      <c r="O621" s="24" t="str">
        <f>IFERROR(__xludf.DUMMYFUNCTION("""COMPUTED_VALUE"""),"")</f>
        <v/>
      </c>
      <c r="P621" s="24" t="str">
        <f>IFERROR(__xludf.DUMMYFUNCTION("""COMPUTED_VALUE"""),"")</f>
        <v/>
      </c>
      <c r="Q621" s="24" t="str">
        <f>IFERROR(__xludf.DUMMYFUNCTION("""COMPUTED_VALUE"""),"")</f>
        <v/>
      </c>
      <c r="R621" s="24" t="s">
        <v>75</v>
      </c>
      <c r="S621" s="24" t="s">
        <v>75</v>
      </c>
      <c r="T621" s="24" t="s">
        <v>75</v>
      </c>
      <c r="U621" s="24" t="str">
        <f>IFERROR(__xludf.DUMMYFUNCTION("""COMPUTED_VALUE"""),"")</f>
        <v/>
      </c>
      <c r="V621" s="25"/>
    </row>
    <row r="622">
      <c r="J622" s="24" t="str">
        <f>IFERROR(__xludf.DUMMYFUNCTION("""COMPUTED_VALUE"""),"")</f>
        <v/>
      </c>
      <c r="K622" s="24" t="str">
        <f>IFERROR(__xludf.DUMMYFUNCTION("""COMPUTED_VALUE"""),"")</f>
        <v/>
      </c>
      <c r="L622" s="24" t="str">
        <f>IFERROR(__xludf.DUMMYFUNCTION("""COMPUTED_VALUE"""),"")</f>
        <v/>
      </c>
      <c r="M622" s="24" t="str">
        <f>IFERROR(__xludf.DUMMYFUNCTION("""COMPUTED_VALUE"""),"")</f>
        <v/>
      </c>
      <c r="O622" s="24" t="str">
        <f>IFERROR(__xludf.DUMMYFUNCTION("""COMPUTED_VALUE"""),"")</f>
        <v/>
      </c>
      <c r="P622" s="24" t="str">
        <f>IFERROR(__xludf.DUMMYFUNCTION("""COMPUTED_VALUE"""),"")</f>
        <v/>
      </c>
      <c r="Q622" s="24" t="str">
        <f>IFERROR(__xludf.DUMMYFUNCTION("""COMPUTED_VALUE"""),"")</f>
        <v/>
      </c>
      <c r="R622" s="24" t="s">
        <v>75</v>
      </c>
      <c r="S622" s="24" t="s">
        <v>75</v>
      </c>
      <c r="T622" s="24" t="s">
        <v>75</v>
      </c>
      <c r="U622" s="24" t="str">
        <f>IFERROR(__xludf.DUMMYFUNCTION("""COMPUTED_VALUE"""),"")</f>
        <v/>
      </c>
      <c r="V622" s="25"/>
    </row>
    <row r="623">
      <c r="J623" s="24" t="str">
        <f>IFERROR(__xludf.DUMMYFUNCTION("""COMPUTED_VALUE"""),"")</f>
        <v/>
      </c>
      <c r="K623" s="24" t="str">
        <f>IFERROR(__xludf.DUMMYFUNCTION("""COMPUTED_VALUE"""),"")</f>
        <v/>
      </c>
      <c r="L623" s="24" t="str">
        <f>IFERROR(__xludf.DUMMYFUNCTION("""COMPUTED_VALUE"""),"")</f>
        <v/>
      </c>
      <c r="M623" s="24" t="str">
        <f>IFERROR(__xludf.DUMMYFUNCTION("""COMPUTED_VALUE"""),"")</f>
        <v/>
      </c>
      <c r="O623" s="24" t="str">
        <f>IFERROR(__xludf.DUMMYFUNCTION("""COMPUTED_VALUE"""),"")</f>
        <v/>
      </c>
      <c r="P623" s="24" t="str">
        <f>IFERROR(__xludf.DUMMYFUNCTION("""COMPUTED_VALUE"""),"")</f>
        <v/>
      </c>
      <c r="Q623" s="24" t="str">
        <f>IFERROR(__xludf.DUMMYFUNCTION("""COMPUTED_VALUE"""),"")</f>
        <v/>
      </c>
      <c r="R623" s="24" t="s">
        <v>75</v>
      </c>
      <c r="S623" s="24" t="s">
        <v>75</v>
      </c>
      <c r="T623" s="24" t="s">
        <v>75</v>
      </c>
      <c r="U623" s="24" t="str">
        <f>IFERROR(__xludf.DUMMYFUNCTION("""COMPUTED_VALUE"""),"")</f>
        <v/>
      </c>
      <c r="V623" s="25"/>
    </row>
    <row r="624">
      <c r="J624" s="24" t="str">
        <f>IFERROR(__xludf.DUMMYFUNCTION("""COMPUTED_VALUE"""),"")</f>
        <v/>
      </c>
      <c r="K624" s="24" t="str">
        <f>IFERROR(__xludf.DUMMYFUNCTION("""COMPUTED_VALUE"""),"")</f>
        <v/>
      </c>
      <c r="L624" s="24" t="str">
        <f>IFERROR(__xludf.DUMMYFUNCTION("""COMPUTED_VALUE"""),"")</f>
        <v/>
      </c>
      <c r="M624" s="24" t="str">
        <f>IFERROR(__xludf.DUMMYFUNCTION("""COMPUTED_VALUE"""),"")</f>
        <v/>
      </c>
      <c r="O624" s="24" t="str">
        <f>IFERROR(__xludf.DUMMYFUNCTION("""COMPUTED_VALUE"""),"")</f>
        <v/>
      </c>
      <c r="P624" s="24" t="str">
        <f>IFERROR(__xludf.DUMMYFUNCTION("""COMPUTED_VALUE"""),"")</f>
        <v/>
      </c>
      <c r="Q624" s="24" t="str">
        <f>IFERROR(__xludf.DUMMYFUNCTION("""COMPUTED_VALUE"""),"")</f>
        <v/>
      </c>
      <c r="R624" s="24" t="s">
        <v>75</v>
      </c>
      <c r="S624" s="24" t="s">
        <v>75</v>
      </c>
      <c r="T624" s="24" t="s">
        <v>75</v>
      </c>
      <c r="U624" s="24" t="str">
        <f>IFERROR(__xludf.DUMMYFUNCTION("""COMPUTED_VALUE"""),"")</f>
        <v/>
      </c>
      <c r="V624" s="25"/>
    </row>
    <row r="625">
      <c r="J625" s="24" t="str">
        <f>IFERROR(__xludf.DUMMYFUNCTION("""COMPUTED_VALUE"""),"")</f>
        <v/>
      </c>
      <c r="K625" s="24" t="str">
        <f>IFERROR(__xludf.DUMMYFUNCTION("""COMPUTED_VALUE"""),"")</f>
        <v/>
      </c>
      <c r="L625" s="24" t="str">
        <f>IFERROR(__xludf.DUMMYFUNCTION("""COMPUTED_VALUE"""),"")</f>
        <v/>
      </c>
      <c r="M625" s="24" t="str">
        <f>IFERROR(__xludf.DUMMYFUNCTION("""COMPUTED_VALUE"""),"")</f>
        <v/>
      </c>
      <c r="O625" s="24" t="str">
        <f>IFERROR(__xludf.DUMMYFUNCTION("""COMPUTED_VALUE"""),"")</f>
        <v/>
      </c>
      <c r="P625" s="24" t="str">
        <f>IFERROR(__xludf.DUMMYFUNCTION("""COMPUTED_VALUE"""),"")</f>
        <v/>
      </c>
      <c r="Q625" s="24" t="str">
        <f>IFERROR(__xludf.DUMMYFUNCTION("""COMPUTED_VALUE"""),"")</f>
        <v/>
      </c>
      <c r="R625" s="24" t="s">
        <v>75</v>
      </c>
      <c r="S625" s="24" t="s">
        <v>75</v>
      </c>
      <c r="T625" s="24" t="s">
        <v>75</v>
      </c>
      <c r="U625" s="24" t="str">
        <f>IFERROR(__xludf.DUMMYFUNCTION("""COMPUTED_VALUE"""),"")</f>
        <v/>
      </c>
      <c r="V625" s="25"/>
    </row>
    <row r="626">
      <c r="J626" s="24" t="str">
        <f>IFERROR(__xludf.DUMMYFUNCTION("""COMPUTED_VALUE"""),"")</f>
        <v/>
      </c>
      <c r="K626" s="24" t="str">
        <f>IFERROR(__xludf.DUMMYFUNCTION("""COMPUTED_VALUE"""),"")</f>
        <v/>
      </c>
      <c r="L626" s="24" t="str">
        <f>IFERROR(__xludf.DUMMYFUNCTION("""COMPUTED_VALUE"""),"")</f>
        <v/>
      </c>
      <c r="M626" s="24" t="str">
        <f>IFERROR(__xludf.DUMMYFUNCTION("""COMPUTED_VALUE"""),"")</f>
        <v/>
      </c>
      <c r="O626" s="24" t="str">
        <f>IFERROR(__xludf.DUMMYFUNCTION("""COMPUTED_VALUE"""),"")</f>
        <v/>
      </c>
      <c r="P626" s="24" t="str">
        <f>IFERROR(__xludf.DUMMYFUNCTION("""COMPUTED_VALUE"""),"")</f>
        <v/>
      </c>
      <c r="Q626" s="24" t="str">
        <f>IFERROR(__xludf.DUMMYFUNCTION("""COMPUTED_VALUE"""),"")</f>
        <v/>
      </c>
      <c r="R626" s="24" t="s">
        <v>75</v>
      </c>
      <c r="S626" s="24" t="s">
        <v>75</v>
      </c>
      <c r="T626" s="24" t="s">
        <v>75</v>
      </c>
      <c r="U626" s="24" t="str">
        <f>IFERROR(__xludf.DUMMYFUNCTION("""COMPUTED_VALUE"""),"")</f>
        <v/>
      </c>
      <c r="V626" s="25"/>
    </row>
    <row r="627">
      <c r="J627" s="24" t="str">
        <f>IFERROR(__xludf.DUMMYFUNCTION("""COMPUTED_VALUE"""),"")</f>
        <v/>
      </c>
      <c r="K627" s="24" t="str">
        <f>IFERROR(__xludf.DUMMYFUNCTION("""COMPUTED_VALUE"""),"")</f>
        <v/>
      </c>
      <c r="L627" s="24" t="str">
        <f>IFERROR(__xludf.DUMMYFUNCTION("""COMPUTED_VALUE"""),"")</f>
        <v/>
      </c>
      <c r="M627" s="24" t="str">
        <f>IFERROR(__xludf.DUMMYFUNCTION("""COMPUTED_VALUE"""),"")</f>
        <v/>
      </c>
      <c r="O627" s="24" t="str">
        <f>IFERROR(__xludf.DUMMYFUNCTION("""COMPUTED_VALUE"""),"")</f>
        <v/>
      </c>
      <c r="P627" s="24" t="str">
        <f>IFERROR(__xludf.DUMMYFUNCTION("""COMPUTED_VALUE"""),"")</f>
        <v/>
      </c>
      <c r="Q627" s="24" t="str">
        <f>IFERROR(__xludf.DUMMYFUNCTION("""COMPUTED_VALUE"""),"")</f>
        <v/>
      </c>
      <c r="R627" s="24" t="s">
        <v>75</v>
      </c>
      <c r="S627" s="24" t="s">
        <v>75</v>
      </c>
      <c r="T627" s="24" t="s">
        <v>75</v>
      </c>
      <c r="U627" s="24" t="str">
        <f>IFERROR(__xludf.DUMMYFUNCTION("""COMPUTED_VALUE"""),"")</f>
        <v/>
      </c>
      <c r="V627" s="25"/>
    </row>
    <row r="628">
      <c r="J628" s="24" t="str">
        <f>IFERROR(__xludf.DUMMYFUNCTION("""COMPUTED_VALUE"""),"")</f>
        <v/>
      </c>
      <c r="K628" s="24" t="str">
        <f>IFERROR(__xludf.DUMMYFUNCTION("""COMPUTED_VALUE"""),"")</f>
        <v/>
      </c>
      <c r="L628" s="24" t="str">
        <f>IFERROR(__xludf.DUMMYFUNCTION("""COMPUTED_VALUE"""),"")</f>
        <v/>
      </c>
      <c r="M628" s="24" t="str">
        <f>IFERROR(__xludf.DUMMYFUNCTION("""COMPUTED_VALUE"""),"")</f>
        <v/>
      </c>
      <c r="O628" s="24" t="str">
        <f>IFERROR(__xludf.DUMMYFUNCTION("""COMPUTED_VALUE"""),"")</f>
        <v/>
      </c>
      <c r="P628" s="24" t="str">
        <f>IFERROR(__xludf.DUMMYFUNCTION("""COMPUTED_VALUE"""),"")</f>
        <v/>
      </c>
      <c r="Q628" s="24" t="str">
        <f>IFERROR(__xludf.DUMMYFUNCTION("""COMPUTED_VALUE"""),"")</f>
        <v/>
      </c>
      <c r="R628" s="24" t="s">
        <v>75</v>
      </c>
      <c r="S628" s="24" t="s">
        <v>75</v>
      </c>
      <c r="T628" s="24" t="s">
        <v>75</v>
      </c>
      <c r="U628" s="24" t="str">
        <f>IFERROR(__xludf.DUMMYFUNCTION("""COMPUTED_VALUE"""),"")</f>
        <v/>
      </c>
      <c r="V628" s="25"/>
    </row>
    <row r="629">
      <c r="J629" s="24" t="str">
        <f>IFERROR(__xludf.DUMMYFUNCTION("""COMPUTED_VALUE"""),"")</f>
        <v/>
      </c>
      <c r="K629" s="24" t="str">
        <f>IFERROR(__xludf.DUMMYFUNCTION("""COMPUTED_VALUE"""),"")</f>
        <v/>
      </c>
      <c r="L629" s="24" t="str">
        <f>IFERROR(__xludf.DUMMYFUNCTION("""COMPUTED_VALUE"""),"")</f>
        <v/>
      </c>
      <c r="M629" s="24" t="str">
        <f>IFERROR(__xludf.DUMMYFUNCTION("""COMPUTED_VALUE"""),"")</f>
        <v/>
      </c>
      <c r="O629" s="24" t="str">
        <f>IFERROR(__xludf.DUMMYFUNCTION("""COMPUTED_VALUE"""),"")</f>
        <v/>
      </c>
      <c r="P629" s="24" t="str">
        <f>IFERROR(__xludf.DUMMYFUNCTION("""COMPUTED_VALUE"""),"")</f>
        <v/>
      </c>
      <c r="Q629" s="24" t="str">
        <f>IFERROR(__xludf.DUMMYFUNCTION("""COMPUTED_VALUE"""),"")</f>
        <v/>
      </c>
      <c r="R629" s="24" t="s">
        <v>75</v>
      </c>
      <c r="S629" s="24" t="s">
        <v>75</v>
      </c>
      <c r="T629" s="24" t="s">
        <v>75</v>
      </c>
      <c r="U629" s="24" t="str">
        <f>IFERROR(__xludf.DUMMYFUNCTION("""COMPUTED_VALUE"""),"")</f>
        <v/>
      </c>
      <c r="V629" s="25"/>
    </row>
    <row r="630">
      <c r="J630" s="24" t="str">
        <f>IFERROR(__xludf.DUMMYFUNCTION("""COMPUTED_VALUE"""),"")</f>
        <v/>
      </c>
      <c r="K630" s="24" t="str">
        <f>IFERROR(__xludf.DUMMYFUNCTION("""COMPUTED_VALUE"""),"")</f>
        <v/>
      </c>
      <c r="L630" s="24" t="str">
        <f>IFERROR(__xludf.DUMMYFUNCTION("""COMPUTED_VALUE"""),"")</f>
        <v/>
      </c>
      <c r="M630" s="24" t="str">
        <f>IFERROR(__xludf.DUMMYFUNCTION("""COMPUTED_VALUE"""),"")</f>
        <v/>
      </c>
      <c r="O630" s="24" t="str">
        <f>IFERROR(__xludf.DUMMYFUNCTION("""COMPUTED_VALUE"""),"")</f>
        <v/>
      </c>
      <c r="P630" s="24" t="str">
        <f>IFERROR(__xludf.DUMMYFUNCTION("""COMPUTED_VALUE"""),"")</f>
        <v/>
      </c>
      <c r="Q630" s="24" t="str">
        <f>IFERROR(__xludf.DUMMYFUNCTION("""COMPUTED_VALUE"""),"")</f>
        <v/>
      </c>
      <c r="R630" s="24" t="s">
        <v>75</v>
      </c>
      <c r="S630" s="24" t="s">
        <v>75</v>
      </c>
      <c r="T630" s="24" t="s">
        <v>75</v>
      </c>
      <c r="U630" s="24" t="str">
        <f>IFERROR(__xludf.DUMMYFUNCTION("""COMPUTED_VALUE"""),"")</f>
        <v/>
      </c>
      <c r="V630" s="25"/>
    </row>
    <row r="631">
      <c r="J631" s="24" t="str">
        <f>IFERROR(__xludf.DUMMYFUNCTION("""COMPUTED_VALUE"""),"")</f>
        <v/>
      </c>
      <c r="K631" s="24" t="str">
        <f>IFERROR(__xludf.DUMMYFUNCTION("""COMPUTED_VALUE"""),"")</f>
        <v/>
      </c>
      <c r="L631" s="24" t="str">
        <f>IFERROR(__xludf.DUMMYFUNCTION("""COMPUTED_VALUE"""),"")</f>
        <v/>
      </c>
      <c r="M631" s="24" t="str">
        <f>IFERROR(__xludf.DUMMYFUNCTION("""COMPUTED_VALUE"""),"")</f>
        <v/>
      </c>
      <c r="O631" s="24" t="str">
        <f>IFERROR(__xludf.DUMMYFUNCTION("""COMPUTED_VALUE"""),"")</f>
        <v/>
      </c>
      <c r="P631" s="24" t="str">
        <f>IFERROR(__xludf.DUMMYFUNCTION("""COMPUTED_VALUE"""),"")</f>
        <v/>
      </c>
      <c r="Q631" s="24" t="str">
        <f>IFERROR(__xludf.DUMMYFUNCTION("""COMPUTED_VALUE"""),"")</f>
        <v/>
      </c>
      <c r="R631" s="24" t="s">
        <v>75</v>
      </c>
      <c r="S631" s="24" t="s">
        <v>75</v>
      </c>
      <c r="T631" s="24" t="s">
        <v>75</v>
      </c>
      <c r="U631" s="24" t="str">
        <f>IFERROR(__xludf.DUMMYFUNCTION("""COMPUTED_VALUE"""),"")</f>
        <v/>
      </c>
      <c r="V631" s="25"/>
    </row>
    <row r="632">
      <c r="J632" s="24" t="str">
        <f>IFERROR(__xludf.DUMMYFUNCTION("""COMPUTED_VALUE"""),"")</f>
        <v/>
      </c>
      <c r="K632" s="24" t="str">
        <f>IFERROR(__xludf.DUMMYFUNCTION("""COMPUTED_VALUE"""),"")</f>
        <v/>
      </c>
      <c r="L632" s="24" t="str">
        <f>IFERROR(__xludf.DUMMYFUNCTION("""COMPUTED_VALUE"""),"")</f>
        <v/>
      </c>
      <c r="M632" s="24" t="str">
        <f>IFERROR(__xludf.DUMMYFUNCTION("""COMPUTED_VALUE"""),"")</f>
        <v/>
      </c>
      <c r="O632" s="24" t="str">
        <f>IFERROR(__xludf.DUMMYFUNCTION("""COMPUTED_VALUE"""),"")</f>
        <v/>
      </c>
      <c r="P632" s="24" t="str">
        <f>IFERROR(__xludf.DUMMYFUNCTION("""COMPUTED_VALUE"""),"")</f>
        <v/>
      </c>
      <c r="Q632" s="24" t="str">
        <f>IFERROR(__xludf.DUMMYFUNCTION("""COMPUTED_VALUE"""),"")</f>
        <v/>
      </c>
      <c r="R632" s="24" t="s">
        <v>75</v>
      </c>
      <c r="S632" s="24" t="s">
        <v>75</v>
      </c>
      <c r="T632" s="24" t="s">
        <v>75</v>
      </c>
      <c r="U632" s="24" t="str">
        <f>IFERROR(__xludf.DUMMYFUNCTION("""COMPUTED_VALUE"""),"")</f>
        <v/>
      </c>
      <c r="V632" s="25"/>
    </row>
    <row r="633">
      <c r="J633" s="24" t="str">
        <f>IFERROR(__xludf.DUMMYFUNCTION("""COMPUTED_VALUE"""),"")</f>
        <v/>
      </c>
      <c r="K633" s="24" t="str">
        <f>IFERROR(__xludf.DUMMYFUNCTION("""COMPUTED_VALUE"""),"")</f>
        <v/>
      </c>
      <c r="L633" s="24" t="str">
        <f>IFERROR(__xludf.DUMMYFUNCTION("""COMPUTED_VALUE"""),"")</f>
        <v/>
      </c>
      <c r="M633" s="24" t="str">
        <f>IFERROR(__xludf.DUMMYFUNCTION("""COMPUTED_VALUE"""),"")</f>
        <v/>
      </c>
      <c r="O633" s="24" t="str">
        <f>IFERROR(__xludf.DUMMYFUNCTION("""COMPUTED_VALUE"""),"")</f>
        <v/>
      </c>
      <c r="P633" s="24" t="str">
        <f>IFERROR(__xludf.DUMMYFUNCTION("""COMPUTED_VALUE"""),"")</f>
        <v/>
      </c>
      <c r="Q633" s="24" t="str">
        <f>IFERROR(__xludf.DUMMYFUNCTION("""COMPUTED_VALUE"""),"")</f>
        <v/>
      </c>
      <c r="R633" s="24" t="s">
        <v>75</v>
      </c>
      <c r="S633" s="24" t="s">
        <v>75</v>
      </c>
      <c r="T633" s="24" t="s">
        <v>75</v>
      </c>
      <c r="U633" s="24" t="str">
        <f>IFERROR(__xludf.DUMMYFUNCTION("""COMPUTED_VALUE"""),"")</f>
        <v/>
      </c>
      <c r="V633" s="25"/>
    </row>
    <row r="634">
      <c r="J634" s="24" t="str">
        <f>IFERROR(__xludf.DUMMYFUNCTION("""COMPUTED_VALUE"""),"")</f>
        <v/>
      </c>
      <c r="K634" s="24" t="str">
        <f>IFERROR(__xludf.DUMMYFUNCTION("""COMPUTED_VALUE"""),"")</f>
        <v/>
      </c>
      <c r="L634" s="24" t="str">
        <f>IFERROR(__xludf.DUMMYFUNCTION("""COMPUTED_VALUE"""),"")</f>
        <v/>
      </c>
      <c r="M634" s="24" t="str">
        <f>IFERROR(__xludf.DUMMYFUNCTION("""COMPUTED_VALUE"""),"")</f>
        <v/>
      </c>
      <c r="O634" s="24" t="str">
        <f>IFERROR(__xludf.DUMMYFUNCTION("""COMPUTED_VALUE"""),"")</f>
        <v/>
      </c>
      <c r="P634" s="24" t="str">
        <f>IFERROR(__xludf.DUMMYFUNCTION("""COMPUTED_VALUE"""),"")</f>
        <v/>
      </c>
      <c r="Q634" s="24" t="str">
        <f>IFERROR(__xludf.DUMMYFUNCTION("""COMPUTED_VALUE"""),"")</f>
        <v/>
      </c>
      <c r="R634" s="24" t="s">
        <v>75</v>
      </c>
      <c r="S634" s="24" t="s">
        <v>75</v>
      </c>
      <c r="T634" s="24" t="s">
        <v>75</v>
      </c>
      <c r="U634" s="24" t="str">
        <f>IFERROR(__xludf.DUMMYFUNCTION("""COMPUTED_VALUE"""),"")</f>
        <v/>
      </c>
      <c r="V634" s="25"/>
    </row>
    <row r="635">
      <c r="J635" s="24" t="str">
        <f>IFERROR(__xludf.DUMMYFUNCTION("""COMPUTED_VALUE"""),"")</f>
        <v/>
      </c>
      <c r="K635" s="24" t="str">
        <f>IFERROR(__xludf.DUMMYFUNCTION("""COMPUTED_VALUE"""),"")</f>
        <v/>
      </c>
      <c r="L635" s="24" t="str">
        <f>IFERROR(__xludf.DUMMYFUNCTION("""COMPUTED_VALUE"""),"")</f>
        <v/>
      </c>
      <c r="M635" s="24" t="str">
        <f>IFERROR(__xludf.DUMMYFUNCTION("""COMPUTED_VALUE"""),"")</f>
        <v/>
      </c>
      <c r="O635" s="24" t="str">
        <f>IFERROR(__xludf.DUMMYFUNCTION("""COMPUTED_VALUE"""),"")</f>
        <v/>
      </c>
      <c r="P635" s="24" t="str">
        <f>IFERROR(__xludf.DUMMYFUNCTION("""COMPUTED_VALUE"""),"")</f>
        <v/>
      </c>
      <c r="Q635" s="24" t="str">
        <f>IFERROR(__xludf.DUMMYFUNCTION("""COMPUTED_VALUE"""),"")</f>
        <v/>
      </c>
      <c r="R635" s="24" t="s">
        <v>75</v>
      </c>
      <c r="S635" s="24" t="s">
        <v>75</v>
      </c>
      <c r="T635" s="24" t="s">
        <v>75</v>
      </c>
      <c r="U635" s="24" t="str">
        <f>IFERROR(__xludf.DUMMYFUNCTION("""COMPUTED_VALUE"""),"")</f>
        <v/>
      </c>
      <c r="V635" s="25"/>
    </row>
    <row r="636">
      <c r="J636" s="24" t="str">
        <f>IFERROR(__xludf.DUMMYFUNCTION("""COMPUTED_VALUE"""),"")</f>
        <v/>
      </c>
      <c r="K636" s="24" t="str">
        <f>IFERROR(__xludf.DUMMYFUNCTION("""COMPUTED_VALUE"""),"")</f>
        <v/>
      </c>
      <c r="L636" s="24" t="str">
        <f>IFERROR(__xludf.DUMMYFUNCTION("""COMPUTED_VALUE"""),"")</f>
        <v/>
      </c>
      <c r="M636" s="24" t="str">
        <f>IFERROR(__xludf.DUMMYFUNCTION("""COMPUTED_VALUE"""),"")</f>
        <v/>
      </c>
      <c r="O636" s="24" t="str">
        <f>IFERROR(__xludf.DUMMYFUNCTION("""COMPUTED_VALUE"""),"")</f>
        <v/>
      </c>
      <c r="P636" s="24" t="str">
        <f>IFERROR(__xludf.DUMMYFUNCTION("""COMPUTED_VALUE"""),"")</f>
        <v/>
      </c>
      <c r="Q636" s="24" t="str">
        <f>IFERROR(__xludf.DUMMYFUNCTION("""COMPUTED_VALUE"""),"")</f>
        <v/>
      </c>
      <c r="R636" s="24" t="s">
        <v>75</v>
      </c>
      <c r="S636" s="24" t="s">
        <v>75</v>
      </c>
      <c r="T636" s="24" t="s">
        <v>75</v>
      </c>
      <c r="U636" s="24" t="str">
        <f>IFERROR(__xludf.DUMMYFUNCTION("""COMPUTED_VALUE"""),"")</f>
        <v/>
      </c>
      <c r="V636" s="25"/>
    </row>
    <row r="637">
      <c r="J637" s="24" t="str">
        <f>IFERROR(__xludf.DUMMYFUNCTION("""COMPUTED_VALUE"""),"")</f>
        <v/>
      </c>
      <c r="K637" s="24" t="str">
        <f>IFERROR(__xludf.DUMMYFUNCTION("""COMPUTED_VALUE"""),"")</f>
        <v/>
      </c>
      <c r="L637" s="24" t="str">
        <f>IFERROR(__xludf.DUMMYFUNCTION("""COMPUTED_VALUE"""),"")</f>
        <v/>
      </c>
      <c r="M637" s="24" t="str">
        <f>IFERROR(__xludf.DUMMYFUNCTION("""COMPUTED_VALUE"""),"")</f>
        <v/>
      </c>
      <c r="O637" s="24" t="str">
        <f>IFERROR(__xludf.DUMMYFUNCTION("""COMPUTED_VALUE"""),"")</f>
        <v/>
      </c>
      <c r="P637" s="24" t="str">
        <f>IFERROR(__xludf.DUMMYFUNCTION("""COMPUTED_VALUE"""),"")</f>
        <v/>
      </c>
      <c r="Q637" s="24" t="str">
        <f>IFERROR(__xludf.DUMMYFUNCTION("""COMPUTED_VALUE"""),"")</f>
        <v/>
      </c>
      <c r="R637" s="24" t="s">
        <v>75</v>
      </c>
      <c r="S637" s="24" t="s">
        <v>75</v>
      </c>
      <c r="T637" s="24" t="s">
        <v>75</v>
      </c>
      <c r="U637" s="24" t="str">
        <f>IFERROR(__xludf.DUMMYFUNCTION("""COMPUTED_VALUE"""),"")</f>
        <v/>
      </c>
      <c r="V637" s="25"/>
    </row>
    <row r="638">
      <c r="J638" s="24" t="str">
        <f>IFERROR(__xludf.DUMMYFUNCTION("""COMPUTED_VALUE"""),"")</f>
        <v/>
      </c>
      <c r="K638" s="24" t="str">
        <f>IFERROR(__xludf.DUMMYFUNCTION("""COMPUTED_VALUE"""),"")</f>
        <v/>
      </c>
      <c r="L638" s="24" t="str">
        <f>IFERROR(__xludf.DUMMYFUNCTION("""COMPUTED_VALUE"""),"")</f>
        <v/>
      </c>
      <c r="M638" s="24" t="str">
        <f>IFERROR(__xludf.DUMMYFUNCTION("""COMPUTED_VALUE"""),"")</f>
        <v/>
      </c>
      <c r="O638" s="24" t="str">
        <f>IFERROR(__xludf.DUMMYFUNCTION("""COMPUTED_VALUE"""),"")</f>
        <v/>
      </c>
      <c r="P638" s="24" t="str">
        <f>IFERROR(__xludf.DUMMYFUNCTION("""COMPUTED_VALUE"""),"")</f>
        <v/>
      </c>
      <c r="Q638" s="24" t="str">
        <f>IFERROR(__xludf.DUMMYFUNCTION("""COMPUTED_VALUE"""),"")</f>
        <v/>
      </c>
      <c r="R638" s="24" t="s">
        <v>75</v>
      </c>
      <c r="S638" s="24" t="s">
        <v>75</v>
      </c>
      <c r="T638" s="24" t="s">
        <v>75</v>
      </c>
      <c r="U638" s="24" t="str">
        <f>IFERROR(__xludf.DUMMYFUNCTION("""COMPUTED_VALUE"""),"")</f>
        <v/>
      </c>
      <c r="V638" s="25"/>
    </row>
    <row r="639">
      <c r="J639" s="24" t="str">
        <f>IFERROR(__xludf.DUMMYFUNCTION("""COMPUTED_VALUE"""),"")</f>
        <v/>
      </c>
      <c r="K639" s="24" t="str">
        <f>IFERROR(__xludf.DUMMYFUNCTION("""COMPUTED_VALUE"""),"")</f>
        <v/>
      </c>
      <c r="L639" s="24" t="str">
        <f>IFERROR(__xludf.DUMMYFUNCTION("""COMPUTED_VALUE"""),"")</f>
        <v/>
      </c>
      <c r="M639" s="24" t="str">
        <f>IFERROR(__xludf.DUMMYFUNCTION("""COMPUTED_VALUE"""),"")</f>
        <v/>
      </c>
      <c r="O639" s="24" t="str">
        <f>IFERROR(__xludf.DUMMYFUNCTION("""COMPUTED_VALUE"""),"")</f>
        <v/>
      </c>
      <c r="P639" s="24" t="str">
        <f>IFERROR(__xludf.DUMMYFUNCTION("""COMPUTED_VALUE"""),"")</f>
        <v/>
      </c>
      <c r="Q639" s="24" t="str">
        <f>IFERROR(__xludf.DUMMYFUNCTION("""COMPUTED_VALUE"""),"")</f>
        <v/>
      </c>
      <c r="R639" s="24" t="s">
        <v>75</v>
      </c>
      <c r="S639" s="24" t="s">
        <v>75</v>
      </c>
      <c r="T639" s="24" t="s">
        <v>75</v>
      </c>
      <c r="U639" s="24" t="str">
        <f>IFERROR(__xludf.DUMMYFUNCTION("""COMPUTED_VALUE"""),"")</f>
        <v/>
      </c>
      <c r="V639" s="25"/>
    </row>
    <row r="640">
      <c r="J640" s="24" t="str">
        <f>IFERROR(__xludf.DUMMYFUNCTION("""COMPUTED_VALUE"""),"")</f>
        <v/>
      </c>
      <c r="K640" s="24" t="str">
        <f>IFERROR(__xludf.DUMMYFUNCTION("""COMPUTED_VALUE"""),"")</f>
        <v/>
      </c>
      <c r="L640" s="24" t="str">
        <f>IFERROR(__xludf.DUMMYFUNCTION("""COMPUTED_VALUE"""),"")</f>
        <v/>
      </c>
      <c r="M640" s="24" t="str">
        <f>IFERROR(__xludf.DUMMYFUNCTION("""COMPUTED_VALUE"""),"")</f>
        <v/>
      </c>
      <c r="O640" s="24" t="str">
        <f>IFERROR(__xludf.DUMMYFUNCTION("""COMPUTED_VALUE"""),"")</f>
        <v/>
      </c>
      <c r="P640" s="24" t="str">
        <f>IFERROR(__xludf.DUMMYFUNCTION("""COMPUTED_VALUE"""),"")</f>
        <v/>
      </c>
      <c r="Q640" s="24" t="str">
        <f>IFERROR(__xludf.DUMMYFUNCTION("""COMPUTED_VALUE"""),"")</f>
        <v/>
      </c>
      <c r="R640" s="24" t="s">
        <v>75</v>
      </c>
      <c r="S640" s="24" t="s">
        <v>75</v>
      </c>
      <c r="T640" s="24" t="s">
        <v>75</v>
      </c>
      <c r="U640" s="24" t="str">
        <f>IFERROR(__xludf.DUMMYFUNCTION("""COMPUTED_VALUE"""),"")</f>
        <v/>
      </c>
      <c r="V640" s="25"/>
    </row>
    <row r="641">
      <c r="J641" s="24" t="str">
        <f>IFERROR(__xludf.DUMMYFUNCTION("""COMPUTED_VALUE"""),"")</f>
        <v/>
      </c>
      <c r="K641" s="24" t="str">
        <f>IFERROR(__xludf.DUMMYFUNCTION("""COMPUTED_VALUE"""),"")</f>
        <v/>
      </c>
      <c r="L641" s="24" t="str">
        <f>IFERROR(__xludf.DUMMYFUNCTION("""COMPUTED_VALUE"""),"")</f>
        <v/>
      </c>
      <c r="M641" s="24" t="str">
        <f>IFERROR(__xludf.DUMMYFUNCTION("""COMPUTED_VALUE"""),"")</f>
        <v/>
      </c>
      <c r="O641" s="24" t="str">
        <f>IFERROR(__xludf.DUMMYFUNCTION("""COMPUTED_VALUE"""),"")</f>
        <v/>
      </c>
      <c r="P641" s="24" t="str">
        <f>IFERROR(__xludf.DUMMYFUNCTION("""COMPUTED_VALUE"""),"")</f>
        <v/>
      </c>
      <c r="Q641" s="24" t="str">
        <f>IFERROR(__xludf.DUMMYFUNCTION("""COMPUTED_VALUE"""),"")</f>
        <v/>
      </c>
      <c r="R641" s="24" t="s">
        <v>75</v>
      </c>
      <c r="S641" s="24" t="s">
        <v>75</v>
      </c>
      <c r="T641" s="24" t="s">
        <v>75</v>
      </c>
      <c r="U641" s="24" t="str">
        <f>IFERROR(__xludf.DUMMYFUNCTION("""COMPUTED_VALUE"""),"")</f>
        <v/>
      </c>
      <c r="V641" s="25"/>
    </row>
    <row r="642">
      <c r="J642" s="24" t="str">
        <f>IFERROR(__xludf.DUMMYFUNCTION("""COMPUTED_VALUE"""),"")</f>
        <v/>
      </c>
      <c r="K642" s="24" t="str">
        <f>IFERROR(__xludf.DUMMYFUNCTION("""COMPUTED_VALUE"""),"")</f>
        <v/>
      </c>
      <c r="L642" s="24" t="str">
        <f>IFERROR(__xludf.DUMMYFUNCTION("""COMPUTED_VALUE"""),"")</f>
        <v/>
      </c>
      <c r="M642" s="24" t="str">
        <f>IFERROR(__xludf.DUMMYFUNCTION("""COMPUTED_VALUE"""),"")</f>
        <v/>
      </c>
      <c r="O642" s="24" t="str">
        <f>IFERROR(__xludf.DUMMYFUNCTION("""COMPUTED_VALUE"""),"")</f>
        <v/>
      </c>
      <c r="P642" s="24" t="str">
        <f>IFERROR(__xludf.DUMMYFUNCTION("""COMPUTED_VALUE"""),"")</f>
        <v/>
      </c>
      <c r="Q642" s="24" t="str">
        <f>IFERROR(__xludf.DUMMYFUNCTION("""COMPUTED_VALUE"""),"")</f>
        <v/>
      </c>
      <c r="R642" s="24" t="s">
        <v>75</v>
      </c>
      <c r="S642" s="24" t="s">
        <v>75</v>
      </c>
      <c r="T642" s="24" t="s">
        <v>75</v>
      </c>
      <c r="U642" s="24" t="str">
        <f>IFERROR(__xludf.DUMMYFUNCTION("""COMPUTED_VALUE"""),"")</f>
        <v/>
      </c>
      <c r="V642" s="25"/>
    </row>
    <row r="643">
      <c r="J643" s="24" t="str">
        <f>IFERROR(__xludf.DUMMYFUNCTION("""COMPUTED_VALUE"""),"")</f>
        <v/>
      </c>
      <c r="K643" s="24" t="str">
        <f>IFERROR(__xludf.DUMMYFUNCTION("""COMPUTED_VALUE"""),"")</f>
        <v/>
      </c>
      <c r="L643" s="24" t="str">
        <f>IFERROR(__xludf.DUMMYFUNCTION("""COMPUTED_VALUE"""),"")</f>
        <v/>
      </c>
      <c r="M643" s="24" t="str">
        <f>IFERROR(__xludf.DUMMYFUNCTION("""COMPUTED_VALUE"""),"")</f>
        <v/>
      </c>
      <c r="O643" s="24" t="str">
        <f>IFERROR(__xludf.DUMMYFUNCTION("""COMPUTED_VALUE"""),"")</f>
        <v/>
      </c>
      <c r="P643" s="24" t="str">
        <f>IFERROR(__xludf.DUMMYFUNCTION("""COMPUTED_VALUE"""),"")</f>
        <v/>
      </c>
      <c r="Q643" s="24" t="str">
        <f>IFERROR(__xludf.DUMMYFUNCTION("""COMPUTED_VALUE"""),"")</f>
        <v/>
      </c>
      <c r="R643" s="24" t="s">
        <v>75</v>
      </c>
      <c r="S643" s="24" t="s">
        <v>75</v>
      </c>
      <c r="T643" s="24" t="s">
        <v>75</v>
      </c>
      <c r="U643" s="24" t="str">
        <f>IFERROR(__xludf.DUMMYFUNCTION("""COMPUTED_VALUE"""),"")</f>
        <v/>
      </c>
      <c r="V643" s="25"/>
    </row>
    <row r="644">
      <c r="J644" s="24" t="str">
        <f>IFERROR(__xludf.DUMMYFUNCTION("""COMPUTED_VALUE"""),"")</f>
        <v/>
      </c>
      <c r="K644" s="24" t="str">
        <f>IFERROR(__xludf.DUMMYFUNCTION("""COMPUTED_VALUE"""),"")</f>
        <v/>
      </c>
      <c r="L644" s="24" t="str">
        <f>IFERROR(__xludf.DUMMYFUNCTION("""COMPUTED_VALUE"""),"")</f>
        <v/>
      </c>
      <c r="M644" s="24" t="str">
        <f>IFERROR(__xludf.DUMMYFUNCTION("""COMPUTED_VALUE"""),"")</f>
        <v/>
      </c>
      <c r="O644" s="24" t="str">
        <f>IFERROR(__xludf.DUMMYFUNCTION("""COMPUTED_VALUE"""),"")</f>
        <v/>
      </c>
      <c r="P644" s="24" t="str">
        <f>IFERROR(__xludf.DUMMYFUNCTION("""COMPUTED_VALUE"""),"")</f>
        <v/>
      </c>
      <c r="Q644" s="24" t="str">
        <f>IFERROR(__xludf.DUMMYFUNCTION("""COMPUTED_VALUE"""),"")</f>
        <v/>
      </c>
      <c r="R644" s="24" t="s">
        <v>75</v>
      </c>
      <c r="S644" s="24" t="s">
        <v>75</v>
      </c>
      <c r="T644" s="24" t="s">
        <v>75</v>
      </c>
      <c r="U644" s="24" t="str">
        <f>IFERROR(__xludf.DUMMYFUNCTION("""COMPUTED_VALUE"""),"")</f>
        <v/>
      </c>
      <c r="V644" s="25"/>
    </row>
    <row r="645">
      <c r="J645" s="24" t="str">
        <f>IFERROR(__xludf.DUMMYFUNCTION("""COMPUTED_VALUE"""),"")</f>
        <v/>
      </c>
      <c r="K645" s="24" t="str">
        <f>IFERROR(__xludf.DUMMYFUNCTION("""COMPUTED_VALUE"""),"")</f>
        <v/>
      </c>
      <c r="L645" s="24" t="str">
        <f>IFERROR(__xludf.DUMMYFUNCTION("""COMPUTED_VALUE"""),"")</f>
        <v/>
      </c>
      <c r="M645" s="24" t="str">
        <f>IFERROR(__xludf.DUMMYFUNCTION("""COMPUTED_VALUE"""),"")</f>
        <v/>
      </c>
      <c r="O645" s="24" t="str">
        <f>IFERROR(__xludf.DUMMYFUNCTION("""COMPUTED_VALUE"""),"")</f>
        <v/>
      </c>
      <c r="P645" s="24" t="str">
        <f>IFERROR(__xludf.DUMMYFUNCTION("""COMPUTED_VALUE"""),"")</f>
        <v/>
      </c>
      <c r="Q645" s="24" t="str">
        <f>IFERROR(__xludf.DUMMYFUNCTION("""COMPUTED_VALUE"""),"")</f>
        <v/>
      </c>
      <c r="R645" s="24" t="s">
        <v>75</v>
      </c>
      <c r="S645" s="24" t="s">
        <v>75</v>
      </c>
      <c r="T645" s="24" t="s">
        <v>75</v>
      </c>
      <c r="U645" s="24" t="str">
        <f>IFERROR(__xludf.DUMMYFUNCTION("""COMPUTED_VALUE"""),"")</f>
        <v/>
      </c>
      <c r="V645" s="25"/>
    </row>
    <row r="646">
      <c r="J646" s="24" t="str">
        <f>IFERROR(__xludf.DUMMYFUNCTION("""COMPUTED_VALUE"""),"")</f>
        <v/>
      </c>
      <c r="K646" s="24" t="str">
        <f>IFERROR(__xludf.DUMMYFUNCTION("""COMPUTED_VALUE"""),"")</f>
        <v/>
      </c>
      <c r="L646" s="24" t="str">
        <f>IFERROR(__xludf.DUMMYFUNCTION("""COMPUTED_VALUE"""),"")</f>
        <v/>
      </c>
      <c r="M646" s="24" t="str">
        <f>IFERROR(__xludf.DUMMYFUNCTION("""COMPUTED_VALUE"""),"")</f>
        <v/>
      </c>
      <c r="O646" s="24" t="str">
        <f>IFERROR(__xludf.DUMMYFUNCTION("""COMPUTED_VALUE"""),"")</f>
        <v/>
      </c>
      <c r="P646" s="24" t="str">
        <f>IFERROR(__xludf.DUMMYFUNCTION("""COMPUTED_VALUE"""),"")</f>
        <v/>
      </c>
      <c r="Q646" s="24" t="str">
        <f>IFERROR(__xludf.DUMMYFUNCTION("""COMPUTED_VALUE"""),"")</f>
        <v/>
      </c>
      <c r="R646" s="24" t="s">
        <v>75</v>
      </c>
      <c r="S646" s="24" t="s">
        <v>75</v>
      </c>
      <c r="T646" s="24" t="s">
        <v>75</v>
      </c>
      <c r="U646" s="24" t="str">
        <f>IFERROR(__xludf.DUMMYFUNCTION("""COMPUTED_VALUE"""),"")</f>
        <v/>
      </c>
      <c r="V646" s="25"/>
    </row>
    <row r="647">
      <c r="J647" s="24" t="str">
        <f>IFERROR(__xludf.DUMMYFUNCTION("""COMPUTED_VALUE"""),"")</f>
        <v/>
      </c>
      <c r="K647" s="24" t="str">
        <f>IFERROR(__xludf.DUMMYFUNCTION("""COMPUTED_VALUE"""),"")</f>
        <v/>
      </c>
      <c r="L647" s="24" t="str">
        <f>IFERROR(__xludf.DUMMYFUNCTION("""COMPUTED_VALUE"""),"")</f>
        <v/>
      </c>
      <c r="M647" s="24" t="str">
        <f>IFERROR(__xludf.DUMMYFUNCTION("""COMPUTED_VALUE"""),"")</f>
        <v/>
      </c>
      <c r="O647" s="24" t="str">
        <f>IFERROR(__xludf.DUMMYFUNCTION("""COMPUTED_VALUE"""),"")</f>
        <v/>
      </c>
      <c r="P647" s="24" t="str">
        <f>IFERROR(__xludf.DUMMYFUNCTION("""COMPUTED_VALUE"""),"")</f>
        <v/>
      </c>
      <c r="Q647" s="24" t="str">
        <f>IFERROR(__xludf.DUMMYFUNCTION("""COMPUTED_VALUE"""),"")</f>
        <v/>
      </c>
      <c r="R647" s="24" t="s">
        <v>75</v>
      </c>
      <c r="S647" s="24" t="s">
        <v>75</v>
      </c>
      <c r="T647" s="24" t="s">
        <v>75</v>
      </c>
      <c r="U647" s="24" t="str">
        <f>IFERROR(__xludf.DUMMYFUNCTION("""COMPUTED_VALUE"""),"")</f>
        <v/>
      </c>
      <c r="V647" s="25"/>
    </row>
    <row r="648">
      <c r="J648" s="24" t="str">
        <f>IFERROR(__xludf.DUMMYFUNCTION("""COMPUTED_VALUE"""),"")</f>
        <v/>
      </c>
      <c r="K648" s="24" t="str">
        <f>IFERROR(__xludf.DUMMYFUNCTION("""COMPUTED_VALUE"""),"")</f>
        <v/>
      </c>
      <c r="L648" s="24" t="str">
        <f>IFERROR(__xludf.DUMMYFUNCTION("""COMPUTED_VALUE"""),"")</f>
        <v/>
      </c>
      <c r="M648" s="24" t="str">
        <f>IFERROR(__xludf.DUMMYFUNCTION("""COMPUTED_VALUE"""),"")</f>
        <v/>
      </c>
      <c r="O648" s="24" t="str">
        <f>IFERROR(__xludf.DUMMYFUNCTION("""COMPUTED_VALUE"""),"")</f>
        <v/>
      </c>
      <c r="P648" s="24" t="str">
        <f>IFERROR(__xludf.DUMMYFUNCTION("""COMPUTED_VALUE"""),"")</f>
        <v/>
      </c>
      <c r="Q648" s="24" t="str">
        <f>IFERROR(__xludf.DUMMYFUNCTION("""COMPUTED_VALUE"""),"")</f>
        <v/>
      </c>
      <c r="R648" s="24" t="s">
        <v>75</v>
      </c>
      <c r="S648" s="24" t="s">
        <v>75</v>
      </c>
      <c r="T648" s="24" t="s">
        <v>75</v>
      </c>
      <c r="U648" s="24" t="str">
        <f>IFERROR(__xludf.DUMMYFUNCTION("""COMPUTED_VALUE"""),"")</f>
        <v/>
      </c>
      <c r="V648" s="25"/>
    </row>
    <row r="649">
      <c r="J649" s="24" t="str">
        <f>IFERROR(__xludf.DUMMYFUNCTION("""COMPUTED_VALUE"""),"")</f>
        <v/>
      </c>
      <c r="K649" s="24" t="str">
        <f>IFERROR(__xludf.DUMMYFUNCTION("""COMPUTED_VALUE"""),"")</f>
        <v/>
      </c>
      <c r="L649" s="24" t="str">
        <f>IFERROR(__xludf.DUMMYFUNCTION("""COMPUTED_VALUE"""),"")</f>
        <v/>
      </c>
      <c r="M649" s="24" t="str">
        <f>IFERROR(__xludf.DUMMYFUNCTION("""COMPUTED_VALUE"""),"")</f>
        <v/>
      </c>
      <c r="O649" s="24" t="str">
        <f>IFERROR(__xludf.DUMMYFUNCTION("""COMPUTED_VALUE"""),"")</f>
        <v/>
      </c>
      <c r="P649" s="24" t="str">
        <f>IFERROR(__xludf.DUMMYFUNCTION("""COMPUTED_VALUE"""),"")</f>
        <v/>
      </c>
      <c r="Q649" s="24" t="str">
        <f>IFERROR(__xludf.DUMMYFUNCTION("""COMPUTED_VALUE"""),"")</f>
        <v/>
      </c>
      <c r="R649" s="24" t="s">
        <v>75</v>
      </c>
      <c r="S649" s="24" t="s">
        <v>75</v>
      </c>
      <c r="T649" s="24" t="s">
        <v>75</v>
      </c>
      <c r="U649" s="24" t="str">
        <f>IFERROR(__xludf.DUMMYFUNCTION("""COMPUTED_VALUE"""),"")</f>
        <v/>
      </c>
      <c r="V649" s="25"/>
    </row>
    <row r="650">
      <c r="J650" s="24" t="str">
        <f>IFERROR(__xludf.DUMMYFUNCTION("""COMPUTED_VALUE"""),"")</f>
        <v/>
      </c>
      <c r="K650" s="24" t="str">
        <f>IFERROR(__xludf.DUMMYFUNCTION("""COMPUTED_VALUE"""),"")</f>
        <v/>
      </c>
      <c r="L650" s="24" t="str">
        <f>IFERROR(__xludf.DUMMYFUNCTION("""COMPUTED_VALUE"""),"")</f>
        <v/>
      </c>
      <c r="M650" s="24" t="str">
        <f>IFERROR(__xludf.DUMMYFUNCTION("""COMPUTED_VALUE"""),"")</f>
        <v/>
      </c>
      <c r="O650" s="24" t="str">
        <f>IFERROR(__xludf.DUMMYFUNCTION("""COMPUTED_VALUE"""),"")</f>
        <v/>
      </c>
      <c r="P650" s="24" t="str">
        <f>IFERROR(__xludf.DUMMYFUNCTION("""COMPUTED_VALUE"""),"")</f>
        <v/>
      </c>
      <c r="Q650" s="24" t="str">
        <f>IFERROR(__xludf.DUMMYFUNCTION("""COMPUTED_VALUE"""),"")</f>
        <v/>
      </c>
      <c r="R650" s="24" t="s">
        <v>75</v>
      </c>
      <c r="S650" s="24" t="s">
        <v>75</v>
      </c>
      <c r="T650" s="24" t="s">
        <v>75</v>
      </c>
      <c r="U650" s="24" t="str">
        <f>IFERROR(__xludf.DUMMYFUNCTION("""COMPUTED_VALUE"""),"")</f>
        <v/>
      </c>
      <c r="V650" s="25"/>
    </row>
    <row r="651">
      <c r="J651" s="24" t="str">
        <f>IFERROR(__xludf.DUMMYFUNCTION("""COMPUTED_VALUE"""),"")</f>
        <v/>
      </c>
      <c r="K651" s="24" t="str">
        <f>IFERROR(__xludf.DUMMYFUNCTION("""COMPUTED_VALUE"""),"")</f>
        <v/>
      </c>
      <c r="L651" s="24" t="str">
        <f>IFERROR(__xludf.DUMMYFUNCTION("""COMPUTED_VALUE"""),"")</f>
        <v/>
      </c>
      <c r="M651" s="24" t="str">
        <f>IFERROR(__xludf.DUMMYFUNCTION("""COMPUTED_VALUE"""),"")</f>
        <v/>
      </c>
      <c r="O651" s="24" t="str">
        <f>IFERROR(__xludf.DUMMYFUNCTION("""COMPUTED_VALUE"""),"")</f>
        <v/>
      </c>
      <c r="P651" s="24" t="str">
        <f>IFERROR(__xludf.DUMMYFUNCTION("""COMPUTED_VALUE"""),"")</f>
        <v/>
      </c>
      <c r="Q651" s="24" t="str">
        <f>IFERROR(__xludf.DUMMYFUNCTION("""COMPUTED_VALUE"""),"")</f>
        <v/>
      </c>
      <c r="R651" s="24" t="s">
        <v>75</v>
      </c>
      <c r="S651" s="24" t="s">
        <v>75</v>
      </c>
      <c r="T651" s="24" t="s">
        <v>75</v>
      </c>
      <c r="U651" s="24" t="str">
        <f>IFERROR(__xludf.DUMMYFUNCTION("""COMPUTED_VALUE"""),"")</f>
        <v/>
      </c>
      <c r="V651" s="25"/>
    </row>
    <row r="652">
      <c r="J652" s="24" t="str">
        <f>IFERROR(__xludf.DUMMYFUNCTION("""COMPUTED_VALUE"""),"")</f>
        <v/>
      </c>
      <c r="K652" s="24" t="str">
        <f>IFERROR(__xludf.DUMMYFUNCTION("""COMPUTED_VALUE"""),"")</f>
        <v/>
      </c>
      <c r="L652" s="24" t="str">
        <f>IFERROR(__xludf.DUMMYFUNCTION("""COMPUTED_VALUE"""),"")</f>
        <v/>
      </c>
      <c r="M652" s="24" t="str">
        <f>IFERROR(__xludf.DUMMYFUNCTION("""COMPUTED_VALUE"""),"")</f>
        <v/>
      </c>
      <c r="O652" s="24" t="str">
        <f>IFERROR(__xludf.DUMMYFUNCTION("""COMPUTED_VALUE"""),"")</f>
        <v/>
      </c>
      <c r="P652" s="24" t="str">
        <f>IFERROR(__xludf.DUMMYFUNCTION("""COMPUTED_VALUE"""),"")</f>
        <v/>
      </c>
      <c r="Q652" s="24" t="str">
        <f>IFERROR(__xludf.DUMMYFUNCTION("""COMPUTED_VALUE"""),"")</f>
        <v/>
      </c>
      <c r="R652" s="24" t="s">
        <v>75</v>
      </c>
      <c r="S652" s="24" t="s">
        <v>75</v>
      </c>
      <c r="T652" s="24" t="s">
        <v>75</v>
      </c>
      <c r="U652" s="24" t="str">
        <f>IFERROR(__xludf.DUMMYFUNCTION("""COMPUTED_VALUE"""),"")</f>
        <v/>
      </c>
      <c r="V652" s="25"/>
    </row>
    <row r="653">
      <c r="J653" s="24" t="str">
        <f>IFERROR(__xludf.DUMMYFUNCTION("""COMPUTED_VALUE"""),"")</f>
        <v/>
      </c>
      <c r="K653" s="24" t="str">
        <f>IFERROR(__xludf.DUMMYFUNCTION("""COMPUTED_VALUE"""),"")</f>
        <v/>
      </c>
      <c r="L653" s="24" t="str">
        <f>IFERROR(__xludf.DUMMYFUNCTION("""COMPUTED_VALUE"""),"")</f>
        <v/>
      </c>
      <c r="M653" s="24" t="str">
        <f>IFERROR(__xludf.DUMMYFUNCTION("""COMPUTED_VALUE"""),"")</f>
        <v/>
      </c>
      <c r="O653" s="24" t="str">
        <f>IFERROR(__xludf.DUMMYFUNCTION("""COMPUTED_VALUE"""),"")</f>
        <v/>
      </c>
      <c r="P653" s="24" t="str">
        <f>IFERROR(__xludf.DUMMYFUNCTION("""COMPUTED_VALUE"""),"")</f>
        <v/>
      </c>
      <c r="Q653" s="24" t="str">
        <f>IFERROR(__xludf.DUMMYFUNCTION("""COMPUTED_VALUE"""),"")</f>
        <v/>
      </c>
      <c r="R653" s="24" t="s">
        <v>75</v>
      </c>
      <c r="S653" s="24" t="s">
        <v>75</v>
      </c>
      <c r="T653" s="24" t="s">
        <v>75</v>
      </c>
      <c r="U653" s="24" t="str">
        <f>IFERROR(__xludf.DUMMYFUNCTION("""COMPUTED_VALUE"""),"")</f>
        <v/>
      </c>
      <c r="V653" s="25"/>
    </row>
    <row r="654">
      <c r="J654" s="24" t="str">
        <f>IFERROR(__xludf.DUMMYFUNCTION("""COMPUTED_VALUE"""),"")</f>
        <v/>
      </c>
      <c r="K654" s="24" t="str">
        <f>IFERROR(__xludf.DUMMYFUNCTION("""COMPUTED_VALUE"""),"")</f>
        <v/>
      </c>
      <c r="L654" s="24" t="str">
        <f>IFERROR(__xludf.DUMMYFUNCTION("""COMPUTED_VALUE"""),"")</f>
        <v/>
      </c>
      <c r="M654" s="24" t="str">
        <f>IFERROR(__xludf.DUMMYFUNCTION("""COMPUTED_VALUE"""),"")</f>
        <v/>
      </c>
      <c r="O654" s="24" t="str">
        <f>IFERROR(__xludf.DUMMYFUNCTION("""COMPUTED_VALUE"""),"")</f>
        <v/>
      </c>
      <c r="P654" s="24" t="str">
        <f>IFERROR(__xludf.DUMMYFUNCTION("""COMPUTED_VALUE"""),"")</f>
        <v/>
      </c>
      <c r="Q654" s="24" t="str">
        <f>IFERROR(__xludf.DUMMYFUNCTION("""COMPUTED_VALUE"""),"")</f>
        <v/>
      </c>
      <c r="R654" s="24" t="s">
        <v>75</v>
      </c>
      <c r="S654" s="24" t="s">
        <v>75</v>
      </c>
      <c r="T654" s="24" t="s">
        <v>75</v>
      </c>
      <c r="U654" s="24" t="str">
        <f>IFERROR(__xludf.DUMMYFUNCTION("""COMPUTED_VALUE"""),"")</f>
        <v/>
      </c>
      <c r="V654" s="25"/>
    </row>
    <row r="655">
      <c r="J655" s="24" t="str">
        <f>IFERROR(__xludf.DUMMYFUNCTION("""COMPUTED_VALUE"""),"")</f>
        <v/>
      </c>
      <c r="K655" s="24" t="str">
        <f>IFERROR(__xludf.DUMMYFUNCTION("""COMPUTED_VALUE"""),"")</f>
        <v/>
      </c>
      <c r="L655" s="24" t="str">
        <f>IFERROR(__xludf.DUMMYFUNCTION("""COMPUTED_VALUE"""),"")</f>
        <v/>
      </c>
      <c r="M655" s="24" t="str">
        <f>IFERROR(__xludf.DUMMYFUNCTION("""COMPUTED_VALUE"""),"")</f>
        <v/>
      </c>
      <c r="O655" s="24" t="str">
        <f>IFERROR(__xludf.DUMMYFUNCTION("""COMPUTED_VALUE"""),"")</f>
        <v/>
      </c>
      <c r="P655" s="24" t="str">
        <f>IFERROR(__xludf.DUMMYFUNCTION("""COMPUTED_VALUE"""),"")</f>
        <v/>
      </c>
      <c r="Q655" s="24" t="str">
        <f>IFERROR(__xludf.DUMMYFUNCTION("""COMPUTED_VALUE"""),"")</f>
        <v/>
      </c>
      <c r="R655" s="24" t="s">
        <v>75</v>
      </c>
      <c r="S655" s="24" t="s">
        <v>75</v>
      </c>
      <c r="T655" s="24" t="s">
        <v>75</v>
      </c>
      <c r="U655" s="24" t="str">
        <f>IFERROR(__xludf.DUMMYFUNCTION("""COMPUTED_VALUE"""),"")</f>
        <v/>
      </c>
      <c r="V655" s="25"/>
    </row>
    <row r="656">
      <c r="J656" s="24" t="str">
        <f>IFERROR(__xludf.DUMMYFUNCTION("""COMPUTED_VALUE"""),"")</f>
        <v/>
      </c>
      <c r="K656" s="24" t="str">
        <f>IFERROR(__xludf.DUMMYFUNCTION("""COMPUTED_VALUE"""),"")</f>
        <v/>
      </c>
      <c r="L656" s="24" t="str">
        <f>IFERROR(__xludf.DUMMYFUNCTION("""COMPUTED_VALUE"""),"")</f>
        <v/>
      </c>
      <c r="M656" s="24" t="str">
        <f>IFERROR(__xludf.DUMMYFUNCTION("""COMPUTED_VALUE"""),"")</f>
        <v/>
      </c>
      <c r="O656" s="24" t="str">
        <f>IFERROR(__xludf.DUMMYFUNCTION("""COMPUTED_VALUE"""),"")</f>
        <v/>
      </c>
      <c r="P656" s="24" t="str">
        <f>IFERROR(__xludf.DUMMYFUNCTION("""COMPUTED_VALUE"""),"")</f>
        <v/>
      </c>
      <c r="Q656" s="24" t="str">
        <f>IFERROR(__xludf.DUMMYFUNCTION("""COMPUTED_VALUE"""),"")</f>
        <v/>
      </c>
      <c r="R656" s="24" t="s">
        <v>75</v>
      </c>
      <c r="S656" s="24" t="s">
        <v>75</v>
      </c>
      <c r="T656" s="24" t="s">
        <v>75</v>
      </c>
      <c r="U656" s="24" t="str">
        <f>IFERROR(__xludf.DUMMYFUNCTION("""COMPUTED_VALUE"""),"")</f>
        <v/>
      </c>
      <c r="V656" s="25"/>
    </row>
    <row r="657">
      <c r="J657" s="24" t="str">
        <f>IFERROR(__xludf.DUMMYFUNCTION("""COMPUTED_VALUE"""),"")</f>
        <v/>
      </c>
      <c r="K657" s="24" t="str">
        <f>IFERROR(__xludf.DUMMYFUNCTION("""COMPUTED_VALUE"""),"")</f>
        <v/>
      </c>
      <c r="L657" s="24" t="str">
        <f>IFERROR(__xludf.DUMMYFUNCTION("""COMPUTED_VALUE"""),"")</f>
        <v/>
      </c>
      <c r="M657" s="24" t="str">
        <f>IFERROR(__xludf.DUMMYFUNCTION("""COMPUTED_VALUE"""),"")</f>
        <v/>
      </c>
      <c r="O657" s="24" t="str">
        <f>IFERROR(__xludf.DUMMYFUNCTION("""COMPUTED_VALUE"""),"")</f>
        <v/>
      </c>
      <c r="P657" s="24" t="str">
        <f>IFERROR(__xludf.DUMMYFUNCTION("""COMPUTED_VALUE"""),"")</f>
        <v/>
      </c>
      <c r="Q657" s="24" t="str">
        <f>IFERROR(__xludf.DUMMYFUNCTION("""COMPUTED_VALUE"""),"")</f>
        <v/>
      </c>
      <c r="R657" s="24" t="s">
        <v>75</v>
      </c>
      <c r="S657" s="24" t="s">
        <v>75</v>
      </c>
      <c r="T657" s="24" t="s">
        <v>75</v>
      </c>
      <c r="U657" s="24" t="str">
        <f>IFERROR(__xludf.DUMMYFUNCTION("""COMPUTED_VALUE"""),"")</f>
        <v/>
      </c>
      <c r="V657" s="25"/>
    </row>
    <row r="658">
      <c r="J658" s="24" t="str">
        <f>IFERROR(__xludf.DUMMYFUNCTION("""COMPUTED_VALUE"""),"")</f>
        <v/>
      </c>
      <c r="K658" s="24" t="str">
        <f>IFERROR(__xludf.DUMMYFUNCTION("""COMPUTED_VALUE"""),"")</f>
        <v/>
      </c>
      <c r="L658" s="24" t="str">
        <f>IFERROR(__xludf.DUMMYFUNCTION("""COMPUTED_VALUE"""),"")</f>
        <v/>
      </c>
      <c r="M658" s="24" t="str">
        <f>IFERROR(__xludf.DUMMYFUNCTION("""COMPUTED_VALUE"""),"")</f>
        <v/>
      </c>
      <c r="O658" s="24" t="str">
        <f>IFERROR(__xludf.DUMMYFUNCTION("""COMPUTED_VALUE"""),"")</f>
        <v/>
      </c>
      <c r="P658" s="24" t="str">
        <f>IFERROR(__xludf.DUMMYFUNCTION("""COMPUTED_VALUE"""),"")</f>
        <v/>
      </c>
      <c r="Q658" s="24" t="str">
        <f>IFERROR(__xludf.DUMMYFUNCTION("""COMPUTED_VALUE"""),"")</f>
        <v/>
      </c>
      <c r="R658" s="24" t="s">
        <v>75</v>
      </c>
      <c r="S658" s="24" t="s">
        <v>75</v>
      </c>
      <c r="T658" s="24" t="s">
        <v>75</v>
      </c>
      <c r="U658" s="24" t="str">
        <f>IFERROR(__xludf.DUMMYFUNCTION("""COMPUTED_VALUE"""),"")</f>
        <v/>
      </c>
      <c r="V658" s="25"/>
    </row>
    <row r="659">
      <c r="J659" s="24" t="str">
        <f>IFERROR(__xludf.DUMMYFUNCTION("""COMPUTED_VALUE"""),"")</f>
        <v/>
      </c>
      <c r="K659" s="24" t="str">
        <f>IFERROR(__xludf.DUMMYFUNCTION("""COMPUTED_VALUE"""),"")</f>
        <v/>
      </c>
      <c r="L659" s="24" t="str">
        <f>IFERROR(__xludf.DUMMYFUNCTION("""COMPUTED_VALUE"""),"")</f>
        <v/>
      </c>
      <c r="M659" s="24" t="str">
        <f>IFERROR(__xludf.DUMMYFUNCTION("""COMPUTED_VALUE"""),"")</f>
        <v/>
      </c>
      <c r="O659" s="24" t="str">
        <f>IFERROR(__xludf.DUMMYFUNCTION("""COMPUTED_VALUE"""),"")</f>
        <v/>
      </c>
      <c r="P659" s="24" t="str">
        <f>IFERROR(__xludf.DUMMYFUNCTION("""COMPUTED_VALUE"""),"")</f>
        <v/>
      </c>
      <c r="Q659" s="24" t="str">
        <f>IFERROR(__xludf.DUMMYFUNCTION("""COMPUTED_VALUE"""),"")</f>
        <v/>
      </c>
      <c r="R659" s="24" t="s">
        <v>75</v>
      </c>
      <c r="S659" s="24" t="s">
        <v>75</v>
      </c>
      <c r="T659" s="24" t="s">
        <v>75</v>
      </c>
      <c r="U659" s="24" t="str">
        <f>IFERROR(__xludf.DUMMYFUNCTION("""COMPUTED_VALUE"""),"")</f>
        <v/>
      </c>
      <c r="V659" s="25"/>
    </row>
    <row r="660">
      <c r="J660" s="24" t="str">
        <f>IFERROR(__xludf.DUMMYFUNCTION("""COMPUTED_VALUE"""),"")</f>
        <v/>
      </c>
      <c r="K660" s="24" t="str">
        <f>IFERROR(__xludf.DUMMYFUNCTION("""COMPUTED_VALUE"""),"")</f>
        <v/>
      </c>
      <c r="L660" s="24" t="str">
        <f>IFERROR(__xludf.DUMMYFUNCTION("""COMPUTED_VALUE"""),"")</f>
        <v/>
      </c>
      <c r="M660" s="24" t="str">
        <f>IFERROR(__xludf.DUMMYFUNCTION("""COMPUTED_VALUE"""),"")</f>
        <v/>
      </c>
      <c r="O660" s="24" t="str">
        <f>IFERROR(__xludf.DUMMYFUNCTION("""COMPUTED_VALUE"""),"")</f>
        <v/>
      </c>
      <c r="P660" s="24" t="str">
        <f>IFERROR(__xludf.DUMMYFUNCTION("""COMPUTED_VALUE"""),"")</f>
        <v/>
      </c>
      <c r="Q660" s="24" t="str">
        <f>IFERROR(__xludf.DUMMYFUNCTION("""COMPUTED_VALUE"""),"")</f>
        <v/>
      </c>
      <c r="R660" s="24" t="s">
        <v>75</v>
      </c>
      <c r="S660" s="24" t="s">
        <v>75</v>
      </c>
      <c r="T660" s="24" t="s">
        <v>75</v>
      </c>
      <c r="U660" s="24" t="str">
        <f>IFERROR(__xludf.DUMMYFUNCTION("""COMPUTED_VALUE"""),"")</f>
        <v/>
      </c>
      <c r="V660" s="25"/>
    </row>
    <row r="661">
      <c r="J661" s="24" t="str">
        <f>IFERROR(__xludf.DUMMYFUNCTION("""COMPUTED_VALUE"""),"")</f>
        <v/>
      </c>
      <c r="K661" s="24" t="str">
        <f>IFERROR(__xludf.DUMMYFUNCTION("""COMPUTED_VALUE"""),"")</f>
        <v/>
      </c>
      <c r="L661" s="24" t="str">
        <f>IFERROR(__xludf.DUMMYFUNCTION("""COMPUTED_VALUE"""),"")</f>
        <v/>
      </c>
      <c r="M661" s="24" t="str">
        <f>IFERROR(__xludf.DUMMYFUNCTION("""COMPUTED_VALUE"""),"")</f>
        <v/>
      </c>
      <c r="O661" s="24" t="str">
        <f>IFERROR(__xludf.DUMMYFUNCTION("""COMPUTED_VALUE"""),"")</f>
        <v/>
      </c>
      <c r="P661" s="24" t="str">
        <f>IFERROR(__xludf.DUMMYFUNCTION("""COMPUTED_VALUE"""),"")</f>
        <v/>
      </c>
      <c r="Q661" s="24" t="str">
        <f>IFERROR(__xludf.DUMMYFUNCTION("""COMPUTED_VALUE"""),"")</f>
        <v/>
      </c>
      <c r="R661" s="24" t="s">
        <v>75</v>
      </c>
      <c r="S661" s="24" t="s">
        <v>75</v>
      </c>
      <c r="T661" s="24" t="s">
        <v>75</v>
      </c>
      <c r="U661" s="24" t="str">
        <f>IFERROR(__xludf.DUMMYFUNCTION("""COMPUTED_VALUE"""),"")</f>
        <v/>
      </c>
      <c r="V661" s="25"/>
    </row>
    <row r="662">
      <c r="J662" s="24" t="str">
        <f>IFERROR(__xludf.DUMMYFUNCTION("""COMPUTED_VALUE"""),"")</f>
        <v/>
      </c>
      <c r="K662" s="24" t="str">
        <f>IFERROR(__xludf.DUMMYFUNCTION("""COMPUTED_VALUE"""),"")</f>
        <v/>
      </c>
      <c r="L662" s="24" t="str">
        <f>IFERROR(__xludf.DUMMYFUNCTION("""COMPUTED_VALUE"""),"")</f>
        <v/>
      </c>
      <c r="M662" s="24" t="str">
        <f>IFERROR(__xludf.DUMMYFUNCTION("""COMPUTED_VALUE"""),"")</f>
        <v/>
      </c>
      <c r="O662" s="24" t="str">
        <f>IFERROR(__xludf.DUMMYFUNCTION("""COMPUTED_VALUE"""),"")</f>
        <v/>
      </c>
      <c r="P662" s="24" t="str">
        <f>IFERROR(__xludf.DUMMYFUNCTION("""COMPUTED_VALUE"""),"")</f>
        <v/>
      </c>
      <c r="Q662" s="24" t="str">
        <f>IFERROR(__xludf.DUMMYFUNCTION("""COMPUTED_VALUE"""),"")</f>
        <v/>
      </c>
      <c r="R662" s="24" t="s">
        <v>75</v>
      </c>
      <c r="S662" s="24" t="s">
        <v>75</v>
      </c>
      <c r="T662" s="24" t="s">
        <v>75</v>
      </c>
      <c r="U662" s="24" t="str">
        <f>IFERROR(__xludf.DUMMYFUNCTION("""COMPUTED_VALUE"""),"")</f>
        <v/>
      </c>
      <c r="V662" s="25"/>
    </row>
    <row r="663">
      <c r="J663" s="24" t="str">
        <f>IFERROR(__xludf.DUMMYFUNCTION("""COMPUTED_VALUE"""),"")</f>
        <v/>
      </c>
      <c r="K663" s="24" t="str">
        <f>IFERROR(__xludf.DUMMYFUNCTION("""COMPUTED_VALUE"""),"")</f>
        <v/>
      </c>
      <c r="L663" s="24" t="str">
        <f>IFERROR(__xludf.DUMMYFUNCTION("""COMPUTED_VALUE"""),"")</f>
        <v/>
      </c>
      <c r="M663" s="24" t="str">
        <f>IFERROR(__xludf.DUMMYFUNCTION("""COMPUTED_VALUE"""),"")</f>
        <v/>
      </c>
      <c r="O663" s="24" t="str">
        <f>IFERROR(__xludf.DUMMYFUNCTION("""COMPUTED_VALUE"""),"")</f>
        <v/>
      </c>
      <c r="P663" s="24" t="str">
        <f>IFERROR(__xludf.DUMMYFUNCTION("""COMPUTED_VALUE"""),"")</f>
        <v/>
      </c>
      <c r="Q663" s="24" t="str">
        <f>IFERROR(__xludf.DUMMYFUNCTION("""COMPUTED_VALUE"""),"")</f>
        <v/>
      </c>
      <c r="R663" s="24" t="s">
        <v>75</v>
      </c>
      <c r="S663" s="24" t="s">
        <v>75</v>
      </c>
      <c r="T663" s="24" t="s">
        <v>75</v>
      </c>
      <c r="U663" s="24" t="str">
        <f>IFERROR(__xludf.DUMMYFUNCTION("""COMPUTED_VALUE"""),"")</f>
        <v/>
      </c>
      <c r="V663" s="25"/>
    </row>
    <row r="664">
      <c r="J664" s="24" t="str">
        <f>IFERROR(__xludf.DUMMYFUNCTION("""COMPUTED_VALUE"""),"")</f>
        <v/>
      </c>
      <c r="K664" s="24" t="str">
        <f>IFERROR(__xludf.DUMMYFUNCTION("""COMPUTED_VALUE"""),"")</f>
        <v/>
      </c>
      <c r="L664" s="24" t="str">
        <f>IFERROR(__xludf.DUMMYFUNCTION("""COMPUTED_VALUE"""),"")</f>
        <v/>
      </c>
      <c r="M664" s="24" t="str">
        <f>IFERROR(__xludf.DUMMYFUNCTION("""COMPUTED_VALUE"""),"")</f>
        <v/>
      </c>
      <c r="O664" s="24" t="str">
        <f>IFERROR(__xludf.DUMMYFUNCTION("""COMPUTED_VALUE"""),"")</f>
        <v/>
      </c>
      <c r="P664" s="24" t="str">
        <f>IFERROR(__xludf.DUMMYFUNCTION("""COMPUTED_VALUE"""),"")</f>
        <v/>
      </c>
      <c r="Q664" s="24" t="str">
        <f>IFERROR(__xludf.DUMMYFUNCTION("""COMPUTED_VALUE"""),"")</f>
        <v/>
      </c>
      <c r="R664" s="24" t="s">
        <v>75</v>
      </c>
      <c r="S664" s="24" t="s">
        <v>75</v>
      </c>
      <c r="T664" s="24" t="s">
        <v>75</v>
      </c>
      <c r="U664" s="24" t="str">
        <f>IFERROR(__xludf.DUMMYFUNCTION("""COMPUTED_VALUE"""),"")</f>
        <v/>
      </c>
      <c r="V664" s="25"/>
    </row>
    <row r="665">
      <c r="J665" s="24" t="str">
        <f>IFERROR(__xludf.DUMMYFUNCTION("""COMPUTED_VALUE"""),"")</f>
        <v/>
      </c>
      <c r="K665" s="24" t="str">
        <f>IFERROR(__xludf.DUMMYFUNCTION("""COMPUTED_VALUE"""),"")</f>
        <v/>
      </c>
      <c r="L665" s="24" t="str">
        <f>IFERROR(__xludf.DUMMYFUNCTION("""COMPUTED_VALUE"""),"")</f>
        <v/>
      </c>
      <c r="M665" s="24" t="str">
        <f>IFERROR(__xludf.DUMMYFUNCTION("""COMPUTED_VALUE"""),"")</f>
        <v/>
      </c>
      <c r="O665" s="24" t="str">
        <f>IFERROR(__xludf.DUMMYFUNCTION("""COMPUTED_VALUE"""),"")</f>
        <v/>
      </c>
      <c r="P665" s="24" t="str">
        <f>IFERROR(__xludf.DUMMYFUNCTION("""COMPUTED_VALUE"""),"")</f>
        <v/>
      </c>
      <c r="Q665" s="24" t="str">
        <f>IFERROR(__xludf.DUMMYFUNCTION("""COMPUTED_VALUE"""),"")</f>
        <v/>
      </c>
      <c r="R665" s="24" t="s">
        <v>75</v>
      </c>
      <c r="S665" s="24" t="s">
        <v>75</v>
      </c>
      <c r="T665" s="24" t="s">
        <v>75</v>
      </c>
      <c r="U665" s="24" t="str">
        <f>IFERROR(__xludf.DUMMYFUNCTION("""COMPUTED_VALUE"""),"")</f>
        <v/>
      </c>
      <c r="V665" s="25"/>
    </row>
    <row r="666">
      <c r="J666" s="24" t="str">
        <f>IFERROR(__xludf.DUMMYFUNCTION("""COMPUTED_VALUE"""),"")</f>
        <v/>
      </c>
      <c r="K666" s="24" t="str">
        <f>IFERROR(__xludf.DUMMYFUNCTION("""COMPUTED_VALUE"""),"")</f>
        <v/>
      </c>
      <c r="L666" s="24" t="str">
        <f>IFERROR(__xludf.DUMMYFUNCTION("""COMPUTED_VALUE"""),"")</f>
        <v/>
      </c>
      <c r="M666" s="24" t="str">
        <f>IFERROR(__xludf.DUMMYFUNCTION("""COMPUTED_VALUE"""),"")</f>
        <v/>
      </c>
      <c r="O666" s="24" t="str">
        <f>IFERROR(__xludf.DUMMYFUNCTION("""COMPUTED_VALUE"""),"")</f>
        <v/>
      </c>
      <c r="P666" s="24" t="str">
        <f>IFERROR(__xludf.DUMMYFUNCTION("""COMPUTED_VALUE"""),"")</f>
        <v/>
      </c>
      <c r="Q666" s="24" t="str">
        <f>IFERROR(__xludf.DUMMYFUNCTION("""COMPUTED_VALUE"""),"")</f>
        <v/>
      </c>
      <c r="R666" s="24" t="s">
        <v>75</v>
      </c>
      <c r="S666" s="24" t="s">
        <v>75</v>
      </c>
      <c r="T666" s="24" t="s">
        <v>75</v>
      </c>
      <c r="U666" s="24" t="str">
        <f>IFERROR(__xludf.DUMMYFUNCTION("""COMPUTED_VALUE"""),"")</f>
        <v/>
      </c>
      <c r="V666" s="25"/>
    </row>
    <row r="667">
      <c r="J667" s="24" t="str">
        <f>IFERROR(__xludf.DUMMYFUNCTION("""COMPUTED_VALUE"""),"")</f>
        <v/>
      </c>
      <c r="K667" s="24" t="str">
        <f>IFERROR(__xludf.DUMMYFUNCTION("""COMPUTED_VALUE"""),"")</f>
        <v/>
      </c>
      <c r="L667" s="24" t="str">
        <f>IFERROR(__xludf.DUMMYFUNCTION("""COMPUTED_VALUE"""),"")</f>
        <v/>
      </c>
      <c r="M667" s="24" t="str">
        <f>IFERROR(__xludf.DUMMYFUNCTION("""COMPUTED_VALUE"""),"")</f>
        <v/>
      </c>
      <c r="O667" s="24" t="str">
        <f>IFERROR(__xludf.DUMMYFUNCTION("""COMPUTED_VALUE"""),"")</f>
        <v/>
      </c>
      <c r="P667" s="24" t="str">
        <f>IFERROR(__xludf.DUMMYFUNCTION("""COMPUTED_VALUE"""),"")</f>
        <v/>
      </c>
      <c r="Q667" s="24" t="str">
        <f>IFERROR(__xludf.DUMMYFUNCTION("""COMPUTED_VALUE"""),"")</f>
        <v/>
      </c>
      <c r="R667" s="24" t="s">
        <v>75</v>
      </c>
      <c r="S667" s="24" t="s">
        <v>75</v>
      </c>
      <c r="T667" s="24" t="s">
        <v>75</v>
      </c>
      <c r="U667" s="24" t="str">
        <f>IFERROR(__xludf.DUMMYFUNCTION("""COMPUTED_VALUE"""),"")</f>
        <v/>
      </c>
      <c r="V667" s="25"/>
    </row>
    <row r="668">
      <c r="J668" s="24" t="str">
        <f>IFERROR(__xludf.DUMMYFUNCTION("""COMPUTED_VALUE"""),"")</f>
        <v/>
      </c>
      <c r="K668" s="24" t="str">
        <f>IFERROR(__xludf.DUMMYFUNCTION("""COMPUTED_VALUE"""),"")</f>
        <v/>
      </c>
      <c r="L668" s="24" t="str">
        <f>IFERROR(__xludf.DUMMYFUNCTION("""COMPUTED_VALUE"""),"")</f>
        <v/>
      </c>
      <c r="M668" s="24" t="str">
        <f>IFERROR(__xludf.DUMMYFUNCTION("""COMPUTED_VALUE"""),"")</f>
        <v/>
      </c>
      <c r="O668" s="24" t="str">
        <f>IFERROR(__xludf.DUMMYFUNCTION("""COMPUTED_VALUE"""),"")</f>
        <v/>
      </c>
      <c r="P668" s="24" t="str">
        <f>IFERROR(__xludf.DUMMYFUNCTION("""COMPUTED_VALUE"""),"")</f>
        <v/>
      </c>
      <c r="Q668" s="24" t="str">
        <f>IFERROR(__xludf.DUMMYFUNCTION("""COMPUTED_VALUE"""),"")</f>
        <v/>
      </c>
      <c r="R668" s="24" t="s">
        <v>75</v>
      </c>
      <c r="S668" s="24" t="s">
        <v>75</v>
      </c>
      <c r="T668" s="24" t="s">
        <v>75</v>
      </c>
      <c r="U668" s="24" t="str">
        <f>IFERROR(__xludf.DUMMYFUNCTION("""COMPUTED_VALUE"""),"")</f>
        <v/>
      </c>
      <c r="V668" s="25"/>
    </row>
    <row r="669">
      <c r="J669" s="24" t="str">
        <f>IFERROR(__xludf.DUMMYFUNCTION("""COMPUTED_VALUE"""),"")</f>
        <v/>
      </c>
      <c r="K669" s="24" t="str">
        <f>IFERROR(__xludf.DUMMYFUNCTION("""COMPUTED_VALUE"""),"")</f>
        <v/>
      </c>
      <c r="L669" s="24" t="str">
        <f>IFERROR(__xludf.DUMMYFUNCTION("""COMPUTED_VALUE"""),"")</f>
        <v/>
      </c>
      <c r="M669" s="24" t="str">
        <f>IFERROR(__xludf.DUMMYFUNCTION("""COMPUTED_VALUE"""),"")</f>
        <v/>
      </c>
      <c r="O669" s="24" t="str">
        <f>IFERROR(__xludf.DUMMYFUNCTION("""COMPUTED_VALUE"""),"")</f>
        <v/>
      </c>
      <c r="P669" s="24" t="str">
        <f>IFERROR(__xludf.DUMMYFUNCTION("""COMPUTED_VALUE"""),"")</f>
        <v/>
      </c>
      <c r="Q669" s="24" t="str">
        <f>IFERROR(__xludf.DUMMYFUNCTION("""COMPUTED_VALUE"""),"")</f>
        <v/>
      </c>
      <c r="R669" s="24" t="s">
        <v>75</v>
      </c>
      <c r="S669" s="24" t="s">
        <v>75</v>
      </c>
      <c r="T669" s="24" t="s">
        <v>75</v>
      </c>
      <c r="U669" s="24" t="str">
        <f>IFERROR(__xludf.DUMMYFUNCTION("""COMPUTED_VALUE"""),"")</f>
        <v/>
      </c>
      <c r="V669" s="25"/>
    </row>
    <row r="670">
      <c r="J670" s="24" t="str">
        <f>IFERROR(__xludf.DUMMYFUNCTION("""COMPUTED_VALUE"""),"")</f>
        <v/>
      </c>
      <c r="K670" s="24" t="str">
        <f>IFERROR(__xludf.DUMMYFUNCTION("""COMPUTED_VALUE"""),"")</f>
        <v/>
      </c>
      <c r="L670" s="24" t="str">
        <f>IFERROR(__xludf.DUMMYFUNCTION("""COMPUTED_VALUE"""),"")</f>
        <v/>
      </c>
      <c r="M670" s="24" t="str">
        <f>IFERROR(__xludf.DUMMYFUNCTION("""COMPUTED_VALUE"""),"")</f>
        <v/>
      </c>
      <c r="O670" s="24" t="str">
        <f>IFERROR(__xludf.DUMMYFUNCTION("""COMPUTED_VALUE"""),"")</f>
        <v/>
      </c>
      <c r="P670" s="24" t="str">
        <f>IFERROR(__xludf.DUMMYFUNCTION("""COMPUTED_VALUE"""),"")</f>
        <v/>
      </c>
      <c r="Q670" s="24" t="str">
        <f>IFERROR(__xludf.DUMMYFUNCTION("""COMPUTED_VALUE"""),"")</f>
        <v/>
      </c>
      <c r="R670" s="24" t="s">
        <v>75</v>
      </c>
      <c r="S670" s="24" t="s">
        <v>75</v>
      </c>
      <c r="T670" s="24" t="s">
        <v>75</v>
      </c>
      <c r="U670" s="24" t="str">
        <f>IFERROR(__xludf.DUMMYFUNCTION("""COMPUTED_VALUE"""),"")</f>
        <v/>
      </c>
      <c r="V670" s="25"/>
    </row>
    <row r="671">
      <c r="J671" s="24" t="str">
        <f>IFERROR(__xludf.DUMMYFUNCTION("""COMPUTED_VALUE"""),"")</f>
        <v/>
      </c>
      <c r="K671" s="24" t="str">
        <f>IFERROR(__xludf.DUMMYFUNCTION("""COMPUTED_VALUE"""),"")</f>
        <v/>
      </c>
      <c r="L671" s="24" t="str">
        <f>IFERROR(__xludf.DUMMYFUNCTION("""COMPUTED_VALUE"""),"")</f>
        <v/>
      </c>
      <c r="M671" s="24" t="str">
        <f>IFERROR(__xludf.DUMMYFUNCTION("""COMPUTED_VALUE"""),"")</f>
        <v/>
      </c>
      <c r="O671" s="24" t="str">
        <f>IFERROR(__xludf.DUMMYFUNCTION("""COMPUTED_VALUE"""),"")</f>
        <v/>
      </c>
      <c r="P671" s="24" t="str">
        <f>IFERROR(__xludf.DUMMYFUNCTION("""COMPUTED_VALUE"""),"")</f>
        <v/>
      </c>
      <c r="Q671" s="24" t="str">
        <f>IFERROR(__xludf.DUMMYFUNCTION("""COMPUTED_VALUE"""),"")</f>
        <v/>
      </c>
      <c r="R671" s="24" t="s">
        <v>75</v>
      </c>
      <c r="S671" s="24" t="s">
        <v>75</v>
      </c>
      <c r="T671" s="24" t="s">
        <v>75</v>
      </c>
      <c r="U671" s="24" t="str">
        <f>IFERROR(__xludf.DUMMYFUNCTION("""COMPUTED_VALUE"""),"")</f>
        <v/>
      </c>
      <c r="V671" s="25"/>
    </row>
    <row r="672">
      <c r="J672" s="24" t="str">
        <f>IFERROR(__xludf.DUMMYFUNCTION("""COMPUTED_VALUE"""),"")</f>
        <v/>
      </c>
      <c r="K672" s="24" t="str">
        <f>IFERROR(__xludf.DUMMYFUNCTION("""COMPUTED_VALUE"""),"")</f>
        <v/>
      </c>
      <c r="L672" s="24" t="str">
        <f>IFERROR(__xludf.DUMMYFUNCTION("""COMPUTED_VALUE"""),"")</f>
        <v/>
      </c>
      <c r="M672" s="24" t="str">
        <f>IFERROR(__xludf.DUMMYFUNCTION("""COMPUTED_VALUE"""),"")</f>
        <v/>
      </c>
      <c r="O672" s="24" t="str">
        <f>IFERROR(__xludf.DUMMYFUNCTION("""COMPUTED_VALUE"""),"")</f>
        <v/>
      </c>
      <c r="P672" s="24" t="str">
        <f>IFERROR(__xludf.DUMMYFUNCTION("""COMPUTED_VALUE"""),"")</f>
        <v/>
      </c>
      <c r="Q672" s="24" t="str">
        <f>IFERROR(__xludf.DUMMYFUNCTION("""COMPUTED_VALUE"""),"")</f>
        <v/>
      </c>
      <c r="R672" s="24" t="s">
        <v>75</v>
      </c>
      <c r="S672" s="24" t="s">
        <v>75</v>
      </c>
      <c r="T672" s="24" t="s">
        <v>75</v>
      </c>
      <c r="U672" s="24" t="str">
        <f>IFERROR(__xludf.DUMMYFUNCTION("""COMPUTED_VALUE"""),"")</f>
        <v/>
      </c>
      <c r="V672" s="25"/>
    </row>
    <row r="673">
      <c r="J673" s="24" t="str">
        <f>IFERROR(__xludf.DUMMYFUNCTION("""COMPUTED_VALUE"""),"")</f>
        <v/>
      </c>
      <c r="K673" s="24" t="str">
        <f>IFERROR(__xludf.DUMMYFUNCTION("""COMPUTED_VALUE"""),"")</f>
        <v/>
      </c>
      <c r="L673" s="24" t="str">
        <f>IFERROR(__xludf.DUMMYFUNCTION("""COMPUTED_VALUE"""),"")</f>
        <v/>
      </c>
      <c r="M673" s="24" t="str">
        <f>IFERROR(__xludf.DUMMYFUNCTION("""COMPUTED_VALUE"""),"")</f>
        <v/>
      </c>
      <c r="O673" s="24" t="str">
        <f>IFERROR(__xludf.DUMMYFUNCTION("""COMPUTED_VALUE"""),"")</f>
        <v/>
      </c>
      <c r="P673" s="24" t="str">
        <f>IFERROR(__xludf.DUMMYFUNCTION("""COMPUTED_VALUE"""),"")</f>
        <v/>
      </c>
      <c r="Q673" s="24" t="str">
        <f>IFERROR(__xludf.DUMMYFUNCTION("""COMPUTED_VALUE"""),"")</f>
        <v/>
      </c>
      <c r="R673" s="24" t="s">
        <v>75</v>
      </c>
      <c r="S673" s="24" t="s">
        <v>75</v>
      </c>
      <c r="T673" s="24" t="s">
        <v>75</v>
      </c>
      <c r="U673" s="24" t="str">
        <f>IFERROR(__xludf.DUMMYFUNCTION("""COMPUTED_VALUE"""),"")</f>
        <v/>
      </c>
      <c r="V673" s="25"/>
    </row>
    <row r="674">
      <c r="J674" s="24" t="str">
        <f>IFERROR(__xludf.DUMMYFUNCTION("""COMPUTED_VALUE"""),"")</f>
        <v/>
      </c>
      <c r="K674" s="24" t="str">
        <f>IFERROR(__xludf.DUMMYFUNCTION("""COMPUTED_VALUE"""),"")</f>
        <v/>
      </c>
      <c r="L674" s="24" t="str">
        <f>IFERROR(__xludf.DUMMYFUNCTION("""COMPUTED_VALUE"""),"")</f>
        <v/>
      </c>
      <c r="M674" s="24" t="str">
        <f>IFERROR(__xludf.DUMMYFUNCTION("""COMPUTED_VALUE"""),"")</f>
        <v/>
      </c>
      <c r="O674" s="24" t="str">
        <f>IFERROR(__xludf.DUMMYFUNCTION("""COMPUTED_VALUE"""),"")</f>
        <v/>
      </c>
      <c r="P674" s="24" t="str">
        <f>IFERROR(__xludf.DUMMYFUNCTION("""COMPUTED_VALUE"""),"")</f>
        <v/>
      </c>
      <c r="Q674" s="24" t="str">
        <f>IFERROR(__xludf.DUMMYFUNCTION("""COMPUTED_VALUE"""),"")</f>
        <v/>
      </c>
      <c r="R674" s="24" t="s">
        <v>75</v>
      </c>
      <c r="S674" s="24" t="s">
        <v>75</v>
      </c>
      <c r="T674" s="24" t="s">
        <v>75</v>
      </c>
      <c r="U674" s="24" t="str">
        <f>IFERROR(__xludf.DUMMYFUNCTION("""COMPUTED_VALUE"""),"")</f>
        <v/>
      </c>
      <c r="V674" s="25"/>
    </row>
    <row r="675">
      <c r="J675" s="24" t="str">
        <f>IFERROR(__xludf.DUMMYFUNCTION("""COMPUTED_VALUE"""),"")</f>
        <v/>
      </c>
      <c r="K675" s="24" t="str">
        <f>IFERROR(__xludf.DUMMYFUNCTION("""COMPUTED_VALUE"""),"")</f>
        <v/>
      </c>
      <c r="L675" s="24" t="str">
        <f>IFERROR(__xludf.DUMMYFUNCTION("""COMPUTED_VALUE"""),"")</f>
        <v/>
      </c>
      <c r="M675" s="24" t="str">
        <f>IFERROR(__xludf.DUMMYFUNCTION("""COMPUTED_VALUE"""),"")</f>
        <v/>
      </c>
      <c r="O675" s="24" t="str">
        <f>IFERROR(__xludf.DUMMYFUNCTION("""COMPUTED_VALUE"""),"")</f>
        <v/>
      </c>
      <c r="P675" s="24" t="str">
        <f>IFERROR(__xludf.DUMMYFUNCTION("""COMPUTED_VALUE"""),"")</f>
        <v/>
      </c>
      <c r="Q675" s="24" t="str">
        <f>IFERROR(__xludf.DUMMYFUNCTION("""COMPUTED_VALUE"""),"")</f>
        <v/>
      </c>
      <c r="R675" s="24" t="s">
        <v>75</v>
      </c>
      <c r="S675" s="24" t="s">
        <v>75</v>
      </c>
      <c r="T675" s="24" t="s">
        <v>75</v>
      </c>
      <c r="U675" s="24" t="str">
        <f>IFERROR(__xludf.DUMMYFUNCTION("""COMPUTED_VALUE"""),"")</f>
        <v/>
      </c>
      <c r="V675" s="25"/>
    </row>
    <row r="676">
      <c r="J676" s="24" t="str">
        <f>IFERROR(__xludf.DUMMYFUNCTION("""COMPUTED_VALUE"""),"")</f>
        <v/>
      </c>
      <c r="K676" s="24" t="str">
        <f>IFERROR(__xludf.DUMMYFUNCTION("""COMPUTED_VALUE"""),"")</f>
        <v/>
      </c>
      <c r="L676" s="24" t="str">
        <f>IFERROR(__xludf.DUMMYFUNCTION("""COMPUTED_VALUE"""),"")</f>
        <v/>
      </c>
      <c r="M676" s="24" t="str">
        <f>IFERROR(__xludf.DUMMYFUNCTION("""COMPUTED_VALUE"""),"")</f>
        <v/>
      </c>
      <c r="O676" s="24" t="str">
        <f>IFERROR(__xludf.DUMMYFUNCTION("""COMPUTED_VALUE"""),"")</f>
        <v/>
      </c>
      <c r="P676" s="24" t="str">
        <f>IFERROR(__xludf.DUMMYFUNCTION("""COMPUTED_VALUE"""),"")</f>
        <v/>
      </c>
      <c r="Q676" s="24" t="str">
        <f>IFERROR(__xludf.DUMMYFUNCTION("""COMPUTED_VALUE"""),"")</f>
        <v/>
      </c>
      <c r="R676" s="24" t="s">
        <v>75</v>
      </c>
      <c r="S676" s="24" t="s">
        <v>75</v>
      </c>
      <c r="T676" s="24" t="s">
        <v>75</v>
      </c>
      <c r="U676" s="24" t="str">
        <f>IFERROR(__xludf.DUMMYFUNCTION("""COMPUTED_VALUE"""),"")</f>
        <v/>
      </c>
      <c r="V676" s="25"/>
    </row>
    <row r="677">
      <c r="J677" s="24" t="str">
        <f>IFERROR(__xludf.DUMMYFUNCTION("""COMPUTED_VALUE"""),"")</f>
        <v/>
      </c>
      <c r="K677" s="24" t="str">
        <f>IFERROR(__xludf.DUMMYFUNCTION("""COMPUTED_VALUE"""),"")</f>
        <v/>
      </c>
      <c r="L677" s="24" t="str">
        <f>IFERROR(__xludf.DUMMYFUNCTION("""COMPUTED_VALUE"""),"")</f>
        <v/>
      </c>
      <c r="M677" s="24" t="str">
        <f>IFERROR(__xludf.DUMMYFUNCTION("""COMPUTED_VALUE"""),"")</f>
        <v/>
      </c>
      <c r="O677" s="24" t="str">
        <f>IFERROR(__xludf.DUMMYFUNCTION("""COMPUTED_VALUE"""),"")</f>
        <v/>
      </c>
      <c r="P677" s="24" t="str">
        <f>IFERROR(__xludf.DUMMYFUNCTION("""COMPUTED_VALUE"""),"")</f>
        <v/>
      </c>
      <c r="Q677" s="24" t="str">
        <f>IFERROR(__xludf.DUMMYFUNCTION("""COMPUTED_VALUE"""),"")</f>
        <v/>
      </c>
      <c r="R677" s="24" t="s">
        <v>75</v>
      </c>
      <c r="S677" s="24" t="s">
        <v>75</v>
      </c>
      <c r="T677" s="24" t="s">
        <v>75</v>
      </c>
      <c r="U677" s="24" t="str">
        <f>IFERROR(__xludf.DUMMYFUNCTION("""COMPUTED_VALUE"""),"")</f>
        <v/>
      </c>
      <c r="V677" s="25"/>
    </row>
    <row r="678">
      <c r="J678" s="24" t="str">
        <f>IFERROR(__xludf.DUMMYFUNCTION("""COMPUTED_VALUE"""),"")</f>
        <v/>
      </c>
      <c r="K678" s="24" t="str">
        <f>IFERROR(__xludf.DUMMYFUNCTION("""COMPUTED_VALUE"""),"")</f>
        <v/>
      </c>
      <c r="L678" s="24" t="str">
        <f>IFERROR(__xludf.DUMMYFUNCTION("""COMPUTED_VALUE"""),"")</f>
        <v/>
      </c>
      <c r="M678" s="24" t="str">
        <f>IFERROR(__xludf.DUMMYFUNCTION("""COMPUTED_VALUE"""),"")</f>
        <v/>
      </c>
      <c r="O678" s="24" t="str">
        <f>IFERROR(__xludf.DUMMYFUNCTION("""COMPUTED_VALUE"""),"")</f>
        <v/>
      </c>
      <c r="P678" s="24" t="str">
        <f>IFERROR(__xludf.DUMMYFUNCTION("""COMPUTED_VALUE"""),"")</f>
        <v/>
      </c>
      <c r="Q678" s="24" t="str">
        <f>IFERROR(__xludf.DUMMYFUNCTION("""COMPUTED_VALUE"""),"")</f>
        <v/>
      </c>
      <c r="R678" s="24" t="s">
        <v>75</v>
      </c>
      <c r="S678" s="24" t="s">
        <v>75</v>
      </c>
      <c r="T678" s="24" t="s">
        <v>75</v>
      </c>
      <c r="U678" s="24" t="str">
        <f>IFERROR(__xludf.DUMMYFUNCTION("""COMPUTED_VALUE"""),"")</f>
        <v/>
      </c>
      <c r="V678" s="25"/>
    </row>
    <row r="679">
      <c r="J679" s="24" t="str">
        <f>IFERROR(__xludf.DUMMYFUNCTION("""COMPUTED_VALUE"""),"")</f>
        <v/>
      </c>
      <c r="K679" s="24" t="str">
        <f>IFERROR(__xludf.DUMMYFUNCTION("""COMPUTED_VALUE"""),"")</f>
        <v/>
      </c>
      <c r="L679" s="24" t="str">
        <f>IFERROR(__xludf.DUMMYFUNCTION("""COMPUTED_VALUE"""),"")</f>
        <v/>
      </c>
      <c r="M679" s="24" t="str">
        <f>IFERROR(__xludf.DUMMYFUNCTION("""COMPUTED_VALUE"""),"")</f>
        <v/>
      </c>
      <c r="O679" s="24" t="str">
        <f>IFERROR(__xludf.DUMMYFUNCTION("""COMPUTED_VALUE"""),"")</f>
        <v/>
      </c>
      <c r="P679" s="24" t="str">
        <f>IFERROR(__xludf.DUMMYFUNCTION("""COMPUTED_VALUE"""),"")</f>
        <v/>
      </c>
      <c r="Q679" s="24" t="str">
        <f>IFERROR(__xludf.DUMMYFUNCTION("""COMPUTED_VALUE"""),"")</f>
        <v/>
      </c>
      <c r="R679" s="24" t="s">
        <v>75</v>
      </c>
      <c r="S679" s="24" t="s">
        <v>75</v>
      </c>
      <c r="T679" s="24" t="s">
        <v>75</v>
      </c>
      <c r="U679" s="24" t="str">
        <f>IFERROR(__xludf.DUMMYFUNCTION("""COMPUTED_VALUE"""),"")</f>
        <v/>
      </c>
      <c r="V679" s="25"/>
    </row>
    <row r="680">
      <c r="J680" s="24" t="str">
        <f>IFERROR(__xludf.DUMMYFUNCTION("""COMPUTED_VALUE"""),"")</f>
        <v/>
      </c>
      <c r="K680" s="24" t="str">
        <f>IFERROR(__xludf.DUMMYFUNCTION("""COMPUTED_VALUE"""),"")</f>
        <v/>
      </c>
      <c r="L680" s="24" t="str">
        <f>IFERROR(__xludf.DUMMYFUNCTION("""COMPUTED_VALUE"""),"")</f>
        <v/>
      </c>
      <c r="M680" s="24" t="str">
        <f>IFERROR(__xludf.DUMMYFUNCTION("""COMPUTED_VALUE"""),"")</f>
        <v/>
      </c>
      <c r="O680" s="24" t="str">
        <f>IFERROR(__xludf.DUMMYFUNCTION("""COMPUTED_VALUE"""),"")</f>
        <v/>
      </c>
      <c r="P680" s="24" t="str">
        <f>IFERROR(__xludf.DUMMYFUNCTION("""COMPUTED_VALUE"""),"")</f>
        <v/>
      </c>
      <c r="Q680" s="24" t="str">
        <f>IFERROR(__xludf.DUMMYFUNCTION("""COMPUTED_VALUE"""),"")</f>
        <v/>
      </c>
      <c r="R680" s="24" t="s">
        <v>75</v>
      </c>
      <c r="S680" s="24" t="s">
        <v>75</v>
      </c>
      <c r="T680" s="24" t="s">
        <v>75</v>
      </c>
      <c r="U680" s="24" t="str">
        <f>IFERROR(__xludf.DUMMYFUNCTION("""COMPUTED_VALUE"""),"")</f>
        <v/>
      </c>
      <c r="V680" s="25"/>
    </row>
    <row r="681">
      <c r="J681" s="24" t="str">
        <f>IFERROR(__xludf.DUMMYFUNCTION("""COMPUTED_VALUE"""),"")</f>
        <v/>
      </c>
      <c r="K681" s="24" t="str">
        <f>IFERROR(__xludf.DUMMYFUNCTION("""COMPUTED_VALUE"""),"")</f>
        <v/>
      </c>
      <c r="L681" s="24" t="str">
        <f>IFERROR(__xludf.DUMMYFUNCTION("""COMPUTED_VALUE"""),"")</f>
        <v/>
      </c>
      <c r="M681" s="24" t="str">
        <f>IFERROR(__xludf.DUMMYFUNCTION("""COMPUTED_VALUE"""),"")</f>
        <v/>
      </c>
      <c r="O681" s="24" t="str">
        <f>IFERROR(__xludf.DUMMYFUNCTION("""COMPUTED_VALUE"""),"")</f>
        <v/>
      </c>
      <c r="P681" s="24" t="str">
        <f>IFERROR(__xludf.DUMMYFUNCTION("""COMPUTED_VALUE"""),"")</f>
        <v/>
      </c>
      <c r="Q681" s="24" t="str">
        <f>IFERROR(__xludf.DUMMYFUNCTION("""COMPUTED_VALUE"""),"")</f>
        <v/>
      </c>
      <c r="R681" s="24" t="s">
        <v>75</v>
      </c>
      <c r="S681" s="24" t="s">
        <v>75</v>
      </c>
      <c r="T681" s="24" t="s">
        <v>75</v>
      </c>
      <c r="U681" s="24" t="str">
        <f>IFERROR(__xludf.DUMMYFUNCTION("""COMPUTED_VALUE"""),"")</f>
        <v/>
      </c>
      <c r="V681" s="25"/>
    </row>
    <row r="682">
      <c r="J682" s="24" t="str">
        <f>IFERROR(__xludf.DUMMYFUNCTION("""COMPUTED_VALUE"""),"")</f>
        <v/>
      </c>
      <c r="K682" s="24" t="str">
        <f>IFERROR(__xludf.DUMMYFUNCTION("""COMPUTED_VALUE"""),"")</f>
        <v/>
      </c>
      <c r="L682" s="24" t="str">
        <f>IFERROR(__xludf.DUMMYFUNCTION("""COMPUTED_VALUE"""),"")</f>
        <v/>
      </c>
      <c r="M682" s="24" t="str">
        <f>IFERROR(__xludf.DUMMYFUNCTION("""COMPUTED_VALUE"""),"")</f>
        <v/>
      </c>
      <c r="O682" s="24" t="str">
        <f>IFERROR(__xludf.DUMMYFUNCTION("""COMPUTED_VALUE"""),"")</f>
        <v/>
      </c>
      <c r="P682" s="24" t="str">
        <f>IFERROR(__xludf.DUMMYFUNCTION("""COMPUTED_VALUE"""),"")</f>
        <v/>
      </c>
      <c r="Q682" s="24" t="str">
        <f>IFERROR(__xludf.DUMMYFUNCTION("""COMPUTED_VALUE"""),"")</f>
        <v/>
      </c>
      <c r="R682" s="24" t="s">
        <v>75</v>
      </c>
      <c r="S682" s="24" t="s">
        <v>75</v>
      </c>
      <c r="T682" s="24" t="s">
        <v>75</v>
      </c>
      <c r="U682" s="24" t="str">
        <f>IFERROR(__xludf.DUMMYFUNCTION("""COMPUTED_VALUE"""),"")</f>
        <v/>
      </c>
      <c r="V682" s="25"/>
    </row>
    <row r="683">
      <c r="J683" s="24" t="str">
        <f>IFERROR(__xludf.DUMMYFUNCTION("""COMPUTED_VALUE"""),"")</f>
        <v/>
      </c>
      <c r="K683" s="24" t="str">
        <f>IFERROR(__xludf.DUMMYFUNCTION("""COMPUTED_VALUE"""),"")</f>
        <v/>
      </c>
      <c r="L683" s="24" t="str">
        <f>IFERROR(__xludf.DUMMYFUNCTION("""COMPUTED_VALUE"""),"")</f>
        <v/>
      </c>
      <c r="M683" s="24" t="str">
        <f>IFERROR(__xludf.DUMMYFUNCTION("""COMPUTED_VALUE"""),"")</f>
        <v/>
      </c>
      <c r="O683" s="24" t="str">
        <f>IFERROR(__xludf.DUMMYFUNCTION("""COMPUTED_VALUE"""),"")</f>
        <v/>
      </c>
      <c r="P683" s="24" t="str">
        <f>IFERROR(__xludf.DUMMYFUNCTION("""COMPUTED_VALUE"""),"")</f>
        <v/>
      </c>
      <c r="Q683" s="24" t="str">
        <f>IFERROR(__xludf.DUMMYFUNCTION("""COMPUTED_VALUE"""),"")</f>
        <v/>
      </c>
      <c r="R683" s="24" t="s">
        <v>75</v>
      </c>
      <c r="S683" s="24" t="s">
        <v>75</v>
      </c>
      <c r="T683" s="24" t="s">
        <v>75</v>
      </c>
      <c r="U683" s="24" t="str">
        <f>IFERROR(__xludf.DUMMYFUNCTION("""COMPUTED_VALUE"""),"")</f>
        <v/>
      </c>
      <c r="V683" s="25"/>
    </row>
    <row r="684">
      <c r="J684" s="24" t="str">
        <f>IFERROR(__xludf.DUMMYFUNCTION("""COMPUTED_VALUE"""),"")</f>
        <v/>
      </c>
      <c r="K684" s="24" t="str">
        <f>IFERROR(__xludf.DUMMYFUNCTION("""COMPUTED_VALUE"""),"")</f>
        <v/>
      </c>
      <c r="L684" s="24" t="str">
        <f>IFERROR(__xludf.DUMMYFUNCTION("""COMPUTED_VALUE"""),"")</f>
        <v/>
      </c>
      <c r="M684" s="24" t="str">
        <f>IFERROR(__xludf.DUMMYFUNCTION("""COMPUTED_VALUE"""),"")</f>
        <v/>
      </c>
      <c r="O684" s="24" t="str">
        <f>IFERROR(__xludf.DUMMYFUNCTION("""COMPUTED_VALUE"""),"")</f>
        <v/>
      </c>
      <c r="P684" s="24" t="str">
        <f>IFERROR(__xludf.DUMMYFUNCTION("""COMPUTED_VALUE"""),"")</f>
        <v/>
      </c>
      <c r="Q684" s="24" t="str">
        <f>IFERROR(__xludf.DUMMYFUNCTION("""COMPUTED_VALUE"""),"")</f>
        <v/>
      </c>
      <c r="R684" s="24" t="s">
        <v>75</v>
      </c>
      <c r="S684" s="24" t="s">
        <v>75</v>
      </c>
      <c r="T684" s="24" t="s">
        <v>75</v>
      </c>
      <c r="U684" s="24" t="str">
        <f>IFERROR(__xludf.DUMMYFUNCTION("""COMPUTED_VALUE"""),"")</f>
        <v/>
      </c>
      <c r="V684" s="25"/>
    </row>
    <row r="685">
      <c r="J685" s="24" t="str">
        <f>IFERROR(__xludf.DUMMYFUNCTION("""COMPUTED_VALUE"""),"")</f>
        <v/>
      </c>
      <c r="K685" s="24" t="str">
        <f>IFERROR(__xludf.DUMMYFUNCTION("""COMPUTED_VALUE"""),"")</f>
        <v/>
      </c>
      <c r="L685" s="24" t="str">
        <f>IFERROR(__xludf.DUMMYFUNCTION("""COMPUTED_VALUE"""),"")</f>
        <v/>
      </c>
      <c r="M685" s="24" t="str">
        <f>IFERROR(__xludf.DUMMYFUNCTION("""COMPUTED_VALUE"""),"")</f>
        <v/>
      </c>
      <c r="O685" s="24" t="str">
        <f>IFERROR(__xludf.DUMMYFUNCTION("""COMPUTED_VALUE"""),"")</f>
        <v/>
      </c>
      <c r="P685" s="24" t="str">
        <f>IFERROR(__xludf.DUMMYFUNCTION("""COMPUTED_VALUE"""),"")</f>
        <v/>
      </c>
      <c r="Q685" s="24" t="str">
        <f>IFERROR(__xludf.DUMMYFUNCTION("""COMPUTED_VALUE"""),"")</f>
        <v/>
      </c>
      <c r="R685" s="24" t="s">
        <v>75</v>
      </c>
      <c r="S685" s="24" t="s">
        <v>75</v>
      </c>
      <c r="T685" s="24" t="s">
        <v>75</v>
      </c>
      <c r="U685" s="24" t="str">
        <f>IFERROR(__xludf.DUMMYFUNCTION("""COMPUTED_VALUE"""),"")</f>
        <v/>
      </c>
      <c r="V685" s="25"/>
    </row>
    <row r="686">
      <c r="J686" s="24" t="str">
        <f>IFERROR(__xludf.DUMMYFUNCTION("""COMPUTED_VALUE"""),"")</f>
        <v/>
      </c>
      <c r="K686" s="24" t="str">
        <f>IFERROR(__xludf.DUMMYFUNCTION("""COMPUTED_VALUE"""),"")</f>
        <v/>
      </c>
      <c r="L686" s="24" t="str">
        <f>IFERROR(__xludf.DUMMYFUNCTION("""COMPUTED_VALUE"""),"")</f>
        <v/>
      </c>
      <c r="M686" s="24" t="str">
        <f>IFERROR(__xludf.DUMMYFUNCTION("""COMPUTED_VALUE"""),"")</f>
        <v/>
      </c>
      <c r="O686" s="24" t="str">
        <f>IFERROR(__xludf.DUMMYFUNCTION("""COMPUTED_VALUE"""),"")</f>
        <v/>
      </c>
      <c r="P686" s="24" t="str">
        <f>IFERROR(__xludf.DUMMYFUNCTION("""COMPUTED_VALUE"""),"")</f>
        <v/>
      </c>
      <c r="Q686" s="24" t="str">
        <f>IFERROR(__xludf.DUMMYFUNCTION("""COMPUTED_VALUE"""),"")</f>
        <v/>
      </c>
      <c r="R686" s="24" t="s">
        <v>75</v>
      </c>
      <c r="S686" s="24" t="s">
        <v>75</v>
      </c>
      <c r="T686" s="24" t="s">
        <v>75</v>
      </c>
      <c r="U686" s="24" t="str">
        <f>IFERROR(__xludf.DUMMYFUNCTION("""COMPUTED_VALUE"""),"")</f>
        <v/>
      </c>
      <c r="V686" s="25"/>
    </row>
    <row r="687">
      <c r="J687" s="24" t="str">
        <f>IFERROR(__xludf.DUMMYFUNCTION("""COMPUTED_VALUE"""),"")</f>
        <v/>
      </c>
      <c r="K687" s="24" t="str">
        <f>IFERROR(__xludf.DUMMYFUNCTION("""COMPUTED_VALUE"""),"")</f>
        <v/>
      </c>
      <c r="L687" s="24" t="str">
        <f>IFERROR(__xludf.DUMMYFUNCTION("""COMPUTED_VALUE"""),"")</f>
        <v/>
      </c>
      <c r="M687" s="24" t="str">
        <f>IFERROR(__xludf.DUMMYFUNCTION("""COMPUTED_VALUE"""),"")</f>
        <v/>
      </c>
      <c r="O687" s="24" t="str">
        <f>IFERROR(__xludf.DUMMYFUNCTION("""COMPUTED_VALUE"""),"")</f>
        <v/>
      </c>
      <c r="P687" s="24" t="str">
        <f>IFERROR(__xludf.DUMMYFUNCTION("""COMPUTED_VALUE"""),"")</f>
        <v/>
      </c>
      <c r="Q687" s="24" t="str">
        <f>IFERROR(__xludf.DUMMYFUNCTION("""COMPUTED_VALUE"""),"")</f>
        <v/>
      </c>
      <c r="R687" s="24" t="s">
        <v>75</v>
      </c>
      <c r="S687" s="24" t="s">
        <v>75</v>
      </c>
      <c r="T687" s="24" t="s">
        <v>75</v>
      </c>
      <c r="U687" s="24" t="str">
        <f>IFERROR(__xludf.DUMMYFUNCTION("""COMPUTED_VALUE"""),"")</f>
        <v/>
      </c>
      <c r="V687" s="25"/>
    </row>
    <row r="688">
      <c r="J688" s="24" t="str">
        <f>IFERROR(__xludf.DUMMYFUNCTION("""COMPUTED_VALUE"""),"")</f>
        <v/>
      </c>
      <c r="K688" s="24" t="str">
        <f>IFERROR(__xludf.DUMMYFUNCTION("""COMPUTED_VALUE"""),"")</f>
        <v/>
      </c>
      <c r="L688" s="24" t="str">
        <f>IFERROR(__xludf.DUMMYFUNCTION("""COMPUTED_VALUE"""),"")</f>
        <v/>
      </c>
      <c r="M688" s="24" t="str">
        <f>IFERROR(__xludf.DUMMYFUNCTION("""COMPUTED_VALUE"""),"")</f>
        <v/>
      </c>
      <c r="O688" s="24" t="str">
        <f>IFERROR(__xludf.DUMMYFUNCTION("""COMPUTED_VALUE"""),"")</f>
        <v/>
      </c>
      <c r="P688" s="24" t="str">
        <f>IFERROR(__xludf.DUMMYFUNCTION("""COMPUTED_VALUE"""),"")</f>
        <v/>
      </c>
      <c r="Q688" s="24" t="str">
        <f>IFERROR(__xludf.DUMMYFUNCTION("""COMPUTED_VALUE"""),"")</f>
        <v/>
      </c>
      <c r="R688" s="24" t="s">
        <v>75</v>
      </c>
      <c r="S688" s="24" t="s">
        <v>75</v>
      </c>
      <c r="T688" s="24" t="s">
        <v>75</v>
      </c>
      <c r="U688" s="24" t="str">
        <f>IFERROR(__xludf.DUMMYFUNCTION("""COMPUTED_VALUE"""),"")</f>
        <v/>
      </c>
      <c r="V688" s="25"/>
    </row>
    <row r="689">
      <c r="J689" s="24" t="str">
        <f>IFERROR(__xludf.DUMMYFUNCTION("""COMPUTED_VALUE"""),"")</f>
        <v/>
      </c>
      <c r="K689" s="24" t="str">
        <f>IFERROR(__xludf.DUMMYFUNCTION("""COMPUTED_VALUE"""),"")</f>
        <v/>
      </c>
      <c r="L689" s="24" t="str">
        <f>IFERROR(__xludf.DUMMYFUNCTION("""COMPUTED_VALUE"""),"")</f>
        <v/>
      </c>
      <c r="M689" s="24" t="str">
        <f>IFERROR(__xludf.DUMMYFUNCTION("""COMPUTED_VALUE"""),"")</f>
        <v/>
      </c>
      <c r="O689" s="24" t="str">
        <f>IFERROR(__xludf.DUMMYFUNCTION("""COMPUTED_VALUE"""),"")</f>
        <v/>
      </c>
      <c r="P689" s="24" t="str">
        <f>IFERROR(__xludf.DUMMYFUNCTION("""COMPUTED_VALUE"""),"")</f>
        <v/>
      </c>
      <c r="Q689" s="24" t="str">
        <f>IFERROR(__xludf.DUMMYFUNCTION("""COMPUTED_VALUE"""),"")</f>
        <v/>
      </c>
      <c r="R689" s="24" t="s">
        <v>75</v>
      </c>
      <c r="S689" s="24" t="s">
        <v>75</v>
      </c>
      <c r="T689" s="24" t="s">
        <v>75</v>
      </c>
      <c r="U689" s="24" t="str">
        <f>IFERROR(__xludf.DUMMYFUNCTION("""COMPUTED_VALUE"""),"")</f>
        <v/>
      </c>
      <c r="V689" s="25"/>
    </row>
    <row r="690">
      <c r="J690" s="24" t="str">
        <f>IFERROR(__xludf.DUMMYFUNCTION("""COMPUTED_VALUE"""),"")</f>
        <v/>
      </c>
      <c r="K690" s="24" t="str">
        <f>IFERROR(__xludf.DUMMYFUNCTION("""COMPUTED_VALUE"""),"")</f>
        <v/>
      </c>
      <c r="L690" s="24" t="str">
        <f>IFERROR(__xludf.DUMMYFUNCTION("""COMPUTED_VALUE"""),"")</f>
        <v/>
      </c>
      <c r="M690" s="24" t="str">
        <f>IFERROR(__xludf.DUMMYFUNCTION("""COMPUTED_VALUE"""),"")</f>
        <v/>
      </c>
      <c r="O690" s="24" t="str">
        <f>IFERROR(__xludf.DUMMYFUNCTION("""COMPUTED_VALUE"""),"")</f>
        <v/>
      </c>
      <c r="P690" s="24" t="str">
        <f>IFERROR(__xludf.DUMMYFUNCTION("""COMPUTED_VALUE"""),"")</f>
        <v/>
      </c>
      <c r="Q690" s="24" t="str">
        <f>IFERROR(__xludf.DUMMYFUNCTION("""COMPUTED_VALUE"""),"")</f>
        <v/>
      </c>
      <c r="R690" s="24" t="s">
        <v>75</v>
      </c>
      <c r="S690" s="24" t="s">
        <v>75</v>
      </c>
      <c r="T690" s="24" t="s">
        <v>75</v>
      </c>
      <c r="U690" s="24" t="str">
        <f>IFERROR(__xludf.DUMMYFUNCTION("""COMPUTED_VALUE"""),"")</f>
        <v/>
      </c>
      <c r="V690" s="25"/>
    </row>
    <row r="691">
      <c r="J691" s="24" t="str">
        <f>IFERROR(__xludf.DUMMYFUNCTION("""COMPUTED_VALUE"""),"")</f>
        <v/>
      </c>
      <c r="K691" s="24" t="str">
        <f>IFERROR(__xludf.DUMMYFUNCTION("""COMPUTED_VALUE"""),"")</f>
        <v/>
      </c>
      <c r="L691" s="24" t="str">
        <f>IFERROR(__xludf.DUMMYFUNCTION("""COMPUTED_VALUE"""),"")</f>
        <v/>
      </c>
      <c r="M691" s="24" t="str">
        <f>IFERROR(__xludf.DUMMYFUNCTION("""COMPUTED_VALUE"""),"")</f>
        <v/>
      </c>
      <c r="O691" s="24" t="str">
        <f>IFERROR(__xludf.DUMMYFUNCTION("""COMPUTED_VALUE"""),"")</f>
        <v/>
      </c>
      <c r="P691" s="24" t="str">
        <f>IFERROR(__xludf.DUMMYFUNCTION("""COMPUTED_VALUE"""),"")</f>
        <v/>
      </c>
      <c r="Q691" s="24" t="str">
        <f>IFERROR(__xludf.DUMMYFUNCTION("""COMPUTED_VALUE"""),"")</f>
        <v/>
      </c>
      <c r="R691" s="24" t="s">
        <v>75</v>
      </c>
      <c r="S691" s="24" t="s">
        <v>75</v>
      </c>
      <c r="T691" s="24" t="s">
        <v>75</v>
      </c>
      <c r="U691" s="24" t="str">
        <f>IFERROR(__xludf.DUMMYFUNCTION("""COMPUTED_VALUE"""),"")</f>
        <v/>
      </c>
      <c r="V691" s="25"/>
    </row>
    <row r="692">
      <c r="J692" s="24" t="str">
        <f>IFERROR(__xludf.DUMMYFUNCTION("""COMPUTED_VALUE"""),"")</f>
        <v/>
      </c>
      <c r="K692" s="24" t="str">
        <f>IFERROR(__xludf.DUMMYFUNCTION("""COMPUTED_VALUE"""),"")</f>
        <v/>
      </c>
      <c r="L692" s="24" t="str">
        <f>IFERROR(__xludf.DUMMYFUNCTION("""COMPUTED_VALUE"""),"")</f>
        <v/>
      </c>
      <c r="M692" s="24" t="str">
        <f>IFERROR(__xludf.DUMMYFUNCTION("""COMPUTED_VALUE"""),"")</f>
        <v/>
      </c>
      <c r="O692" s="24" t="str">
        <f>IFERROR(__xludf.DUMMYFUNCTION("""COMPUTED_VALUE"""),"")</f>
        <v/>
      </c>
      <c r="P692" s="24" t="str">
        <f>IFERROR(__xludf.DUMMYFUNCTION("""COMPUTED_VALUE"""),"")</f>
        <v/>
      </c>
      <c r="Q692" s="24" t="str">
        <f>IFERROR(__xludf.DUMMYFUNCTION("""COMPUTED_VALUE"""),"")</f>
        <v/>
      </c>
      <c r="R692" s="24" t="s">
        <v>75</v>
      </c>
      <c r="S692" s="24" t="s">
        <v>75</v>
      </c>
      <c r="T692" s="24" t="s">
        <v>75</v>
      </c>
      <c r="U692" s="24" t="str">
        <f>IFERROR(__xludf.DUMMYFUNCTION("""COMPUTED_VALUE"""),"")</f>
        <v/>
      </c>
      <c r="V692" s="25"/>
    </row>
    <row r="693">
      <c r="J693" s="24" t="str">
        <f>IFERROR(__xludf.DUMMYFUNCTION("""COMPUTED_VALUE"""),"")</f>
        <v/>
      </c>
      <c r="K693" s="24" t="str">
        <f>IFERROR(__xludf.DUMMYFUNCTION("""COMPUTED_VALUE"""),"")</f>
        <v/>
      </c>
      <c r="L693" s="24" t="str">
        <f>IFERROR(__xludf.DUMMYFUNCTION("""COMPUTED_VALUE"""),"")</f>
        <v/>
      </c>
      <c r="M693" s="24" t="str">
        <f>IFERROR(__xludf.DUMMYFUNCTION("""COMPUTED_VALUE"""),"")</f>
        <v/>
      </c>
      <c r="O693" s="24" t="str">
        <f>IFERROR(__xludf.DUMMYFUNCTION("""COMPUTED_VALUE"""),"")</f>
        <v/>
      </c>
      <c r="P693" s="24" t="str">
        <f>IFERROR(__xludf.DUMMYFUNCTION("""COMPUTED_VALUE"""),"")</f>
        <v/>
      </c>
      <c r="Q693" s="24" t="str">
        <f>IFERROR(__xludf.DUMMYFUNCTION("""COMPUTED_VALUE"""),"")</f>
        <v/>
      </c>
      <c r="R693" s="24" t="s">
        <v>75</v>
      </c>
      <c r="S693" s="24" t="s">
        <v>75</v>
      </c>
      <c r="T693" s="24" t="s">
        <v>75</v>
      </c>
      <c r="U693" s="24" t="str">
        <f>IFERROR(__xludf.DUMMYFUNCTION("""COMPUTED_VALUE"""),"")</f>
        <v/>
      </c>
      <c r="V693" s="25"/>
    </row>
    <row r="694">
      <c r="J694" s="24" t="str">
        <f>IFERROR(__xludf.DUMMYFUNCTION("""COMPUTED_VALUE"""),"")</f>
        <v/>
      </c>
      <c r="K694" s="24" t="str">
        <f>IFERROR(__xludf.DUMMYFUNCTION("""COMPUTED_VALUE"""),"")</f>
        <v/>
      </c>
      <c r="L694" s="24" t="str">
        <f>IFERROR(__xludf.DUMMYFUNCTION("""COMPUTED_VALUE"""),"")</f>
        <v/>
      </c>
      <c r="M694" s="24" t="str">
        <f>IFERROR(__xludf.DUMMYFUNCTION("""COMPUTED_VALUE"""),"")</f>
        <v/>
      </c>
      <c r="O694" s="24" t="str">
        <f>IFERROR(__xludf.DUMMYFUNCTION("""COMPUTED_VALUE"""),"")</f>
        <v/>
      </c>
      <c r="P694" s="24" t="str">
        <f>IFERROR(__xludf.DUMMYFUNCTION("""COMPUTED_VALUE"""),"")</f>
        <v/>
      </c>
      <c r="Q694" s="24" t="str">
        <f>IFERROR(__xludf.DUMMYFUNCTION("""COMPUTED_VALUE"""),"")</f>
        <v/>
      </c>
      <c r="R694" s="24" t="s">
        <v>75</v>
      </c>
      <c r="S694" s="24" t="s">
        <v>75</v>
      </c>
      <c r="T694" s="24" t="s">
        <v>75</v>
      </c>
      <c r="U694" s="24" t="str">
        <f>IFERROR(__xludf.DUMMYFUNCTION("""COMPUTED_VALUE"""),"")</f>
        <v/>
      </c>
      <c r="V694" s="25"/>
    </row>
    <row r="695">
      <c r="J695" s="24" t="str">
        <f>IFERROR(__xludf.DUMMYFUNCTION("""COMPUTED_VALUE"""),"")</f>
        <v/>
      </c>
      <c r="K695" s="24" t="str">
        <f>IFERROR(__xludf.DUMMYFUNCTION("""COMPUTED_VALUE"""),"")</f>
        <v/>
      </c>
      <c r="L695" s="24" t="str">
        <f>IFERROR(__xludf.DUMMYFUNCTION("""COMPUTED_VALUE"""),"")</f>
        <v/>
      </c>
      <c r="M695" s="24" t="str">
        <f>IFERROR(__xludf.DUMMYFUNCTION("""COMPUTED_VALUE"""),"")</f>
        <v/>
      </c>
      <c r="O695" s="24" t="str">
        <f>IFERROR(__xludf.DUMMYFUNCTION("""COMPUTED_VALUE"""),"")</f>
        <v/>
      </c>
      <c r="P695" s="24" t="str">
        <f>IFERROR(__xludf.DUMMYFUNCTION("""COMPUTED_VALUE"""),"")</f>
        <v/>
      </c>
      <c r="Q695" s="24" t="str">
        <f>IFERROR(__xludf.DUMMYFUNCTION("""COMPUTED_VALUE"""),"")</f>
        <v/>
      </c>
      <c r="R695" s="24" t="s">
        <v>75</v>
      </c>
      <c r="S695" s="24" t="s">
        <v>75</v>
      </c>
      <c r="T695" s="24" t="s">
        <v>75</v>
      </c>
      <c r="U695" s="24" t="str">
        <f>IFERROR(__xludf.DUMMYFUNCTION("""COMPUTED_VALUE"""),"")</f>
        <v/>
      </c>
      <c r="V695" s="25"/>
    </row>
    <row r="696">
      <c r="J696" s="24" t="str">
        <f>IFERROR(__xludf.DUMMYFUNCTION("""COMPUTED_VALUE"""),"")</f>
        <v/>
      </c>
      <c r="K696" s="24" t="str">
        <f>IFERROR(__xludf.DUMMYFUNCTION("""COMPUTED_VALUE"""),"")</f>
        <v/>
      </c>
      <c r="L696" s="24" t="str">
        <f>IFERROR(__xludf.DUMMYFUNCTION("""COMPUTED_VALUE"""),"")</f>
        <v/>
      </c>
      <c r="M696" s="24" t="str">
        <f>IFERROR(__xludf.DUMMYFUNCTION("""COMPUTED_VALUE"""),"")</f>
        <v/>
      </c>
      <c r="O696" s="24" t="str">
        <f>IFERROR(__xludf.DUMMYFUNCTION("""COMPUTED_VALUE"""),"")</f>
        <v/>
      </c>
      <c r="P696" s="24" t="str">
        <f>IFERROR(__xludf.DUMMYFUNCTION("""COMPUTED_VALUE"""),"")</f>
        <v/>
      </c>
      <c r="Q696" s="24" t="str">
        <f>IFERROR(__xludf.DUMMYFUNCTION("""COMPUTED_VALUE"""),"")</f>
        <v/>
      </c>
      <c r="R696" s="24" t="s">
        <v>75</v>
      </c>
      <c r="S696" s="24" t="s">
        <v>75</v>
      </c>
      <c r="T696" s="24" t="s">
        <v>75</v>
      </c>
      <c r="U696" s="24" t="str">
        <f>IFERROR(__xludf.DUMMYFUNCTION("""COMPUTED_VALUE"""),"")</f>
        <v/>
      </c>
      <c r="V696" s="25"/>
    </row>
    <row r="697">
      <c r="J697" s="24" t="str">
        <f>IFERROR(__xludf.DUMMYFUNCTION("""COMPUTED_VALUE"""),"")</f>
        <v/>
      </c>
      <c r="K697" s="24" t="str">
        <f>IFERROR(__xludf.DUMMYFUNCTION("""COMPUTED_VALUE"""),"")</f>
        <v/>
      </c>
      <c r="L697" s="24" t="str">
        <f>IFERROR(__xludf.DUMMYFUNCTION("""COMPUTED_VALUE"""),"")</f>
        <v/>
      </c>
      <c r="M697" s="24" t="str">
        <f>IFERROR(__xludf.DUMMYFUNCTION("""COMPUTED_VALUE"""),"")</f>
        <v/>
      </c>
      <c r="O697" s="24" t="str">
        <f>IFERROR(__xludf.DUMMYFUNCTION("""COMPUTED_VALUE"""),"")</f>
        <v/>
      </c>
      <c r="P697" s="24" t="str">
        <f>IFERROR(__xludf.DUMMYFUNCTION("""COMPUTED_VALUE"""),"")</f>
        <v/>
      </c>
      <c r="Q697" s="24" t="str">
        <f>IFERROR(__xludf.DUMMYFUNCTION("""COMPUTED_VALUE"""),"")</f>
        <v/>
      </c>
      <c r="R697" s="24" t="s">
        <v>75</v>
      </c>
      <c r="S697" s="24" t="s">
        <v>75</v>
      </c>
      <c r="T697" s="24" t="s">
        <v>75</v>
      </c>
      <c r="U697" s="24" t="str">
        <f>IFERROR(__xludf.DUMMYFUNCTION("""COMPUTED_VALUE"""),"")</f>
        <v/>
      </c>
      <c r="V697" s="25"/>
    </row>
    <row r="698">
      <c r="J698" s="24" t="str">
        <f>IFERROR(__xludf.DUMMYFUNCTION("""COMPUTED_VALUE"""),"")</f>
        <v/>
      </c>
      <c r="K698" s="24" t="str">
        <f>IFERROR(__xludf.DUMMYFUNCTION("""COMPUTED_VALUE"""),"")</f>
        <v/>
      </c>
      <c r="L698" s="24" t="str">
        <f>IFERROR(__xludf.DUMMYFUNCTION("""COMPUTED_VALUE"""),"")</f>
        <v/>
      </c>
      <c r="M698" s="24" t="str">
        <f>IFERROR(__xludf.DUMMYFUNCTION("""COMPUTED_VALUE"""),"")</f>
        <v/>
      </c>
      <c r="O698" s="24" t="str">
        <f>IFERROR(__xludf.DUMMYFUNCTION("""COMPUTED_VALUE"""),"")</f>
        <v/>
      </c>
      <c r="P698" s="24" t="str">
        <f>IFERROR(__xludf.DUMMYFUNCTION("""COMPUTED_VALUE"""),"")</f>
        <v/>
      </c>
      <c r="Q698" s="24" t="str">
        <f>IFERROR(__xludf.DUMMYFUNCTION("""COMPUTED_VALUE"""),"")</f>
        <v/>
      </c>
      <c r="R698" s="24" t="s">
        <v>75</v>
      </c>
      <c r="S698" s="24" t="s">
        <v>75</v>
      </c>
      <c r="T698" s="24" t="s">
        <v>75</v>
      </c>
      <c r="U698" s="24" t="str">
        <f>IFERROR(__xludf.DUMMYFUNCTION("""COMPUTED_VALUE"""),"")</f>
        <v/>
      </c>
      <c r="V698" s="25"/>
    </row>
    <row r="699">
      <c r="J699" s="24" t="str">
        <f>IFERROR(__xludf.DUMMYFUNCTION("""COMPUTED_VALUE"""),"")</f>
        <v/>
      </c>
      <c r="K699" s="24" t="str">
        <f>IFERROR(__xludf.DUMMYFUNCTION("""COMPUTED_VALUE"""),"")</f>
        <v/>
      </c>
      <c r="L699" s="24" t="str">
        <f>IFERROR(__xludf.DUMMYFUNCTION("""COMPUTED_VALUE"""),"")</f>
        <v/>
      </c>
      <c r="M699" s="24" t="str">
        <f>IFERROR(__xludf.DUMMYFUNCTION("""COMPUTED_VALUE"""),"")</f>
        <v/>
      </c>
      <c r="O699" s="24" t="str">
        <f>IFERROR(__xludf.DUMMYFUNCTION("""COMPUTED_VALUE"""),"")</f>
        <v/>
      </c>
      <c r="P699" s="24" t="str">
        <f>IFERROR(__xludf.DUMMYFUNCTION("""COMPUTED_VALUE"""),"")</f>
        <v/>
      </c>
      <c r="Q699" s="24" t="str">
        <f>IFERROR(__xludf.DUMMYFUNCTION("""COMPUTED_VALUE"""),"")</f>
        <v/>
      </c>
      <c r="R699" s="24" t="s">
        <v>75</v>
      </c>
      <c r="S699" s="24" t="s">
        <v>75</v>
      </c>
      <c r="T699" s="24" t="s">
        <v>75</v>
      </c>
      <c r="U699" s="24" t="str">
        <f>IFERROR(__xludf.DUMMYFUNCTION("""COMPUTED_VALUE"""),"")</f>
        <v/>
      </c>
      <c r="V699" s="25"/>
    </row>
    <row r="700">
      <c r="J700" s="24" t="str">
        <f>IFERROR(__xludf.DUMMYFUNCTION("""COMPUTED_VALUE"""),"")</f>
        <v/>
      </c>
      <c r="K700" s="24" t="str">
        <f>IFERROR(__xludf.DUMMYFUNCTION("""COMPUTED_VALUE"""),"")</f>
        <v/>
      </c>
      <c r="L700" s="24" t="str">
        <f>IFERROR(__xludf.DUMMYFUNCTION("""COMPUTED_VALUE"""),"")</f>
        <v/>
      </c>
      <c r="M700" s="24" t="str">
        <f>IFERROR(__xludf.DUMMYFUNCTION("""COMPUTED_VALUE"""),"")</f>
        <v/>
      </c>
      <c r="O700" s="24" t="str">
        <f>IFERROR(__xludf.DUMMYFUNCTION("""COMPUTED_VALUE"""),"")</f>
        <v/>
      </c>
      <c r="P700" s="24" t="str">
        <f>IFERROR(__xludf.DUMMYFUNCTION("""COMPUTED_VALUE"""),"")</f>
        <v/>
      </c>
      <c r="Q700" s="24" t="str">
        <f>IFERROR(__xludf.DUMMYFUNCTION("""COMPUTED_VALUE"""),"")</f>
        <v/>
      </c>
      <c r="R700" s="24" t="s">
        <v>75</v>
      </c>
      <c r="S700" s="24" t="s">
        <v>75</v>
      </c>
      <c r="T700" s="24" t="s">
        <v>75</v>
      </c>
      <c r="U700" s="24" t="str">
        <f>IFERROR(__xludf.DUMMYFUNCTION("""COMPUTED_VALUE"""),"")</f>
        <v/>
      </c>
      <c r="V700" s="25"/>
    </row>
    <row r="701">
      <c r="J701" s="24" t="str">
        <f>IFERROR(__xludf.DUMMYFUNCTION("""COMPUTED_VALUE"""),"")</f>
        <v/>
      </c>
      <c r="K701" s="24" t="str">
        <f>IFERROR(__xludf.DUMMYFUNCTION("""COMPUTED_VALUE"""),"")</f>
        <v/>
      </c>
      <c r="L701" s="24" t="str">
        <f>IFERROR(__xludf.DUMMYFUNCTION("""COMPUTED_VALUE"""),"")</f>
        <v/>
      </c>
      <c r="M701" s="24" t="str">
        <f>IFERROR(__xludf.DUMMYFUNCTION("""COMPUTED_VALUE"""),"")</f>
        <v/>
      </c>
      <c r="O701" s="24" t="str">
        <f>IFERROR(__xludf.DUMMYFUNCTION("""COMPUTED_VALUE"""),"")</f>
        <v/>
      </c>
      <c r="P701" s="24" t="str">
        <f>IFERROR(__xludf.DUMMYFUNCTION("""COMPUTED_VALUE"""),"")</f>
        <v/>
      </c>
      <c r="Q701" s="24" t="str">
        <f>IFERROR(__xludf.DUMMYFUNCTION("""COMPUTED_VALUE"""),"")</f>
        <v/>
      </c>
      <c r="R701" s="24" t="s">
        <v>75</v>
      </c>
      <c r="S701" s="24" t="s">
        <v>75</v>
      </c>
      <c r="T701" s="24" t="s">
        <v>75</v>
      </c>
      <c r="U701" s="24" t="str">
        <f>IFERROR(__xludf.DUMMYFUNCTION("""COMPUTED_VALUE"""),"")</f>
        <v/>
      </c>
      <c r="V701" s="25"/>
    </row>
    <row r="702">
      <c r="J702" s="24" t="str">
        <f>IFERROR(__xludf.DUMMYFUNCTION("""COMPUTED_VALUE"""),"")</f>
        <v/>
      </c>
      <c r="K702" s="24" t="str">
        <f>IFERROR(__xludf.DUMMYFUNCTION("""COMPUTED_VALUE"""),"")</f>
        <v/>
      </c>
      <c r="L702" s="24" t="str">
        <f>IFERROR(__xludf.DUMMYFUNCTION("""COMPUTED_VALUE"""),"")</f>
        <v/>
      </c>
      <c r="M702" s="24" t="str">
        <f>IFERROR(__xludf.DUMMYFUNCTION("""COMPUTED_VALUE"""),"")</f>
        <v/>
      </c>
      <c r="O702" s="24" t="str">
        <f>IFERROR(__xludf.DUMMYFUNCTION("""COMPUTED_VALUE"""),"")</f>
        <v/>
      </c>
      <c r="P702" s="24" t="str">
        <f>IFERROR(__xludf.DUMMYFUNCTION("""COMPUTED_VALUE"""),"")</f>
        <v/>
      </c>
      <c r="Q702" s="24" t="str">
        <f>IFERROR(__xludf.DUMMYFUNCTION("""COMPUTED_VALUE"""),"")</f>
        <v/>
      </c>
      <c r="R702" s="24" t="s">
        <v>75</v>
      </c>
      <c r="S702" s="24" t="s">
        <v>75</v>
      </c>
      <c r="T702" s="24" t="s">
        <v>75</v>
      </c>
      <c r="U702" s="24" t="str">
        <f>IFERROR(__xludf.DUMMYFUNCTION("""COMPUTED_VALUE"""),"")</f>
        <v/>
      </c>
      <c r="V702" s="25"/>
    </row>
    <row r="703">
      <c r="J703" s="24" t="str">
        <f>IFERROR(__xludf.DUMMYFUNCTION("""COMPUTED_VALUE"""),"")</f>
        <v/>
      </c>
      <c r="K703" s="24" t="str">
        <f>IFERROR(__xludf.DUMMYFUNCTION("""COMPUTED_VALUE"""),"")</f>
        <v/>
      </c>
      <c r="L703" s="24" t="str">
        <f>IFERROR(__xludf.DUMMYFUNCTION("""COMPUTED_VALUE"""),"")</f>
        <v/>
      </c>
      <c r="M703" s="24" t="str">
        <f>IFERROR(__xludf.DUMMYFUNCTION("""COMPUTED_VALUE"""),"")</f>
        <v/>
      </c>
      <c r="O703" s="24" t="str">
        <f>IFERROR(__xludf.DUMMYFUNCTION("""COMPUTED_VALUE"""),"")</f>
        <v/>
      </c>
      <c r="P703" s="24" t="str">
        <f>IFERROR(__xludf.DUMMYFUNCTION("""COMPUTED_VALUE"""),"")</f>
        <v/>
      </c>
      <c r="Q703" s="24" t="str">
        <f>IFERROR(__xludf.DUMMYFUNCTION("""COMPUTED_VALUE"""),"")</f>
        <v/>
      </c>
      <c r="R703" s="24" t="s">
        <v>75</v>
      </c>
      <c r="S703" s="24" t="s">
        <v>75</v>
      </c>
      <c r="T703" s="24" t="s">
        <v>75</v>
      </c>
      <c r="U703" s="24" t="str">
        <f>IFERROR(__xludf.DUMMYFUNCTION("""COMPUTED_VALUE"""),"")</f>
        <v/>
      </c>
      <c r="V703" s="25"/>
    </row>
    <row r="704">
      <c r="J704" s="24" t="str">
        <f>IFERROR(__xludf.DUMMYFUNCTION("""COMPUTED_VALUE"""),"")</f>
        <v/>
      </c>
      <c r="K704" s="24" t="str">
        <f>IFERROR(__xludf.DUMMYFUNCTION("""COMPUTED_VALUE"""),"")</f>
        <v/>
      </c>
      <c r="L704" s="24" t="str">
        <f>IFERROR(__xludf.DUMMYFUNCTION("""COMPUTED_VALUE"""),"")</f>
        <v/>
      </c>
      <c r="M704" s="24" t="str">
        <f>IFERROR(__xludf.DUMMYFUNCTION("""COMPUTED_VALUE"""),"")</f>
        <v/>
      </c>
      <c r="O704" s="24" t="str">
        <f>IFERROR(__xludf.DUMMYFUNCTION("""COMPUTED_VALUE"""),"")</f>
        <v/>
      </c>
      <c r="P704" s="24" t="str">
        <f>IFERROR(__xludf.DUMMYFUNCTION("""COMPUTED_VALUE"""),"")</f>
        <v/>
      </c>
      <c r="Q704" s="24" t="str">
        <f>IFERROR(__xludf.DUMMYFUNCTION("""COMPUTED_VALUE"""),"")</f>
        <v/>
      </c>
      <c r="R704" s="24" t="s">
        <v>75</v>
      </c>
      <c r="S704" s="24" t="s">
        <v>75</v>
      </c>
      <c r="T704" s="24" t="s">
        <v>75</v>
      </c>
      <c r="U704" s="24" t="str">
        <f>IFERROR(__xludf.DUMMYFUNCTION("""COMPUTED_VALUE"""),"")</f>
        <v/>
      </c>
      <c r="V704" s="25"/>
    </row>
    <row r="705">
      <c r="J705" s="24" t="str">
        <f>IFERROR(__xludf.DUMMYFUNCTION("""COMPUTED_VALUE"""),"")</f>
        <v/>
      </c>
      <c r="K705" s="24" t="str">
        <f>IFERROR(__xludf.DUMMYFUNCTION("""COMPUTED_VALUE"""),"")</f>
        <v/>
      </c>
      <c r="L705" s="24" t="str">
        <f>IFERROR(__xludf.DUMMYFUNCTION("""COMPUTED_VALUE"""),"")</f>
        <v/>
      </c>
      <c r="M705" s="24" t="str">
        <f>IFERROR(__xludf.DUMMYFUNCTION("""COMPUTED_VALUE"""),"")</f>
        <v/>
      </c>
      <c r="O705" s="24" t="str">
        <f>IFERROR(__xludf.DUMMYFUNCTION("""COMPUTED_VALUE"""),"")</f>
        <v/>
      </c>
      <c r="P705" s="24" t="str">
        <f>IFERROR(__xludf.DUMMYFUNCTION("""COMPUTED_VALUE"""),"")</f>
        <v/>
      </c>
      <c r="Q705" s="24" t="str">
        <f>IFERROR(__xludf.DUMMYFUNCTION("""COMPUTED_VALUE"""),"")</f>
        <v/>
      </c>
      <c r="R705" s="24" t="s">
        <v>75</v>
      </c>
      <c r="S705" s="24" t="s">
        <v>75</v>
      </c>
      <c r="T705" s="24" t="s">
        <v>75</v>
      </c>
      <c r="U705" s="24" t="str">
        <f>IFERROR(__xludf.DUMMYFUNCTION("""COMPUTED_VALUE"""),"")</f>
        <v/>
      </c>
      <c r="V705" s="25"/>
    </row>
    <row r="706">
      <c r="J706" s="24" t="str">
        <f>IFERROR(__xludf.DUMMYFUNCTION("""COMPUTED_VALUE"""),"")</f>
        <v/>
      </c>
      <c r="K706" s="24" t="str">
        <f>IFERROR(__xludf.DUMMYFUNCTION("""COMPUTED_VALUE"""),"")</f>
        <v/>
      </c>
      <c r="L706" s="24" t="str">
        <f>IFERROR(__xludf.DUMMYFUNCTION("""COMPUTED_VALUE"""),"")</f>
        <v/>
      </c>
      <c r="M706" s="24" t="str">
        <f>IFERROR(__xludf.DUMMYFUNCTION("""COMPUTED_VALUE"""),"")</f>
        <v/>
      </c>
      <c r="O706" s="24" t="str">
        <f>IFERROR(__xludf.DUMMYFUNCTION("""COMPUTED_VALUE"""),"")</f>
        <v/>
      </c>
      <c r="P706" s="24" t="str">
        <f>IFERROR(__xludf.DUMMYFUNCTION("""COMPUTED_VALUE"""),"")</f>
        <v/>
      </c>
      <c r="Q706" s="24" t="str">
        <f>IFERROR(__xludf.DUMMYFUNCTION("""COMPUTED_VALUE"""),"")</f>
        <v/>
      </c>
      <c r="R706" s="24" t="s">
        <v>75</v>
      </c>
      <c r="S706" s="24" t="s">
        <v>75</v>
      </c>
      <c r="T706" s="24" t="s">
        <v>75</v>
      </c>
      <c r="U706" s="24" t="str">
        <f>IFERROR(__xludf.DUMMYFUNCTION("""COMPUTED_VALUE"""),"")</f>
        <v/>
      </c>
      <c r="V706" s="25"/>
    </row>
    <row r="707">
      <c r="J707" s="24" t="str">
        <f>IFERROR(__xludf.DUMMYFUNCTION("""COMPUTED_VALUE"""),"")</f>
        <v/>
      </c>
      <c r="K707" s="24" t="str">
        <f>IFERROR(__xludf.DUMMYFUNCTION("""COMPUTED_VALUE"""),"")</f>
        <v/>
      </c>
      <c r="L707" s="24" t="str">
        <f>IFERROR(__xludf.DUMMYFUNCTION("""COMPUTED_VALUE"""),"")</f>
        <v/>
      </c>
      <c r="M707" s="24" t="str">
        <f>IFERROR(__xludf.DUMMYFUNCTION("""COMPUTED_VALUE"""),"")</f>
        <v/>
      </c>
      <c r="O707" s="24" t="str">
        <f>IFERROR(__xludf.DUMMYFUNCTION("""COMPUTED_VALUE"""),"")</f>
        <v/>
      </c>
      <c r="P707" s="24" t="str">
        <f>IFERROR(__xludf.DUMMYFUNCTION("""COMPUTED_VALUE"""),"")</f>
        <v/>
      </c>
      <c r="Q707" s="24" t="str">
        <f>IFERROR(__xludf.DUMMYFUNCTION("""COMPUTED_VALUE"""),"")</f>
        <v/>
      </c>
      <c r="R707" s="24" t="s">
        <v>75</v>
      </c>
      <c r="S707" s="24" t="s">
        <v>75</v>
      </c>
      <c r="T707" s="24" t="s">
        <v>75</v>
      </c>
      <c r="U707" s="24" t="str">
        <f>IFERROR(__xludf.DUMMYFUNCTION("""COMPUTED_VALUE"""),"")</f>
        <v/>
      </c>
      <c r="V707" s="25"/>
    </row>
    <row r="708">
      <c r="J708" s="24" t="str">
        <f>IFERROR(__xludf.DUMMYFUNCTION("""COMPUTED_VALUE"""),"")</f>
        <v/>
      </c>
      <c r="K708" s="24" t="str">
        <f>IFERROR(__xludf.DUMMYFUNCTION("""COMPUTED_VALUE"""),"")</f>
        <v/>
      </c>
      <c r="L708" s="24" t="str">
        <f>IFERROR(__xludf.DUMMYFUNCTION("""COMPUTED_VALUE"""),"")</f>
        <v/>
      </c>
      <c r="M708" s="24" t="str">
        <f>IFERROR(__xludf.DUMMYFUNCTION("""COMPUTED_VALUE"""),"")</f>
        <v/>
      </c>
      <c r="O708" s="24" t="str">
        <f>IFERROR(__xludf.DUMMYFUNCTION("""COMPUTED_VALUE"""),"")</f>
        <v/>
      </c>
      <c r="P708" s="24" t="str">
        <f>IFERROR(__xludf.DUMMYFUNCTION("""COMPUTED_VALUE"""),"")</f>
        <v/>
      </c>
      <c r="Q708" s="24" t="str">
        <f>IFERROR(__xludf.DUMMYFUNCTION("""COMPUTED_VALUE"""),"")</f>
        <v/>
      </c>
      <c r="R708" s="24" t="s">
        <v>75</v>
      </c>
      <c r="S708" s="24" t="s">
        <v>75</v>
      </c>
      <c r="T708" s="24" t="s">
        <v>75</v>
      </c>
      <c r="U708" s="24" t="str">
        <f>IFERROR(__xludf.DUMMYFUNCTION("""COMPUTED_VALUE"""),"")</f>
        <v/>
      </c>
      <c r="V708" s="25"/>
    </row>
    <row r="709">
      <c r="J709" s="24" t="str">
        <f>IFERROR(__xludf.DUMMYFUNCTION("""COMPUTED_VALUE"""),"")</f>
        <v/>
      </c>
      <c r="K709" s="24" t="str">
        <f>IFERROR(__xludf.DUMMYFUNCTION("""COMPUTED_VALUE"""),"")</f>
        <v/>
      </c>
      <c r="L709" s="24" t="str">
        <f>IFERROR(__xludf.DUMMYFUNCTION("""COMPUTED_VALUE"""),"")</f>
        <v/>
      </c>
      <c r="M709" s="24" t="str">
        <f>IFERROR(__xludf.DUMMYFUNCTION("""COMPUTED_VALUE"""),"")</f>
        <v/>
      </c>
      <c r="O709" s="24" t="str">
        <f>IFERROR(__xludf.DUMMYFUNCTION("""COMPUTED_VALUE"""),"")</f>
        <v/>
      </c>
      <c r="P709" s="24" t="str">
        <f>IFERROR(__xludf.DUMMYFUNCTION("""COMPUTED_VALUE"""),"")</f>
        <v/>
      </c>
      <c r="Q709" s="24" t="str">
        <f>IFERROR(__xludf.DUMMYFUNCTION("""COMPUTED_VALUE"""),"")</f>
        <v/>
      </c>
      <c r="R709" s="24" t="s">
        <v>75</v>
      </c>
      <c r="S709" s="24" t="s">
        <v>75</v>
      </c>
      <c r="T709" s="24" t="s">
        <v>75</v>
      </c>
      <c r="U709" s="24" t="str">
        <f>IFERROR(__xludf.DUMMYFUNCTION("""COMPUTED_VALUE"""),"")</f>
        <v/>
      </c>
      <c r="V709" s="25"/>
    </row>
    <row r="710">
      <c r="J710" s="24" t="str">
        <f>IFERROR(__xludf.DUMMYFUNCTION("""COMPUTED_VALUE"""),"")</f>
        <v/>
      </c>
      <c r="K710" s="24" t="str">
        <f>IFERROR(__xludf.DUMMYFUNCTION("""COMPUTED_VALUE"""),"")</f>
        <v/>
      </c>
      <c r="L710" s="24" t="str">
        <f>IFERROR(__xludf.DUMMYFUNCTION("""COMPUTED_VALUE"""),"")</f>
        <v/>
      </c>
      <c r="M710" s="24" t="str">
        <f>IFERROR(__xludf.DUMMYFUNCTION("""COMPUTED_VALUE"""),"")</f>
        <v/>
      </c>
      <c r="O710" s="24" t="str">
        <f>IFERROR(__xludf.DUMMYFUNCTION("""COMPUTED_VALUE"""),"")</f>
        <v/>
      </c>
      <c r="P710" s="24" t="str">
        <f>IFERROR(__xludf.DUMMYFUNCTION("""COMPUTED_VALUE"""),"")</f>
        <v/>
      </c>
      <c r="Q710" s="24" t="str">
        <f>IFERROR(__xludf.DUMMYFUNCTION("""COMPUTED_VALUE"""),"")</f>
        <v/>
      </c>
      <c r="R710" s="24" t="s">
        <v>75</v>
      </c>
      <c r="S710" s="24" t="s">
        <v>75</v>
      </c>
      <c r="T710" s="24" t="s">
        <v>75</v>
      </c>
      <c r="U710" s="24" t="str">
        <f>IFERROR(__xludf.DUMMYFUNCTION("""COMPUTED_VALUE"""),"")</f>
        <v/>
      </c>
      <c r="V710" s="25"/>
    </row>
    <row r="711">
      <c r="J711" s="24" t="str">
        <f>IFERROR(__xludf.DUMMYFUNCTION("""COMPUTED_VALUE"""),"")</f>
        <v/>
      </c>
      <c r="K711" s="24" t="str">
        <f>IFERROR(__xludf.DUMMYFUNCTION("""COMPUTED_VALUE"""),"")</f>
        <v/>
      </c>
      <c r="L711" s="24" t="str">
        <f>IFERROR(__xludf.DUMMYFUNCTION("""COMPUTED_VALUE"""),"")</f>
        <v/>
      </c>
      <c r="M711" s="24" t="str">
        <f>IFERROR(__xludf.DUMMYFUNCTION("""COMPUTED_VALUE"""),"")</f>
        <v/>
      </c>
      <c r="O711" s="24" t="str">
        <f>IFERROR(__xludf.DUMMYFUNCTION("""COMPUTED_VALUE"""),"")</f>
        <v/>
      </c>
      <c r="P711" s="24" t="str">
        <f>IFERROR(__xludf.DUMMYFUNCTION("""COMPUTED_VALUE"""),"")</f>
        <v/>
      </c>
      <c r="Q711" s="24" t="str">
        <f>IFERROR(__xludf.DUMMYFUNCTION("""COMPUTED_VALUE"""),"")</f>
        <v/>
      </c>
      <c r="R711" s="24" t="s">
        <v>75</v>
      </c>
      <c r="S711" s="24" t="s">
        <v>75</v>
      </c>
      <c r="T711" s="24" t="s">
        <v>75</v>
      </c>
      <c r="U711" s="24" t="str">
        <f>IFERROR(__xludf.DUMMYFUNCTION("""COMPUTED_VALUE"""),"")</f>
        <v/>
      </c>
      <c r="V711" s="25"/>
    </row>
    <row r="712">
      <c r="J712" s="24" t="str">
        <f>IFERROR(__xludf.DUMMYFUNCTION("""COMPUTED_VALUE"""),"")</f>
        <v/>
      </c>
      <c r="K712" s="24" t="str">
        <f>IFERROR(__xludf.DUMMYFUNCTION("""COMPUTED_VALUE"""),"")</f>
        <v/>
      </c>
      <c r="L712" s="24" t="str">
        <f>IFERROR(__xludf.DUMMYFUNCTION("""COMPUTED_VALUE"""),"")</f>
        <v/>
      </c>
      <c r="M712" s="24" t="str">
        <f>IFERROR(__xludf.DUMMYFUNCTION("""COMPUTED_VALUE"""),"")</f>
        <v/>
      </c>
      <c r="O712" s="24" t="str">
        <f>IFERROR(__xludf.DUMMYFUNCTION("""COMPUTED_VALUE"""),"")</f>
        <v/>
      </c>
      <c r="P712" s="24" t="str">
        <f>IFERROR(__xludf.DUMMYFUNCTION("""COMPUTED_VALUE"""),"")</f>
        <v/>
      </c>
      <c r="Q712" s="24" t="str">
        <f>IFERROR(__xludf.DUMMYFUNCTION("""COMPUTED_VALUE"""),"")</f>
        <v/>
      </c>
      <c r="R712" s="24" t="s">
        <v>75</v>
      </c>
      <c r="S712" s="24" t="s">
        <v>75</v>
      </c>
      <c r="T712" s="24" t="s">
        <v>75</v>
      </c>
      <c r="U712" s="24" t="str">
        <f>IFERROR(__xludf.DUMMYFUNCTION("""COMPUTED_VALUE"""),"")</f>
        <v/>
      </c>
      <c r="V712" s="25"/>
    </row>
    <row r="713">
      <c r="J713" s="24" t="str">
        <f>IFERROR(__xludf.DUMMYFUNCTION("""COMPUTED_VALUE"""),"")</f>
        <v/>
      </c>
      <c r="K713" s="24" t="str">
        <f>IFERROR(__xludf.DUMMYFUNCTION("""COMPUTED_VALUE"""),"")</f>
        <v/>
      </c>
      <c r="L713" s="24" t="str">
        <f>IFERROR(__xludf.DUMMYFUNCTION("""COMPUTED_VALUE"""),"")</f>
        <v/>
      </c>
      <c r="M713" s="24" t="str">
        <f>IFERROR(__xludf.DUMMYFUNCTION("""COMPUTED_VALUE"""),"")</f>
        <v/>
      </c>
      <c r="O713" s="24" t="str">
        <f>IFERROR(__xludf.DUMMYFUNCTION("""COMPUTED_VALUE"""),"")</f>
        <v/>
      </c>
      <c r="P713" s="24" t="str">
        <f>IFERROR(__xludf.DUMMYFUNCTION("""COMPUTED_VALUE"""),"")</f>
        <v/>
      </c>
      <c r="Q713" s="24" t="str">
        <f>IFERROR(__xludf.DUMMYFUNCTION("""COMPUTED_VALUE"""),"")</f>
        <v/>
      </c>
      <c r="R713" s="24" t="s">
        <v>75</v>
      </c>
      <c r="S713" s="24" t="s">
        <v>75</v>
      </c>
      <c r="T713" s="24" t="s">
        <v>75</v>
      </c>
      <c r="U713" s="24" t="str">
        <f>IFERROR(__xludf.DUMMYFUNCTION("""COMPUTED_VALUE"""),"")</f>
        <v/>
      </c>
      <c r="V713" s="25"/>
    </row>
    <row r="714">
      <c r="J714" s="24" t="str">
        <f>IFERROR(__xludf.DUMMYFUNCTION("""COMPUTED_VALUE"""),"")</f>
        <v/>
      </c>
      <c r="K714" s="24" t="str">
        <f>IFERROR(__xludf.DUMMYFUNCTION("""COMPUTED_VALUE"""),"")</f>
        <v/>
      </c>
      <c r="L714" s="24" t="str">
        <f>IFERROR(__xludf.DUMMYFUNCTION("""COMPUTED_VALUE"""),"")</f>
        <v/>
      </c>
      <c r="M714" s="24" t="str">
        <f>IFERROR(__xludf.DUMMYFUNCTION("""COMPUTED_VALUE"""),"")</f>
        <v/>
      </c>
      <c r="O714" s="24" t="str">
        <f>IFERROR(__xludf.DUMMYFUNCTION("""COMPUTED_VALUE"""),"")</f>
        <v/>
      </c>
      <c r="P714" s="24" t="str">
        <f>IFERROR(__xludf.DUMMYFUNCTION("""COMPUTED_VALUE"""),"")</f>
        <v/>
      </c>
      <c r="Q714" s="24" t="str">
        <f>IFERROR(__xludf.DUMMYFUNCTION("""COMPUTED_VALUE"""),"")</f>
        <v/>
      </c>
      <c r="R714" s="24" t="s">
        <v>75</v>
      </c>
      <c r="S714" s="24" t="s">
        <v>75</v>
      </c>
      <c r="T714" s="24" t="s">
        <v>75</v>
      </c>
      <c r="U714" s="24" t="str">
        <f>IFERROR(__xludf.DUMMYFUNCTION("""COMPUTED_VALUE"""),"")</f>
        <v/>
      </c>
      <c r="V714" s="25"/>
    </row>
    <row r="715">
      <c r="J715" s="24" t="str">
        <f>IFERROR(__xludf.DUMMYFUNCTION("""COMPUTED_VALUE"""),"")</f>
        <v/>
      </c>
      <c r="K715" s="24" t="str">
        <f>IFERROR(__xludf.DUMMYFUNCTION("""COMPUTED_VALUE"""),"")</f>
        <v/>
      </c>
      <c r="L715" s="24" t="str">
        <f>IFERROR(__xludf.DUMMYFUNCTION("""COMPUTED_VALUE"""),"")</f>
        <v/>
      </c>
      <c r="M715" s="24" t="str">
        <f>IFERROR(__xludf.DUMMYFUNCTION("""COMPUTED_VALUE"""),"")</f>
        <v/>
      </c>
      <c r="O715" s="24" t="str">
        <f>IFERROR(__xludf.DUMMYFUNCTION("""COMPUTED_VALUE"""),"")</f>
        <v/>
      </c>
      <c r="P715" s="24" t="str">
        <f>IFERROR(__xludf.DUMMYFUNCTION("""COMPUTED_VALUE"""),"")</f>
        <v/>
      </c>
      <c r="Q715" s="24" t="str">
        <f>IFERROR(__xludf.DUMMYFUNCTION("""COMPUTED_VALUE"""),"")</f>
        <v/>
      </c>
      <c r="R715" s="24" t="s">
        <v>75</v>
      </c>
      <c r="S715" s="24" t="s">
        <v>75</v>
      </c>
      <c r="T715" s="24" t="s">
        <v>75</v>
      </c>
      <c r="U715" s="24" t="str">
        <f>IFERROR(__xludf.DUMMYFUNCTION("""COMPUTED_VALUE"""),"")</f>
        <v/>
      </c>
      <c r="V715" s="25"/>
    </row>
    <row r="716">
      <c r="J716" s="24" t="str">
        <f>IFERROR(__xludf.DUMMYFUNCTION("""COMPUTED_VALUE"""),"")</f>
        <v/>
      </c>
      <c r="K716" s="24" t="str">
        <f>IFERROR(__xludf.DUMMYFUNCTION("""COMPUTED_VALUE"""),"")</f>
        <v/>
      </c>
      <c r="L716" s="24" t="str">
        <f>IFERROR(__xludf.DUMMYFUNCTION("""COMPUTED_VALUE"""),"")</f>
        <v/>
      </c>
      <c r="M716" s="24" t="str">
        <f>IFERROR(__xludf.DUMMYFUNCTION("""COMPUTED_VALUE"""),"")</f>
        <v/>
      </c>
      <c r="O716" s="24" t="str">
        <f>IFERROR(__xludf.DUMMYFUNCTION("""COMPUTED_VALUE"""),"")</f>
        <v/>
      </c>
      <c r="P716" s="24" t="str">
        <f>IFERROR(__xludf.DUMMYFUNCTION("""COMPUTED_VALUE"""),"")</f>
        <v/>
      </c>
      <c r="Q716" s="24" t="str">
        <f>IFERROR(__xludf.DUMMYFUNCTION("""COMPUTED_VALUE"""),"")</f>
        <v/>
      </c>
      <c r="R716" s="24" t="s">
        <v>75</v>
      </c>
      <c r="S716" s="24" t="s">
        <v>75</v>
      </c>
      <c r="T716" s="24" t="s">
        <v>75</v>
      </c>
      <c r="U716" s="24" t="str">
        <f>IFERROR(__xludf.DUMMYFUNCTION("""COMPUTED_VALUE"""),"")</f>
        <v/>
      </c>
      <c r="V716" s="25"/>
    </row>
    <row r="717">
      <c r="J717" s="24" t="str">
        <f>IFERROR(__xludf.DUMMYFUNCTION("""COMPUTED_VALUE"""),"")</f>
        <v/>
      </c>
      <c r="K717" s="24" t="str">
        <f>IFERROR(__xludf.DUMMYFUNCTION("""COMPUTED_VALUE"""),"")</f>
        <v/>
      </c>
      <c r="L717" s="24" t="str">
        <f>IFERROR(__xludf.DUMMYFUNCTION("""COMPUTED_VALUE"""),"")</f>
        <v/>
      </c>
      <c r="M717" s="24" t="str">
        <f>IFERROR(__xludf.DUMMYFUNCTION("""COMPUTED_VALUE"""),"")</f>
        <v/>
      </c>
      <c r="O717" s="24" t="str">
        <f>IFERROR(__xludf.DUMMYFUNCTION("""COMPUTED_VALUE"""),"")</f>
        <v/>
      </c>
      <c r="P717" s="24" t="str">
        <f>IFERROR(__xludf.DUMMYFUNCTION("""COMPUTED_VALUE"""),"")</f>
        <v/>
      </c>
      <c r="Q717" s="24" t="str">
        <f>IFERROR(__xludf.DUMMYFUNCTION("""COMPUTED_VALUE"""),"")</f>
        <v/>
      </c>
      <c r="R717" s="24" t="s">
        <v>75</v>
      </c>
      <c r="S717" s="24" t="s">
        <v>75</v>
      </c>
      <c r="T717" s="24" t="s">
        <v>75</v>
      </c>
      <c r="U717" s="24" t="str">
        <f>IFERROR(__xludf.DUMMYFUNCTION("""COMPUTED_VALUE"""),"")</f>
        <v/>
      </c>
      <c r="V717" s="25"/>
    </row>
    <row r="718">
      <c r="J718" s="24" t="str">
        <f>IFERROR(__xludf.DUMMYFUNCTION("""COMPUTED_VALUE"""),"")</f>
        <v/>
      </c>
      <c r="K718" s="24" t="str">
        <f>IFERROR(__xludf.DUMMYFUNCTION("""COMPUTED_VALUE"""),"")</f>
        <v/>
      </c>
      <c r="L718" s="24" t="str">
        <f>IFERROR(__xludf.DUMMYFUNCTION("""COMPUTED_VALUE"""),"")</f>
        <v/>
      </c>
      <c r="M718" s="24" t="str">
        <f>IFERROR(__xludf.DUMMYFUNCTION("""COMPUTED_VALUE"""),"")</f>
        <v/>
      </c>
      <c r="O718" s="24" t="str">
        <f>IFERROR(__xludf.DUMMYFUNCTION("""COMPUTED_VALUE"""),"")</f>
        <v/>
      </c>
      <c r="P718" s="24" t="str">
        <f>IFERROR(__xludf.DUMMYFUNCTION("""COMPUTED_VALUE"""),"")</f>
        <v/>
      </c>
      <c r="Q718" s="24" t="str">
        <f>IFERROR(__xludf.DUMMYFUNCTION("""COMPUTED_VALUE"""),"")</f>
        <v/>
      </c>
      <c r="R718" s="24" t="s">
        <v>75</v>
      </c>
      <c r="S718" s="24" t="s">
        <v>75</v>
      </c>
      <c r="T718" s="24" t="s">
        <v>75</v>
      </c>
      <c r="U718" s="24" t="str">
        <f>IFERROR(__xludf.DUMMYFUNCTION("""COMPUTED_VALUE"""),"")</f>
        <v/>
      </c>
      <c r="V718" s="25"/>
    </row>
    <row r="719">
      <c r="J719" s="24" t="str">
        <f>IFERROR(__xludf.DUMMYFUNCTION("""COMPUTED_VALUE"""),"")</f>
        <v/>
      </c>
      <c r="K719" s="24" t="str">
        <f>IFERROR(__xludf.DUMMYFUNCTION("""COMPUTED_VALUE"""),"")</f>
        <v/>
      </c>
      <c r="L719" s="24" t="str">
        <f>IFERROR(__xludf.DUMMYFUNCTION("""COMPUTED_VALUE"""),"")</f>
        <v/>
      </c>
      <c r="M719" s="24" t="str">
        <f>IFERROR(__xludf.DUMMYFUNCTION("""COMPUTED_VALUE"""),"")</f>
        <v/>
      </c>
      <c r="O719" s="24" t="str">
        <f>IFERROR(__xludf.DUMMYFUNCTION("""COMPUTED_VALUE"""),"")</f>
        <v/>
      </c>
      <c r="P719" s="24" t="str">
        <f>IFERROR(__xludf.DUMMYFUNCTION("""COMPUTED_VALUE"""),"")</f>
        <v/>
      </c>
      <c r="Q719" s="24" t="str">
        <f>IFERROR(__xludf.DUMMYFUNCTION("""COMPUTED_VALUE"""),"")</f>
        <v/>
      </c>
      <c r="R719" s="24" t="s">
        <v>75</v>
      </c>
      <c r="S719" s="24" t="s">
        <v>75</v>
      </c>
      <c r="T719" s="24" t="s">
        <v>75</v>
      </c>
      <c r="U719" s="24" t="str">
        <f>IFERROR(__xludf.DUMMYFUNCTION("""COMPUTED_VALUE"""),"")</f>
        <v/>
      </c>
      <c r="V719" s="25"/>
    </row>
    <row r="720">
      <c r="J720" s="24" t="str">
        <f>IFERROR(__xludf.DUMMYFUNCTION("""COMPUTED_VALUE"""),"")</f>
        <v/>
      </c>
      <c r="K720" s="24" t="str">
        <f>IFERROR(__xludf.DUMMYFUNCTION("""COMPUTED_VALUE"""),"")</f>
        <v/>
      </c>
      <c r="L720" s="24" t="str">
        <f>IFERROR(__xludf.DUMMYFUNCTION("""COMPUTED_VALUE"""),"")</f>
        <v/>
      </c>
      <c r="M720" s="24" t="str">
        <f>IFERROR(__xludf.DUMMYFUNCTION("""COMPUTED_VALUE"""),"")</f>
        <v/>
      </c>
      <c r="O720" s="24" t="str">
        <f>IFERROR(__xludf.DUMMYFUNCTION("""COMPUTED_VALUE"""),"")</f>
        <v/>
      </c>
      <c r="P720" s="24" t="str">
        <f>IFERROR(__xludf.DUMMYFUNCTION("""COMPUTED_VALUE"""),"")</f>
        <v/>
      </c>
      <c r="Q720" s="24" t="str">
        <f>IFERROR(__xludf.DUMMYFUNCTION("""COMPUTED_VALUE"""),"")</f>
        <v/>
      </c>
      <c r="R720" s="24" t="s">
        <v>75</v>
      </c>
      <c r="S720" s="24" t="s">
        <v>75</v>
      </c>
      <c r="T720" s="24" t="s">
        <v>75</v>
      </c>
      <c r="U720" s="24" t="str">
        <f>IFERROR(__xludf.DUMMYFUNCTION("""COMPUTED_VALUE"""),"")</f>
        <v/>
      </c>
      <c r="V720" s="25"/>
    </row>
    <row r="721">
      <c r="J721" s="24" t="str">
        <f>IFERROR(__xludf.DUMMYFUNCTION("""COMPUTED_VALUE"""),"")</f>
        <v/>
      </c>
      <c r="K721" s="24" t="str">
        <f>IFERROR(__xludf.DUMMYFUNCTION("""COMPUTED_VALUE"""),"")</f>
        <v/>
      </c>
      <c r="L721" s="24" t="str">
        <f>IFERROR(__xludf.DUMMYFUNCTION("""COMPUTED_VALUE"""),"")</f>
        <v/>
      </c>
      <c r="M721" s="24" t="str">
        <f>IFERROR(__xludf.DUMMYFUNCTION("""COMPUTED_VALUE"""),"")</f>
        <v/>
      </c>
      <c r="O721" s="24" t="str">
        <f>IFERROR(__xludf.DUMMYFUNCTION("""COMPUTED_VALUE"""),"")</f>
        <v/>
      </c>
      <c r="P721" s="24" t="str">
        <f>IFERROR(__xludf.DUMMYFUNCTION("""COMPUTED_VALUE"""),"")</f>
        <v/>
      </c>
      <c r="Q721" s="24" t="str">
        <f>IFERROR(__xludf.DUMMYFUNCTION("""COMPUTED_VALUE"""),"")</f>
        <v/>
      </c>
      <c r="R721" s="24" t="s">
        <v>75</v>
      </c>
      <c r="S721" s="24" t="s">
        <v>75</v>
      </c>
      <c r="T721" s="24" t="s">
        <v>75</v>
      </c>
      <c r="U721" s="24" t="str">
        <f>IFERROR(__xludf.DUMMYFUNCTION("""COMPUTED_VALUE"""),"")</f>
        <v/>
      </c>
      <c r="V721" s="25"/>
    </row>
    <row r="722">
      <c r="J722" s="24" t="str">
        <f>IFERROR(__xludf.DUMMYFUNCTION("""COMPUTED_VALUE"""),"")</f>
        <v/>
      </c>
      <c r="K722" s="24" t="str">
        <f>IFERROR(__xludf.DUMMYFUNCTION("""COMPUTED_VALUE"""),"")</f>
        <v/>
      </c>
      <c r="L722" s="24" t="str">
        <f>IFERROR(__xludf.DUMMYFUNCTION("""COMPUTED_VALUE"""),"")</f>
        <v/>
      </c>
      <c r="M722" s="24" t="str">
        <f>IFERROR(__xludf.DUMMYFUNCTION("""COMPUTED_VALUE"""),"")</f>
        <v/>
      </c>
      <c r="O722" s="24" t="str">
        <f>IFERROR(__xludf.DUMMYFUNCTION("""COMPUTED_VALUE"""),"")</f>
        <v/>
      </c>
      <c r="P722" s="24" t="str">
        <f>IFERROR(__xludf.DUMMYFUNCTION("""COMPUTED_VALUE"""),"")</f>
        <v/>
      </c>
      <c r="Q722" s="24" t="str">
        <f>IFERROR(__xludf.DUMMYFUNCTION("""COMPUTED_VALUE"""),"")</f>
        <v/>
      </c>
      <c r="R722" s="24" t="s">
        <v>75</v>
      </c>
      <c r="S722" s="24" t="s">
        <v>75</v>
      </c>
      <c r="T722" s="24" t="s">
        <v>75</v>
      </c>
      <c r="U722" s="24" t="str">
        <f>IFERROR(__xludf.DUMMYFUNCTION("""COMPUTED_VALUE"""),"")</f>
        <v/>
      </c>
      <c r="V722" s="25"/>
    </row>
    <row r="723">
      <c r="J723" s="24" t="str">
        <f>IFERROR(__xludf.DUMMYFUNCTION("""COMPUTED_VALUE"""),"")</f>
        <v/>
      </c>
      <c r="K723" s="24" t="str">
        <f>IFERROR(__xludf.DUMMYFUNCTION("""COMPUTED_VALUE"""),"")</f>
        <v/>
      </c>
      <c r="L723" s="24" t="str">
        <f>IFERROR(__xludf.DUMMYFUNCTION("""COMPUTED_VALUE"""),"")</f>
        <v/>
      </c>
      <c r="M723" s="24" t="str">
        <f>IFERROR(__xludf.DUMMYFUNCTION("""COMPUTED_VALUE"""),"")</f>
        <v/>
      </c>
      <c r="O723" s="24" t="str">
        <f>IFERROR(__xludf.DUMMYFUNCTION("""COMPUTED_VALUE"""),"")</f>
        <v/>
      </c>
      <c r="P723" s="24" t="str">
        <f>IFERROR(__xludf.DUMMYFUNCTION("""COMPUTED_VALUE"""),"")</f>
        <v/>
      </c>
      <c r="Q723" s="24" t="str">
        <f>IFERROR(__xludf.DUMMYFUNCTION("""COMPUTED_VALUE"""),"")</f>
        <v/>
      </c>
      <c r="R723" s="24" t="s">
        <v>75</v>
      </c>
      <c r="S723" s="24" t="s">
        <v>75</v>
      </c>
      <c r="T723" s="24" t="s">
        <v>75</v>
      </c>
      <c r="U723" s="24" t="str">
        <f>IFERROR(__xludf.DUMMYFUNCTION("""COMPUTED_VALUE"""),"")</f>
        <v/>
      </c>
      <c r="V723" s="25"/>
    </row>
    <row r="724">
      <c r="J724" s="24" t="str">
        <f>IFERROR(__xludf.DUMMYFUNCTION("""COMPUTED_VALUE"""),"")</f>
        <v/>
      </c>
      <c r="K724" s="24" t="str">
        <f>IFERROR(__xludf.DUMMYFUNCTION("""COMPUTED_VALUE"""),"")</f>
        <v/>
      </c>
      <c r="L724" s="24" t="str">
        <f>IFERROR(__xludf.DUMMYFUNCTION("""COMPUTED_VALUE"""),"")</f>
        <v/>
      </c>
      <c r="M724" s="24" t="str">
        <f>IFERROR(__xludf.DUMMYFUNCTION("""COMPUTED_VALUE"""),"")</f>
        <v/>
      </c>
      <c r="O724" s="24" t="str">
        <f>IFERROR(__xludf.DUMMYFUNCTION("""COMPUTED_VALUE"""),"")</f>
        <v/>
      </c>
      <c r="P724" s="24" t="str">
        <f>IFERROR(__xludf.DUMMYFUNCTION("""COMPUTED_VALUE"""),"")</f>
        <v/>
      </c>
      <c r="Q724" s="24" t="str">
        <f>IFERROR(__xludf.DUMMYFUNCTION("""COMPUTED_VALUE"""),"")</f>
        <v/>
      </c>
      <c r="R724" s="24" t="s">
        <v>75</v>
      </c>
      <c r="S724" s="24" t="s">
        <v>75</v>
      </c>
      <c r="T724" s="24" t="s">
        <v>75</v>
      </c>
      <c r="U724" s="24" t="str">
        <f>IFERROR(__xludf.DUMMYFUNCTION("""COMPUTED_VALUE"""),"")</f>
        <v/>
      </c>
      <c r="V724" s="25"/>
    </row>
    <row r="725">
      <c r="J725" s="24" t="str">
        <f>IFERROR(__xludf.DUMMYFUNCTION("""COMPUTED_VALUE"""),"")</f>
        <v/>
      </c>
      <c r="K725" s="24" t="str">
        <f>IFERROR(__xludf.DUMMYFUNCTION("""COMPUTED_VALUE"""),"")</f>
        <v/>
      </c>
      <c r="L725" s="24" t="str">
        <f>IFERROR(__xludf.DUMMYFUNCTION("""COMPUTED_VALUE"""),"")</f>
        <v/>
      </c>
      <c r="M725" s="24" t="str">
        <f>IFERROR(__xludf.DUMMYFUNCTION("""COMPUTED_VALUE"""),"")</f>
        <v/>
      </c>
      <c r="O725" s="24" t="str">
        <f>IFERROR(__xludf.DUMMYFUNCTION("""COMPUTED_VALUE"""),"")</f>
        <v/>
      </c>
      <c r="P725" s="24" t="str">
        <f>IFERROR(__xludf.DUMMYFUNCTION("""COMPUTED_VALUE"""),"")</f>
        <v/>
      </c>
      <c r="Q725" s="24" t="str">
        <f>IFERROR(__xludf.DUMMYFUNCTION("""COMPUTED_VALUE"""),"")</f>
        <v/>
      </c>
      <c r="R725" s="24" t="s">
        <v>75</v>
      </c>
      <c r="S725" s="24" t="s">
        <v>75</v>
      </c>
      <c r="T725" s="24" t="s">
        <v>75</v>
      </c>
      <c r="U725" s="24" t="str">
        <f>IFERROR(__xludf.DUMMYFUNCTION("""COMPUTED_VALUE"""),"")</f>
        <v/>
      </c>
      <c r="V725" s="25"/>
    </row>
    <row r="726">
      <c r="J726" s="24" t="str">
        <f>IFERROR(__xludf.DUMMYFUNCTION("""COMPUTED_VALUE"""),"")</f>
        <v/>
      </c>
      <c r="K726" s="24" t="str">
        <f>IFERROR(__xludf.DUMMYFUNCTION("""COMPUTED_VALUE"""),"")</f>
        <v/>
      </c>
      <c r="L726" s="24" t="str">
        <f>IFERROR(__xludf.DUMMYFUNCTION("""COMPUTED_VALUE"""),"")</f>
        <v/>
      </c>
      <c r="M726" s="24" t="str">
        <f>IFERROR(__xludf.DUMMYFUNCTION("""COMPUTED_VALUE"""),"")</f>
        <v/>
      </c>
      <c r="O726" s="24" t="str">
        <f>IFERROR(__xludf.DUMMYFUNCTION("""COMPUTED_VALUE"""),"")</f>
        <v/>
      </c>
      <c r="P726" s="24" t="str">
        <f>IFERROR(__xludf.DUMMYFUNCTION("""COMPUTED_VALUE"""),"")</f>
        <v/>
      </c>
      <c r="Q726" s="24" t="str">
        <f>IFERROR(__xludf.DUMMYFUNCTION("""COMPUTED_VALUE"""),"")</f>
        <v/>
      </c>
      <c r="R726" s="24" t="s">
        <v>75</v>
      </c>
      <c r="S726" s="24" t="s">
        <v>75</v>
      </c>
      <c r="T726" s="24" t="s">
        <v>75</v>
      </c>
      <c r="U726" s="24" t="str">
        <f>IFERROR(__xludf.DUMMYFUNCTION("""COMPUTED_VALUE"""),"")</f>
        <v/>
      </c>
      <c r="V726" s="25"/>
    </row>
    <row r="727">
      <c r="J727" s="24" t="str">
        <f>IFERROR(__xludf.DUMMYFUNCTION("""COMPUTED_VALUE"""),"")</f>
        <v/>
      </c>
      <c r="K727" s="24" t="str">
        <f>IFERROR(__xludf.DUMMYFUNCTION("""COMPUTED_VALUE"""),"")</f>
        <v/>
      </c>
      <c r="L727" s="24" t="str">
        <f>IFERROR(__xludf.DUMMYFUNCTION("""COMPUTED_VALUE"""),"")</f>
        <v/>
      </c>
      <c r="M727" s="24" t="str">
        <f>IFERROR(__xludf.DUMMYFUNCTION("""COMPUTED_VALUE"""),"")</f>
        <v/>
      </c>
      <c r="O727" s="24" t="str">
        <f>IFERROR(__xludf.DUMMYFUNCTION("""COMPUTED_VALUE"""),"")</f>
        <v/>
      </c>
      <c r="P727" s="24" t="str">
        <f>IFERROR(__xludf.DUMMYFUNCTION("""COMPUTED_VALUE"""),"")</f>
        <v/>
      </c>
      <c r="Q727" s="24" t="str">
        <f>IFERROR(__xludf.DUMMYFUNCTION("""COMPUTED_VALUE"""),"")</f>
        <v/>
      </c>
      <c r="R727" s="24" t="s">
        <v>75</v>
      </c>
      <c r="S727" s="24" t="s">
        <v>75</v>
      </c>
      <c r="T727" s="24" t="s">
        <v>75</v>
      </c>
      <c r="U727" s="24" t="str">
        <f>IFERROR(__xludf.DUMMYFUNCTION("""COMPUTED_VALUE"""),"")</f>
        <v/>
      </c>
      <c r="V727" s="25"/>
    </row>
    <row r="728">
      <c r="J728" s="24" t="str">
        <f>IFERROR(__xludf.DUMMYFUNCTION("""COMPUTED_VALUE"""),"")</f>
        <v/>
      </c>
      <c r="K728" s="24" t="str">
        <f>IFERROR(__xludf.DUMMYFUNCTION("""COMPUTED_VALUE"""),"")</f>
        <v/>
      </c>
      <c r="L728" s="24" t="str">
        <f>IFERROR(__xludf.DUMMYFUNCTION("""COMPUTED_VALUE"""),"")</f>
        <v/>
      </c>
      <c r="M728" s="24" t="str">
        <f>IFERROR(__xludf.DUMMYFUNCTION("""COMPUTED_VALUE"""),"")</f>
        <v/>
      </c>
      <c r="O728" s="24" t="str">
        <f>IFERROR(__xludf.DUMMYFUNCTION("""COMPUTED_VALUE"""),"")</f>
        <v/>
      </c>
      <c r="P728" s="24" t="str">
        <f>IFERROR(__xludf.DUMMYFUNCTION("""COMPUTED_VALUE"""),"")</f>
        <v/>
      </c>
      <c r="Q728" s="24" t="str">
        <f>IFERROR(__xludf.DUMMYFUNCTION("""COMPUTED_VALUE"""),"")</f>
        <v/>
      </c>
      <c r="R728" s="24" t="s">
        <v>75</v>
      </c>
      <c r="S728" s="24" t="s">
        <v>75</v>
      </c>
      <c r="T728" s="24" t="s">
        <v>75</v>
      </c>
      <c r="U728" s="24" t="str">
        <f>IFERROR(__xludf.DUMMYFUNCTION("""COMPUTED_VALUE"""),"")</f>
        <v/>
      </c>
      <c r="V728" s="25"/>
    </row>
    <row r="729">
      <c r="J729" s="24" t="str">
        <f>IFERROR(__xludf.DUMMYFUNCTION("""COMPUTED_VALUE"""),"")</f>
        <v/>
      </c>
      <c r="K729" s="24" t="str">
        <f>IFERROR(__xludf.DUMMYFUNCTION("""COMPUTED_VALUE"""),"")</f>
        <v/>
      </c>
      <c r="L729" s="24" t="str">
        <f>IFERROR(__xludf.DUMMYFUNCTION("""COMPUTED_VALUE"""),"")</f>
        <v/>
      </c>
      <c r="M729" s="24" t="str">
        <f>IFERROR(__xludf.DUMMYFUNCTION("""COMPUTED_VALUE"""),"")</f>
        <v/>
      </c>
      <c r="O729" s="24" t="str">
        <f>IFERROR(__xludf.DUMMYFUNCTION("""COMPUTED_VALUE"""),"")</f>
        <v/>
      </c>
      <c r="P729" s="24" t="str">
        <f>IFERROR(__xludf.DUMMYFUNCTION("""COMPUTED_VALUE"""),"")</f>
        <v/>
      </c>
      <c r="Q729" s="24" t="str">
        <f>IFERROR(__xludf.DUMMYFUNCTION("""COMPUTED_VALUE"""),"")</f>
        <v/>
      </c>
      <c r="R729" s="24" t="s">
        <v>75</v>
      </c>
      <c r="S729" s="24" t="s">
        <v>75</v>
      </c>
      <c r="T729" s="24" t="s">
        <v>75</v>
      </c>
      <c r="U729" s="24" t="str">
        <f>IFERROR(__xludf.DUMMYFUNCTION("""COMPUTED_VALUE"""),"")</f>
        <v/>
      </c>
      <c r="V729" s="25"/>
    </row>
    <row r="730">
      <c r="J730" s="24" t="str">
        <f>IFERROR(__xludf.DUMMYFUNCTION("""COMPUTED_VALUE"""),"")</f>
        <v/>
      </c>
      <c r="K730" s="24" t="str">
        <f>IFERROR(__xludf.DUMMYFUNCTION("""COMPUTED_VALUE"""),"")</f>
        <v/>
      </c>
      <c r="L730" s="24" t="str">
        <f>IFERROR(__xludf.DUMMYFUNCTION("""COMPUTED_VALUE"""),"")</f>
        <v/>
      </c>
      <c r="M730" s="24" t="str">
        <f>IFERROR(__xludf.DUMMYFUNCTION("""COMPUTED_VALUE"""),"")</f>
        <v/>
      </c>
      <c r="O730" s="24" t="str">
        <f>IFERROR(__xludf.DUMMYFUNCTION("""COMPUTED_VALUE"""),"")</f>
        <v/>
      </c>
      <c r="P730" s="24" t="str">
        <f>IFERROR(__xludf.DUMMYFUNCTION("""COMPUTED_VALUE"""),"")</f>
        <v/>
      </c>
      <c r="Q730" s="24" t="str">
        <f>IFERROR(__xludf.DUMMYFUNCTION("""COMPUTED_VALUE"""),"")</f>
        <v/>
      </c>
      <c r="R730" s="24" t="s">
        <v>75</v>
      </c>
      <c r="S730" s="24" t="s">
        <v>75</v>
      </c>
      <c r="T730" s="24" t="s">
        <v>75</v>
      </c>
      <c r="U730" s="24" t="str">
        <f>IFERROR(__xludf.DUMMYFUNCTION("""COMPUTED_VALUE"""),"")</f>
        <v/>
      </c>
      <c r="V730" s="25"/>
    </row>
    <row r="731">
      <c r="J731" s="24" t="str">
        <f>IFERROR(__xludf.DUMMYFUNCTION("""COMPUTED_VALUE"""),"")</f>
        <v/>
      </c>
      <c r="K731" s="24" t="str">
        <f>IFERROR(__xludf.DUMMYFUNCTION("""COMPUTED_VALUE"""),"")</f>
        <v/>
      </c>
      <c r="L731" s="24" t="str">
        <f>IFERROR(__xludf.DUMMYFUNCTION("""COMPUTED_VALUE"""),"")</f>
        <v/>
      </c>
      <c r="M731" s="24" t="str">
        <f>IFERROR(__xludf.DUMMYFUNCTION("""COMPUTED_VALUE"""),"")</f>
        <v/>
      </c>
      <c r="O731" s="24" t="str">
        <f>IFERROR(__xludf.DUMMYFUNCTION("""COMPUTED_VALUE"""),"")</f>
        <v/>
      </c>
      <c r="P731" s="24" t="str">
        <f>IFERROR(__xludf.DUMMYFUNCTION("""COMPUTED_VALUE"""),"")</f>
        <v/>
      </c>
      <c r="Q731" s="24" t="str">
        <f>IFERROR(__xludf.DUMMYFUNCTION("""COMPUTED_VALUE"""),"")</f>
        <v/>
      </c>
      <c r="R731" s="24" t="s">
        <v>75</v>
      </c>
      <c r="S731" s="24" t="s">
        <v>75</v>
      </c>
      <c r="T731" s="24" t="s">
        <v>75</v>
      </c>
      <c r="U731" s="24" t="str">
        <f>IFERROR(__xludf.DUMMYFUNCTION("""COMPUTED_VALUE"""),"")</f>
        <v/>
      </c>
      <c r="V731" s="25"/>
    </row>
    <row r="732">
      <c r="J732" s="24" t="str">
        <f>IFERROR(__xludf.DUMMYFUNCTION("""COMPUTED_VALUE"""),"")</f>
        <v/>
      </c>
      <c r="K732" s="24" t="str">
        <f>IFERROR(__xludf.DUMMYFUNCTION("""COMPUTED_VALUE"""),"")</f>
        <v/>
      </c>
      <c r="L732" s="24" t="str">
        <f>IFERROR(__xludf.DUMMYFUNCTION("""COMPUTED_VALUE"""),"")</f>
        <v/>
      </c>
      <c r="M732" s="24" t="str">
        <f>IFERROR(__xludf.DUMMYFUNCTION("""COMPUTED_VALUE"""),"")</f>
        <v/>
      </c>
      <c r="O732" s="24" t="str">
        <f>IFERROR(__xludf.DUMMYFUNCTION("""COMPUTED_VALUE"""),"")</f>
        <v/>
      </c>
      <c r="P732" s="24" t="str">
        <f>IFERROR(__xludf.DUMMYFUNCTION("""COMPUTED_VALUE"""),"")</f>
        <v/>
      </c>
      <c r="Q732" s="24" t="str">
        <f>IFERROR(__xludf.DUMMYFUNCTION("""COMPUTED_VALUE"""),"")</f>
        <v/>
      </c>
      <c r="R732" s="24" t="s">
        <v>75</v>
      </c>
      <c r="S732" s="24" t="s">
        <v>75</v>
      </c>
      <c r="T732" s="24" t="s">
        <v>75</v>
      </c>
      <c r="U732" s="24" t="str">
        <f>IFERROR(__xludf.DUMMYFUNCTION("""COMPUTED_VALUE"""),"")</f>
        <v/>
      </c>
      <c r="V732" s="25"/>
    </row>
    <row r="733">
      <c r="J733" s="24" t="str">
        <f>IFERROR(__xludf.DUMMYFUNCTION("""COMPUTED_VALUE"""),"")</f>
        <v/>
      </c>
      <c r="K733" s="24" t="str">
        <f>IFERROR(__xludf.DUMMYFUNCTION("""COMPUTED_VALUE"""),"")</f>
        <v/>
      </c>
      <c r="L733" s="24" t="str">
        <f>IFERROR(__xludf.DUMMYFUNCTION("""COMPUTED_VALUE"""),"")</f>
        <v/>
      </c>
      <c r="M733" s="24" t="str">
        <f>IFERROR(__xludf.DUMMYFUNCTION("""COMPUTED_VALUE"""),"")</f>
        <v/>
      </c>
      <c r="O733" s="24" t="str">
        <f>IFERROR(__xludf.DUMMYFUNCTION("""COMPUTED_VALUE"""),"")</f>
        <v/>
      </c>
      <c r="P733" s="24" t="str">
        <f>IFERROR(__xludf.DUMMYFUNCTION("""COMPUTED_VALUE"""),"")</f>
        <v/>
      </c>
      <c r="Q733" s="24" t="str">
        <f>IFERROR(__xludf.DUMMYFUNCTION("""COMPUTED_VALUE"""),"")</f>
        <v/>
      </c>
      <c r="R733" s="24" t="s">
        <v>75</v>
      </c>
      <c r="S733" s="24" t="s">
        <v>75</v>
      </c>
      <c r="T733" s="24" t="s">
        <v>75</v>
      </c>
      <c r="U733" s="24" t="str">
        <f>IFERROR(__xludf.DUMMYFUNCTION("""COMPUTED_VALUE"""),"")</f>
        <v/>
      </c>
      <c r="V733" s="25"/>
    </row>
    <row r="734">
      <c r="J734" s="24" t="str">
        <f>IFERROR(__xludf.DUMMYFUNCTION("""COMPUTED_VALUE"""),"")</f>
        <v/>
      </c>
      <c r="K734" s="24" t="str">
        <f>IFERROR(__xludf.DUMMYFUNCTION("""COMPUTED_VALUE"""),"")</f>
        <v/>
      </c>
      <c r="L734" s="24" t="str">
        <f>IFERROR(__xludf.DUMMYFUNCTION("""COMPUTED_VALUE"""),"")</f>
        <v/>
      </c>
      <c r="M734" s="24" t="str">
        <f>IFERROR(__xludf.DUMMYFUNCTION("""COMPUTED_VALUE"""),"")</f>
        <v/>
      </c>
      <c r="O734" s="24" t="str">
        <f>IFERROR(__xludf.DUMMYFUNCTION("""COMPUTED_VALUE"""),"")</f>
        <v/>
      </c>
      <c r="P734" s="24" t="str">
        <f>IFERROR(__xludf.DUMMYFUNCTION("""COMPUTED_VALUE"""),"")</f>
        <v/>
      </c>
      <c r="Q734" s="24" t="str">
        <f>IFERROR(__xludf.DUMMYFUNCTION("""COMPUTED_VALUE"""),"")</f>
        <v/>
      </c>
      <c r="R734" s="24" t="s">
        <v>75</v>
      </c>
      <c r="S734" s="24" t="s">
        <v>75</v>
      </c>
      <c r="T734" s="24" t="s">
        <v>75</v>
      </c>
      <c r="U734" s="24" t="str">
        <f>IFERROR(__xludf.DUMMYFUNCTION("""COMPUTED_VALUE"""),"")</f>
        <v/>
      </c>
      <c r="V734" s="25"/>
    </row>
    <row r="735">
      <c r="J735" s="24" t="str">
        <f>IFERROR(__xludf.DUMMYFUNCTION("""COMPUTED_VALUE"""),"")</f>
        <v/>
      </c>
      <c r="K735" s="24" t="str">
        <f>IFERROR(__xludf.DUMMYFUNCTION("""COMPUTED_VALUE"""),"")</f>
        <v/>
      </c>
      <c r="L735" s="24" t="str">
        <f>IFERROR(__xludf.DUMMYFUNCTION("""COMPUTED_VALUE"""),"")</f>
        <v/>
      </c>
      <c r="M735" s="24" t="str">
        <f>IFERROR(__xludf.DUMMYFUNCTION("""COMPUTED_VALUE"""),"")</f>
        <v/>
      </c>
      <c r="O735" s="24" t="str">
        <f>IFERROR(__xludf.DUMMYFUNCTION("""COMPUTED_VALUE"""),"")</f>
        <v/>
      </c>
      <c r="P735" s="24" t="str">
        <f>IFERROR(__xludf.DUMMYFUNCTION("""COMPUTED_VALUE"""),"")</f>
        <v/>
      </c>
      <c r="Q735" s="24" t="str">
        <f>IFERROR(__xludf.DUMMYFUNCTION("""COMPUTED_VALUE"""),"")</f>
        <v/>
      </c>
      <c r="R735" s="24" t="s">
        <v>75</v>
      </c>
      <c r="S735" s="24" t="s">
        <v>75</v>
      </c>
      <c r="T735" s="24" t="s">
        <v>75</v>
      </c>
      <c r="U735" s="24" t="str">
        <f>IFERROR(__xludf.DUMMYFUNCTION("""COMPUTED_VALUE"""),"")</f>
        <v/>
      </c>
      <c r="V735" s="25"/>
    </row>
    <row r="736">
      <c r="J736" s="24" t="str">
        <f>IFERROR(__xludf.DUMMYFUNCTION("""COMPUTED_VALUE"""),"")</f>
        <v/>
      </c>
      <c r="K736" s="24" t="str">
        <f>IFERROR(__xludf.DUMMYFUNCTION("""COMPUTED_VALUE"""),"")</f>
        <v/>
      </c>
      <c r="L736" s="24" t="str">
        <f>IFERROR(__xludf.DUMMYFUNCTION("""COMPUTED_VALUE"""),"")</f>
        <v/>
      </c>
      <c r="M736" s="24" t="str">
        <f>IFERROR(__xludf.DUMMYFUNCTION("""COMPUTED_VALUE"""),"")</f>
        <v/>
      </c>
      <c r="O736" s="24" t="str">
        <f>IFERROR(__xludf.DUMMYFUNCTION("""COMPUTED_VALUE"""),"")</f>
        <v/>
      </c>
      <c r="P736" s="24" t="str">
        <f>IFERROR(__xludf.DUMMYFUNCTION("""COMPUTED_VALUE"""),"")</f>
        <v/>
      </c>
      <c r="Q736" s="24" t="str">
        <f>IFERROR(__xludf.DUMMYFUNCTION("""COMPUTED_VALUE"""),"")</f>
        <v/>
      </c>
      <c r="R736" s="24" t="s">
        <v>75</v>
      </c>
      <c r="S736" s="24" t="s">
        <v>75</v>
      </c>
      <c r="T736" s="24" t="s">
        <v>75</v>
      </c>
      <c r="U736" s="24" t="str">
        <f>IFERROR(__xludf.DUMMYFUNCTION("""COMPUTED_VALUE"""),"")</f>
        <v/>
      </c>
      <c r="V736" s="25"/>
    </row>
    <row r="737">
      <c r="J737" s="24" t="str">
        <f>IFERROR(__xludf.DUMMYFUNCTION("""COMPUTED_VALUE"""),"")</f>
        <v/>
      </c>
      <c r="K737" s="24" t="str">
        <f>IFERROR(__xludf.DUMMYFUNCTION("""COMPUTED_VALUE"""),"")</f>
        <v/>
      </c>
      <c r="L737" s="24" t="str">
        <f>IFERROR(__xludf.DUMMYFUNCTION("""COMPUTED_VALUE"""),"")</f>
        <v/>
      </c>
      <c r="M737" s="24" t="str">
        <f>IFERROR(__xludf.DUMMYFUNCTION("""COMPUTED_VALUE"""),"")</f>
        <v/>
      </c>
      <c r="O737" s="24" t="str">
        <f>IFERROR(__xludf.DUMMYFUNCTION("""COMPUTED_VALUE"""),"")</f>
        <v/>
      </c>
      <c r="P737" s="24" t="str">
        <f>IFERROR(__xludf.DUMMYFUNCTION("""COMPUTED_VALUE"""),"")</f>
        <v/>
      </c>
      <c r="Q737" s="24" t="str">
        <f>IFERROR(__xludf.DUMMYFUNCTION("""COMPUTED_VALUE"""),"")</f>
        <v/>
      </c>
      <c r="R737" s="24" t="s">
        <v>75</v>
      </c>
      <c r="S737" s="24" t="s">
        <v>75</v>
      </c>
      <c r="T737" s="24" t="s">
        <v>75</v>
      </c>
      <c r="U737" s="24" t="str">
        <f>IFERROR(__xludf.DUMMYFUNCTION("""COMPUTED_VALUE"""),"")</f>
        <v/>
      </c>
      <c r="V737" s="25"/>
    </row>
    <row r="738">
      <c r="J738" s="24" t="str">
        <f>IFERROR(__xludf.DUMMYFUNCTION("""COMPUTED_VALUE"""),"")</f>
        <v/>
      </c>
      <c r="K738" s="24" t="str">
        <f>IFERROR(__xludf.DUMMYFUNCTION("""COMPUTED_VALUE"""),"")</f>
        <v/>
      </c>
      <c r="L738" s="24" t="str">
        <f>IFERROR(__xludf.DUMMYFUNCTION("""COMPUTED_VALUE"""),"")</f>
        <v/>
      </c>
      <c r="M738" s="24" t="str">
        <f>IFERROR(__xludf.DUMMYFUNCTION("""COMPUTED_VALUE"""),"")</f>
        <v/>
      </c>
      <c r="O738" s="24" t="str">
        <f>IFERROR(__xludf.DUMMYFUNCTION("""COMPUTED_VALUE"""),"")</f>
        <v/>
      </c>
      <c r="P738" s="24" t="str">
        <f>IFERROR(__xludf.DUMMYFUNCTION("""COMPUTED_VALUE"""),"")</f>
        <v/>
      </c>
      <c r="Q738" s="24" t="str">
        <f>IFERROR(__xludf.DUMMYFUNCTION("""COMPUTED_VALUE"""),"")</f>
        <v/>
      </c>
      <c r="R738" s="24" t="s">
        <v>75</v>
      </c>
      <c r="S738" s="24" t="s">
        <v>75</v>
      </c>
      <c r="T738" s="24" t="s">
        <v>75</v>
      </c>
      <c r="U738" s="24" t="str">
        <f>IFERROR(__xludf.DUMMYFUNCTION("""COMPUTED_VALUE"""),"")</f>
        <v/>
      </c>
      <c r="V738" s="25"/>
    </row>
    <row r="739">
      <c r="J739" s="24" t="str">
        <f>IFERROR(__xludf.DUMMYFUNCTION("""COMPUTED_VALUE"""),"")</f>
        <v/>
      </c>
      <c r="K739" s="24" t="str">
        <f>IFERROR(__xludf.DUMMYFUNCTION("""COMPUTED_VALUE"""),"")</f>
        <v/>
      </c>
      <c r="L739" s="24" t="str">
        <f>IFERROR(__xludf.DUMMYFUNCTION("""COMPUTED_VALUE"""),"")</f>
        <v/>
      </c>
      <c r="M739" s="24" t="str">
        <f>IFERROR(__xludf.DUMMYFUNCTION("""COMPUTED_VALUE"""),"")</f>
        <v/>
      </c>
      <c r="O739" s="24" t="str">
        <f>IFERROR(__xludf.DUMMYFUNCTION("""COMPUTED_VALUE"""),"")</f>
        <v/>
      </c>
      <c r="P739" s="24" t="str">
        <f>IFERROR(__xludf.DUMMYFUNCTION("""COMPUTED_VALUE"""),"")</f>
        <v/>
      </c>
      <c r="Q739" s="24" t="str">
        <f>IFERROR(__xludf.DUMMYFUNCTION("""COMPUTED_VALUE"""),"")</f>
        <v/>
      </c>
      <c r="R739" s="24" t="s">
        <v>75</v>
      </c>
      <c r="S739" s="24" t="s">
        <v>75</v>
      </c>
      <c r="T739" s="24" t="s">
        <v>75</v>
      </c>
      <c r="U739" s="24" t="str">
        <f>IFERROR(__xludf.DUMMYFUNCTION("""COMPUTED_VALUE"""),"")</f>
        <v/>
      </c>
      <c r="V739" s="25"/>
    </row>
    <row r="740">
      <c r="J740" s="24" t="str">
        <f>IFERROR(__xludf.DUMMYFUNCTION("""COMPUTED_VALUE"""),"")</f>
        <v/>
      </c>
      <c r="K740" s="24" t="str">
        <f>IFERROR(__xludf.DUMMYFUNCTION("""COMPUTED_VALUE"""),"")</f>
        <v/>
      </c>
      <c r="L740" s="24" t="str">
        <f>IFERROR(__xludf.DUMMYFUNCTION("""COMPUTED_VALUE"""),"")</f>
        <v/>
      </c>
      <c r="M740" s="24" t="str">
        <f>IFERROR(__xludf.DUMMYFUNCTION("""COMPUTED_VALUE"""),"")</f>
        <v/>
      </c>
      <c r="O740" s="24" t="str">
        <f>IFERROR(__xludf.DUMMYFUNCTION("""COMPUTED_VALUE"""),"")</f>
        <v/>
      </c>
      <c r="P740" s="24" t="str">
        <f>IFERROR(__xludf.DUMMYFUNCTION("""COMPUTED_VALUE"""),"")</f>
        <v/>
      </c>
      <c r="Q740" s="24" t="str">
        <f>IFERROR(__xludf.DUMMYFUNCTION("""COMPUTED_VALUE"""),"")</f>
        <v/>
      </c>
      <c r="R740" s="24" t="s">
        <v>75</v>
      </c>
      <c r="S740" s="24" t="s">
        <v>75</v>
      </c>
      <c r="T740" s="24" t="s">
        <v>75</v>
      </c>
      <c r="U740" s="24" t="str">
        <f>IFERROR(__xludf.DUMMYFUNCTION("""COMPUTED_VALUE"""),"")</f>
        <v/>
      </c>
      <c r="V740" s="25"/>
    </row>
    <row r="741">
      <c r="J741" s="24" t="str">
        <f>IFERROR(__xludf.DUMMYFUNCTION("""COMPUTED_VALUE"""),"")</f>
        <v/>
      </c>
      <c r="K741" s="24" t="str">
        <f>IFERROR(__xludf.DUMMYFUNCTION("""COMPUTED_VALUE"""),"")</f>
        <v/>
      </c>
      <c r="L741" s="24" t="str">
        <f>IFERROR(__xludf.DUMMYFUNCTION("""COMPUTED_VALUE"""),"")</f>
        <v/>
      </c>
      <c r="M741" s="24" t="str">
        <f>IFERROR(__xludf.DUMMYFUNCTION("""COMPUTED_VALUE"""),"")</f>
        <v/>
      </c>
      <c r="O741" s="24" t="str">
        <f>IFERROR(__xludf.DUMMYFUNCTION("""COMPUTED_VALUE"""),"")</f>
        <v/>
      </c>
      <c r="P741" s="24" t="str">
        <f>IFERROR(__xludf.DUMMYFUNCTION("""COMPUTED_VALUE"""),"")</f>
        <v/>
      </c>
      <c r="Q741" s="24" t="str">
        <f>IFERROR(__xludf.DUMMYFUNCTION("""COMPUTED_VALUE"""),"")</f>
        <v/>
      </c>
      <c r="R741" s="24" t="s">
        <v>75</v>
      </c>
      <c r="S741" s="24" t="s">
        <v>75</v>
      </c>
      <c r="T741" s="24" t="s">
        <v>75</v>
      </c>
      <c r="U741" s="24" t="str">
        <f>IFERROR(__xludf.DUMMYFUNCTION("""COMPUTED_VALUE"""),"")</f>
        <v/>
      </c>
      <c r="V741" s="25"/>
    </row>
    <row r="742">
      <c r="J742" s="24" t="str">
        <f>IFERROR(__xludf.DUMMYFUNCTION("""COMPUTED_VALUE"""),"")</f>
        <v/>
      </c>
      <c r="K742" s="24" t="str">
        <f>IFERROR(__xludf.DUMMYFUNCTION("""COMPUTED_VALUE"""),"")</f>
        <v/>
      </c>
      <c r="L742" s="24" t="str">
        <f>IFERROR(__xludf.DUMMYFUNCTION("""COMPUTED_VALUE"""),"")</f>
        <v/>
      </c>
      <c r="M742" s="24" t="str">
        <f>IFERROR(__xludf.DUMMYFUNCTION("""COMPUTED_VALUE"""),"")</f>
        <v/>
      </c>
      <c r="O742" s="24" t="str">
        <f>IFERROR(__xludf.DUMMYFUNCTION("""COMPUTED_VALUE"""),"")</f>
        <v/>
      </c>
      <c r="P742" s="24" t="str">
        <f>IFERROR(__xludf.DUMMYFUNCTION("""COMPUTED_VALUE"""),"")</f>
        <v/>
      </c>
      <c r="Q742" s="24" t="str">
        <f>IFERROR(__xludf.DUMMYFUNCTION("""COMPUTED_VALUE"""),"")</f>
        <v/>
      </c>
      <c r="R742" s="24" t="s">
        <v>75</v>
      </c>
      <c r="S742" s="24" t="s">
        <v>75</v>
      </c>
      <c r="T742" s="24" t="s">
        <v>75</v>
      </c>
      <c r="U742" s="24" t="str">
        <f>IFERROR(__xludf.DUMMYFUNCTION("""COMPUTED_VALUE"""),"")</f>
        <v/>
      </c>
      <c r="V742" s="25"/>
    </row>
    <row r="743">
      <c r="J743" s="24" t="str">
        <f>IFERROR(__xludf.DUMMYFUNCTION("""COMPUTED_VALUE"""),"")</f>
        <v/>
      </c>
      <c r="K743" s="24" t="str">
        <f>IFERROR(__xludf.DUMMYFUNCTION("""COMPUTED_VALUE"""),"")</f>
        <v/>
      </c>
      <c r="L743" s="24" t="str">
        <f>IFERROR(__xludf.DUMMYFUNCTION("""COMPUTED_VALUE"""),"")</f>
        <v/>
      </c>
      <c r="M743" s="24" t="str">
        <f>IFERROR(__xludf.DUMMYFUNCTION("""COMPUTED_VALUE"""),"")</f>
        <v/>
      </c>
      <c r="O743" s="24" t="str">
        <f>IFERROR(__xludf.DUMMYFUNCTION("""COMPUTED_VALUE"""),"")</f>
        <v/>
      </c>
      <c r="P743" s="24" t="str">
        <f>IFERROR(__xludf.DUMMYFUNCTION("""COMPUTED_VALUE"""),"")</f>
        <v/>
      </c>
      <c r="Q743" s="24" t="str">
        <f>IFERROR(__xludf.DUMMYFUNCTION("""COMPUTED_VALUE"""),"")</f>
        <v/>
      </c>
      <c r="R743" s="24" t="s">
        <v>75</v>
      </c>
      <c r="S743" s="24" t="s">
        <v>75</v>
      </c>
      <c r="T743" s="24" t="s">
        <v>75</v>
      </c>
      <c r="U743" s="24" t="str">
        <f>IFERROR(__xludf.DUMMYFUNCTION("""COMPUTED_VALUE"""),"")</f>
        <v/>
      </c>
      <c r="V743" s="25"/>
    </row>
    <row r="744">
      <c r="J744" s="24" t="str">
        <f>IFERROR(__xludf.DUMMYFUNCTION("""COMPUTED_VALUE"""),"")</f>
        <v/>
      </c>
      <c r="K744" s="24" t="str">
        <f>IFERROR(__xludf.DUMMYFUNCTION("""COMPUTED_VALUE"""),"")</f>
        <v/>
      </c>
      <c r="L744" s="24" t="str">
        <f>IFERROR(__xludf.DUMMYFUNCTION("""COMPUTED_VALUE"""),"")</f>
        <v/>
      </c>
      <c r="M744" s="24" t="str">
        <f>IFERROR(__xludf.DUMMYFUNCTION("""COMPUTED_VALUE"""),"")</f>
        <v/>
      </c>
      <c r="O744" s="24" t="str">
        <f>IFERROR(__xludf.DUMMYFUNCTION("""COMPUTED_VALUE"""),"")</f>
        <v/>
      </c>
      <c r="P744" s="24" t="str">
        <f>IFERROR(__xludf.DUMMYFUNCTION("""COMPUTED_VALUE"""),"")</f>
        <v/>
      </c>
      <c r="Q744" s="24" t="str">
        <f>IFERROR(__xludf.DUMMYFUNCTION("""COMPUTED_VALUE"""),"")</f>
        <v/>
      </c>
      <c r="R744" s="24" t="s">
        <v>75</v>
      </c>
      <c r="S744" s="24" t="s">
        <v>75</v>
      </c>
      <c r="T744" s="24" t="s">
        <v>75</v>
      </c>
      <c r="U744" s="24" t="str">
        <f>IFERROR(__xludf.DUMMYFUNCTION("""COMPUTED_VALUE"""),"")</f>
        <v/>
      </c>
      <c r="V744" s="25"/>
    </row>
    <row r="745">
      <c r="J745" s="24" t="str">
        <f>IFERROR(__xludf.DUMMYFUNCTION("""COMPUTED_VALUE"""),"")</f>
        <v/>
      </c>
      <c r="K745" s="24" t="str">
        <f>IFERROR(__xludf.DUMMYFUNCTION("""COMPUTED_VALUE"""),"")</f>
        <v/>
      </c>
      <c r="L745" s="24" t="str">
        <f>IFERROR(__xludf.DUMMYFUNCTION("""COMPUTED_VALUE"""),"")</f>
        <v/>
      </c>
      <c r="M745" s="24" t="str">
        <f>IFERROR(__xludf.DUMMYFUNCTION("""COMPUTED_VALUE"""),"")</f>
        <v/>
      </c>
      <c r="O745" s="24" t="str">
        <f>IFERROR(__xludf.DUMMYFUNCTION("""COMPUTED_VALUE"""),"")</f>
        <v/>
      </c>
      <c r="P745" s="24" t="str">
        <f>IFERROR(__xludf.DUMMYFUNCTION("""COMPUTED_VALUE"""),"")</f>
        <v/>
      </c>
      <c r="Q745" s="24" t="str">
        <f>IFERROR(__xludf.DUMMYFUNCTION("""COMPUTED_VALUE"""),"")</f>
        <v/>
      </c>
      <c r="R745" s="24" t="s">
        <v>75</v>
      </c>
      <c r="S745" s="24" t="s">
        <v>75</v>
      </c>
      <c r="T745" s="24" t="s">
        <v>75</v>
      </c>
      <c r="U745" s="24" t="str">
        <f>IFERROR(__xludf.DUMMYFUNCTION("""COMPUTED_VALUE"""),"")</f>
        <v/>
      </c>
      <c r="V745" s="25"/>
    </row>
    <row r="746">
      <c r="J746" s="24" t="str">
        <f>IFERROR(__xludf.DUMMYFUNCTION("""COMPUTED_VALUE"""),"")</f>
        <v/>
      </c>
      <c r="K746" s="24" t="str">
        <f>IFERROR(__xludf.DUMMYFUNCTION("""COMPUTED_VALUE"""),"")</f>
        <v/>
      </c>
      <c r="L746" s="24" t="str">
        <f>IFERROR(__xludf.DUMMYFUNCTION("""COMPUTED_VALUE"""),"")</f>
        <v/>
      </c>
      <c r="M746" s="24" t="str">
        <f>IFERROR(__xludf.DUMMYFUNCTION("""COMPUTED_VALUE"""),"")</f>
        <v/>
      </c>
      <c r="O746" s="24" t="str">
        <f>IFERROR(__xludf.DUMMYFUNCTION("""COMPUTED_VALUE"""),"")</f>
        <v/>
      </c>
      <c r="P746" s="24" t="str">
        <f>IFERROR(__xludf.DUMMYFUNCTION("""COMPUTED_VALUE"""),"")</f>
        <v/>
      </c>
      <c r="Q746" s="24" t="str">
        <f>IFERROR(__xludf.DUMMYFUNCTION("""COMPUTED_VALUE"""),"")</f>
        <v/>
      </c>
      <c r="R746" s="24" t="s">
        <v>75</v>
      </c>
      <c r="S746" s="24" t="s">
        <v>75</v>
      </c>
      <c r="T746" s="24" t="s">
        <v>75</v>
      </c>
      <c r="U746" s="24" t="str">
        <f>IFERROR(__xludf.DUMMYFUNCTION("""COMPUTED_VALUE"""),"")</f>
        <v/>
      </c>
      <c r="V746" s="25"/>
    </row>
    <row r="747">
      <c r="J747" s="24" t="str">
        <f>IFERROR(__xludf.DUMMYFUNCTION("""COMPUTED_VALUE"""),"")</f>
        <v/>
      </c>
      <c r="K747" s="24" t="str">
        <f>IFERROR(__xludf.DUMMYFUNCTION("""COMPUTED_VALUE"""),"")</f>
        <v/>
      </c>
      <c r="L747" s="24" t="str">
        <f>IFERROR(__xludf.DUMMYFUNCTION("""COMPUTED_VALUE"""),"")</f>
        <v/>
      </c>
      <c r="M747" s="24" t="str">
        <f>IFERROR(__xludf.DUMMYFUNCTION("""COMPUTED_VALUE"""),"")</f>
        <v/>
      </c>
      <c r="O747" s="24" t="str">
        <f>IFERROR(__xludf.DUMMYFUNCTION("""COMPUTED_VALUE"""),"")</f>
        <v/>
      </c>
      <c r="P747" s="24" t="str">
        <f>IFERROR(__xludf.DUMMYFUNCTION("""COMPUTED_VALUE"""),"")</f>
        <v/>
      </c>
      <c r="Q747" s="24" t="str">
        <f>IFERROR(__xludf.DUMMYFUNCTION("""COMPUTED_VALUE"""),"")</f>
        <v/>
      </c>
      <c r="R747" s="24" t="s">
        <v>75</v>
      </c>
      <c r="S747" s="24" t="s">
        <v>75</v>
      </c>
      <c r="T747" s="24" t="s">
        <v>75</v>
      </c>
      <c r="U747" s="24" t="str">
        <f>IFERROR(__xludf.DUMMYFUNCTION("""COMPUTED_VALUE"""),"")</f>
        <v/>
      </c>
      <c r="V747" s="25"/>
    </row>
    <row r="748">
      <c r="J748" s="24" t="str">
        <f>IFERROR(__xludf.DUMMYFUNCTION("""COMPUTED_VALUE"""),"")</f>
        <v/>
      </c>
      <c r="K748" s="24" t="str">
        <f>IFERROR(__xludf.DUMMYFUNCTION("""COMPUTED_VALUE"""),"")</f>
        <v/>
      </c>
      <c r="L748" s="24" t="str">
        <f>IFERROR(__xludf.DUMMYFUNCTION("""COMPUTED_VALUE"""),"")</f>
        <v/>
      </c>
      <c r="M748" s="24" t="str">
        <f>IFERROR(__xludf.DUMMYFUNCTION("""COMPUTED_VALUE"""),"")</f>
        <v/>
      </c>
      <c r="O748" s="24" t="str">
        <f>IFERROR(__xludf.DUMMYFUNCTION("""COMPUTED_VALUE"""),"")</f>
        <v/>
      </c>
      <c r="P748" s="24" t="str">
        <f>IFERROR(__xludf.DUMMYFUNCTION("""COMPUTED_VALUE"""),"")</f>
        <v/>
      </c>
      <c r="Q748" s="24" t="str">
        <f>IFERROR(__xludf.DUMMYFUNCTION("""COMPUTED_VALUE"""),"")</f>
        <v/>
      </c>
      <c r="R748" s="24" t="s">
        <v>75</v>
      </c>
      <c r="S748" s="24" t="s">
        <v>75</v>
      </c>
      <c r="T748" s="24" t="s">
        <v>75</v>
      </c>
      <c r="U748" s="24" t="str">
        <f>IFERROR(__xludf.DUMMYFUNCTION("""COMPUTED_VALUE"""),"")</f>
        <v/>
      </c>
      <c r="V748" s="25"/>
    </row>
    <row r="749">
      <c r="J749" s="24" t="str">
        <f>IFERROR(__xludf.DUMMYFUNCTION("""COMPUTED_VALUE"""),"")</f>
        <v/>
      </c>
      <c r="K749" s="24" t="str">
        <f>IFERROR(__xludf.DUMMYFUNCTION("""COMPUTED_VALUE"""),"")</f>
        <v/>
      </c>
      <c r="L749" s="24" t="str">
        <f>IFERROR(__xludf.DUMMYFUNCTION("""COMPUTED_VALUE"""),"")</f>
        <v/>
      </c>
      <c r="M749" s="24" t="str">
        <f>IFERROR(__xludf.DUMMYFUNCTION("""COMPUTED_VALUE"""),"")</f>
        <v/>
      </c>
      <c r="O749" s="24" t="str">
        <f>IFERROR(__xludf.DUMMYFUNCTION("""COMPUTED_VALUE"""),"")</f>
        <v/>
      </c>
      <c r="P749" s="24" t="str">
        <f>IFERROR(__xludf.DUMMYFUNCTION("""COMPUTED_VALUE"""),"")</f>
        <v/>
      </c>
      <c r="Q749" s="24" t="str">
        <f>IFERROR(__xludf.DUMMYFUNCTION("""COMPUTED_VALUE"""),"")</f>
        <v/>
      </c>
      <c r="R749" s="24" t="s">
        <v>75</v>
      </c>
      <c r="S749" s="24" t="s">
        <v>75</v>
      </c>
      <c r="T749" s="24" t="s">
        <v>75</v>
      </c>
      <c r="U749" s="24" t="str">
        <f>IFERROR(__xludf.DUMMYFUNCTION("""COMPUTED_VALUE"""),"")</f>
        <v/>
      </c>
      <c r="V749" s="25"/>
    </row>
    <row r="750">
      <c r="J750" s="24" t="str">
        <f>IFERROR(__xludf.DUMMYFUNCTION("""COMPUTED_VALUE"""),"")</f>
        <v/>
      </c>
      <c r="K750" s="24" t="str">
        <f>IFERROR(__xludf.DUMMYFUNCTION("""COMPUTED_VALUE"""),"")</f>
        <v/>
      </c>
      <c r="L750" s="24" t="str">
        <f>IFERROR(__xludf.DUMMYFUNCTION("""COMPUTED_VALUE"""),"")</f>
        <v/>
      </c>
      <c r="M750" s="24" t="str">
        <f>IFERROR(__xludf.DUMMYFUNCTION("""COMPUTED_VALUE"""),"")</f>
        <v/>
      </c>
      <c r="O750" s="24" t="str">
        <f>IFERROR(__xludf.DUMMYFUNCTION("""COMPUTED_VALUE"""),"")</f>
        <v/>
      </c>
      <c r="P750" s="24" t="str">
        <f>IFERROR(__xludf.DUMMYFUNCTION("""COMPUTED_VALUE"""),"")</f>
        <v/>
      </c>
      <c r="Q750" s="24" t="str">
        <f>IFERROR(__xludf.DUMMYFUNCTION("""COMPUTED_VALUE"""),"")</f>
        <v/>
      </c>
      <c r="R750" s="24" t="s">
        <v>75</v>
      </c>
      <c r="S750" s="24" t="s">
        <v>75</v>
      </c>
      <c r="T750" s="24" t="s">
        <v>75</v>
      </c>
      <c r="U750" s="24" t="str">
        <f>IFERROR(__xludf.DUMMYFUNCTION("""COMPUTED_VALUE"""),"")</f>
        <v/>
      </c>
      <c r="V750" s="25"/>
    </row>
    <row r="751">
      <c r="J751" s="24" t="str">
        <f>IFERROR(__xludf.DUMMYFUNCTION("""COMPUTED_VALUE"""),"")</f>
        <v/>
      </c>
      <c r="K751" s="24" t="str">
        <f>IFERROR(__xludf.DUMMYFUNCTION("""COMPUTED_VALUE"""),"")</f>
        <v/>
      </c>
      <c r="L751" s="24" t="str">
        <f>IFERROR(__xludf.DUMMYFUNCTION("""COMPUTED_VALUE"""),"")</f>
        <v/>
      </c>
      <c r="M751" s="24" t="str">
        <f>IFERROR(__xludf.DUMMYFUNCTION("""COMPUTED_VALUE"""),"")</f>
        <v/>
      </c>
      <c r="O751" s="24" t="str">
        <f>IFERROR(__xludf.DUMMYFUNCTION("""COMPUTED_VALUE"""),"")</f>
        <v/>
      </c>
      <c r="P751" s="24" t="str">
        <f>IFERROR(__xludf.DUMMYFUNCTION("""COMPUTED_VALUE"""),"")</f>
        <v/>
      </c>
      <c r="Q751" s="24" t="str">
        <f>IFERROR(__xludf.DUMMYFUNCTION("""COMPUTED_VALUE"""),"")</f>
        <v/>
      </c>
      <c r="R751" s="24" t="s">
        <v>75</v>
      </c>
      <c r="S751" s="24" t="s">
        <v>75</v>
      </c>
      <c r="T751" s="24" t="s">
        <v>75</v>
      </c>
      <c r="U751" s="24" t="str">
        <f>IFERROR(__xludf.DUMMYFUNCTION("""COMPUTED_VALUE"""),"")</f>
        <v/>
      </c>
      <c r="V751" s="25"/>
    </row>
    <row r="752">
      <c r="J752" s="24" t="str">
        <f>IFERROR(__xludf.DUMMYFUNCTION("""COMPUTED_VALUE"""),"")</f>
        <v/>
      </c>
      <c r="K752" s="24" t="str">
        <f>IFERROR(__xludf.DUMMYFUNCTION("""COMPUTED_VALUE"""),"")</f>
        <v/>
      </c>
      <c r="L752" s="24" t="str">
        <f>IFERROR(__xludf.DUMMYFUNCTION("""COMPUTED_VALUE"""),"")</f>
        <v/>
      </c>
      <c r="M752" s="24" t="str">
        <f>IFERROR(__xludf.DUMMYFUNCTION("""COMPUTED_VALUE"""),"")</f>
        <v/>
      </c>
      <c r="O752" s="24" t="str">
        <f>IFERROR(__xludf.DUMMYFUNCTION("""COMPUTED_VALUE"""),"")</f>
        <v/>
      </c>
      <c r="P752" s="24" t="str">
        <f>IFERROR(__xludf.DUMMYFUNCTION("""COMPUTED_VALUE"""),"")</f>
        <v/>
      </c>
      <c r="Q752" s="24" t="str">
        <f>IFERROR(__xludf.DUMMYFUNCTION("""COMPUTED_VALUE"""),"")</f>
        <v/>
      </c>
      <c r="R752" s="24" t="s">
        <v>75</v>
      </c>
      <c r="S752" s="24" t="s">
        <v>75</v>
      </c>
      <c r="T752" s="24" t="s">
        <v>75</v>
      </c>
      <c r="U752" s="24" t="str">
        <f>IFERROR(__xludf.DUMMYFUNCTION("""COMPUTED_VALUE"""),"")</f>
        <v/>
      </c>
      <c r="V752" s="25"/>
    </row>
    <row r="753">
      <c r="J753" s="24" t="str">
        <f>IFERROR(__xludf.DUMMYFUNCTION("""COMPUTED_VALUE"""),"")</f>
        <v/>
      </c>
      <c r="K753" s="24" t="str">
        <f>IFERROR(__xludf.DUMMYFUNCTION("""COMPUTED_VALUE"""),"")</f>
        <v/>
      </c>
      <c r="L753" s="24" t="str">
        <f>IFERROR(__xludf.DUMMYFUNCTION("""COMPUTED_VALUE"""),"")</f>
        <v/>
      </c>
      <c r="M753" s="24" t="str">
        <f>IFERROR(__xludf.DUMMYFUNCTION("""COMPUTED_VALUE"""),"")</f>
        <v/>
      </c>
      <c r="O753" s="24" t="str">
        <f>IFERROR(__xludf.DUMMYFUNCTION("""COMPUTED_VALUE"""),"")</f>
        <v/>
      </c>
      <c r="P753" s="24" t="str">
        <f>IFERROR(__xludf.DUMMYFUNCTION("""COMPUTED_VALUE"""),"")</f>
        <v/>
      </c>
      <c r="Q753" s="24" t="str">
        <f>IFERROR(__xludf.DUMMYFUNCTION("""COMPUTED_VALUE"""),"")</f>
        <v/>
      </c>
      <c r="R753" s="24" t="s">
        <v>75</v>
      </c>
      <c r="S753" s="24" t="s">
        <v>75</v>
      </c>
      <c r="T753" s="24" t="s">
        <v>75</v>
      </c>
      <c r="U753" s="24" t="str">
        <f>IFERROR(__xludf.DUMMYFUNCTION("""COMPUTED_VALUE"""),"")</f>
        <v/>
      </c>
      <c r="V753" s="25"/>
    </row>
    <row r="754">
      <c r="J754" s="24" t="str">
        <f>IFERROR(__xludf.DUMMYFUNCTION("""COMPUTED_VALUE"""),"")</f>
        <v/>
      </c>
      <c r="K754" s="24" t="str">
        <f>IFERROR(__xludf.DUMMYFUNCTION("""COMPUTED_VALUE"""),"")</f>
        <v/>
      </c>
      <c r="L754" s="24" t="str">
        <f>IFERROR(__xludf.DUMMYFUNCTION("""COMPUTED_VALUE"""),"")</f>
        <v/>
      </c>
      <c r="M754" s="24" t="str">
        <f>IFERROR(__xludf.DUMMYFUNCTION("""COMPUTED_VALUE"""),"")</f>
        <v/>
      </c>
      <c r="O754" s="24" t="str">
        <f>IFERROR(__xludf.DUMMYFUNCTION("""COMPUTED_VALUE"""),"")</f>
        <v/>
      </c>
      <c r="P754" s="24" t="str">
        <f>IFERROR(__xludf.DUMMYFUNCTION("""COMPUTED_VALUE"""),"")</f>
        <v/>
      </c>
      <c r="Q754" s="24" t="str">
        <f>IFERROR(__xludf.DUMMYFUNCTION("""COMPUTED_VALUE"""),"")</f>
        <v/>
      </c>
      <c r="R754" s="24" t="s">
        <v>75</v>
      </c>
      <c r="S754" s="24" t="s">
        <v>75</v>
      </c>
      <c r="T754" s="24" t="s">
        <v>75</v>
      </c>
      <c r="U754" s="24" t="str">
        <f>IFERROR(__xludf.DUMMYFUNCTION("""COMPUTED_VALUE"""),"")</f>
        <v/>
      </c>
      <c r="V754" s="25"/>
    </row>
    <row r="755">
      <c r="J755" s="24" t="str">
        <f>IFERROR(__xludf.DUMMYFUNCTION("""COMPUTED_VALUE"""),"")</f>
        <v/>
      </c>
      <c r="K755" s="24" t="str">
        <f>IFERROR(__xludf.DUMMYFUNCTION("""COMPUTED_VALUE"""),"")</f>
        <v/>
      </c>
      <c r="L755" s="24" t="str">
        <f>IFERROR(__xludf.DUMMYFUNCTION("""COMPUTED_VALUE"""),"")</f>
        <v/>
      </c>
      <c r="M755" s="24" t="str">
        <f>IFERROR(__xludf.DUMMYFUNCTION("""COMPUTED_VALUE"""),"")</f>
        <v/>
      </c>
      <c r="O755" s="24" t="str">
        <f>IFERROR(__xludf.DUMMYFUNCTION("""COMPUTED_VALUE"""),"")</f>
        <v/>
      </c>
      <c r="P755" s="24" t="str">
        <f>IFERROR(__xludf.DUMMYFUNCTION("""COMPUTED_VALUE"""),"")</f>
        <v/>
      </c>
      <c r="Q755" s="24" t="str">
        <f>IFERROR(__xludf.DUMMYFUNCTION("""COMPUTED_VALUE"""),"")</f>
        <v/>
      </c>
      <c r="R755" s="24" t="s">
        <v>75</v>
      </c>
      <c r="S755" s="24" t="s">
        <v>75</v>
      </c>
      <c r="T755" s="24" t="s">
        <v>75</v>
      </c>
      <c r="U755" s="24" t="str">
        <f>IFERROR(__xludf.DUMMYFUNCTION("""COMPUTED_VALUE"""),"")</f>
        <v/>
      </c>
      <c r="V755" s="25"/>
    </row>
    <row r="756">
      <c r="J756" s="24" t="str">
        <f>IFERROR(__xludf.DUMMYFUNCTION("""COMPUTED_VALUE"""),"")</f>
        <v/>
      </c>
      <c r="K756" s="24" t="str">
        <f>IFERROR(__xludf.DUMMYFUNCTION("""COMPUTED_VALUE"""),"")</f>
        <v/>
      </c>
      <c r="L756" s="24" t="str">
        <f>IFERROR(__xludf.DUMMYFUNCTION("""COMPUTED_VALUE"""),"")</f>
        <v/>
      </c>
      <c r="M756" s="24" t="str">
        <f>IFERROR(__xludf.DUMMYFUNCTION("""COMPUTED_VALUE"""),"")</f>
        <v/>
      </c>
      <c r="O756" s="24" t="str">
        <f>IFERROR(__xludf.DUMMYFUNCTION("""COMPUTED_VALUE"""),"")</f>
        <v/>
      </c>
      <c r="P756" s="24" t="str">
        <f>IFERROR(__xludf.DUMMYFUNCTION("""COMPUTED_VALUE"""),"")</f>
        <v/>
      </c>
      <c r="Q756" s="24" t="str">
        <f>IFERROR(__xludf.DUMMYFUNCTION("""COMPUTED_VALUE"""),"")</f>
        <v/>
      </c>
      <c r="R756" s="24" t="s">
        <v>75</v>
      </c>
      <c r="S756" s="24" t="s">
        <v>75</v>
      </c>
      <c r="T756" s="24" t="s">
        <v>75</v>
      </c>
      <c r="U756" s="24" t="str">
        <f>IFERROR(__xludf.DUMMYFUNCTION("""COMPUTED_VALUE"""),"")</f>
        <v/>
      </c>
      <c r="V756" s="25"/>
    </row>
    <row r="757">
      <c r="J757" s="24" t="str">
        <f>IFERROR(__xludf.DUMMYFUNCTION("""COMPUTED_VALUE"""),"")</f>
        <v/>
      </c>
      <c r="K757" s="24" t="str">
        <f>IFERROR(__xludf.DUMMYFUNCTION("""COMPUTED_VALUE"""),"")</f>
        <v/>
      </c>
      <c r="L757" s="24" t="str">
        <f>IFERROR(__xludf.DUMMYFUNCTION("""COMPUTED_VALUE"""),"")</f>
        <v/>
      </c>
      <c r="M757" s="24" t="str">
        <f>IFERROR(__xludf.DUMMYFUNCTION("""COMPUTED_VALUE"""),"")</f>
        <v/>
      </c>
      <c r="O757" s="24" t="str">
        <f>IFERROR(__xludf.DUMMYFUNCTION("""COMPUTED_VALUE"""),"")</f>
        <v/>
      </c>
      <c r="P757" s="24" t="str">
        <f>IFERROR(__xludf.DUMMYFUNCTION("""COMPUTED_VALUE"""),"")</f>
        <v/>
      </c>
      <c r="Q757" s="24" t="str">
        <f>IFERROR(__xludf.DUMMYFUNCTION("""COMPUTED_VALUE"""),"")</f>
        <v/>
      </c>
      <c r="R757" s="24" t="s">
        <v>75</v>
      </c>
      <c r="S757" s="24" t="s">
        <v>75</v>
      </c>
      <c r="T757" s="24" t="s">
        <v>75</v>
      </c>
      <c r="U757" s="24" t="str">
        <f>IFERROR(__xludf.DUMMYFUNCTION("""COMPUTED_VALUE"""),"")</f>
        <v/>
      </c>
      <c r="V757" s="25"/>
    </row>
    <row r="758">
      <c r="J758" s="24" t="str">
        <f>IFERROR(__xludf.DUMMYFUNCTION("""COMPUTED_VALUE"""),"")</f>
        <v/>
      </c>
      <c r="K758" s="24" t="str">
        <f>IFERROR(__xludf.DUMMYFUNCTION("""COMPUTED_VALUE"""),"")</f>
        <v/>
      </c>
      <c r="L758" s="24" t="str">
        <f>IFERROR(__xludf.DUMMYFUNCTION("""COMPUTED_VALUE"""),"")</f>
        <v/>
      </c>
      <c r="M758" s="24" t="str">
        <f>IFERROR(__xludf.DUMMYFUNCTION("""COMPUTED_VALUE"""),"")</f>
        <v/>
      </c>
      <c r="O758" s="24" t="str">
        <f>IFERROR(__xludf.DUMMYFUNCTION("""COMPUTED_VALUE"""),"")</f>
        <v/>
      </c>
      <c r="P758" s="24" t="str">
        <f>IFERROR(__xludf.DUMMYFUNCTION("""COMPUTED_VALUE"""),"")</f>
        <v/>
      </c>
      <c r="Q758" s="24" t="str">
        <f>IFERROR(__xludf.DUMMYFUNCTION("""COMPUTED_VALUE"""),"")</f>
        <v/>
      </c>
      <c r="R758" s="24" t="s">
        <v>75</v>
      </c>
      <c r="S758" s="24" t="s">
        <v>75</v>
      </c>
      <c r="T758" s="24" t="s">
        <v>75</v>
      </c>
      <c r="U758" s="24" t="str">
        <f>IFERROR(__xludf.DUMMYFUNCTION("""COMPUTED_VALUE"""),"")</f>
        <v/>
      </c>
      <c r="V758" s="25"/>
    </row>
    <row r="759">
      <c r="J759" s="24" t="str">
        <f>IFERROR(__xludf.DUMMYFUNCTION("""COMPUTED_VALUE"""),"")</f>
        <v/>
      </c>
      <c r="K759" s="24" t="str">
        <f>IFERROR(__xludf.DUMMYFUNCTION("""COMPUTED_VALUE"""),"")</f>
        <v/>
      </c>
      <c r="L759" s="24" t="str">
        <f>IFERROR(__xludf.DUMMYFUNCTION("""COMPUTED_VALUE"""),"")</f>
        <v/>
      </c>
      <c r="M759" s="24" t="str">
        <f>IFERROR(__xludf.DUMMYFUNCTION("""COMPUTED_VALUE"""),"")</f>
        <v/>
      </c>
      <c r="O759" s="24" t="str">
        <f>IFERROR(__xludf.DUMMYFUNCTION("""COMPUTED_VALUE"""),"")</f>
        <v/>
      </c>
      <c r="P759" s="24" t="str">
        <f>IFERROR(__xludf.DUMMYFUNCTION("""COMPUTED_VALUE"""),"")</f>
        <v/>
      </c>
      <c r="Q759" s="24" t="str">
        <f>IFERROR(__xludf.DUMMYFUNCTION("""COMPUTED_VALUE"""),"")</f>
        <v/>
      </c>
      <c r="R759" s="24" t="s">
        <v>75</v>
      </c>
      <c r="S759" s="24" t="s">
        <v>75</v>
      </c>
      <c r="T759" s="24" t="s">
        <v>75</v>
      </c>
      <c r="U759" s="24" t="str">
        <f>IFERROR(__xludf.DUMMYFUNCTION("""COMPUTED_VALUE"""),"")</f>
        <v/>
      </c>
      <c r="V759" s="25"/>
    </row>
    <row r="760">
      <c r="J760" s="24" t="str">
        <f>IFERROR(__xludf.DUMMYFUNCTION("""COMPUTED_VALUE"""),"")</f>
        <v/>
      </c>
      <c r="K760" s="24" t="str">
        <f>IFERROR(__xludf.DUMMYFUNCTION("""COMPUTED_VALUE"""),"")</f>
        <v/>
      </c>
      <c r="L760" s="24" t="str">
        <f>IFERROR(__xludf.DUMMYFUNCTION("""COMPUTED_VALUE"""),"")</f>
        <v/>
      </c>
      <c r="M760" s="24" t="str">
        <f>IFERROR(__xludf.DUMMYFUNCTION("""COMPUTED_VALUE"""),"")</f>
        <v/>
      </c>
      <c r="O760" s="24" t="str">
        <f>IFERROR(__xludf.DUMMYFUNCTION("""COMPUTED_VALUE"""),"")</f>
        <v/>
      </c>
      <c r="P760" s="24" t="str">
        <f>IFERROR(__xludf.DUMMYFUNCTION("""COMPUTED_VALUE"""),"")</f>
        <v/>
      </c>
      <c r="Q760" s="24" t="str">
        <f>IFERROR(__xludf.DUMMYFUNCTION("""COMPUTED_VALUE"""),"")</f>
        <v/>
      </c>
      <c r="R760" s="24" t="s">
        <v>75</v>
      </c>
      <c r="S760" s="24" t="s">
        <v>75</v>
      </c>
      <c r="T760" s="24" t="s">
        <v>75</v>
      </c>
      <c r="U760" s="24" t="str">
        <f>IFERROR(__xludf.DUMMYFUNCTION("""COMPUTED_VALUE"""),"")</f>
        <v/>
      </c>
      <c r="V760" s="25"/>
    </row>
    <row r="761">
      <c r="J761" s="24" t="str">
        <f>IFERROR(__xludf.DUMMYFUNCTION("""COMPUTED_VALUE"""),"")</f>
        <v/>
      </c>
      <c r="K761" s="24" t="str">
        <f>IFERROR(__xludf.DUMMYFUNCTION("""COMPUTED_VALUE"""),"")</f>
        <v/>
      </c>
      <c r="L761" s="24" t="str">
        <f>IFERROR(__xludf.DUMMYFUNCTION("""COMPUTED_VALUE"""),"")</f>
        <v/>
      </c>
      <c r="M761" s="24" t="str">
        <f>IFERROR(__xludf.DUMMYFUNCTION("""COMPUTED_VALUE"""),"")</f>
        <v/>
      </c>
      <c r="O761" s="24" t="str">
        <f>IFERROR(__xludf.DUMMYFUNCTION("""COMPUTED_VALUE"""),"")</f>
        <v/>
      </c>
      <c r="P761" s="24" t="str">
        <f>IFERROR(__xludf.DUMMYFUNCTION("""COMPUTED_VALUE"""),"")</f>
        <v/>
      </c>
      <c r="Q761" s="24" t="str">
        <f>IFERROR(__xludf.DUMMYFUNCTION("""COMPUTED_VALUE"""),"")</f>
        <v/>
      </c>
      <c r="R761" s="24" t="s">
        <v>75</v>
      </c>
      <c r="S761" s="24" t="s">
        <v>75</v>
      </c>
      <c r="T761" s="24" t="s">
        <v>75</v>
      </c>
      <c r="U761" s="24" t="str">
        <f>IFERROR(__xludf.DUMMYFUNCTION("""COMPUTED_VALUE"""),"")</f>
        <v/>
      </c>
      <c r="V761" s="25"/>
    </row>
    <row r="762">
      <c r="J762" s="24" t="str">
        <f>IFERROR(__xludf.DUMMYFUNCTION("""COMPUTED_VALUE"""),"")</f>
        <v/>
      </c>
      <c r="K762" s="24" t="str">
        <f>IFERROR(__xludf.DUMMYFUNCTION("""COMPUTED_VALUE"""),"")</f>
        <v/>
      </c>
      <c r="L762" s="24" t="str">
        <f>IFERROR(__xludf.DUMMYFUNCTION("""COMPUTED_VALUE"""),"")</f>
        <v/>
      </c>
      <c r="M762" s="24" t="str">
        <f>IFERROR(__xludf.DUMMYFUNCTION("""COMPUTED_VALUE"""),"")</f>
        <v/>
      </c>
      <c r="O762" s="24" t="str">
        <f>IFERROR(__xludf.DUMMYFUNCTION("""COMPUTED_VALUE"""),"")</f>
        <v/>
      </c>
      <c r="P762" s="24" t="str">
        <f>IFERROR(__xludf.DUMMYFUNCTION("""COMPUTED_VALUE"""),"")</f>
        <v/>
      </c>
      <c r="Q762" s="24" t="str">
        <f>IFERROR(__xludf.DUMMYFUNCTION("""COMPUTED_VALUE"""),"")</f>
        <v/>
      </c>
      <c r="R762" s="24" t="s">
        <v>75</v>
      </c>
      <c r="S762" s="24" t="s">
        <v>75</v>
      </c>
      <c r="T762" s="24" t="s">
        <v>75</v>
      </c>
      <c r="U762" s="24" t="str">
        <f>IFERROR(__xludf.DUMMYFUNCTION("""COMPUTED_VALUE"""),"")</f>
        <v/>
      </c>
      <c r="V762" s="25"/>
    </row>
    <row r="763">
      <c r="J763" s="24" t="str">
        <f>IFERROR(__xludf.DUMMYFUNCTION("""COMPUTED_VALUE"""),"")</f>
        <v/>
      </c>
      <c r="K763" s="24" t="str">
        <f>IFERROR(__xludf.DUMMYFUNCTION("""COMPUTED_VALUE"""),"")</f>
        <v/>
      </c>
      <c r="L763" s="24" t="str">
        <f>IFERROR(__xludf.DUMMYFUNCTION("""COMPUTED_VALUE"""),"")</f>
        <v/>
      </c>
      <c r="M763" s="24" t="str">
        <f>IFERROR(__xludf.DUMMYFUNCTION("""COMPUTED_VALUE"""),"")</f>
        <v/>
      </c>
      <c r="O763" s="24" t="str">
        <f>IFERROR(__xludf.DUMMYFUNCTION("""COMPUTED_VALUE"""),"")</f>
        <v/>
      </c>
      <c r="P763" s="24" t="str">
        <f>IFERROR(__xludf.DUMMYFUNCTION("""COMPUTED_VALUE"""),"")</f>
        <v/>
      </c>
      <c r="Q763" s="24" t="str">
        <f>IFERROR(__xludf.DUMMYFUNCTION("""COMPUTED_VALUE"""),"")</f>
        <v/>
      </c>
      <c r="R763" s="24" t="s">
        <v>75</v>
      </c>
      <c r="S763" s="24" t="s">
        <v>75</v>
      </c>
      <c r="T763" s="24" t="s">
        <v>75</v>
      </c>
      <c r="U763" s="24" t="str">
        <f>IFERROR(__xludf.DUMMYFUNCTION("""COMPUTED_VALUE"""),"")</f>
        <v/>
      </c>
      <c r="V763" s="25"/>
    </row>
    <row r="764">
      <c r="J764" s="24" t="str">
        <f>IFERROR(__xludf.DUMMYFUNCTION("""COMPUTED_VALUE"""),"")</f>
        <v/>
      </c>
      <c r="K764" s="24" t="str">
        <f>IFERROR(__xludf.DUMMYFUNCTION("""COMPUTED_VALUE"""),"")</f>
        <v/>
      </c>
      <c r="L764" s="24" t="str">
        <f>IFERROR(__xludf.DUMMYFUNCTION("""COMPUTED_VALUE"""),"")</f>
        <v/>
      </c>
      <c r="M764" s="24" t="str">
        <f>IFERROR(__xludf.DUMMYFUNCTION("""COMPUTED_VALUE"""),"")</f>
        <v/>
      </c>
      <c r="O764" s="24" t="str">
        <f>IFERROR(__xludf.DUMMYFUNCTION("""COMPUTED_VALUE"""),"")</f>
        <v/>
      </c>
      <c r="P764" s="24" t="str">
        <f>IFERROR(__xludf.DUMMYFUNCTION("""COMPUTED_VALUE"""),"")</f>
        <v/>
      </c>
      <c r="Q764" s="24" t="str">
        <f>IFERROR(__xludf.DUMMYFUNCTION("""COMPUTED_VALUE"""),"")</f>
        <v/>
      </c>
      <c r="R764" s="24" t="s">
        <v>75</v>
      </c>
      <c r="S764" s="24" t="s">
        <v>75</v>
      </c>
      <c r="T764" s="24" t="s">
        <v>75</v>
      </c>
      <c r="U764" s="24" t="str">
        <f>IFERROR(__xludf.DUMMYFUNCTION("""COMPUTED_VALUE"""),"")</f>
        <v/>
      </c>
      <c r="V764" s="25"/>
    </row>
    <row r="765">
      <c r="J765" s="24" t="str">
        <f>IFERROR(__xludf.DUMMYFUNCTION("""COMPUTED_VALUE"""),"")</f>
        <v/>
      </c>
      <c r="K765" s="24" t="str">
        <f>IFERROR(__xludf.DUMMYFUNCTION("""COMPUTED_VALUE"""),"")</f>
        <v/>
      </c>
      <c r="L765" s="24" t="str">
        <f>IFERROR(__xludf.DUMMYFUNCTION("""COMPUTED_VALUE"""),"")</f>
        <v/>
      </c>
      <c r="M765" s="24" t="str">
        <f>IFERROR(__xludf.DUMMYFUNCTION("""COMPUTED_VALUE"""),"")</f>
        <v/>
      </c>
      <c r="O765" s="24" t="str">
        <f>IFERROR(__xludf.DUMMYFUNCTION("""COMPUTED_VALUE"""),"")</f>
        <v/>
      </c>
      <c r="P765" s="24" t="str">
        <f>IFERROR(__xludf.DUMMYFUNCTION("""COMPUTED_VALUE"""),"")</f>
        <v/>
      </c>
      <c r="Q765" s="24" t="str">
        <f>IFERROR(__xludf.DUMMYFUNCTION("""COMPUTED_VALUE"""),"")</f>
        <v/>
      </c>
      <c r="R765" s="24" t="s">
        <v>75</v>
      </c>
      <c r="S765" s="24" t="s">
        <v>75</v>
      </c>
      <c r="T765" s="24" t="s">
        <v>75</v>
      </c>
      <c r="U765" s="24" t="str">
        <f>IFERROR(__xludf.DUMMYFUNCTION("""COMPUTED_VALUE"""),"")</f>
        <v/>
      </c>
      <c r="V765" s="25"/>
    </row>
    <row r="766">
      <c r="J766" s="24" t="str">
        <f>IFERROR(__xludf.DUMMYFUNCTION("""COMPUTED_VALUE"""),"")</f>
        <v/>
      </c>
      <c r="K766" s="24" t="str">
        <f>IFERROR(__xludf.DUMMYFUNCTION("""COMPUTED_VALUE"""),"")</f>
        <v/>
      </c>
      <c r="L766" s="24" t="str">
        <f>IFERROR(__xludf.DUMMYFUNCTION("""COMPUTED_VALUE"""),"")</f>
        <v/>
      </c>
      <c r="M766" s="24" t="str">
        <f>IFERROR(__xludf.DUMMYFUNCTION("""COMPUTED_VALUE"""),"")</f>
        <v/>
      </c>
      <c r="O766" s="24" t="str">
        <f>IFERROR(__xludf.DUMMYFUNCTION("""COMPUTED_VALUE"""),"")</f>
        <v/>
      </c>
      <c r="P766" s="24" t="str">
        <f>IFERROR(__xludf.DUMMYFUNCTION("""COMPUTED_VALUE"""),"")</f>
        <v/>
      </c>
      <c r="Q766" s="24" t="str">
        <f>IFERROR(__xludf.DUMMYFUNCTION("""COMPUTED_VALUE"""),"")</f>
        <v/>
      </c>
      <c r="R766" s="24" t="s">
        <v>75</v>
      </c>
      <c r="S766" s="24" t="s">
        <v>75</v>
      </c>
      <c r="T766" s="24" t="s">
        <v>75</v>
      </c>
      <c r="U766" s="24" t="str">
        <f>IFERROR(__xludf.DUMMYFUNCTION("""COMPUTED_VALUE"""),"")</f>
        <v/>
      </c>
      <c r="V766" s="25"/>
    </row>
    <row r="767">
      <c r="J767" s="24" t="str">
        <f>IFERROR(__xludf.DUMMYFUNCTION("""COMPUTED_VALUE"""),"")</f>
        <v/>
      </c>
      <c r="K767" s="24" t="str">
        <f>IFERROR(__xludf.DUMMYFUNCTION("""COMPUTED_VALUE"""),"")</f>
        <v/>
      </c>
      <c r="L767" s="24" t="str">
        <f>IFERROR(__xludf.DUMMYFUNCTION("""COMPUTED_VALUE"""),"")</f>
        <v/>
      </c>
      <c r="M767" s="24" t="str">
        <f>IFERROR(__xludf.DUMMYFUNCTION("""COMPUTED_VALUE"""),"")</f>
        <v/>
      </c>
      <c r="O767" s="24" t="str">
        <f>IFERROR(__xludf.DUMMYFUNCTION("""COMPUTED_VALUE"""),"")</f>
        <v/>
      </c>
      <c r="P767" s="24" t="str">
        <f>IFERROR(__xludf.DUMMYFUNCTION("""COMPUTED_VALUE"""),"")</f>
        <v/>
      </c>
      <c r="Q767" s="24" t="str">
        <f>IFERROR(__xludf.DUMMYFUNCTION("""COMPUTED_VALUE"""),"")</f>
        <v/>
      </c>
      <c r="R767" s="24" t="s">
        <v>75</v>
      </c>
      <c r="S767" s="24" t="s">
        <v>75</v>
      </c>
      <c r="T767" s="24" t="s">
        <v>75</v>
      </c>
      <c r="U767" s="24" t="str">
        <f>IFERROR(__xludf.DUMMYFUNCTION("""COMPUTED_VALUE"""),"")</f>
        <v/>
      </c>
      <c r="V767" s="25"/>
    </row>
    <row r="768">
      <c r="J768" s="24" t="str">
        <f>IFERROR(__xludf.DUMMYFUNCTION("""COMPUTED_VALUE"""),"")</f>
        <v/>
      </c>
      <c r="K768" s="24" t="str">
        <f>IFERROR(__xludf.DUMMYFUNCTION("""COMPUTED_VALUE"""),"")</f>
        <v/>
      </c>
      <c r="L768" s="24" t="str">
        <f>IFERROR(__xludf.DUMMYFUNCTION("""COMPUTED_VALUE"""),"")</f>
        <v/>
      </c>
      <c r="M768" s="24" t="str">
        <f>IFERROR(__xludf.DUMMYFUNCTION("""COMPUTED_VALUE"""),"")</f>
        <v/>
      </c>
      <c r="O768" s="24" t="str">
        <f>IFERROR(__xludf.DUMMYFUNCTION("""COMPUTED_VALUE"""),"")</f>
        <v/>
      </c>
      <c r="P768" s="24" t="str">
        <f>IFERROR(__xludf.DUMMYFUNCTION("""COMPUTED_VALUE"""),"")</f>
        <v/>
      </c>
      <c r="Q768" s="24" t="str">
        <f>IFERROR(__xludf.DUMMYFUNCTION("""COMPUTED_VALUE"""),"")</f>
        <v/>
      </c>
      <c r="R768" s="24" t="s">
        <v>75</v>
      </c>
      <c r="S768" s="24" t="s">
        <v>75</v>
      </c>
      <c r="T768" s="24" t="s">
        <v>75</v>
      </c>
      <c r="U768" s="24" t="str">
        <f>IFERROR(__xludf.DUMMYFUNCTION("""COMPUTED_VALUE"""),"")</f>
        <v/>
      </c>
      <c r="V768" s="25"/>
    </row>
    <row r="769">
      <c r="J769" s="24" t="str">
        <f>IFERROR(__xludf.DUMMYFUNCTION("""COMPUTED_VALUE"""),"")</f>
        <v/>
      </c>
      <c r="K769" s="24" t="str">
        <f>IFERROR(__xludf.DUMMYFUNCTION("""COMPUTED_VALUE"""),"")</f>
        <v/>
      </c>
      <c r="L769" s="24" t="str">
        <f>IFERROR(__xludf.DUMMYFUNCTION("""COMPUTED_VALUE"""),"")</f>
        <v/>
      </c>
      <c r="M769" s="24" t="str">
        <f>IFERROR(__xludf.DUMMYFUNCTION("""COMPUTED_VALUE"""),"")</f>
        <v/>
      </c>
      <c r="O769" s="24" t="str">
        <f>IFERROR(__xludf.DUMMYFUNCTION("""COMPUTED_VALUE"""),"")</f>
        <v/>
      </c>
      <c r="P769" s="24" t="str">
        <f>IFERROR(__xludf.DUMMYFUNCTION("""COMPUTED_VALUE"""),"")</f>
        <v/>
      </c>
      <c r="Q769" s="24" t="str">
        <f>IFERROR(__xludf.DUMMYFUNCTION("""COMPUTED_VALUE"""),"")</f>
        <v/>
      </c>
      <c r="R769" s="24" t="s">
        <v>75</v>
      </c>
      <c r="S769" s="24" t="s">
        <v>75</v>
      </c>
      <c r="T769" s="24" t="s">
        <v>75</v>
      </c>
      <c r="U769" s="24" t="str">
        <f>IFERROR(__xludf.DUMMYFUNCTION("""COMPUTED_VALUE"""),"")</f>
        <v/>
      </c>
      <c r="V769" s="25"/>
    </row>
    <row r="770">
      <c r="J770" s="24" t="str">
        <f>IFERROR(__xludf.DUMMYFUNCTION("""COMPUTED_VALUE"""),"")</f>
        <v/>
      </c>
      <c r="K770" s="24" t="str">
        <f>IFERROR(__xludf.DUMMYFUNCTION("""COMPUTED_VALUE"""),"")</f>
        <v/>
      </c>
      <c r="L770" s="24" t="str">
        <f>IFERROR(__xludf.DUMMYFUNCTION("""COMPUTED_VALUE"""),"")</f>
        <v/>
      </c>
      <c r="M770" s="24" t="str">
        <f>IFERROR(__xludf.DUMMYFUNCTION("""COMPUTED_VALUE"""),"")</f>
        <v/>
      </c>
      <c r="O770" s="24" t="str">
        <f>IFERROR(__xludf.DUMMYFUNCTION("""COMPUTED_VALUE"""),"")</f>
        <v/>
      </c>
      <c r="P770" s="24" t="str">
        <f>IFERROR(__xludf.DUMMYFUNCTION("""COMPUTED_VALUE"""),"")</f>
        <v/>
      </c>
      <c r="Q770" s="24" t="str">
        <f>IFERROR(__xludf.DUMMYFUNCTION("""COMPUTED_VALUE"""),"")</f>
        <v/>
      </c>
      <c r="R770" s="24" t="s">
        <v>75</v>
      </c>
      <c r="S770" s="24" t="s">
        <v>75</v>
      </c>
      <c r="T770" s="24" t="s">
        <v>75</v>
      </c>
      <c r="U770" s="24" t="str">
        <f>IFERROR(__xludf.DUMMYFUNCTION("""COMPUTED_VALUE"""),"")</f>
        <v/>
      </c>
      <c r="V770" s="25"/>
    </row>
    <row r="771">
      <c r="J771" s="24" t="str">
        <f>IFERROR(__xludf.DUMMYFUNCTION("""COMPUTED_VALUE"""),"")</f>
        <v/>
      </c>
      <c r="K771" s="24" t="str">
        <f>IFERROR(__xludf.DUMMYFUNCTION("""COMPUTED_VALUE"""),"")</f>
        <v/>
      </c>
      <c r="L771" s="24" t="str">
        <f>IFERROR(__xludf.DUMMYFUNCTION("""COMPUTED_VALUE"""),"")</f>
        <v/>
      </c>
      <c r="M771" s="24" t="str">
        <f>IFERROR(__xludf.DUMMYFUNCTION("""COMPUTED_VALUE"""),"")</f>
        <v/>
      </c>
      <c r="O771" s="24" t="str">
        <f>IFERROR(__xludf.DUMMYFUNCTION("""COMPUTED_VALUE"""),"")</f>
        <v/>
      </c>
      <c r="P771" s="24" t="str">
        <f>IFERROR(__xludf.DUMMYFUNCTION("""COMPUTED_VALUE"""),"")</f>
        <v/>
      </c>
      <c r="Q771" s="24" t="str">
        <f>IFERROR(__xludf.DUMMYFUNCTION("""COMPUTED_VALUE"""),"")</f>
        <v/>
      </c>
      <c r="R771" s="24" t="s">
        <v>75</v>
      </c>
      <c r="S771" s="24" t="s">
        <v>75</v>
      </c>
      <c r="T771" s="24" t="s">
        <v>75</v>
      </c>
      <c r="U771" s="24" t="str">
        <f>IFERROR(__xludf.DUMMYFUNCTION("""COMPUTED_VALUE"""),"")</f>
        <v/>
      </c>
      <c r="V771" s="25"/>
    </row>
    <row r="772">
      <c r="J772" s="24" t="str">
        <f>IFERROR(__xludf.DUMMYFUNCTION("""COMPUTED_VALUE"""),"")</f>
        <v/>
      </c>
      <c r="K772" s="24" t="str">
        <f>IFERROR(__xludf.DUMMYFUNCTION("""COMPUTED_VALUE"""),"")</f>
        <v/>
      </c>
      <c r="L772" s="24" t="str">
        <f>IFERROR(__xludf.DUMMYFUNCTION("""COMPUTED_VALUE"""),"")</f>
        <v/>
      </c>
      <c r="M772" s="24" t="str">
        <f>IFERROR(__xludf.DUMMYFUNCTION("""COMPUTED_VALUE"""),"")</f>
        <v/>
      </c>
      <c r="O772" s="24" t="str">
        <f>IFERROR(__xludf.DUMMYFUNCTION("""COMPUTED_VALUE"""),"")</f>
        <v/>
      </c>
      <c r="P772" s="24" t="str">
        <f>IFERROR(__xludf.DUMMYFUNCTION("""COMPUTED_VALUE"""),"")</f>
        <v/>
      </c>
      <c r="Q772" s="24" t="str">
        <f>IFERROR(__xludf.DUMMYFUNCTION("""COMPUTED_VALUE"""),"")</f>
        <v/>
      </c>
      <c r="R772" s="24" t="s">
        <v>75</v>
      </c>
      <c r="S772" s="24" t="s">
        <v>75</v>
      </c>
      <c r="T772" s="24" t="s">
        <v>75</v>
      </c>
      <c r="U772" s="24" t="str">
        <f>IFERROR(__xludf.DUMMYFUNCTION("""COMPUTED_VALUE"""),"")</f>
        <v/>
      </c>
      <c r="V772" s="25"/>
    </row>
    <row r="773">
      <c r="J773" s="24" t="str">
        <f>IFERROR(__xludf.DUMMYFUNCTION("""COMPUTED_VALUE"""),"")</f>
        <v/>
      </c>
      <c r="K773" s="24" t="str">
        <f>IFERROR(__xludf.DUMMYFUNCTION("""COMPUTED_VALUE"""),"")</f>
        <v/>
      </c>
      <c r="L773" s="24" t="str">
        <f>IFERROR(__xludf.DUMMYFUNCTION("""COMPUTED_VALUE"""),"")</f>
        <v/>
      </c>
      <c r="M773" s="24" t="str">
        <f>IFERROR(__xludf.DUMMYFUNCTION("""COMPUTED_VALUE"""),"")</f>
        <v/>
      </c>
      <c r="O773" s="24" t="str">
        <f>IFERROR(__xludf.DUMMYFUNCTION("""COMPUTED_VALUE"""),"")</f>
        <v/>
      </c>
      <c r="P773" s="24" t="str">
        <f>IFERROR(__xludf.DUMMYFUNCTION("""COMPUTED_VALUE"""),"")</f>
        <v/>
      </c>
      <c r="Q773" s="24" t="str">
        <f>IFERROR(__xludf.DUMMYFUNCTION("""COMPUTED_VALUE"""),"")</f>
        <v/>
      </c>
      <c r="R773" s="24" t="s">
        <v>75</v>
      </c>
      <c r="S773" s="24" t="s">
        <v>75</v>
      </c>
      <c r="T773" s="24" t="s">
        <v>75</v>
      </c>
      <c r="U773" s="24" t="str">
        <f>IFERROR(__xludf.DUMMYFUNCTION("""COMPUTED_VALUE"""),"")</f>
        <v/>
      </c>
      <c r="V773" s="25"/>
    </row>
    <row r="774">
      <c r="J774" s="24" t="str">
        <f>IFERROR(__xludf.DUMMYFUNCTION("""COMPUTED_VALUE"""),"")</f>
        <v/>
      </c>
      <c r="K774" s="24" t="str">
        <f>IFERROR(__xludf.DUMMYFUNCTION("""COMPUTED_VALUE"""),"")</f>
        <v/>
      </c>
      <c r="L774" s="24" t="str">
        <f>IFERROR(__xludf.DUMMYFUNCTION("""COMPUTED_VALUE"""),"")</f>
        <v/>
      </c>
      <c r="M774" s="24" t="str">
        <f>IFERROR(__xludf.DUMMYFUNCTION("""COMPUTED_VALUE"""),"")</f>
        <v/>
      </c>
      <c r="O774" s="24" t="str">
        <f>IFERROR(__xludf.DUMMYFUNCTION("""COMPUTED_VALUE"""),"")</f>
        <v/>
      </c>
      <c r="P774" s="24" t="str">
        <f>IFERROR(__xludf.DUMMYFUNCTION("""COMPUTED_VALUE"""),"")</f>
        <v/>
      </c>
      <c r="Q774" s="24" t="str">
        <f>IFERROR(__xludf.DUMMYFUNCTION("""COMPUTED_VALUE"""),"")</f>
        <v/>
      </c>
      <c r="R774" s="24" t="s">
        <v>75</v>
      </c>
      <c r="S774" s="24" t="s">
        <v>75</v>
      </c>
      <c r="T774" s="24" t="s">
        <v>75</v>
      </c>
      <c r="U774" s="24" t="str">
        <f>IFERROR(__xludf.DUMMYFUNCTION("""COMPUTED_VALUE"""),"")</f>
        <v/>
      </c>
      <c r="V774" s="25"/>
    </row>
    <row r="775">
      <c r="J775" s="24" t="str">
        <f>IFERROR(__xludf.DUMMYFUNCTION("""COMPUTED_VALUE"""),"")</f>
        <v/>
      </c>
      <c r="K775" s="24" t="str">
        <f>IFERROR(__xludf.DUMMYFUNCTION("""COMPUTED_VALUE"""),"")</f>
        <v/>
      </c>
      <c r="L775" s="24" t="str">
        <f>IFERROR(__xludf.DUMMYFUNCTION("""COMPUTED_VALUE"""),"")</f>
        <v/>
      </c>
      <c r="M775" s="24" t="str">
        <f>IFERROR(__xludf.DUMMYFUNCTION("""COMPUTED_VALUE"""),"")</f>
        <v/>
      </c>
      <c r="O775" s="24" t="str">
        <f>IFERROR(__xludf.DUMMYFUNCTION("""COMPUTED_VALUE"""),"")</f>
        <v/>
      </c>
      <c r="P775" s="24" t="str">
        <f>IFERROR(__xludf.DUMMYFUNCTION("""COMPUTED_VALUE"""),"")</f>
        <v/>
      </c>
      <c r="Q775" s="24" t="str">
        <f>IFERROR(__xludf.DUMMYFUNCTION("""COMPUTED_VALUE"""),"")</f>
        <v/>
      </c>
      <c r="R775" s="24" t="s">
        <v>75</v>
      </c>
      <c r="S775" s="24" t="s">
        <v>75</v>
      </c>
      <c r="T775" s="24" t="s">
        <v>75</v>
      </c>
      <c r="U775" s="24" t="str">
        <f>IFERROR(__xludf.DUMMYFUNCTION("""COMPUTED_VALUE"""),"")</f>
        <v/>
      </c>
      <c r="V775" s="25"/>
    </row>
    <row r="776">
      <c r="J776" s="24" t="str">
        <f>IFERROR(__xludf.DUMMYFUNCTION("""COMPUTED_VALUE"""),"")</f>
        <v/>
      </c>
      <c r="K776" s="24" t="str">
        <f>IFERROR(__xludf.DUMMYFUNCTION("""COMPUTED_VALUE"""),"")</f>
        <v/>
      </c>
      <c r="L776" s="24" t="str">
        <f>IFERROR(__xludf.DUMMYFUNCTION("""COMPUTED_VALUE"""),"")</f>
        <v/>
      </c>
      <c r="M776" s="24" t="str">
        <f>IFERROR(__xludf.DUMMYFUNCTION("""COMPUTED_VALUE"""),"")</f>
        <v/>
      </c>
      <c r="O776" s="24" t="str">
        <f>IFERROR(__xludf.DUMMYFUNCTION("""COMPUTED_VALUE"""),"")</f>
        <v/>
      </c>
      <c r="P776" s="24" t="str">
        <f>IFERROR(__xludf.DUMMYFUNCTION("""COMPUTED_VALUE"""),"")</f>
        <v/>
      </c>
      <c r="Q776" s="24" t="str">
        <f>IFERROR(__xludf.DUMMYFUNCTION("""COMPUTED_VALUE"""),"")</f>
        <v/>
      </c>
      <c r="R776" s="24" t="s">
        <v>75</v>
      </c>
      <c r="S776" s="24" t="s">
        <v>75</v>
      </c>
      <c r="T776" s="24" t="s">
        <v>75</v>
      </c>
      <c r="U776" s="24" t="str">
        <f>IFERROR(__xludf.DUMMYFUNCTION("""COMPUTED_VALUE"""),"")</f>
        <v/>
      </c>
      <c r="V776" s="25"/>
    </row>
    <row r="777">
      <c r="J777" s="24" t="str">
        <f>IFERROR(__xludf.DUMMYFUNCTION("""COMPUTED_VALUE"""),"")</f>
        <v/>
      </c>
      <c r="K777" s="24" t="str">
        <f>IFERROR(__xludf.DUMMYFUNCTION("""COMPUTED_VALUE"""),"")</f>
        <v/>
      </c>
      <c r="L777" s="24" t="str">
        <f>IFERROR(__xludf.DUMMYFUNCTION("""COMPUTED_VALUE"""),"")</f>
        <v/>
      </c>
      <c r="M777" s="24" t="str">
        <f>IFERROR(__xludf.DUMMYFUNCTION("""COMPUTED_VALUE"""),"")</f>
        <v/>
      </c>
      <c r="O777" s="24" t="str">
        <f>IFERROR(__xludf.DUMMYFUNCTION("""COMPUTED_VALUE"""),"")</f>
        <v/>
      </c>
      <c r="P777" s="24" t="str">
        <f>IFERROR(__xludf.DUMMYFUNCTION("""COMPUTED_VALUE"""),"")</f>
        <v/>
      </c>
      <c r="Q777" s="24" t="str">
        <f>IFERROR(__xludf.DUMMYFUNCTION("""COMPUTED_VALUE"""),"")</f>
        <v/>
      </c>
      <c r="R777" s="24" t="s">
        <v>75</v>
      </c>
      <c r="S777" s="24" t="s">
        <v>75</v>
      </c>
      <c r="T777" s="24" t="s">
        <v>75</v>
      </c>
      <c r="U777" s="24" t="str">
        <f>IFERROR(__xludf.DUMMYFUNCTION("""COMPUTED_VALUE"""),"")</f>
        <v/>
      </c>
      <c r="V777" s="25"/>
    </row>
    <row r="778">
      <c r="J778" s="24" t="str">
        <f>IFERROR(__xludf.DUMMYFUNCTION("""COMPUTED_VALUE"""),"")</f>
        <v/>
      </c>
      <c r="K778" s="24" t="str">
        <f>IFERROR(__xludf.DUMMYFUNCTION("""COMPUTED_VALUE"""),"")</f>
        <v/>
      </c>
      <c r="L778" s="24" t="str">
        <f>IFERROR(__xludf.DUMMYFUNCTION("""COMPUTED_VALUE"""),"")</f>
        <v/>
      </c>
      <c r="M778" s="24" t="str">
        <f>IFERROR(__xludf.DUMMYFUNCTION("""COMPUTED_VALUE"""),"")</f>
        <v/>
      </c>
      <c r="O778" s="24" t="str">
        <f>IFERROR(__xludf.DUMMYFUNCTION("""COMPUTED_VALUE"""),"")</f>
        <v/>
      </c>
      <c r="P778" s="24" t="str">
        <f>IFERROR(__xludf.DUMMYFUNCTION("""COMPUTED_VALUE"""),"")</f>
        <v/>
      </c>
      <c r="Q778" s="24" t="str">
        <f>IFERROR(__xludf.DUMMYFUNCTION("""COMPUTED_VALUE"""),"")</f>
        <v/>
      </c>
      <c r="R778" s="24" t="s">
        <v>75</v>
      </c>
      <c r="S778" s="24" t="s">
        <v>75</v>
      </c>
      <c r="T778" s="24" t="s">
        <v>75</v>
      </c>
      <c r="U778" s="24" t="str">
        <f>IFERROR(__xludf.DUMMYFUNCTION("""COMPUTED_VALUE"""),"")</f>
        <v/>
      </c>
      <c r="V778" s="25"/>
    </row>
    <row r="779">
      <c r="J779" s="24" t="str">
        <f>IFERROR(__xludf.DUMMYFUNCTION("""COMPUTED_VALUE"""),"")</f>
        <v/>
      </c>
      <c r="K779" s="24" t="str">
        <f>IFERROR(__xludf.DUMMYFUNCTION("""COMPUTED_VALUE"""),"")</f>
        <v/>
      </c>
      <c r="L779" s="24" t="str">
        <f>IFERROR(__xludf.DUMMYFUNCTION("""COMPUTED_VALUE"""),"")</f>
        <v/>
      </c>
      <c r="M779" s="24" t="str">
        <f>IFERROR(__xludf.DUMMYFUNCTION("""COMPUTED_VALUE"""),"")</f>
        <v/>
      </c>
      <c r="O779" s="24" t="str">
        <f>IFERROR(__xludf.DUMMYFUNCTION("""COMPUTED_VALUE"""),"")</f>
        <v/>
      </c>
      <c r="P779" s="24" t="str">
        <f>IFERROR(__xludf.DUMMYFUNCTION("""COMPUTED_VALUE"""),"")</f>
        <v/>
      </c>
      <c r="Q779" s="24" t="str">
        <f>IFERROR(__xludf.DUMMYFUNCTION("""COMPUTED_VALUE"""),"")</f>
        <v/>
      </c>
      <c r="R779" s="24" t="s">
        <v>75</v>
      </c>
      <c r="S779" s="24" t="s">
        <v>75</v>
      </c>
      <c r="T779" s="24" t="s">
        <v>75</v>
      </c>
      <c r="U779" s="24" t="str">
        <f>IFERROR(__xludf.DUMMYFUNCTION("""COMPUTED_VALUE"""),"")</f>
        <v/>
      </c>
      <c r="V779" s="25"/>
    </row>
    <row r="780">
      <c r="J780" s="24" t="str">
        <f>IFERROR(__xludf.DUMMYFUNCTION("""COMPUTED_VALUE"""),"")</f>
        <v/>
      </c>
      <c r="K780" s="24" t="str">
        <f>IFERROR(__xludf.DUMMYFUNCTION("""COMPUTED_VALUE"""),"")</f>
        <v/>
      </c>
      <c r="L780" s="24" t="str">
        <f>IFERROR(__xludf.DUMMYFUNCTION("""COMPUTED_VALUE"""),"")</f>
        <v/>
      </c>
      <c r="M780" s="24" t="str">
        <f>IFERROR(__xludf.DUMMYFUNCTION("""COMPUTED_VALUE"""),"")</f>
        <v/>
      </c>
      <c r="O780" s="24" t="str">
        <f>IFERROR(__xludf.DUMMYFUNCTION("""COMPUTED_VALUE"""),"")</f>
        <v/>
      </c>
      <c r="P780" s="24" t="str">
        <f>IFERROR(__xludf.DUMMYFUNCTION("""COMPUTED_VALUE"""),"")</f>
        <v/>
      </c>
      <c r="Q780" s="24" t="str">
        <f>IFERROR(__xludf.DUMMYFUNCTION("""COMPUTED_VALUE"""),"")</f>
        <v/>
      </c>
      <c r="R780" s="24" t="s">
        <v>75</v>
      </c>
      <c r="S780" s="24" t="s">
        <v>75</v>
      </c>
      <c r="T780" s="24" t="s">
        <v>75</v>
      </c>
      <c r="U780" s="24" t="str">
        <f>IFERROR(__xludf.DUMMYFUNCTION("""COMPUTED_VALUE"""),"")</f>
        <v/>
      </c>
      <c r="V780" s="25"/>
    </row>
    <row r="781">
      <c r="J781" s="24" t="str">
        <f>IFERROR(__xludf.DUMMYFUNCTION("""COMPUTED_VALUE"""),"")</f>
        <v/>
      </c>
      <c r="K781" s="24" t="str">
        <f>IFERROR(__xludf.DUMMYFUNCTION("""COMPUTED_VALUE"""),"")</f>
        <v/>
      </c>
      <c r="L781" s="24" t="str">
        <f>IFERROR(__xludf.DUMMYFUNCTION("""COMPUTED_VALUE"""),"")</f>
        <v/>
      </c>
      <c r="M781" s="24" t="str">
        <f>IFERROR(__xludf.DUMMYFUNCTION("""COMPUTED_VALUE"""),"")</f>
        <v/>
      </c>
      <c r="O781" s="24" t="str">
        <f>IFERROR(__xludf.DUMMYFUNCTION("""COMPUTED_VALUE"""),"")</f>
        <v/>
      </c>
      <c r="P781" s="24" t="str">
        <f>IFERROR(__xludf.DUMMYFUNCTION("""COMPUTED_VALUE"""),"")</f>
        <v/>
      </c>
      <c r="Q781" s="24" t="str">
        <f>IFERROR(__xludf.DUMMYFUNCTION("""COMPUTED_VALUE"""),"")</f>
        <v/>
      </c>
      <c r="R781" s="24" t="s">
        <v>75</v>
      </c>
      <c r="S781" s="24" t="s">
        <v>75</v>
      </c>
      <c r="T781" s="24" t="s">
        <v>75</v>
      </c>
      <c r="U781" s="24" t="str">
        <f>IFERROR(__xludf.DUMMYFUNCTION("""COMPUTED_VALUE"""),"")</f>
        <v/>
      </c>
      <c r="V781" s="25"/>
    </row>
    <row r="782">
      <c r="J782" s="24" t="str">
        <f>IFERROR(__xludf.DUMMYFUNCTION("""COMPUTED_VALUE"""),"")</f>
        <v/>
      </c>
      <c r="K782" s="24" t="str">
        <f>IFERROR(__xludf.DUMMYFUNCTION("""COMPUTED_VALUE"""),"")</f>
        <v/>
      </c>
      <c r="L782" s="24" t="str">
        <f>IFERROR(__xludf.DUMMYFUNCTION("""COMPUTED_VALUE"""),"")</f>
        <v/>
      </c>
      <c r="M782" s="24" t="str">
        <f>IFERROR(__xludf.DUMMYFUNCTION("""COMPUTED_VALUE"""),"")</f>
        <v/>
      </c>
      <c r="O782" s="24" t="str">
        <f>IFERROR(__xludf.DUMMYFUNCTION("""COMPUTED_VALUE"""),"")</f>
        <v/>
      </c>
      <c r="P782" s="24" t="str">
        <f>IFERROR(__xludf.DUMMYFUNCTION("""COMPUTED_VALUE"""),"")</f>
        <v/>
      </c>
      <c r="Q782" s="24" t="str">
        <f>IFERROR(__xludf.DUMMYFUNCTION("""COMPUTED_VALUE"""),"")</f>
        <v/>
      </c>
      <c r="R782" s="24" t="s">
        <v>75</v>
      </c>
      <c r="S782" s="24" t="s">
        <v>75</v>
      </c>
      <c r="T782" s="24" t="s">
        <v>75</v>
      </c>
      <c r="U782" s="24" t="str">
        <f>IFERROR(__xludf.DUMMYFUNCTION("""COMPUTED_VALUE"""),"")</f>
        <v/>
      </c>
      <c r="V782" s="25"/>
    </row>
    <row r="783">
      <c r="J783" s="24" t="str">
        <f>IFERROR(__xludf.DUMMYFUNCTION("""COMPUTED_VALUE"""),"")</f>
        <v/>
      </c>
      <c r="K783" s="24" t="str">
        <f>IFERROR(__xludf.DUMMYFUNCTION("""COMPUTED_VALUE"""),"")</f>
        <v/>
      </c>
      <c r="L783" s="24" t="str">
        <f>IFERROR(__xludf.DUMMYFUNCTION("""COMPUTED_VALUE"""),"")</f>
        <v/>
      </c>
      <c r="M783" s="24" t="str">
        <f>IFERROR(__xludf.DUMMYFUNCTION("""COMPUTED_VALUE"""),"")</f>
        <v/>
      </c>
      <c r="O783" s="24" t="str">
        <f>IFERROR(__xludf.DUMMYFUNCTION("""COMPUTED_VALUE"""),"")</f>
        <v/>
      </c>
      <c r="P783" s="24" t="str">
        <f>IFERROR(__xludf.DUMMYFUNCTION("""COMPUTED_VALUE"""),"")</f>
        <v/>
      </c>
      <c r="Q783" s="24" t="str">
        <f>IFERROR(__xludf.DUMMYFUNCTION("""COMPUTED_VALUE"""),"")</f>
        <v/>
      </c>
      <c r="R783" s="24" t="s">
        <v>75</v>
      </c>
      <c r="S783" s="24" t="s">
        <v>75</v>
      </c>
      <c r="T783" s="24" t="s">
        <v>75</v>
      </c>
      <c r="U783" s="24" t="str">
        <f>IFERROR(__xludf.DUMMYFUNCTION("""COMPUTED_VALUE"""),"")</f>
        <v/>
      </c>
      <c r="V783" s="25"/>
    </row>
    <row r="784">
      <c r="J784" s="24" t="str">
        <f>IFERROR(__xludf.DUMMYFUNCTION("""COMPUTED_VALUE"""),"")</f>
        <v/>
      </c>
      <c r="K784" s="24" t="str">
        <f>IFERROR(__xludf.DUMMYFUNCTION("""COMPUTED_VALUE"""),"")</f>
        <v/>
      </c>
      <c r="L784" s="24" t="str">
        <f>IFERROR(__xludf.DUMMYFUNCTION("""COMPUTED_VALUE"""),"")</f>
        <v/>
      </c>
      <c r="M784" s="24" t="str">
        <f>IFERROR(__xludf.DUMMYFUNCTION("""COMPUTED_VALUE"""),"")</f>
        <v/>
      </c>
      <c r="O784" s="24" t="str">
        <f>IFERROR(__xludf.DUMMYFUNCTION("""COMPUTED_VALUE"""),"")</f>
        <v/>
      </c>
      <c r="P784" s="24" t="str">
        <f>IFERROR(__xludf.DUMMYFUNCTION("""COMPUTED_VALUE"""),"")</f>
        <v/>
      </c>
      <c r="Q784" s="24" t="str">
        <f>IFERROR(__xludf.DUMMYFUNCTION("""COMPUTED_VALUE"""),"")</f>
        <v/>
      </c>
      <c r="R784" s="24" t="s">
        <v>75</v>
      </c>
      <c r="S784" s="24" t="s">
        <v>75</v>
      </c>
      <c r="T784" s="24" t="s">
        <v>75</v>
      </c>
      <c r="U784" s="24" t="str">
        <f>IFERROR(__xludf.DUMMYFUNCTION("""COMPUTED_VALUE"""),"")</f>
        <v/>
      </c>
      <c r="V784" s="25"/>
    </row>
    <row r="785">
      <c r="J785" s="24" t="str">
        <f>IFERROR(__xludf.DUMMYFUNCTION("""COMPUTED_VALUE"""),"")</f>
        <v/>
      </c>
      <c r="K785" s="24" t="str">
        <f>IFERROR(__xludf.DUMMYFUNCTION("""COMPUTED_VALUE"""),"")</f>
        <v/>
      </c>
      <c r="L785" s="24" t="str">
        <f>IFERROR(__xludf.DUMMYFUNCTION("""COMPUTED_VALUE"""),"")</f>
        <v/>
      </c>
      <c r="M785" s="24" t="str">
        <f>IFERROR(__xludf.DUMMYFUNCTION("""COMPUTED_VALUE"""),"")</f>
        <v/>
      </c>
      <c r="O785" s="24" t="str">
        <f>IFERROR(__xludf.DUMMYFUNCTION("""COMPUTED_VALUE"""),"")</f>
        <v/>
      </c>
      <c r="P785" s="24" t="str">
        <f>IFERROR(__xludf.DUMMYFUNCTION("""COMPUTED_VALUE"""),"")</f>
        <v/>
      </c>
      <c r="Q785" s="24" t="str">
        <f>IFERROR(__xludf.DUMMYFUNCTION("""COMPUTED_VALUE"""),"")</f>
        <v/>
      </c>
      <c r="R785" s="24" t="s">
        <v>75</v>
      </c>
      <c r="S785" s="24" t="s">
        <v>75</v>
      </c>
      <c r="T785" s="24" t="s">
        <v>75</v>
      </c>
      <c r="U785" s="24" t="str">
        <f>IFERROR(__xludf.DUMMYFUNCTION("""COMPUTED_VALUE"""),"")</f>
        <v/>
      </c>
      <c r="V785" s="25"/>
    </row>
    <row r="786">
      <c r="J786" s="24" t="str">
        <f>IFERROR(__xludf.DUMMYFUNCTION("""COMPUTED_VALUE"""),"")</f>
        <v/>
      </c>
      <c r="K786" s="24" t="str">
        <f>IFERROR(__xludf.DUMMYFUNCTION("""COMPUTED_VALUE"""),"")</f>
        <v/>
      </c>
      <c r="L786" s="24" t="str">
        <f>IFERROR(__xludf.DUMMYFUNCTION("""COMPUTED_VALUE"""),"")</f>
        <v/>
      </c>
      <c r="M786" s="24" t="str">
        <f>IFERROR(__xludf.DUMMYFUNCTION("""COMPUTED_VALUE"""),"")</f>
        <v/>
      </c>
      <c r="O786" s="24" t="str">
        <f>IFERROR(__xludf.DUMMYFUNCTION("""COMPUTED_VALUE"""),"")</f>
        <v/>
      </c>
      <c r="P786" s="24" t="str">
        <f>IFERROR(__xludf.DUMMYFUNCTION("""COMPUTED_VALUE"""),"")</f>
        <v/>
      </c>
      <c r="Q786" s="24" t="str">
        <f>IFERROR(__xludf.DUMMYFUNCTION("""COMPUTED_VALUE"""),"")</f>
        <v/>
      </c>
      <c r="R786" s="24" t="s">
        <v>75</v>
      </c>
      <c r="S786" s="24" t="s">
        <v>75</v>
      </c>
      <c r="T786" s="24" t="s">
        <v>75</v>
      </c>
      <c r="U786" s="24" t="str">
        <f>IFERROR(__xludf.DUMMYFUNCTION("""COMPUTED_VALUE"""),"")</f>
        <v/>
      </c>
      <c r="V786" s="25"/>
    </row>
    <row r="787">
      <c r="J787" s="24" t="str">
        <f>IFERROR(__xludf.DUMMYFUNCTION("""COMPUTED_VALUE"""),"")</f>
        <v/>
      </c>
      <c r="K787" s="24" t="str">
        <f>IFERROR(__xludf.DUMMYFUNCTION("""COMPUTED_VALUE"""),"")</f>
        <v/>
      </c>
      <c r="L787" s="24" t="str">
        <f>IFERROR(__xludf.DUMMYFUNCTION("""COMPUTED_VALUE"""),"")</f>
        <v/>
      </c>
      <c r="M787" s="24" t="str">
        <f>IFERROR(__xludf.DUMMYFUNCTION("""COMPUTED_VALUE"""),"")</f>
        <v/>
      </c>
      <c r="O787" s="24" t="str">
        <f>IFERROR(__xludf.DUMMYFUNCTION("""COMPUTED_VALUE"""),"")</f>
        <v/>
      </c>
      <c r="P787" s="24" t="str">
        <f>IFERROR(__xludf.DUMMYFUNCTION("""COMPUTED_VALUE"""),"")</f>
        <v/>
      </c>
      <c r="Q787" s="24" t="str">
        <f>IFERROR(__xludf.DUMMYFUNCTION("""COMPUTED_VALUE"""),"")</f>
        <v/>
      </c>
      <c r="R787" s="24" t="s">
        <v>75</v>
      </c>
      <c r="S787" s="24" t="s">
        <v>75</v>
      </c>
      <c r="T787" s="24" t="s">
        <v>75</v>
      </c>
      <c r="U787" s="24" t="str">
        <f>IFERROR(__xludf.DUMMYFUNCTION("""COMPUTED_VALUE"""),"")</f>
        <v/>
      </c>
      <c r="V787" s="25"/>
    </row>
    <row r="788">
      <c r="J788" s="24" t="str">
        <f>IFERROR(__xludf.DUMMYFUNCTION("""COMPUTED_VALUE"""),"")</f>
        <v/>
      </c>
      <c r="K788" s="24" t="str">
        <f>IFERROR(__xludf.DUMMYFUNCTION("""COMPUTED_VALUE"""),"")</f>
        <v/>
      </c>
      <c r="L788" s="24" t="str">
        <f>IFERROR(__xludf.DUMMYFUNCTION("""COMPUTED_VALUE"""),"")</f>
        <v/>
      </c>
      <c r="M788" s="24" t="str">
        <f>IFERROR(__xludf.DUMMYFUNCTION("""COMPUTED_VALUE"""),"")</f>
        <v/>
      </c>
      <c r="O788" s="24" t="str">
        <f>IFERROR(__xludf.DUMMYFUNCTION("""COMPUTED_VALUE"""),"")</f>
        <v/>
      </c>
      <c r="P788" s="24" t="str">
        <f>IFERROR(__xludf.DUMMYFUNCTION("""COMPUTED_VALUE"""),"")</f>
        <v/>
      </c>
      <c r="Q788" s="24" t="str">
        <f>IFERROR(__xludf.DUMMYFUNCTION("""COMPUTED_VALUE"""),"")</f>
        <v/>
      </c>
      <c r="R788" s="24" t="s">
        <v>75</v>
      </c>
      <c r="S788" s="24" t="s">
        <v>75</v>
      </c>
      <c r="T788" s="24" t="s">
        <v>75</v>
      </c>
      <c r="U788" s="24" t="str">
        <f>IFERROR(__xludf.DUMMYFUNCTION("""COMPUTED_VALUE"""),"")</f>
        <v/>
      </c>
      <c r="V788" s="25"/>
    </row>
    <row r="789">
      <c r="J789" s="24" t="str">
        <f>IFERROR(__xludf.DUMMYFUNCTION("""COMPUTED_VALUE"""),"")</f>
        <v/>
      </c>
      <c r="K789" s="24" t="str">
        <f>IFERROR(__xludf.DUMMYFUNCTION("""COMPUTED_VALUE"""),"")</f>
        <v/>
      </c>
      <c r="L789" s="24" t="str">
        <f>IFERROR(__xludf.DUMMYFUNCTION("""COMPUTED_VALUE"""),"")</f>
        <v/>
      </c>
      <c r="M789" s="24" t="str">
        <f>IFERROR(__xludf.DUMMYFUNCTION("""COMPUTED_VALUE"""),"")</f>
        <v/>
      </c>
      <c r="O789" s="24" t="str">
        <f>IFERROR(__xludf.DUMMYFUNCTION("""COMPUTED_VALUE"""),"")</f>
        <v/>
      </c>
      <c r="P789" s="24" t="str">
        <f>IFERROR(__xludf.DUMMYFUNCTION("""COMPUTED_VALUE"""),"")</f>
        <v/>
      </c>
      <c r="Q789" s="24" t="str">
        <f>IFERROR(__xludf.DUMMYFUNCTION("""COMPUTED_VALUE"""),"")</f>
        <v/>
      </c>
      <c r="R789" s="24" t="s">
        <v>75</v>
      </c>
      <c r="S789" s="24" t="s">
        <v>75</v>
      </c>
      <c r="T789" s="24" t="s">
        <v>75</v>
      </c>
      <c r="U789" s="24" t="str">
        <f>IFERROR(__xludf.DUMMYFUNCTION("""COMPUTED_VALUE"""),"")</f>
        <v/>
      </c>
      <c r="V789" s="25"/>
    </row>
    <row r="790">
      <c r="J790" s="24" t="str">
        <f>IFERROR(__xludf.DUMMYFUNCTION("""COMPUTED_VALUE"""),"")</f>
        <v/>
      </c>
      <c r="K790" s="24" t="str">
        <f>IFERROR(__xludf.DUMMYFUNCTION("""COMPUTED_VALUE"""),"")</f>
        <v/>
      </c>
      <c r="L790" s="24" t="str">
        <f>IFERROR(__xludf.DUMMYFUNCTION("""COMPUTED_VALUE"""),"")</f>
        <v/>
      </c>
      <c r="M790" s="24" t="str">
        <f>IFERROR(__xludf.DUMMYFUNCTION("""COMPUTED_VALUE"""),"")</f>
        <v/>
      </c>
      <c r="O790" s="24" t="str">
        <f>IFERROR(__xludf.DUMMYFUNCTION("""COMPUTED_VALUE"""),"")</f>
        <v/>
      </c>
      <c r="P790" s="24" t="str">
        <f>IFERROR(__xludf.DUMMYFUNCTION("""COMPUTED_VALUE"""),"")</f>
        <v/>
      </c>
      <c r="Q790" s="24" t="str">
        <f>IFERROR(__xludf.DUMMYFUNCTION("""COMPUTED_VALUE"""),"")</f>
        <v/>
      </c>
      <c r="R790" s="24" t="s">
        <v>75</v>
      </c>
      <c r="S790" s="24" t="s">
        <v>75</v>
      </c>
      <c r="T790" s="24" t="s">
        <v>75</v>
      </c>
      <c r="U790" s="24" t="str">
        <f>IFERROR(__xludf.DUMMYFUNCTION("""COMPUTED_VALUE"""),"")</f>
        <v/>
      </c>
      <c r="V790" s="25"/>
    </row>
    <row r="791">
      <c r="J791" s="24" t="str">
        <f>IFERROR(__xludf.DUMMYFUNCTION("""COMPUTED_VALUE"""),"")</f>
        <v/>
      </c>
      <c r="K791" s="24" t="str">
        <f>IFERROR(__xludf.DUMMYFUNCTION("""COMPUTED_VALUE"""),"")</f>
        <v/>
      </c>
      <c r="L791" s="24" t="str">
        <f>IFERROR(__xludf.DUMMYFUNCTION("""COMPUTED_VALUE"""),"")</f>
        <v/>
      </c>
      <c r="M791" s="24" t="str">
        <f>IFERROR(__xludf.DUMMYFUNCTION("""COMPUTED_VALUE"""),"")</f>
        <v/>
      </c>
      <c r="O791" s="24" t="str">
        <f>IFERROR(__xludf.DUMMYFUNCTION("""COMPUTED_VALUE"""),"")</f>
        <v/>
      </c>
      <c r="P791" s="24" t="str">
        <f>IFERROR(__xludf.DUMMYFUNCTION("""COMPUTED_VALUE"""),"")</f>
        <v/>
      </c>
      <c r="Q791" s="24" t="str">
        <f>IFERROR(__xludf.DUMMYFUNCTION("""COMPUTED_VALUE"""),"")</f>
        <v/>
      </c>
      <c r="R791" s="24" t="s">
        <v>75</v>
      </c>
      <c r="S791" s="24" t="s">
        <v>75</v>
      </c>
      <c r="T791" s="24" t="s">
        <v>75</v>
      </c>
      <c r="U791" s="24" t="str">
        <f>IFERROR(__xludf.DUMMYFUNCTION("""COMPUTED_VALUE"""),"")</f>
        <v/>
      </c>
      <c r="V791" s="25"/>
    </row>
    <row r="792">
      <c r="J792" s="24" t="str">
        <f>IFERROR(__xludf.DUMMYFUNCTION("""COMPUTED_VALUE"""),"")</f>
        <v/>
      </c>
      <c r="K792" s="24" t="str">
        <f>IFERROR(__xludf.DUMMYFUNCTION("""COMPUTED_VALUE"""),"")</f>
        <v/>
      </c>
      <c r="L792" s="24" t="str">
        <f>IFERROR(__xludf.DUMMYFUNCTION("""COMPUTED_VALUE"""),"")</f>
        <v/>
      </c>
      <c r="M792" s="24" t="str">
        <f>IFERROR(__xludf.DUMMYFUNCTION("""COMPUTED_VALUE"""),"")</f>
        <v/>
      </c>
      <c r="O792" s="24" t="str">
        <f>IFERROR(__xludf.DUMMYFUNCTION("""COMPUTED_VALUE"""),"")</f>
        <v/>
      </c>
      <c r="P792" s="24" t="str">
        <f>IFERROR(__xludf.DUMMYFUNCTION("""COMPUTED_VALUE"""),"")</f>
        <v/>
      </c>
      <c r="Q792" s="24" t="str">
        <f>IFERROR(__xludf.DUMMYFUNCTION("""COMPUTED_VALUE"""),"")</f>
        <v/>
      </c>
      <c r="R792" s="24" t="s">
        <v>75</v>
      </c>
      <c r="S792" s="24" t="s">
        <v>75</v>
      </c>
      <c r="T792" s="24" t="s">
        <v>75</v>
      </c>
      <c r="U792" s="24" t="str">
        <f>IFERROR(__xludf.DUMMYFUNCTION("""COMPUTED_VALUE"""),"")</f>
        <v/>
      </c>
      <c r="V792" s="25"/>
    </row>
    <row r="793">
      <c r="J793" s="24" t="str">
        <f>IFERROR(__xludf.DUMMYFUNCTION("""COMPUTED_VALUE"""),"")</f>
        <v/>
      </c>
      <c r="K793" s="24" t="str">
        <f>IFERROR(__xludf.DUMMYFUNCTION("""COMPUTED_VALUE"""),"")</f>
        <v/>
      </c>
      <c r="L793" s="24" t="str">
        <f>IFERROR(__xludf.DUMMYFUNCTION("""COMPUTED_VALUE"""),"")</f>
        <v/>
      </c>
      <c r="M793" s="24" t="str">
        <f>IFERROR(__xludf.DUMMYFUNCTION("""COMPUTED_VALUE"""),"")</f>
        <v/>
      </c>
      <c r="O793" s="24" t="str">
        <f>IFERROR(__xludf.DUMMYFUNCTION("""COMPUTED_VALUE"""),"")</f>
        <v/>
      </c>
      <c r="P793" s="24" t="str">
        <f>IFERROR(__xludf.DUMMYFUNCTION("""COMPUTED_VALUE"""),"")</f>
        <v/>
      </c>
      <c r="Q793" s="24" t="str">
        <f>IFERROR(__xludf.DUMMYFUNCTION("""COMPUTED_VALUE"""),"")</f>
        <v/>
      </c>
      <c r="R793" s="24" t="s">
        <v>75</v>
      </c>
      <c r="S793" s="24" t="s">
        <v>75</v>
      </c>
      <c r="T793" s="24" t="s">
        <v>75</v>
      </c>
      <c r="U793" s="24" t="str">
        <f>IFERROR(__xludf.DUMMYFUNCTION("""COMPUTED_VALUE"""),"")</f>
        <v/>
      </c>
      <c r="V793" s="25"/>
    </row>
    <row r="794">
      <c r="J794" s="24" t="str">
        <f>IFERROR(__xludf.DUMMYFUNCTION("""COMPUTED_VALUE"""),"")</f>
        <v/>
      </c>
      <c r="K794" s="24" t="str">
        <f>IFERROR(__xludf.DUMMYFUNCTION("""COMPUTED_VALUE"""),"")</f>
        <v/>
      </c>
      <c r="L794" s="24" t="str">
        <f>IFERROR(__xludf.DUMMYFUNCTION("""COMPUTED_VALUE"""),"")</f>
        <v/>
      </c>
      <c r="M794" s="24" t="str">
        <f>IFERROR(__xludf.DUMMYFUNCTION("""COMPUTED_VALUE"""),"")</f>
        <v/>
      </c>
      <c r="O794" s="24" t="str">
        <f>IFERROR(__xludf.DUMMYFUNCTION("""COMPUTED_VALUE"""),"")</f>
        <v/>
      </c>
      <c r="P794" s="24" t="str">
        <f>IFERROR(__xludf.DUMMYFUNCTION("""COMPUTED_VALUE"""),"")</f>
        <v/>
      </c>
      <c r="Q794" s="24" t="str">
        <f>IFERROR(__xludf.DUMMYFUNCTION("""COMPUTED_VALUE"""),"")</f>
        <v/>
      </c>
      <c r="R794" s="24" t="s">
        <v>75</v>
      </c>
      <c r="S794" s="24" t="s">
        <v>75</v>
      </c>
      <c r="T794" s="24" t="s">
        <v>75</v>
      </c>
      <c r="U794" s="24" t="str">
        <f>IFERROR(__xludf.DUMMYFUNCTION("""COMPUTED_VALUE"""),"")</f>
        <v/>
      </c>
      <c r="V794" s="25"/>
    </row>
    <row r="795">
      <c r="J795" s="24" t="str">
        <f>IFERROR(__xludf.DUMMYFUNCTION("""COMPUTED_VALUE"""),"")</f>
        <v/>
      </c>
      <c r="K795" s="24" t="str">
        <f>IFERROR(__xludf.DUMMYFUNCTION("""COMPUTED_VALUE"""),"")</f>
        <v/>
      </c>
      <c r="L795" s="24" t="str">
        <f>IFERROR(__xludf.DUMMYFUNCTION("""COMPUTED_VALUE"""),"")</f>
        <v/>
      </c>
      <c r="M795" s="24" t="str">
        <f>IFERROR(__xludf.DUMMYFUNCTION("""COMPUTED_VALUE"""),"")</f>
        <v/>
      </c>
      <c r="O795" s="24" t="str">
        <f>IFERROR(__xludf.DUMMYFUNCTION("""COMPUTED_VALUE"""),"")</f>
        <v/>
      </c>
      <c r="P795" s="24" t="str">
        <f>IFERROR(__xludf.DUMMYFUNCTION("""COMPUTED_VALUE"""),"")</f>
        <v/>
      </c>
      <c r="Q795" s="24" t="str">
        <f>IFERROR(__xludf.DUMMYFUNCTION("""COMPUTED_VALUE"""),"")</f>
        <v/>
      </c>
      <c r="R795" s="24" t="s">
        <v>75</v>
      </c>
      <c r="S795" s="24" t="s">
        <v>75</v>
      </c>
      <c r="T795" s="24" t="s">
        <v>75</v>
      </c>
      <c r="U795" s="24" t="str">
        <f>IFERROR(__xludf.DUMMYFUNCTION("""COMPUTED_VALUE"""),"")</f>
        <v/>
      </c>
      <c r="V795" s="25"/>
    </row>
    <row r="796">
      <c r="J796" s="24" t="str">
        <f>IFERROR(__xludf.DUMMYFUNCTION("""COMPUTED_VALUE"""),"")</f>
        <v/>
      </c>
      <c r="K796" s="24" t="str">
        <f>IFERROR(__xludf.DUMMYFUNCTION("""COMPUTED_VALUE"""),"")</f>
        <v/>
      </c>
      <c r="L796" s="24" t="str">
        <f>IFERROR(__xludf.DUMMYFUNCTION("""COMPUTED_VALUE"""),"")</f>
        <v/>
      </c>
      <c r="M796" s="24" t="str">
        <f>IFERROR(__xludf.DUMMYFUNCTION("""COMPUTED_VALUE"""),"")</f>
        <v/>
      </c>
      <c r="O796" s="24" t="str">
        <f>IFERROR(__xludf.DUMMYFUNCTION("""COMPUTED_VALUE"""),"")</f>
        <v/>
      </c>
      <c r="P796" s="24" t="str">
        <f>IFERROR(__xludf.DUMMYFUNCTION("""COMPUTED_VALUE"""),"")</f>
        <v/>
      </c>
      <c r="Q796" s="24" t="str">
        <f>IFERROR(__xludf.DUMMYFUNCTION("""COMPUTED_VALUE"""),"")</f>
        <v/>
      </c>
      <c r="R796" s="24" t="s">
        <v>75</v>
      </c>
      <c r="S796" s="24" t="s">
        <v>75</v>
      </c>
      <c r="T796" s="24" t="s">
        <v>75</v>
      </c>
      <c r="U796" s="24" t="str">
        <f>IFERROR(__xludf.DUMMYFUNCTION("""COMPUTED_VALUE"""),"")</f>
        <v/>
      </c>
      <c r="V796" s="25"/>
    </row>
    <row r="797">
      <c r="J797" s="24" t="str">
        <f>IFERROR(__xludf.DUMMYFUNCTION("""COMPUTED_VALUE"""),"")</f>
        <v/>
      </c>
      <c r="K797" s="24" t="str">
        <f>IFERROR(__xludf.DUMMYFUNCTION("""COMPUTED_VALUE"""),"")</f>
        <v/>
      </c>
      <c r="L797" s="24" t="str">
        <f>IFERROR(__xludf.DUMMYFUNCTION("""COMPUTED_VALUE"""),"")</f>
        <v/>
      </c>
      <c r="M797" s="24" t="str">
        <f>IFERROR(__xludf.DUMMYFUNCTION("""COMPUTED_VALUE"""),"")</f>
        <v/>
      </c>
      <c r="O797" s="24" t="str">
        <f>IFERROR(__xludf.DUMMYFUNCTION("""COMPUTED_VALUE"""),"")</f>
        <v/>
      </c>
      <c r="P797" s="24" t="str">
        <f>IFERROR(__xludf.DUMMYFUNCTION("""COMPUTED_VALUE"""),"")</f>
        <v/>
      </c>
      <c r="Q797" s="24" t="str">
        <f>IFERROR(__xludf.DUMMYFUNCTION("""COMPUTED_VALUE"""),"")</f>
        <v/>
      </c>
      <c r="R797" s="24" t="s">
        <v>75</v>
      </c>
      <c r="S797" s="24" t="s">
        <v>75</v>
      </c>
      <c r="T797" s="24" t="s">
        <v>75</v>
      </c>
      <c r="U797" s="24" t="str">
        <f>IFERROR(__xludf.DUMMYFUNCTION("""COMPUTED_VALUE"""),"")</f>
        <v/>
      </c>
      <c r="V797" s="25"/>
    </row>
    <row r="798">
      <c r="J798" s="24" t="str">
        <f>IFERROR(__xludf.DUMMYFUNCTION("""COMPUTED_VALUE"""),"")</f>
        <v/>
      </c>
      <c r="K798" s="24" t="str">
        <f>IFERROR(__xludf.DUMMYFUNCTION("""COMPUTED_VALUE"""),"")</f>
        <v/>
      </c>
      <c r="L798" s="24" t="str">
        <f>IFERROR(__xludf.DUMMYFUNCTION("""COMPUTED_VALUE"""),"")</f>
        <v/>
      </c>
      <c r="M798" s="24" t="str">
        <f>IFERROR(__xludf.DUMMYFUNCTION("""COMPUTED_VALUE"""),"")</f>
        <v/>
      </c>
      <c r="O798" s="24" t="str">
        <f>IFERROR(__xludf.DUMMYFUNCTION("""COMPUTED_VALUE"""),"")</f>
        <v/>
      </c>
      <c r="P798" s="24" t="str">
        <f>IFERROR(__xludf.DUMMYFUNCTION("""COMPUTED_VALUE"""),"")</f>
        <v/>
      </c>
      <c r="Q798" s="24" t="str">
        <f>IFERROR(__xludf.DUMMYFUNCTION("""COMPUTED_VALUE"""),"")</f>
        <v/>
      </c>
      <c r="R798" s="24" t="s">
        <v>75</v>
      </c>
      <c r="S798" s="24" t="s">
        <v>75</v>
      </c>
      <c r="T798" s="24" t="s">
        <v>75</v>
      </c>
      <c r="U798" s="24" t="str">
        <f>IFERROR(__xludf.DUMMYFUNCTION("""COMPUTED_VALUE"""),"")</f>
        <v/>
      </c>
      <c r="V798" s="25"/>
    </row>
    <row r="799">
      <c r="J799" s="24" t="str">
        <f>IFERROR(__xludf.DUMMYFUNCTION("""COMPUTED_VALUE"""),"")</f>
        <v/>
      </c>
      <c r="K799" s="24" t="str">
        <f>IFERROR(__xludf.DUMMYFUNCTION("""COMPUTED_VALUE"""),"")</f>
        <v/>
      </c>
      <c r="L799" s="24" t="str">
        <f>IFERROR(__xludf.DUMMYFUNCTION("""COMPUTED_VALUE"""),"")</f>
        <v/>
      </c>
      <c r="M799" s="24" t="str">
        <f>IFERROR(__xludf.DUMMYFUNCTION("""COMPUTED_VALUE"""),"")</f>
        <v/>
      </c>
      <c r="O799" s="24" t="str">
        <f>IFERROR(__xludf.DUMMYFUNCTION("""COMPUTED_VALUE"""),"")</f>
        <v/>
      </c>
      <c r="P799" s="24" t="str">
        <f>IFERROR(__xludf.DUMMYFUNCTION("""COMPUTED_VALUE"""),"")</f>
        <v/>
      </c>
      <c r="Q799" s="24" t="str">
        <f>IFERROR(__xludf.DUMMYFUNCTION("""COMPUTED_VALUE"""),"")</f>
        <v/>
      </c>
      <c r="R799" s="24" t="s">
        <v>75</v>
      </c>
      <c r="S799" s="24" t="s">
        <v>75</v>
      </c>
      <c r="T799" s="24" t="s">
        <v>75</v>
      </c>
      <c r="U799" s="24" t="str">
        <f>IFERROR(__xludf.DUMMYFUNCTION("""COMPUTED_VALUE"""),"")</f>
        <v/>
      </c>
      <c r="V799" s="25"/>
    </row>
    <row r="800">
      <c r="J800" s="24" t="str">
        <f>IFERROR(__xludf.DUMMYFUNCTION("""COMPUTED_VALUE"""),"")</f>
        <v/>
      </c>
      <c r="K800" s="24" t="str">
        <f>IFERROR(__xludf.DUMMYFUNCTION("""COMPUTED_VALUE"""),"")</f>
        <v/>
      </c>
      <c r="L800" s="24" t="str">
        <f>IFERROR(__xludf.DUMMYFUNCTION("""COMPUTED_VALUE"""),"")</f>
        <v/>
      </c>
      <c r="M800" s="24" t="str">
        <f>IFERROR(__xludf.DUMMYFUNCTION("""COMPUTED_VALUE"""),"")</f>
        <v/>
      </c>
      <c r="O800" s="24" t="str">
        <f>IFERROR(__xludf.DUMMYFUNCTION("""COMPUTED_VALUE"""),"")</f>
        <v/>
      </c>
      <c r="P800" s="24" t="str">
        <f>IFERROR(__xludf.DUMMYFUNCTION("""COMPUTED_VALUE"""),"")</f>
        <v/>
      </c>
      <c r="Q800" s="24" t="str">
        <f>IFERROR(__xludf.DUMMYFUNCTION("""COMPUTED_VALUE"""),"")</f>
        <v/>
      </c>
      <c r="R800" s="24" t="s">
        <v>75</v>
      </c>
      <c r="S800" s="24" t="s">
        <v>75</v>
      </c>
      <c r="T800" s="24" t="s">
        <v>75</v>
      </c>
      <c r="U800" s="24" t="str">
        <f>IFERROR(__xludf.DUMMYFUNCTION("""COMPUTED_VALUE"""),"")</f>
        <v/>
      </c>
      <c r="V800" s="25"/>
    </row>
    <row r="801">
      <c r="J801" s="24" t="str">
        <f>IFERROR(__xludf.DUMMYFUNCTION("""COMPUTED_VALUE"""),"")</f>
        <v/>
      </c>
      <c r="K801" s="24" t="str">
        <f>IFERROR(__xludf.DUMMYFUNCTION("""COMPUTED_VALUE"""),"")</f>
        <v/>
      </c>
      <c r="L801" s="24" t="str">
        <f>IFERROR(__xludf.DUMMYFUNCTION("""COMPUTED_VALUE"""),"")</f>
        <v/>
      </c>
      <c r="M801" s="24" t="str">
        <f>IFERROR(__xludf.DUMMYFUNCTION("""COMPUTED_VALUE"""),"")</f>
        <v/>
      </c>
      <c r="O801" s="24" t="str">
        <f>IFERROR(__xludf.DUMMYFUNCTION("""COMPUTED_VALUE"""),"")</f>
        <v/>
      </c>
      <c r="P801" s="24" t="str">
        <f>IFERROR(__xludf.DUMMYFUNCTION("""COMPUTED_VALUE"""),"")</f>
        <v/>
      </c>
      <c r="Q801" s="24" t="str">
        <f>IFERROR(__xludf.DUMMYFUNCTION("""COMPUTED_VALUE"""),"")</f>
        <v/>
      </c>
      <c r="R801" s="24" t="s">
        <v>75</v>
      </c>
      <c r="S801" s="24" t="s">
        <v>75</v>
      </c>
      <c r="T801" s="24" t="s">
        <v>75</v>
      </c>
      <c r="U801" s="24" t="str">
        <f>IFERROR(__xludf.DUMMYFUNCTION("""COMPUTED_VALUE"""),"")</f>
        <v/>
      </c>
      <c r="V801" s="25"/>
    </row>
    <row r="802">
      <c r="J802" s="24" t="str">
        <f>IFERROR(__xludf.DUMMYFUNCTION("""COMPUTED_VALUE"""),"")</f>
        <v/>
      </c>
      <c r="K802" s="24" t="str">
        <f>IFERROR(__xludf.DUMMYFUNCTION("""COMPUTED_VALUE"""),"")</f>
        <v/>
      </c>
      <c r="L802" s="24" t="str">
        <f>IFERROR(__xludf.DUMMYFUNCTION("""COMPUTED_VALUE"""),"")</f>
        <v/>
      </c>
      <c r="M802" s="24" t="str">
        <f>IFERROR(__xludf.DUMMYFUNCTION("""COMPUTED_VALUE"""),"")</f>
        <v/>
      </c>
      <c r="O802" s="24" t="str">
        <f>IFERROR(__xludf.DUMMYFUNCTION("""COMPUTED_VALUE"""),"")</f>
        <v/>
      </c>
      <c r="P802" s="24" t="str">
        <f>IFERROR(__xludf.DUMMYFUNCTION("""COMPUTED_VALUE"""),"")</f>
        <v/>
      </c>
      <c r="Q802" s="24" t="str">
        <f>IFERROR(__xludf.DUMMYFUNCTION("""COMPUTED_VALUE"""),"")</f>
        <v/>
      </c>
      <c r="R802" s="24" t="s">
        <v>75</v>
      </c>
      <c r="S802" s="24" t="s">
        <v>75</v>
      </c>
      <c r="T802" s="24" t="s">
        <v>75</v>
      </c>
      <c r="U802" s="24" t="str">
        <f>IFERROR(__xludf.DUMMYFUNCTION("""COMPUTED_VALUE"""),"")</f>
        <v/>
      </c>
      <c r="V802" s="25"/>
    </row>
    <row r="803">
      <c r="J803" s="24" t="str">
        <f>IFERROR(__xludf.DUMMYFUNCTION("""COMPUTED_VALUE"""),"")</f>
        <v/>
      </c>
      <c r="K803" s="24" t="str">
        <f>IFERROR(__xludf.DUMMYFUNCTION("""COMPUTED_VALUE"""),"")</f>
        <v/>
      </c>
      <c r="L803" s="24" t="str">
        <f>IFERROR(__xludf.DUMMYFUNCTION("""COMPUTED_VALUE"""),"")</f>
        <v/>
      </c>
      <c r="M803" s="24" t="str">
        <f>IFERROR(__xludf.DUMMYFUNCTION("""COMPUTED_VALUE"""),"")</f>
        <v/>
      </c>
      <c r="O803" s="24" t="str">
        <f>IFERROR(__xludf.DUMMYFUNCTION("""COMPUTED_VALUE"""),"")</f>
        <v/>
      </c>
      <c r="P803" s="24" t="str">
        <f>IFERROR(__xludf.DUMMYFUNCTION("""COMPUTED_VALUE"""),"")</f>
        <v/>
      </c>
      <c r="Q803" s="24" t="str">
        <f>IFERROR(__xludf.DUMMYFUNCTION("""COMPUTED_VALUE"""),"")</f>
        <v/>
      </c>
      <c r="R803" s="24" t="s">
        <v>75</v>
      </c>
      <c r="S803" s="24" t="s">
        <v>75</v>
      </c>
      <c r="T803" s="24" t="s">
        <v>75</v>
      </c>
      <c r="U803" s="24" t="str">
        <f>IFERROR(__xludf.DUMMYFUNCTION("""COMPUTED_VALUE"""),"")</f>
        <v/>
      </c>
      <c r="V803" s="25"/>
    </row>
    <row r="804">
      <c r="J804" s="24" t="str">
        <f>IFERROR(__xludf.DUMMYFUNCTION("""COMPUTED_VALUE"""),"")</f>
        <v/>
      </c>
      <c r="K804" s="24" t="str">
        <f>IFERROR(__xludf.DUMMYFUNCTION("""COMPUTED_VALUE"""),"")</f>
        <v/>
      </c>
      <c r="L804" s="24" t="str">
        <f>IFERROR(__xludf.DUMMYFUNCTION("""COMPUTED_VALUE"""),"")</f>
        <v/>
      </c>
      <c r="M804" s="24" t="str">
        <f>IFERROR(__xludf.DUMMYFUNCTION("""COMPUTED_VALUE"""),"")</f>
        <v/>
      </c>
      <c r="O804" s="24" t="str">
        <f>IFERROR(__xludf.DUMMYFUNCTION("""COMPUTED_VALUE"""),"")</f>
        <v/>
      </c>
      <c r="P804" s="24" t="str">
        <f>IFERROR(__xludf.DUMMYFUNCTION("""COMPUTED_VALUE"""),"")</f>
        <v/>
      </c>
      <c r="Q804" s="24" t="str">
        <f>IFERROR(__xludf.DUMMYFUNCTION("""COMPUTED_VALUE"""),"")</f>
        <v/>
      </c>
      <c r="R804" s="24" t="s">
        <v>75</v>
      </c>
      <c r="S804" s="24" t="s">
        <v>75</v>
      </c>
      <c r="T804" s="24" t="s">
        <v>75</v>
      </c>
      <c r="U804" s="24" t="str">
        <f>IFERROR(__xludf.DUMMYFUNCTION("""COMPUTED_VALUE"""),"")</f>
        <v/>
      </c>
      <c r="V804" s="25"/>
    </row>
    <row r="805">
      <c r="J805" s="24" t="str">
        <f>IFERROR(__xludf.DUMMYFUNCTION("""COMPUTED_VALUE"""),"")</f>
        <v/>
      </c>
      <c r="K805" s="24" t="str">
        <f>IFERROR(__xludf.DUMMYFUNCTION("""COMPUTED_VALUE"""),"")</f>
        <v/>
      </c>
      <c r="L805" s="24" t="str">
        <f>IFERROR(__xludf.DUMMYFUNCTION("""COMPUTED_VALUE"""),"")</f>
        <v/>
      </c>
      <c r="M805" s="24" t="str">
        <f>IFERROR(__xludf.DUMMYFUNCTION("""COMPUTED_VALUE"""),"")</f>
        <v/>
      </c>
      <c r="O805" s="24" t="str">
        <f>IFERROR(__xludf.DUMMYFUNCTION("""COMPUTED_VALUE"""),"")</f>
        <v/>
      </c>
      <c r="P805" s="24" t="str">
        <f>IFERROR(__xludf.DUMMYFUNCTION("""COMPUTED_VALUE"""),"")</f>
        <v/>
      </c>
      <c r="Q805" s="24" t="str">
        <f>IFERROR(__xludf.DUMMYFUNCTION("""COMPUTED_VALUE"""),"")</f>
        <v/>
      </c>
      <c r="R805" s="24" t="s">
        <v>75</v>
      </c>
      <c r="S805" s="24" t="s">
        <v>75</v>
      </c>
      <c r="T805" s="24" t="s">
        <v>75</v>
      </c>
      <c r="U805" s="24" t="str">
        <f>IFERROR(__xludf.DUMMYFUNCTION("""COMPUTED_VALUE"""),"")</f>
        <v/>
      </c>
      <c r="V805" s="25"/>
    </row>
    <row r="806">
      <c r="J806" s="24" t="str">
        <f>IFERROR(__xludf.DUMMYFUNCTION("""COMPUTED_VALUE"""),"")</f>
        <v/>
      </c>
      <c r="K806" s="24" t="str">
        <f>IFERROR(__xludf.DUMMYFUNCTION("""COMPUTED_VALUE"""),"")</f>
        <v/>
      </c>
      <c r="L806" s="24" t="str">
        <f>IFERROR(__xludf.DUMMYFUNCTION("""COMPUTED_VALUE"""),"")</f>
        <v/>
      </c>
      <c r="M806" s="24" t="str">
        <f>IFERROR(__xludf.DUMMYFUNCTION("""COMPUTED_VALUE"""),"")</f>
        <v/>
      </c>
      <c r="O806" s="24" t="str">
        <f>IFERROR(__xludf.DUMMYFUNCTION("""COMPUTED_VALUE"""),"")</f>
        <v/>
      </c>
      <c r="P806" s="24" t="str">
        <f>IFERROR(__xludf.DUMMYFUNCTION("""COMPUTED_VALUE"""),"")</f>
        <v/>
      </c>
      <c r="Q806" s="24" t="str">
        <f>IFERROR(__xludf.DUMMYFUNCTION("""COMPUTED_VALUE"""),"")</f>
        <v/>
      </c>
      <c r="R806" s="24" t="s">
        <v>75</v>
      </c>
      <c r="S806" s="24" t="s">
        <v>75</v>
      </c>
      <c r="T806" s="24" t="s">
        <v>75</v>
      </c>
      <c r="U806" s="24" t="str">
        <f>IFERROR(__xludf.DUMMYFUNCTION("""COMPUTED_VALUE"""),"")</f>
        <v/>
      </c>
      <c r="V806" s="25"/>
    </row>
    <row r="807">
      <c r="J807" s="24" t="str">
        <f>IFERROR(__xludf.DUMMYFUNCTION("""COMPUTED_VALUE"""),"")</f>
        <v/>
      </c>
      <c r="K807" s="24" t="str">
        <f>IFERROR(__xludf.DUMMYFUNCTION("""COMPUTED_VALUE"""),"")</f>
        <v/>
      </c>
      <c r="L807" s="24" t="str">
        <f>IFERROR(__xludf.DUMMYFUNCTION("""COMPUTED_VALUE"""),"")</f>
        <v/>
      </c>
      <c r="M807" s="24" t="str">
        <f>IFERROR(__xludf.DUMMYFUNCTION("""COMPUTED_VALUE"""),"")</f>
        <v/>
      </c>
      <c r="O807" s="24" t="str">
        <f>IFERROR(__xludf.DUMMYFUNCTION("""COMPUTED_VALUE"""),"")</f>
        <v/>
      </c>
      <c r="P807" s="24" t="str">
        <f>IFERROR(__xludf.DUMMYFUNCTION("""COMPUTED_VALUE"""),"")</f>
        <v/>
      </c>
      <c r="Q807" s="24" t="str">
        <f>IFERROR(__xludf.DUMMYFUNCTION("""COMPUTED_VALUE"""),"")</f>
        <v/>
      </c>
      <c r="R807" s="24" t="s">
        <v>75</v>
      </c>
      <c r="S807" s="24" t="s">
        <v>75</v>
      </c>
      <c r="T807" s="24" t="s">
        <v>75</v>
      </c>
      <c r="U807" s="24" t="str">
        <f>IFERROR(__xludf.DUMMYFUNCTION("""COMPUTED_VALUE"""),"")</f>
        <v/>
      </c>
      <c r="V807" s="25"/>
    </row>
    <row r="808">
      <c r="J808" s="24" t="str">
        <f>IFERROR(__xludf.DUMMYFUNCTION("""COMPUTED_VALUE"""),"")</f>
        <v/>
      </c>
      <c r="K808" s="24" t="str">
        <f>IFERROR(__xludf.DUMMYFUNCTION("""COMPUTED_VALUE"""),"")</f>
        <v/>
      </c>
      <c r="L808" s="24" t="str">
        <f>IFERROR(__xludf.DUMMYFUNCTION("""COMPUTED_VALUE"""),"")</f>
        <v/>
      </c>
      <c r="M808" s="24" t="str">
        <f>IFERROR(__xludf.DUMMYFUNCTION("""COMPUTED_VALUE"""),"")</f>
        <v/>
      </c>
      <c r="O808" s="24" t="str">
        <f>IFERROR(__xludf.DUMMYFUNCTION("""COMPUTED_VALUE"""),"")</f>
        <v/>
      </c>
      <c r="P808" s="24" t="str">
        <f>IFERROR(__xludf.DUMMYFUNCTION("""COMPUTED_VALUE"""),"")</f>
        <v/>
      </c>
      <c r="Q808" s="24" t="str">
        <f>IFERROR(__xludf.DUMMYFUNCTION("""COMPUTED_VALUE"""),"")</f>
        <v/>
      </c>
      <c r="R808" s="24" t="s">
        <v>75</v>
      </c>
      <c r="S808" s="24" t="s">
        <v>75</v>
      </c>
      <c r="T808" s="24" t="s">
        <v>75</v>
      </c>
      <c r="U808" s="24" t="str">
        <f>IFERROR(__xludf.DUMMYFUNCTION("""COMPUTED_VALUE"""),"")</f>
        <v/>
      </c>
      <c r="V808" s="25"/>
    </row>
    <row r="809">
      <c r="J809" s="24" t="str">
        <f>IFERROR(__xludf.DUMMYFUNCTION("""COMPUTED_VALUE"""),"")</f>
        <v/>
      </c>
      <c r="K809" s="24" t="str">
        <f>IFERROR(__xludf.DUMMYFUNCTION("""COMPUTED_VALUE"""),"")</f>
        <v/>
      </c>
      <c r="L809" s="24" t="str">
        <f>IFERROR(__xludf.DUMMYFUNCTION("""COMPUTED_VALUE"""),"")</f>
        <v/>
      </c>
      <c r="M809" s="24" t="str">
        <f>IFERROR(__xludf.DUMMYFUNCTION("""COMPUTED_VALUE"""),"")</f>
        <v/>
      </c>
      <c r="O809" s="24" t="str">
        <f>IFERROR(__xludf.DUMMYFUNCTION("""COMPUTED_VALUE"""),"")</f>
        <v/>
      </c>
      <c r="P809" s="24" t="str">
        <f>IFERROR(__xludf.DUMMYFUNCTION("""COMPUTED_VALUE"""),"")</f>
        <v/>
      </c>
      <c r="Q809" s="24" t="str">
        <f>IFERROR(__xludf.DUMMYFUNCTION("""COMPUTED_VALUE"""),"")</f>
        <v/>
      </c>
      <c r="R809" s="24" t="s">
        <v>75</v>
      </c>
      <c r="S809" s="24" t="s">
        <v>75</v>
      </c>
      <c r="T809" s="24" t="s">
        <v>75</v>
      </c>
      <c r="U809" s="24" t="str">
        <f>IFERROR(__xludf.DUMMYFUNCTION("""COMPUTED_VALUE"""),"")</f>
        <v/>
      </c>
      <c r="V809" s="25"/>
    </row>
    <row r="810">
      <c r="J810" s="24" t="str">
        <f>IFERROR(__xludf.DUMMYFUNCTION("""COMPUTED_VALUE"""),"")</f>
        <v/>
      </c>
      <c r="K810" s="24" t="str">
        <f>IFERROR(__xludf.DUMMYFUNCTION("""COMPUTED_VALUE"""),"")</f>
        <v/>
      </c>
      <c r="L810" s="24" t="str">
        <f>IFERROR(__xludf.DUMMYFUNCTION("""COMPUTED_VALUE"""),"")</f>
        <v/>
      </c>
      <c r="M810" s="24" t="str">
        <f>IFERROR(__xludf.DUMMYFUNCTION("""COMPUTED_VALUE"""),"")</f>
        <v/>
      </c>
      <c r="O810" s="24" t="str">
        <f>IFERROR(__xludf.DUMMYFUNCTION("""COMPUTED_VALUE"""),"")</f>
        <v/>
      </c>
      <c r="P810" s="24" t="str">
        <f>IFERROR(__xludf.DUMMYFUNCTION("""COMPUTED_VALUE"""),"")</f>
        <v/>
      </c>
      <c r="Q810" s="24" t="str">
        <f>IFERROR(__xludf.DUMMYFUNCTION("""COMPUTED_VALUE"""),"")</f>
        <v/>
      </c>
      <c r="R810" s="24" t="s">
        <v>75</v>
      </c>
      <c r="S810" s="24" t="s">
        <v>75</v>
      </c>
      <c r="T810" s="24" t="s">
        <v>75</v>
      </c>
      <c r="U810" s="24" t="str">
        <f>IFERROR(__xludf.DUMMYFUNCTION("""COMPUTED_VALUE"""),"")</f>
        <v/>
      </c>
      <c r="V810" s="25"/>
    </row>
    <row r="811">
      <c r="J811" s="24" t="str">
        <f>IFERROR(__xludf.DUMMYFUNCTION("""COMPUTED_VALUE"""),"")</f>
        <v/>
      </c>
      <c r="K811" s="24" t="str">
        <f>IFERROR(__xludf.DUMMYFUNCTION("""COMPUTED_VALUE"""),"")</f>
        <v/>
      </c>
      <c r="L811" s="24" t="str">
        <f>IFERROR(__xludf.DUMMYFUNCTION("""COMPUTED_VALUE"""),"")</f>
        <v/>
      </c>
      <c r="M811" s="24" t="str">
        <f>IFERROR(__xludf.DUMMYFUNCTION("""COMPUTED_VALUE"""),"")</f>
        <v/>
      </c>
      <c r="O811" s="24" t="str">
        <f>IFERROR(__xludf.DUMMYFUNCTION("""COMPUTED_VALUE"""),"")</f>
        <v/>
      </c>
      <c r="P811" s="24" t="str">
        <f>IFERROR(__xludf.DUMMYFUNCTION("""COMPUTED_VALUE"""),"")</f>
        <v/>
      </c>
      <c r="Q811" s="24" t="str">
        <f>IFERROR(__xludf.DUMMYFUNCTION("""COMPUTED_VALUE"""),"")</f>
        <v/>
      </c>
      <c r="R811" s="24" t="s">
        <v>75</v>
      </c>
      <c r="S811" s="24" t="s">
        <v>75</v>
      </c>
      <c r="T811" s="24" t="s">
        <v>75</v>
      </c>
      <c r="U811" s="24" t="str">
        <f>IFERROR(__xludf.DUMMYFUNCTION("""COMPUTED_VALUE"""),"")</f>
        <v/>
      </c>
      <c r="V811" s="25"/>
    </row>
    <row r="812">
      <c r="J812" s="24" t="str">
        <f>IFERROR(__xludf.DUMMYFUNCTION("""COMPUTED_VALUE"""),"")</f>
        <v/>
      </c>
      <c r="K812" s="24" t="str">
        <f>IFERROR(__xludf.DUMMYFUNCTION("""COMPUTED_VALUE"""),"")</f>
        <v/>
      </c>
      <c r="L812" s="24" t="str">
        <f>IFERROR(__xludf.DUMMYFUNCTION("""COMPUTED_VALUE"""),"")</f>
        <v/>
      </c>
      <c r="M812" s="24" t="str">
        <f>IFERROR(__xludf.DUMMYFUNCTION("""COMPUTED_VALUE"""),"")</f>
        <v/>
      </c>
      <c r="O812" s="24" t="str">
        <f>IFERROR(__xludf.DUMMYFUNCTION("""COMPUTED_VALUE"""),"")</f>
        <v/>
      </c>
      <c r="P812" s="24" t="str">
        <f>IFERROR(__xludf.DUMMYFUNCTION("""COMPUTED_VALUE"""),"")</f>
        <v/>
      </c>
      <c r="Q812" s="24" t="str">
        <f>IFERROR(__xludf.DUMMYFUNCTION("""COMPUTED_VALUE"""),"")</f>
        <v/>
      </c>
      <c r="R812" s="24" t="s">
        <v>75</v>
      </c>
      <c r="S812" s="24" t="s">
        <v>75</v>
      </c>
      <c r="T812" s="24" t="s">
        <v>75</v>
      </c>
      <c r="U812" s="24" t="str">
        <f>IFERROR(__xludf.DUMMYFUNCTION("""COMPUTED_VALUE"""),"")</f>
        <v/>
      </c>
      <c r="V812" s="25"/>
    </row>
    <row r="813">
      <c r="J813" s="24" t="str">
        <f>IFERROR(__xludf.DUMMYFUNCTION("""COMPUTED_VALUE"""),"")</f>
        <v/>
      </c>
      <c r="K813" s="24" t="str">
        <f>IFERROR(__xludf.DUMMYFUNCTION("""COMPUTED_VALUE"""),"")</f>
        <v/>
      </c>
      <c r="L813" s="24" t="str">
        <f>IFERROR(__xludf.DUMMYFUNCTION("""COMPUTED_VALUE"""),"")</f>
        <v/>
      </c>
      <c r="M813" s="24" t="str">
        <f>IFERROR(__xludf.DUMMYFUNCTION("""COMPUTED_VALUE"""),"")</f>
        <v/>
      </c>
      <c r="O813" s="24" t="str">
        <f>IFERROR(__xludf.DUMMYFUNCTION("""COMPUTED_VALUE"""),"")</f>
        <v/>
      </c>
      <c r="P813" s="24" t="str">
        <f>IFERROR(__xludf.DUMMYFUNCTION("""COMPUTED_VALUE"""),"")</f>
        <v/>
      </c>
      <c r="Q813" s="24" t="str">
        <f>IFERROR(__xludf.DUMMYFUNCTION("""COMPUTED_VALUE"""),"")</f>
        <v/>
      </c>
      <c r="R813" s="24" t="s">
        <v>75</v>
      </c>
      <c r="S813" s="24" t="s">
        <v>75</v>
      </c>
      <c r="T813" s="24" t="s">
        <v>75</v>
      </c>
      <c r="U813" s="24" t="str">
        <f>IFERROR(__xludf.DUMMYFUNCTION("""COMPUTED_VALUE"""),"")</f>
        <v/>
      </c>
      <c r="V813" s="25"/>
    </row>
    <row r="814">
      <c r="J814" s="24" t="str">
        <f>IFERROR(__xludf.DUMMYFUNCTION("""COMPUTED_VALUE"""),"")</f>
        <v/>
      </c>
      <c r="K814" s="24" t="str">
        <f>IFERROR(__xludf.DUMMYFUNCTION("""COMPUTED_VALUE"""),"")</f>
        <v/>
      </c>
      <c r="L814" s="24" t="str">
        <f>IFERROR(__xludf.DUMMYFUNCTION("""COMPUTED_VALUE"""),"")</f>
        <v/>
      </c>
      <c r="M814" s="24" t="str">
        <f>IFERROR(__xludf.DUMMYFUNCTION("""COMPUTED_VALUE"""),"")</f>
        <v/>
      </c>
      <c r="O814" s="24" t="str">
        <f>IFERROR(__xludf.DUMMYFUNCTION("""COMPUTED_VALUE"""),"")</f>
        <v/>
      </c>
      <c r="P814" s="24" t="str">
        <f>IFERROR(__xludf.DUMMYFUNCTION("""COMPUTED_VALUE"""),"")</f>
        <v/>
      </c>
      <c r="Q814" s="24" t="str">
        <f>IFERROR(__xludf.DUMMYFUNCTION("""COMPUTED_VALUE"""),"")</f>
        <v/>
      </c>
      <c r="R814" s="24" t="s">
        <v>75</v>
      </c>
      <c r="S814" s="24" t="s">
        <v>75</v>
      </c>
      <c r="T814" s="24" t="s">
        <v>75</v>
      </c>
      <c r="U814" s="24" t="str">
        <f>IFERROR(__xludf.DUMMYFUNCTION("""COMPUTED_VALUE"""),"")</f>
        <v/>
      </c>
      <c r="V814" s="25"/>
    </row>
    <row r="815">
      <c r="J815" s="24" t="str">
        <f>IFERROR(__xludf.DUMMYFUNCTION("""COMPUTED_VALUE"""),"")</f>
        <v/>
      </c>
      <c r="K815" s="24" t="str">
        <f>IFERROR(__xludf.DUMMYFUNCTION("""COMPUTED_VALUE"""),"")</f>
        <v/>
      </c>
      <c r="L815" s="24" t="str">
        <f>IFERROR(__xludf.DUMMYFUNCTION("""COMPUTED_VALUE"""),"")</f>
        <v/>
      </c>
      <c r="M815" s="24" t="str">
        <f>IFERROR(__xludf.DUMMYFUNCTION("""COMPUTED_VALUE"""),"")</f>
        <v/>
      </c>
      <c r="O815" s="24" t="str">
        <f>IFERROR(__xludf.DUMMYFUNCTION("""COMPUTED_VALUE"""),"")</f>
        <v/>
      </c>
      <c r="P815" s="24" t="str">
        <f>IFERROR(__xludf.DUMMYFUNCTION("""COMPUTED_VALUE"""),"")</f>
        <v/>
      </c>
      <c r="Q815" s="24" t="str">
        <f>IFERROR(__xludf.DUMMYFUNCTION("""COMPUTED_VALUE"""),"")</f>
        <v/>
      </c>
      <c r="R815" s="24" t="s">
        <v>75</v>
      </c>
      <c r="S815" s="24" t="s">
        <v>75</v>
      </c>
      <c r="T815" s="24" t="s">
        <v>75</v>
      </c>
      <c r="U815" s="24" t="str">
        <f>IFERROR(__xludf.DUMMYFUNCTION("""COMPUTED_VALUE"""),"")</f>
        <v/>
      </c>
      <c r="V815" s="25"/>
    </row>
    <row r="816">
      <c r="J816" s="24" t="str">
        <f>IFERROR(__xludf.DUMMYFUNCTION("""COMPUTED_VALUE"""),"")</f>
        <v/>
      </c>
      <c r="K816" s="24" t="str">
        <f>IFERROR(__xludf.DUMMYFUNCTION("""COMPUTED_VALUE"""),"")</f>
        <v/>
      </c>
      <c r="L816" s="24" t="str">
        <f>IFERROR(__xludf.DUMMYFUNCTION("""COMPUTED_VALUE"""),"")</f>
        <v/>
      </c>
      <c r="M816" s="24" t="str">
        <f>IFERROR(__xludf.DUMMYFUNCTION("""COMPUTED_VALUE"""),"")</f>
        <v/>
      </c>
      <c r="O816" s="24" t="str">
        <f>IFERROR(__xludf.DUMMYFUNCTION("""COMPUTED_VALUE"""),"")</f>
        <v/>
      </c>
      <c r="P816" s="24" t="str">
        <f>IFERROR(__xludf.DUMMYFUNCTION("""COMPUTED_VALUE"""),"")</f>
        <v/>
      </c>
      <c r="Q816" s="24" t="str">
        <f>IFERROR(__xludf.DUMMYFUNCTION("""COMPUTED_VALUE"""),"")</f>
        <v/>
      </c>
      <c r="R816" s="24" t="s">
        <v>75</v>
      </c>
      <c r="S816" s="24" t="s">
        <v>75</v>
      </c>
      <c r="T816" s="24" t="s">
        <v>75</v>
      </c>
      <c r="U816" s="24" t="str">
        <f>IFERROR(__xludf.DUMMYFUNCTION("""COMPUTED_VALUE"""),"")</f>
        <v/>
      </c>
      <c r="V816" s="25"/>
    </row>
    <row r="817">
      <c r="J817" s="24" t="str">
        <f>IFERROR(__xludf.DUMMYFUNCTION("""COMPUTED_VALUE"""),"")</f>
        <v/>
      </c>
      <c r="K817" s="24" t="str">
        <f>IFERROR(__xludf.DUMMYFUNCTION("""COMPUTED_VALUE"""),"")</f>
        <v/>
      </c>
      <c r="L817" s="24" t="str">
        <f>IFERROR(__xludf.DUMMYFUNCTION("""COMPUTED_VALUE"""),"")</f>
        <v/>
      </c>
      <c r="M817" s="24" t="str">
        <f>IFERROR(__xludf.DUMMYFUNCTION("""COMPUTED_VALUE"""),"")</f>
        <v/>
      </c>
      <c r="O817" s="24" t="str">
        <f>IFERROR(__xludf.DUMMYFUNCTION("""COMPUTED_VALUE"""),"")</f>
        <v/>
      </c>
      <c r="P817" s="24" t="str">
        <f>IFERROR(__xludf.DUMMYFUNCTION("""COMPUTED_VALUE"""),"")</f>
        <v/>
      </c>
      <c r="Q817" s="24" t="str">
        <f>IFERROR(__xludf.DUMMYFUNCTION("""COMPUTED_VALUE"""),"")</f>
        <v/>
      </c>
      <c r="R817" s="24" t="s">
        <v>75</v>
      </c>
      <c r="S817" s="24" t="s">
        <v>75</v>
      </c>
      <c r="T817" s="24" t="s">
        <v>75</v>
      </c>
      <c r="U817" s="24" t="str">
        <f>IFERROR(__xludf.DUMMYFUNCTION("""COMPUTED_VALUE"""),"")</f>
        <v/>
      </c>
      <c r="V817" s="25"/>
    </row>
    <row r="818">
      <c r="J818" s="24" t="str">
        <f>IFERROR(__xludf.DUMMYFUNCTION("""COMPUTED_VALUE"""),"")</f>
        <v/>
      </c>
      <c r="K818" s="24" t="str">
        <f>IFERROR(__xludf.DUMMYFUNCTION("""COMPUTED_VALUE"""),"")</f>
        <v/>
      </c>
      <c r="L818" s="24" t="str">
        <f>IFERROR(__xludf.DUMMYFUNCTION("""COMPUTED_VALUE"""),"")</f>
        <v/>
      </c>
      <c r="M818" s="24" t="str">
        <f>IFERROR(__xludf.DUMMYFUNCTION("""COMPUTED_VALUE"""),"")</f>
        <v/>
      </c>
      <c r="O818" s="24" t="str">
        <f>IFERROR(__xludf.DUMMYFUNCTION("""COMPUTED_VALUE"""),"")</f>
        <v/>
      </c>
      <c r="P818" s="24" t="str">
        <f>IFERROR(__xludf.DUMMYFUNCTION("""COMPUTED_VALUE"""),"")</f>
        <v/>
      </c>
      <c r="Q818" s="24" t="str">
        <f>IFERROR(__xludf.DUMMYFUNCTION("""COMPUTED_VALUE"""),"")</f>
        <v/>
      </c>
      <c r="R818" s="24" t="s">
        <v>75</v>
      </c>
      <c r="S818" s="24" t="s">
        <v>75</v>
      </c>
      <c r="T818" s="24" t="s">
        <v>75</v>
      </c>
      <c r="U818" s="24" t="str">
        <f>IFERROR(__xludf.DUMMYFUNCTION("""COMPUTED_VALUE"""),"")</f>
        <v/>
      </c>
      <c r="V818" s="25"/>
    </row>
    <row r="819">
      <c r="J819" s="24" t="str">
        <f>IFERROR(__xludf.DUMMYFUNCTION("""COMPUTED_VALUE"""),"")</f>
        <v/>
      </c>
      <c r="K819" s="24" t="str">
        <f>IFERROR(__xludf.DUMMYFUNCTION("""COMPUTED_VALUE"""),"")</f>
        <v/>
      </c>
      <c r="L819" s="24" t="str">
        <f>IFERROR(__xludf.DUMMYFUNCTION("""COMPUTED_VALUE"""),"")</f>
        <v/>
      </c>
      <c r="M819" s="24" t="str">
        <f>IFERROR(__xludf.DUMMYFUNCTION("""COMPUTED_VALUE"""),"")</f>
        <v/>
      </c>
      <c r="O819" s="24" t="str">
        <f>IFERROR(__xludf.DUMMYFUNCTION("""COMPUTED_VALUE"""),"")</f>
        <v/>
      </c>
      <c r="P819" s="24" t="str">
        <f>IFERROR(__xludf.DUMMYFUNCTION("""COMPUTED_VALUE"""),"")</f>
        <v/>
      </c>
      <c r="Q819" s="24" t="str">
        <f>IFERROR(__xludf.DUMMYFUNCTION("""COMPUTED_VALUE"""),"")</f>
        <v/>
      </c>
      <c r="R819" s="24" t="s">
        <v>75</v>
      </c>
      <c r="S819" s="24" t="s">
        <v>75</v>
      </c>
      <c r="T819" s="24" t="s">
        <v>75</v>
      </c>
      <c r="U819" s="24" t="str">
        <f>IFERROR(__xludf.DUMMYFUNCTION("""COMPUTED_VALUE"""),"")</f>
        <v/>
      </c>
      <c r="V819" s="25"/>
    </row>
    <row r="820">
      <c r="J820" s="24" t="str">
        <f>IFERROR(__xludf.DUMMYFUNCTION("""COMPUTED_VALUE"""),"")</f>
        <v/>
      </c>
      <c r="K820" s="24" t="str">
        <f>IFERROR(__xludf.DUMMYFUNCTION("""COMPUTED_VALUE"""),"")</f>
        <v/>
      </c>
      <c r="L820" s="24" t="str">
        <f>IFERROR(__xludf.DUMMYFUNCTION("""COMPUTED_VALUE"""),"")</f>
        <v/>
      </c>
      <c r="M820" s="24" t="str">
        <f>IFERROR(__xludf.DUMMYFUNCTION("""COMPUTED_VALUE"""),"")</f>
        <v/>
      </c>
      <c r="O820" s="24" t="str">
        <f>IFERROR(__xludf.DUMMYFUNCTION("""COMPUTED_VALUE"""),"")</f>
        <v/>
      </c>
      <c r="P820" s="24" t="str">
        <f>IFERROR(__xludf.DUMMYFUNCTION("""COMPUTED_VALUE"""),"")</f>
        <v/>
      </c>
      <c r="Q820" s="24" t="str">
        <f>IFERROR(__xludf.DUMMYFUNCTION("""COMPUTED_VALUE"""),"")</f>
        <v/>
      </c>
      <c r="R820" s="24" t="s">
        <v>75</v>
      </c>
      <c r="S820" s="24" t="s">
        <v>75</v>
      </c>
      <c r="T820" s="24" t="s">
        <v>75</v>
      </c>
      <c r="U820" s="24" t="str">
        <f>IFERROR(__xludf.DUMMYFUNCTION("""COMPUTED_VALUE"""),"")</f>
        <v/>
      </c>
      <c r="V820" s="25"/>
    </row>
    <row r="821">
      <c r="J821" s="24" t="str">
        <f>IFERROR(__xludf.DUMMYFUNCTION("""COMPUTED_VALUE"""),"")</f>
        <v/>
      </c>
      <c r="K821" s="24" t="str">
        <f>IFERROR(__xludf.DUMMYFUNCTION("""COMPUTED_VALUE"""),"")</f>
        <v/>
      </c>
      <c r="L821" s="24" t="str">
        <f>IFERROR(__xludf.DUMMYFUNCTION("""COMPUTED_VALUE"""),"")</f>
        <v/>
      </c>
      <c r="M821" s="24" t="str">
        <f>IFERROR(__xludf.DUMMYFUNCTION("""COMPUTED_VALUE"""),"")</f>
        <v/>
      </c>
      <c r="O821" s="24" t="str">
        <f>IFERROR(__xludf.DUMMYFUNCTION("""COMPUTED_VALUE"""),"")</f>
        <v/>
      </c>
      <c r="P821" s="24" t="str">
        <f>IFERROR(__xludf.DUMMYFUNCTION("""COMPUTED_VALUE"""),"")</f>
        <v/>
      </c>
      <c r="Q821" s="24" t="str">
        <f>IFERROR(__xludf.DUMMYFUNCTION("""COMPUTED_VALUE"""),"")</f>
        <v/>
      </c>
      <c r="R821" s="24" t="s">
        <v>75</v>
      </c>
      <c r="S821" s="24" t="s">
        <v>75</v>
      </c>
      <c r="T821" s="24" t="s">
        <v>75</v>
      </c>
      <c r="U821" s="24" t="str">
        <f>IFERROR(__xludf.DUMMYFUNCTION("""COMPUTED_VALUE"""),"")</f>
        <v/>
      </c>
      <c r="V821" s="25"/>
    </row>
    <row r="822">
      <c r="J822" s="24" t="str">
        <f>IFERROR(__xludf.DUMMYFUNCTION("""COMPUTED_VALUE"""),"")</f>
        <v/>
      </c>
      <c r="K822" s="24" t="str">
        <f>IFERROR(__xludf.DUMMYFUNCTION("""COMPUTED_VALUE"""),"")</f>
        <v/>
      </c>
      <c r="L822" s="24" t="str">
        <f>IFERROR(__xludf.DUMMYFUNCTION("""COMPUTED_VALUE"""),"")</f>
        <v/>
      </c>
      <c r="M822" s="24" t="str">
        <f>IFERROR(__xludf.DUMMYFUNCTION("""COMPUTED_VALUE"""),"")</f>
        <v/>
      </c>
      <c r="O822" s="24" t="str">
        <f>IFERROR(__xludf.DUMMYFUNCTION("""COMPUTED_VALUE"""),"")</f>
        <v/>
      </c>
      <c r="P822" s="24" t="str">
        <f>IFERROR(__xludf.DUMMYFUNCTION("""COMPUTED_VALUE"""),"")</f>
        <v/>
      </c>
      <c r="Q822" s="24" t="str">
        <f>IFERROR(__xludf.DUMMYFUNCTION("""COMPUTED_VALUE"""),"")</f>
        <v/>
      </c>
      <c r="R822" s="24" t="s">
        <v>75</v>
      </c>
      <c r="S822" s="24" t="s">
        <v>75</v>
      </c>
      <c r="T822" s="24" t="s">
        <v>75</v>
      </c>
      <c r="U822" s="24" t="str">
        <f>IFERROR(__xludf.DUMMYFUNCTION("""COMPUTED_VALUE"""),"")</f>
        <v/>
      </c>
      <c r="V822" s="25"/>
    </row>
    <row r="823">
      <c r="J823" s="24" t="str">
        <f>IFERROR(__xludf.DUMMYFUNCTION("""COMPUTED_VALUE"""),"")</f>
        <v/>
      </c>
      <c r="K823" s="24" t="str">
        <f>IFERROR(__xludf.DUMMYFUNCTION("""COMPUTED_VALUE"""),"")</f>
        <v/>
      </c>
      <c r="L823" s="24" t="str">
        <f>IFERROR(__xludf.DUMMYFUNCTION("""COMPUTED_VALUE"""),"")</f>
        <v/>
      </c>
      <c r="M823" s="24" t="str">
        <f>IFERROR(__xludf.DUMMYFUNCTION("""COMPUTED_VALUE"""),"")</f>
        <v/>
      </c>
      <c r="O823" s="24" t="str">
        <f>IFERROR(__xludf.DUMMYFUNCTION("""COMPUTED_VALUE"""),"")</f>
        <v/>
      </c>
      <c r="P823" s="24" t="str">
        <f>IFERROR(__xludf.DUMMYFUNCTION("""COMPUTED_VALUE"""),"")</f>
        <v/>
      </c>
      <c r="Q823" s="24" t="str">
        <f>IFERROR(__xludf.DUMMYFUNCTION("""COMPUTED_VALUE"""),"")</f>
        <v/>
      </c>
      <c r="R823" s="24" t="s">
        <v>75</v>
      </c>
      <c r="S823" s="24" t="s">
        <v>75</v>
      </c>
      <c r="T823" s="24" t="s">
        <v>75</v>
      </c>
      <c r="U823" s="24" t="str">
        <f>IFERROR(__xludf.DUMMYFUNCTION("""COMPUTED_VALUE"""),"")</f>
        <v/>
      </c>
      <c r="V823" s="25"/>
    </row>
    <row r="824">
      <c r="J824" s="24" t="str">
        <f>IFERROR(__xludf.DUMMYFUNCTION("""COMPUTED_VALUE"""),"")</f>
        <v/>
      </c>
      <c r="K824" s="24" t="str">
        <f>IFERROR(__xludf.DUMMYFUNCTION("""COMPUTED_VALUE"""),"")</f>
        <v/>
      </c>
      <c r="L824" s="24" t="str">
        <f>IFERROR(__xludf.DUMMYFUNCTION("""COMPUTED_VALUE"""),"")</f>
        <v/>
      </c>
      <c r="M824" s="24" t="str">
        <f>IFERROR(__xludf.DUMMYFUNCTION("""COMPUTED_VALUE"""),"")</f>
        <v/>
      </c>
      <c r="O824" s="24" t="str">
        <f>IFERROR(__xludf.DUMMYFUNCTION("""COMPUTED_VALUE"""),"")</f>
        <v/>
      </c>
      <c r="P824" s="24" t="str">
        <f>IFERROR(__xludf.DUMMYFUNCTION("""COMPUTED_VALUE"""),"")</f>
        <v/>
      </c>
      <c r="Q824" s="24" t="str">
        <f>IFERROR(__xludf.DUMMYFUNCTION("""COMPUTED_VALUE"""),"")</f>
        <v/>
      </c>
      <c r="R824" s="24" t="s">
        <v>75</v>
      </c>
      <c r="S824" s="24" t="s">
        <v>75</v>
      </c>
      <c r="T824" s="24" t="s">
        <v>75</v>
      </c>
      <c r="U824" s="24" t="str">
        <f>IFERROR(__xludf.DUMMYFUNCTION("""COMPUTED_VALUE"""),"")</f>
        <v/>
      </c>
      <c r="V824" s="25"/>
    </row>
    <row r="825">
      <c r="J825" s="24" t="str">
        <f>IFERROR(__xludf.DUMMYFUNCTION("""COMPUTED_VALUE"""),"")</f>
        <v/>
      </c>
      <c r="K825" s="24" t="str">
        <f>IFERROR(__xludf.DUMMYFUNCTION("""COMPUTED_VALUE"""),"")</f>
        <v/>
      </c>
      <c r="L825" s="24" t="str">
        <f>IFERROR(__xludf.DUMMYFUNCTION("""COMPUTED_VALUE"""),"")</f>
        <v/>
      </c>
      <c r="M825" s="24" t="str">
        <f>IFERROR(__xludf.DUMMYFUNCTION("""COMPUTED_VALUE"""),"")</f>
        <v/>
      </c>
      <c r="O825" s="24" t="str">
        <f>IFERROR(__xludf.DUMMYFUNCTION("""COMPUTED_VALUE"""),"")</f>
        <v/>
      </c>
      <c r="P825" s="24" t="str">
        <f>IFERROR(__xludf.DUMMYFUNCTION("""COMPUTED_VALUE"""),"")</f>
        <v/>
      </c>
      <c r="Q825" s="24" t="str">
        <f>IFERROR(__xludf.DUMMYFUNCTION("""COMPUTED_VALUE"""),"")</f>
        <v/>
      </c>
      <c r="R825" s="24" t="s">
        <v>75</v>
      </c>
      <c r="S825" s="24" t="s">
        <v>75</v>
      </c>
      <c r="T825" s="24" t="s">
        <v>75</v>
      </c>
      <c r="U825" s="24" t="str">
        <f>IFERROR(__xludf.DUMMYFUNCTION("""COMPUTED_VALUE"""),"")</f>
        <v/>
      </c>
      <c r="V825" s="25"/>
    </row>
    <row r="826">
      <c r="J826" s="24" t="str">
        <f>IFERROR(__xludf.DUMMYFUNCTION("""COMPUTED_VALUE"""),"")</f>
        <v/>
      </c>
      <c r="K826" s="24" t="str">
        <f>IFERROR(__xludf.DUMMYFUNCTION("""COMPUTED_VALUE"""),"")</f>
        <v/>
      </c>
      <c r="L826" s="24" t="str">
        <f>IFERROR(__xludf.DUMMYFUNCTION("""COMPUTED_VALUE"""),"")</f>
        <v/>
      </c>
      <c r="M826" s="24" t="str">
        <f>IFERROR(__xludf.DUMMYFUNCTION("""COMPUTED_VALUE"""),"")</f>
        <v/>
      </c>
      <c r="O826" s="24" t="str">
        <f>IFERROR(__xludf.DUMMYFUNCTION("""COMPUTED_VALUE"""),"")</f>
        <v/>
      </c>
      <c r="P826" s="24" t="str">
        <f>IFERROR(__xludf.DUMMYFUNCTION("""COMPUTED_VALUE"""),"")</f>
        <v/>
      </c>
      <c r="Q826" s="24" t="str">
        <f>IFERROR(__xludf.DUMMYFUNCTION("""COMPUTED_VALUE"""),"")</f>
        <v/>
      </c>
      <c r="R826" s="24" t="s">
        <v>75</v>
      </c>
      <c r="S826" s="24" t="s">
        <v>75</v>
      </c>
      <c r="T826" s="24" t="s">
        <v>75</v>
      </c>
      <c r="U826" s="24" t="str">
        <f>IFERROR(__xludf.DUMMYFUNCTION("""COMPUTED_VALUE"""),"")</f>
        <v/>
      </c>
      <c r="V826" s="25"/>
    </row>
    <row r="827">
      <c r="J827" s="24" t="str">
        <f>IFERROR(__xludf.DUMMYFUNCTION("""COMPUTED_VALUE"""),"")</f>
        <v/>
      </c>
      <c r="K827" s="24" t="str">
        <f>IFERROR(__xludf.DUMMYFUNCTION("""COMPUTED_VALUE"""),"")</f>
        <v/>
      </c>
      <c r="L827" s="24" t="str">
        <f>IFERROR(__xludf.DUMMYFUNCTION("""COMPUTED_VALUE"""),"")</f>
        <v/>
      </c>
      <c r="M827" s="24" t="str">
        <f>IFERROR(__xludf.DUMMYFUNCTION("""COMPUTED_VALUE"""),"")</f>
        <v/>
      </c>
      <c r="O827" s="24" t="str">
        <f>IFERROR(__xludf.DUMMYFUNCTION("""COMPUTED_VALUE"""),"")</f>
        <v/>
      </c>
      <c r="P827" s="24" t="str">
        <f>IFERROR(__xludf.DUMMYFUNCTION("""COMPUTED_VALUE"""),"")</f>
        <v/>
      </c>
      <c r="Q827" s="24" t="str">
        <f>IFERROR(__xludf.DUMMYFUNCTION("""COMPUTED_VALUE"""),"")</f>
        <v/>
      </c>
      <c r="R827" s="24" t="s">
        <v>75</v>
      </c>
      <c r="S827" s="24" t="s">
        <v>75</v>
      </c>
      <c r="T827" s="24" t="s">
        <v>75</v>
      </c>
      <c r="U827" s="24" t="str">
        <f>IFERROR(__xludf.DUMMYFUNCTION("""COMPUTED_VALUE"""),"")</f>
        <v/>
      </c>
      <c r="V827" s="25"/>
    </row>
    <row r="828">
      <c r="J828" s="24" t="str">
        <f>IFERROR(__xludf.DUMMYFUNCTION("""COMPUTED_VALUE"""),"")</f>
        <v/>
      </c>
      <c r="K828" s="24" t="str">
        <f>IFERROR(__xludf.DUMMYFUNCTION("""COMPUTED_VALUE"""),"")</f>
        <v/>
      </c>
      <c r="L828" s="24" t="str">
        <f>IFERROR(__xludf.DUMMYFUNCTION("""COMPUTED_VALUE"""),"")</f>
        <v/>
      </c>
      <c r="M828" s="24" t="str">
        <f>IFERROR(__xludf.DUMMYFUNCTION("""COMPUTED_VALUE"""),"")</f>
        <v/>
      </c>
      <c r="O828" s="24" t="str">
        <f>IFERROR(__xludf.DUMMYFUNCTION("""COMPUTED_VALUE"""),"")</f>
        <v/>
      </c>
      <c r="P828" s="24" t="str">
        <f>IFERROR(__xludf.DUMMYFUNCTION("""COMPUTED_VALUE"""),"")</f>
        <v/>
      </c>
      <c r="Q828" s="24" t="str">
        <f>IFERROR(__xludf.DUMMYFUNCTION("""COMPUTED_VALUE"""),"")</f>
        <v/>
      </c>
      <c r="R828" s="24" t="s">
        <v>75</v>
      </c>
      <c r="S828" s="24" t="s">
        <v>75</v>
      </c>
      <c r="T828" s="24" t="s">
        <v>75</v>
      </c>
      <c r="U828" s="24" t="str">
        <f>IFERROR(__xludf.DUMMYFUNCTION("""COMPUTED_VALUE"""),"")</f>
        <v/>
      </c>
      <c r="V828" s="25"/>
    </row>
    <row r="829">
      <c r="J829" s="24" t="str">
        <f>IFERROR(__xludf.DUMMYFUNCTION("""COMPUTED_VALUE"""),"")</f>
        <v/>
      </c>
      <c r="K829" s="24" t="str">
        <f>IFERROR(__xludf.DUMMYFUNCTION("""COMPUTED_VALUE"""),"")</f>
        <v/>
      </c>
      <c r="L829" s="24" t="str">
        <f>IFERROR(__xludf.DUMMYFUNCTION("""COMPUTED_VALUE"""),"")</f>
        <v/>
      </c>
      <c r="M829" s="24" t="str">
        <f>IFERROR(__xludf.DUMMYFUNCTION("""COMPUTED_VALUE"""),"")</f>
        <v/>
      </c>
      <c r="O829" s="24" t="str">
        <f>IFERROR(__xludf.DUMMYFUNCTION("""COMPUTED_VALUE"""),"")</f>
        <v/>
      </c>
      <c r="P829" s="24" t="str">
        <f>IFERROR(__xludf.DUMMYFUNCTION("""COMPUTED_VALUE"""),"")</f>
        <v/>
      </c>
      <c r="Q829" s="24" t="str">
        <f>IFERROR(__xludf.DUMMYFUNCTION("""COMPUTED_VALUE"""),"")</f>
        <v/>
      </c>
      <c r="R829" s="24" t="s">
        <v>75</v>
      </c>
      <c r="S829" s="24" t="s">
        <v>75</v>
      </c>
      <c r="T829" s="24" t="s">
        <v>75</v>
      </c>
      <c r="U829" s="24" t="str">
        <f>IFERROR(__xludf.DUMMYFUNCTION("""COMPUTED_VALUE"""),"")</f>
        <v/>
      </c>
      <c r="V829" s="25"/>
    </row>
    <row r="830">
      <c r="J830" s="24" t="str">
        <f>IFERROR(__xludf.DUMMYFUNCTION("""COMPUTED_VALUE"""),"")</f>
        <v/>
      </c>
      <c r="K830" s="24" t="str">
        <f>IFERROR(__xludf.DUMMYFUNCTION("""COMPUTED_VALUE"""),"")</f>
        <v/>
      </c>
      <c r="L830" s="24" t="str">
        <f>IFERROR(__xludf.DUMMYFUNCTION("""COMPUTED_VALUE"""),"")</f>
        <v/>
      </c>
      <c r="M830" s="24" t="str">
        <f>IFERROR(__xludf.DUMMYFUNCTION("""COMPUTED_VALUE"""),"")</f>
        <v/>
      </c>
      <c r="O830" s="24" t="str">
        <f>IFERROR(__xludf.DUMMYFUNCTION("""COMPUTED_VALUE"""),"")</f>
        <v/>
      </c>
      <c r="P830" s="24" t="str">
        <f>IFERROR(__xludf.DUMMYFUNCTION("""COMPUTED_VALUE"""),"")</f>
        <v/>
      </c>
      <c r="Q830" s="24" t="str">
        <f>IFERROR(__xludf.DUMMYFUNCTION("""COMPUTED_VALUE"""),"")</f>
        <v/>
      </c>
      <c r="R830" s="24" t="s">
        <v>75</v>
      </c>
      <c r="S830" s="24" t="s">
        <v>75</v>
      </c>
      <c r="T830" s="24" t="s">
        <v>75</v>
      </c>
      <c r="U830" s="24" t="str">
        <f>IFERROR(__xludf.DUMMYFUNCTION("""COMPUTED_VALUE"""),"")</f>
        <v/>
      </c>
      <c r="V830" s="25"/>
    </row>
    <row r="831">
      <c r="J831" s="24" t="str">
        <f>IFERROR(__xludf.DUMMYFUNCTION("""COMPUTED_VALUE"""),"")</f>
        <v/>
      </c>
      <c r="K831" s="24" t="str">
        <f>IFERROR(__xludf.DUMMYFUNCTION("""COMPUTED_VALUE"""),"")</f>
        <v/>
      </c>
      <c r="L831" s="24" t="str">
        <f>IFERROR(__xludf.DUMMYFUNCTION("""COMPUTED_VALUE"""),"")</f>
        <v/>
      </c>
      <c r="M831" s="24" t="str">
        <f>IFERROR(__xludf.DUMMYFUNCTION("""COMPUTED_VALUE"""),"")</f>
        <v/>
      </c>
      <c r="O831" s="24" t="str">
        <f>IFERROR(__xludf.DUMMYFUNCTION("""COMPUTED_VALUE"""),"")</f>
        <v/>
      </c>
      <c r="P831" s="24" t="str">
        <f>IFERROR(__xludf.DUMMYFUNCTION("""COMPUTED_VALUE"""),"")</f>
        <v/>
      </c>
      <c r="Q831" s="24" t="str">
        <f>IFERROR(__xludf.DUMMYFUNCTION("""COMPUTED_VALUE"""),"")</f>
        <v/>
      </c>
      <c r="R831" s="24" t="s">
        <v>75</v>
      </c>
      <c r="S831" s="24" t="s">
        <v>75</v>
      </c>
      <c r="T831" s="24" t="s">
        <v>75</v>
      </c>
      <c r="U831" s="24" t="str">
        <f>IFERROR(__xludf.DUMMYFUNCTION("""COMPUTED_VALUE"""),"")</f>
        <v/>
      </c>
      <c r="V831" s="25"/>
    </row>
    <row r="832">
      <c r="J832" s="24" t="str">
        <f>IFERROR(__xludf.DUMMYFUNCTION("""COMPUTED_VALUE"""),"")</f>
        <v/>
      </c>
      <c r="K832" s="24" t="str">
        <f>IFERROR(__xludf.DUMMYFUNCTION("""COMPUTED_VALUE"""),"")</f>
        <v/>
      </c>
      <c r="L832" s="24" t="str">
        <f>IFERROR(__xludf.DUMMYFUNCTION("""COMPUTED_VALUE"""),"")</f>
        <v/>
      </c>
      <c r="M832" s="24" t="str">
        <f>IFERROR(__xludf.DUMMYFUNCTION("""COMPUTED_VALUE"""),"")</f>
        <v/>
      </c>
      <c r="O832" s="24" t="str">
        <f>IFERROR(__xludf.DUMMYFUNCTION("""COMPUTED_VALUE"""),"")</f>
        <v/>
      </c>
      <c r="P832" s="24" t="str">
        <f>IFERROR(__xludf.DUMMYFUNCTION("""COMPUTED_VALUE"""),"")</f>
        <v/>
      </c>
      <c r="Q832" s="24" t="str">
        <f>IFERROR(__xludf.DUMMYFUNCTION("""COMPUTED_VALUE"""),"")</f>
        <v/>
      </c>
      <c r="R832" s="24" t="s">
        <v>75</v>
      </c>
      <c r="S832" s="24" t="s">
        <v>75</v>
      </c>
      <c r="T832" s="24" t="s">
        <v>75</v>
      </c>
      <c r="U832" s="24" t="str">
        <f>IFERROR(__xludf.DUMMYFUNCTION("""COMPUTED_VALUE"""),"")</f>
        <v/>
      </c>
      <c r="V832" s="25"/>
    </row>
    <row r="833">
      <c r="J833" s="24" t="str">
        <f>IFERROR(__xludf.DUMMYFUNCTION("""COMPUTED_VALUE"""),"")</f>
        <v/>
      </c>
      <c r="K833" s="24" t="str">
        <f>IFERROR(__xludf.DUMMYFUNCTION("""COMPUTED_VALUE"""),"")</f>
        <v/>
      </c>
      <c r="L833" s="24" t="str">
        <f>IFERROR(__xludf.DUMMYFUNCTION("""COMPUTED_VALUE"""),"")</f>
        <v/>
      </c>
      <c r="M833" s="24" t="str">
        <f>IFERROR(__xludf.DUMMYFUNCTION("""COMPUTED_VALUE"""),"")</f>
        <v/>
      </c>
      <c r="O833" s="24" t="str">
        <f>IFERROR(__xludf.DUMMYFUNCTION("""COMPUTED_VALUE"""),"")</f>
        <v/>
      </c>
      <c r="P833" s="24" t="str">
        <f>IFERROR(__xludf.DUMMYFUNCTION("""COMPUTED_VALUE"""),"")</f>
        <v/>
      </c>
      <c r="Q833" s="24" t="str">
        <f>IFERROR(__xludf.DUMMYFUNCTION("""COMPUTED_VALUE"""),"")</f>
        <v/>
      </c>
      <c r="R833" s="24" t="s">
        <v>75</v>
      </c>
      <c r="S833" s="24" t="s">
        <v>75</v>
      </c>
      <c r="T833" s="24" t="s">
        <v>75</v>
      </c>
      <c r="U833" s="24" t="str">
        <f>IFERROR(__xludf.DUMMYFUNCTION("""COMPUTED_VALUE"""),"")</f>
        <v/>
      </c>
      <c r="V833" s="25"/>
    </row>
    <row r="834">
      <c r="J834" s="24" t="str">
        <f>IFERROR(__xludf.DUMMYFUNCTION("""COMPUTED_VALUE"""),"")</f>
        <v/>
      </c>
      <c r="K834" s="24" t="str">
        <f>IFERROR(__xludf.DUMMYFUNCTION("""COMPUTED_VALUE"""),"")</f>
        <v/>
      </c>
      <c r="L834" s="24" t="str">
        <f>IFERROR(__xludf.DUMMYFUNCTION("""COMPUTED_VALUE"""),"")</f>
        <v/>
      </c>
      <c r="M834" s="24" t="str">
        <f>IFERROR(__xludf.DUMMYFUNCTION("""COMPUTED_VALUE"""),"")</f>
        <v/>
      </c>
      <c r="O834" s="24" t="str">
        <f>IFERROR(__xludf.DUMMYFUNCTION("""COMPUTED_VALUE"""),"")</f>
        <v/>
      </c>
      <c r="P834" s="24" t="str">
        <f>IFERROR(__xludf.DUMMYFUNCTION("""COMPUTED_VALUE"""),"")</f>
        <v/>
      </c>
      <c r="Q834" s="24" t="str">
        <f>IFERROR(__xludf.DUMMYFUNCTION("""COMPUTED_VALUE"""),"")</f>
        <v/>
      </c>
      <c r="R834" s="24" t="s">
        <v>75</v>
      </c>
      <c r="S834" s="24" t="s">
        <v>75</v>
      </c>
      <c r="T834" s="24" t="s">
        <v>75</v>
      </c>
      <c r="U834" s="24" t="str">
        <f>IFERROR(__xludf.DUMMYFUNCTION("""COMPUTED_VALUE"""),"")</f>
        <v/>
      </c>
      <c r="V834" s="25"/>
    </row>
    <row r="835">
      <c r="J835" s="24" t="str">
        <f>IFERROR(__xludf.DUMMYFUNCTION("""COMPUTED_VALUE"""),"")</f>
        <v/>
      </c>
      <c r="K835" s="24" t="str">
        <f>IFERROR(__xludf.DUMMYFUNCTION("""COMPUTED_VALUE"""),"")</f>
        <v/>
      </c>
      <c r="L835" s="24" t="str">
        <f>IFERROR(__xludf.DUMMYFUNCTION("""COMPUTED_VALUE"""),"")</f>
        <v/>
      </c>
      <c r="M835" s="24" t="str">
        <f>IFERROR(__xludf.DUMMYFUNCTION("""COMPUTED_VALUE"""),"")</f>
        <v/>
      </c>
      <c r="O835" s="24" t="str">
        <f>IFERROR(__xludf.DUMMYFUNCTION("""COMPUTED_VALUE"""),"")</f>
        <v/>
      </c>
      <c r="P835" s="24" t="str">
        <f>IFERROR(__xludf.DUMMYFUNCTION("""COMPUTED_VALUE"""),"")</f>
        <v/>
      </c>
      <c r="Q835" s="24" t="str">
        <f>IFERROR(__xludf.DUMMYFUNCTION("""COMPUTED_VALUE"""),"")</f>
        <v/>
      </c>
      <c r="R835" s="24" t="s">
        <v>75</v>
      </c>
      <c r="S835" s="24" t="s">
        <v>75</v>
      </c>
      <c r="T835" s="24" t="s">
        <v>75</v>
      </c>
      <c r="U835" s="24" t="str">
        <f>IFERROR(__xludf.DUMMYFUNCTION("""COMPUTED_VALUE"""),"")</f>
        <v/>
      </c>
      <c r="V835" s="25"/>
    </row>
    <row r="836">
      <c r="J836" s="24" t="str">
        <f>IFERROR(__xludf.DUMMYFUNCTION("""COMPUTED_VALUE"""),"")</f>
        <v/>
      </c>
      <c r="K836" s="24" t="str">
        <f>IFERROR(__xludf.DUMMYFUNCTION("""COMPUTED_VALUE"""),"")</f>
        <v/>
      </c>
      <c r="L836" s="24" t="str">
        <f>IFERROR(__xludf.DUMMYFUNCTION("""COMPUTED_VALUE"""),"")</f>
        <v/>
      </c>
      <c r="M836" s="24" t="str">
        <f>IFERROR(__xludf.DUMMYFUNCTION("""COMPUTED_VALUE"""),"")</f>
        <v/>
      </c>
      <c r="O836" s="24" t="str">
        <f>IFERROR(__xludf.DUMMYFUNCTION("""COMPUTED_VALUE"""),"")</f>
        <v/>
      </c>
      <c r="P836" s="24" t="str">
        <f>IFERROR(__xludf.DUMMYFUNCTION("""COMPUTED_VALUE"""),"")</f>
        <v/>
      </c>
      <c r="Q836" s="24" t="str">
        <f>IFERROR(__xludf.DUMMYFUNCTION("""COMPUTED_VALUE"""),"")</f>
        <v/>
      </c>
      <c r="R836" s="24" t="s">
        <v>75</v>
      </c>
      <c r="S836" s="24" t="s">
        <v>75</v>
      </c>
      <c r="T836" s="24" t="s">
        <v>75</v>
      </c>
      <c r="U836" s="24" t="str">
        <f>IFERROR(__xludf.DUMMYFUNCTION("""COMPUTED_VALUE"""),"")</f>
        <v/>
      </c>
      <c r="V836" s="25"/>
    </row>
    <row r="837">
      <c r="J837" s="24" t="str">
        <f>IFERROR(__xludf.DUMMYFUNCTION("""COMPUTED_VALUE"""),"")</f>
        <v/>
      </c>
      <c r="K837" s="24" t="str">
        <f>IFERROR(__xludf.DUMMYFUNCTION("""COMPUTED_VALUE"""),"")</f>
        <v/>
      </c>
      <c r="L837" s="24" t="str">
        <f>IFERROR(__xludf.DUMMYFUNCTION("""COMPUTED_VALUE"""),"")</f>
        <v/>
      </c>
      <c r="M837" s="24" t="str">
        <f>IFERROR(__xludf.DUMMYFUNCTION("""COMPUTED_VALUE"""),"")</f>
        <v/>
      </c>
      <c r="O837" s="24" t="str">
        <f>IFERROR(__xludf.DUMMYFUNCTION("""COMPUTED_VALUE"""),"")</f>
        <v/>
      </c>
      <c r="P837" s="24" t="str">
        <f>IFERROR(__xludf.DUMMYFUNCTION("""COMPUTED_VALUE"""),"")</f>
        <v/>
      </c>
      <c r="Q837" s="24" t="str">
        <f>IFERROR(__xludf.DUMMYFUNCTION("""COMPUTED_VALUE"""),"")</f>
        <v/>
      </c>
      <c r="R837" s="24" t="s">
        <v>75</v>
      </c>
      <c r="S837" s="24" t="s">
        <v>75</v>
      </c>
      <c r="T837" s="24" t="s">
        <v>75</v>
      </c>
      <c r="U837" s="24" t="str">
        <f>IFERROR(__xludf.DUMMYFUNCTION("""COMPUTED_VALUE"""),"")</f>
        <v/>
      </c>
      <c r="V837" s="25"/>
    </row>
    <row r="838">
      <c r="J838" s="24" t="str">
        <f>IFERROR(__xludf.DUMMYFUNCTION("""COMPUTED_VALUE"""),"")</f>
        <v/>
      </c>
      <c r="K838" s="24" t="str">
        <f>IFERROR(__xludf.DUMMYFUNCTION("""COMPUTED_VALUE"""),"")</f>
        <v/>
      </c>
      <c r="L838" s="24" t="str">
        <f>IFERROR(__xludf.DUMMYFUNCTION("""COMPUTED_VALUE"""),"")</f>
        <v/>
      </c>
      <c r="M838" s="24" t="str">
        <f>IFERROR(__xludf.DUMMYFUNCTION("""COMPUTED_VALUE"""),"")</f>
        <v/>
      </c>
      <c r="O838" s="24" t="str">
        <f>IFERROR(__xludf.DUMMYFUNCTION("""COMPUTED_VALUE"""),"")</f>
        <v/>
      </c>
      <c r="P838" s="24" t="str">
        <f>IFERROR(__xludf.DUMMYFUNCTION("""COMPUTED_VALUE"""),"")</f>
        <v/>
      </c>
      <c r="Q838" s="24" t="str">
        <f>IFERROR(__xludf.DUMMYFUNCTION("""COMPUTED_VALUE"""),"")</f>
        <v/>
      </c>
      <c r="R838" s="24" t="s">
        <v>75</v>
      </c>
      <c r="S838" s="24" t="s">
        <v>75</v>
      </c>
      <c r="T838" s="24" t="s">
        <v>75</v>
      </c>
      <c r="U838" s="24" t="str">
        <f>IFERROR(__xludf.DUMMYFUNCTION("""COMPUTED_VALUE"""),"")</f>
        <v/>
      </c>
      <c r="V838" s="25"/>
    </row>
    <row r="839">
      <c r="J839" s="24" t="str">
        <f>IFERROR(__xludf.DUMMYFUNCTION("""COMPUTED_VALUE"""),"")</f>
        <v/>
      </c>
      <c r="K839" s="24" t="str">
        <f>IFERROR(__xludf.DUMMYFUNCTION("""COMPUTED_VALUE"""),"")</f>
        <v/>
      </c>
      <c r="L839" s="24" t="str">
        <f>IFERROR(__xludf.DUMMYFUNCTION("""COMPUTED_VALUE"""),"")</f>
        <v/>
      </c>
      <c r="M839" s="24" t="str">
        <f>IFERROR(__xludf.DUMMYFUNCTION("""COMPUTED_VALUE"""),"")</f>
        <v/>
      </c>
      <c r="O839" s="24" t="str">
        <f>IFERROR(__xludf.DUMMYFUNCTION("""COMPUTED_VALUE"""),"")</f>
        <v/>
      </c>
      <c r="P839" s="24" t="str">
        <f>IFERROR(__xludf.DUMMYFUNCTION("""COMPUTED_VALUE"""),"")</f>
        <v/>
      </c>
      <c r="Q839" s="24" t="str">
        <f>IFERROR(__xludf.DUMMYFUNCTION("""COMPUTED_VALUE"""),"")</f>
        <v/>
      </c>
      <c r="R839" s="24" t="s">
        <v>75</v>
      </c>
      <c r="S839" s="24" t="s">
        <v>75</v>
      </c>
      <c r="T839" s="24" t="s">
        <v>75</v>
      </c>
      <c r="U839" s="24" t="str">
        <f>IFERROR(__xludf.DUMMYFUNCTION("""COMPUTED_VALUE"""),"")</f>
        <v/>
      </c>
      <c r="V839" s="25"/>
    </row>
    <row r="840">
      <c r="J840" s="24" t="str">
        <f>IFERROR(__xludf.DUMMYFUNCTION("""COMPUTED_VALUE"""),"")</f>
        <v/>
      </c>
      <c r="K840" s="24" t="str">
        <f>IFERROR(__xludf.DUMMYFUNCTION("""COMPUTED_VALUE"""),"")</f>
        <v/>
      </c>
      <c r="L840" s="24" t="str">
        <f>IFERROR(__xludf.DUMMYFUNCTION("""COMPUTED_VALUE"""),"")</f>
        <v/>
      </c>
      <c r="M840" s="24" t="str">
        <f>IFERROR(__xludf.DUMMYFUNCTION("""COMPUTED_VALUE"""),"")</f>
        <v/>
      </c>
      <c r="O840" s="24" t="str">
        <f>IFERROR(__xludf.DUMMYFUNCTION("""COMPUTED_VALUE"""),"")</f>
        <v/>
      </c>
      <c r="P840" s="24" t="str">
        <f>IFERROR(__xludf.DUMMYFUNCTION("""COMPUTED_VALUE"""),"")</f>
        <v/>
      </c>
      <c r="Q840" s="24" t="str">
        <f>IFERROR(__xludf.DUMMYFUNCTION("""COMPUTED_VALUE"""),"")</f>
        <v/>
      </c>
      <c r="R840" s="24" t="s">
        <v>75</v>
      </c>
      <c r="S840" s="24" t="s">
        <v>75</v>
      </c>
      <c r="T840" s="24" t="s">
        <v>75</v>
      </c>
      <c r="U840" s="24" t="str">
        <f>IFERROR(__xludf.DUMMYFUNCTION("""COMPUTED_VALUE"""),"")</f>
        <v/>
      </c>
      <c r="V840" s="25"/>
    </row>
    <row r="841">
      <c r="J841" s="24" t="str">
        <f>IFERROR(__xludf.DUMMYFUNCTION("""COMPUTED_VALUE"""),"")</f>
        <v/>
      </c>
      <c r="K841" s="24" t="str">
        <f>IFERROR(__xludf.DUMMYFUNCTION("""COMPUTED_VALUE"""),"")</f>
        <v/>
      </c>
      <c r="L841" s="24" t="str">
        <f>IFERROR(__xludf.DUMMYFUNCTION("""COMPUTED_VALUE"""),"")</f>
        <v/>
      </c>
      <c r="M841" s="24" t="str">
        <f>IFERROR(__xludf.DUMMYFUNCTION("""COMPUTED_VALUE"""),"")</f>
        <v/>
      </c>
      <c r="O841" s="24" t="str">
        <f>IFERROR(__xludf.DUMMYFUNCTION("""COMPUTED_VALUE"""),"")</f>
        <v/>
      </c>
      <c r="P841" s="24" t="str">
        <f>IFERROR(__xludf.DUMMYFUNCTION("""COMPUTED_VALUE"""),"")</f>
        <v/>
      </c>
      <c r="Q841" s="24" t="str">
        <f>IFERROR(__xludf.DUMMYFUNCTION("""COMPUTED_VALUE"""),"")</f>
        <v/>
      </c>
      <c r="R841" s="24" t="s">
        <v>75</v>
      </c>
      <c r="S841" s="24" t="s">
        <v>75</v>
      </c>
      <c r="T841" s="24" t="s">
        <v>75</v>
      </c>
      <c r="U841" s="24" t="str">
        <f>IFERROR(__xludf.DUMMYFUNCTION("""COMPUTED_VALUE"""),"")</f>
        <v/>
      </c>
      <c r="V841" s="25"/>
    </row>
    <row r="842">
      <c r="J842" s="24" t="str">
        <f>IFERROR(__xludf.DUMMYFUNCTION("""COMPUTED_VALUE"""),"")</f>
        <v/>
      </c>
      <c r="K842" s="24" t="str">
        <f>IFERROR(__xludf.DUMMYFUNCTION("""COMPUTED_VALUE"""),"")</f>
        <v/>
      </c>
      <c r="L842" s="24" t="str">
        <f>IFERROR(__xludf.DUMMYFUNCTION("""COMPUTED_VALUE"""),"")</f>
        <v/>
      </c>
      <c r="M842" s="24" t="str">
        <f>IFERROR(__xludf.DUMMYFUNCTION("""COMPUTED_VALUE"""),"")</f>
        <v/>
      </c>
      <c r="O842" s="24" t="str">
        <f>IFERROR(__xludf.DUMMYFUNCTION("""COMPUTED_VALUE"""),"")</f>
        <v/>
      </c>
      <c r="P842" s="24" t="str">
        <f>IFERROR(__xludf.DUMMYFUNCTION("""COMPUTED_VALUE"""),"")</f>
        <v/>
      </c>
      <c r="Q842" s="24" t="str">
        <f>IFERROR(__xludf.DUMMYFUNCTION("""COMPUTED_VALUE"""),"")</f>
        <v/>
      </c>
      <c r="R842" s="24" t="s">
        <v>75</v>
      </c>
      <c r="S842" s="24" t="s">
        <v>75</v>
      </c>
      <c r="T842" s="24" t="s">
        <v>75</v>
      </c>
      <c r="U842" s="24" t="str">
        <f>IFERROR(__xludf.DUMMYFUNCTION("""COMPUTED_VALUE"""),"")</f>
        <v/>
      </c>
      <c r="V842" s="25"/>
    </row>
    <row r="843">
      <c r="J843" s="24" t="str">
        <f>IFERROR(__xludf.DUMMYFUNCTION("""COMPUTED_VALUE"""),"")</f>
        <v/>
      </c>
      <c r="K843" s="24" t="str">
        <f>IFERROR(__xludf.DUMMYFUNCTION("""COMPUTED_VALUE"""),"")</f>
        <v/>
      </c>
      <c r="L843" s="24" t="str">
        <f>IFERROR(__xludf.DUMMYFUNCTION("""COMPUTED_VALUE"""),"")</f>
        <v/>
      </c>
      <c r="M843" s="24" t="str">
        <f>IFERROR(__xludf.DUMMYFUNCTION("""COMPUTED_VALUE"""),"")</f>
        <v/>
      </c>
      <c r="O843" s="24" t="str">
        <f>IFERROR(__xludf.DUMMYFUNCTION("""COMPUTED_VALUE"""),"")</f>
        <v/>
      </c>
      <c r="P843" s="24" t="str">
        <f>IFERROR(__xludf.DUMMYFUNCTION("""COMPUTED_VALUE"""),"")</f>
        <v/>
      </c>
      <c r="Q843" s="24" t="str">
        <f>IFERROR(__xludf.DUMMYFUNCTION("""COMPUTED_VALUE"""),"")</f>
        <v/>
      </c>
      <c r="R843" s="24" t="s">
        <v>75</v>
      </c>
      <c r="S843" s="24" t="s">
        <v>75</v>
      </c>
      <c r="T843" s="24" t="s">
        <v>75</v>
      </c>
      <c r="U843" s="24" t="str">
        <f>IFERROR(__xludf.DUMMYFUNCTION("""COMPUTED_VALUE"""),"")</f>
        <v/>
      </c>
      <c r="V843" s="25"/>
    </row>
    <row r="844">
      <c r="J844" s="24" t="str">
        <f>IFERROR(__xludf.DUMMYFUNCTION("""COMPUTED_VALUE"""),"")</f>
        <v/>
      </c>
      <c r="K844" s="24" t="str">
        <f>IFERROR(__xludf.DUMMYFUNCTION("""COMPUTED_VALUE"""),"")</f>
        <v/>
      </c>
      <c r="L844" s="24" t="str">
        <f>IFERROR(__xludf.DUMMYFUNCTION("""COMPUTED_VALUE"""),"")</f>
        <v/>
      </c>
      <c r="M844" s="24" t="str">
        <f>IFERROR(__xludf.DUMMYFUNCTION("""COMPUTED_VALUE"""),"")</f>
        <v/>
      </c>
      <c r="O844" s="24" t="str">
        <f>IFERROR(__xludf.DUMMYFUNCTION("""COMPUTED_VALUE"""),"")</f>
        <v/>
      </c>
      <c r="P844" s="24" t="str">
        <f>IFERROR(__xludf.DUMMYFUNCTION("""COMPUTED_VALUE"""),"")</f>
        <v/>
      </c>
      <c r="Q844" s="24" t="str">
        <f>IFERROR(__xludf.DUMMYFUNCTION("""COMPUTED_VALUE"""),"")</f>
        <v/>
      </c>
      <c r="R844" s="24" t="s">
        <v>75</v>
      </c>
      <c r="S844" s="24" t="s">
        <v>75</v>
      </c>
      <c r="T844" s="24" t="s">
        <v>75</v>
      </c>
      <c r="U844" s="24" t="str">
        <f>IFERROR(__xludf.DUMMYFUNCTION("""COMPUTED_VALUE"""),"")</f>
        <v/>
      </c>
      <c r="V844" s="25"/>
    </row>
    <row r="845">
      <c r="J845" s="24" t="str">
        <f>IFERROR(__xludf.DUMMYFUNCTION("""COMPUTED_VALUE"""),"")</f>
        <v/>
      </c>
      <c r="K845" s="24" t="str">
        <f>IFERROR(__xludf.DUMMYFUNCTION("""COMPUTED_VALUE"""),"")</f>
        <v/>
      </c>
      <c r="L845" s="24" t="str">
        <f>IFERROR(__xludf.DUMMYFUNCTION("""COMPUTED_VALUE"""),"")</f>
        <v/>
      </c>
      <c r="M845" s="24" t="str">
        <f>IFERROR(__xludf.DUMMYFUNCTION("""COMPUTED_VALUE"""),"")</f>
        <v/>
      </c>
      <c r="O845" s="24" t="str">
        <f>IFERROR(__xludf.DUMMYFUNCTION("""COMPUTED_VALUE"""),"")</f>
        <v/>
      </c>
      <c r="P845" s="24" t="str">
        <f>IFERROR(__xludf.DUMMYFUNCTION("""COMPUTED_VALUE"""),"")</f>
        <v/>
      </c>
      <c r="Q845" s="24" t="str">
        <f>IFERROR(__xludf.DUMMYFUNCTION("""COMPUTED_VALUE"""),"")</f>
        <v/>
      </c>
      <c r="R845" s="24" t="s">
        <v>75</v>
      </c>
      <c r="S845" s="24" t="s">
        <v>75</v>
      </c>
      <c r="T845" s="24" t="s">
        <v>75</v>
      </c>
      <c r="U845" s="24" t="str">
        <f>IFERROR(__xludf.DUMMYFUNCTION("""COMPUTED_VALUE"""),"")</f>
        <v/>
      </c>
      <c r="V845" s="25"/>
    </row>
    <row r="846">
      <c r="J846" s="24" t="str">
        <f>IFERROR(__xludf.DUMMYFUNCTION("""COMPUTED_VALUE"""),"")</f>
        <v/>
      </c>
      <c r="K846" s="24" t="str">
        <f>IFERROR(__xludf.DUMMYFUNCTION("""COMPUTED_VALUE"""),"")</f>
        <v/>
      </c>
      <c r="L846" s="24" t="str">
        <f>IFERROR(__xludf.DUMMYFUNCTION("""COMPUTED_VALUE"""),"")</f>
        <v/>
      </c>
      <c r="M846" s="24" t="str">
        <f>IFERROR(__xludf.DUMMYFUNCTION("""COMPUTED_VALUE"""),"")</f>
        <v/>
      </c>
      <c r="O846" s="24" t="str">
        <f>IFERROR(__xludf.DUMMYFUNCTION("""COMPUTED_VALUE"""),"")</f>
        <v/>
      </c>
      <c r="P846" s="24" t="str">
        <f>IFERROR(__xludf.DUMMYFUNCTION("""COMPUTED_VALUE"""),"")</f>
        <v/>
      </c>
      <c r="Q846" s="24" t="str">
        <f>IFERROR(__xludf.DUMMYFUNCTION("""COMPUTED_VALUE"""),"")</f>
        <v/>
      </c>
      <c r="R846" s="24" t="s">
        <v>75</v>
      </c>
      <c r="S846" s="24" t="s">
        <v>75</v>
      </c>
      <c r="T846" s="24" t="s">
        <v>75</v>
      </c>
      <c r="U846" s="24" t="str">
        <f>IFERROR(__xludf.DUMMYFUNCTION("""COMPUTED_VALUE"""),"")</f>
        <v/>
      </c>
      <c r="V846" s="25"/>
    </row>
    <row r="847">
      <c r="J847" s="24" t="str">
        <f>IFERROR(__xludf.DUMMYFUNCTION("""COMPUTED_VALUE"""),"")</f>
        <v/>
      </c>
      <c r="K847" s="24" t="str">
        <f>IFERROR(__xludf.DUMMYFUNCTION("""COMPUTED_VALUE"""),"")</f>
        <v/>
      </c>
      <c r="L847" s="24" t="str">
        <f>IFERROR(__xludf.DUMMYFUNCTION("""COMPUTED_VALUE"""),"")</f>
        <v/>
      </c>
      <c r="M847" s="24" t="str">
        <f>IFERROR(__xludf.DUMMYFUNCTION("""COMPUTED_VALUE"""),"")</f>
        <v/>
      </c>
      <c r="O847" s="24" t="str">
        <f>IFERROR(__xludf.DUMMYFUNCTION("""COMPUTED_VALUE"""),"")</f>
        <v/>
      </c>
      <c r="P847" s="24" t="str">
        <f>IFERROR(__xludf.DUMMYFUNCTION("""COMPUTED_VALUE"""),"")</f>
        <v/>
      </c>
      <c r="Q847" s="24" t="str">
        <f>IFERROR(__xludf.DUMMYFUNCTION("""COMPUTED_VALUE"""),"")</f>
        <v/>
      </c>
      <c r="R847" s="24" t="s">
        <v>75</v>
      </c>
      <c r="S847" s="24" t="s">
        <v>75</v>
      </c>
      <c r="T847" s="24" t="s">
        <v>75</v>
      </c>
      <c r="U847" s="24" t="str">
        <f>IFERROR(__xludf.DUMMYFUNCTION("""COMPUTED_VALUE"""),"")</f>
        <v/>
      </c>
      <c r="V847" s="25"/>
    </row>
    <row r="848">
      <c r="J848" s="24" t="str">
        <f>IFERROR(__xludf.DUMMYFUNCTION("""COMPUTED_VALUE"""),"")</f>
        <v/>
      </c>
      <c r="K848" s="24" t="str">
        <f>IFERROR(__xludf.DUMMYFUNCTION("""COMPUTED_VALUE"""),"")</f>
        <v/>
      </c>
      <c r="L848" s="24" t="str">
        <f>IFERROR(__xludf.DUMMYFUNCTION("""COMPUTED_VALUE"""),"")</f>
        <v/>
      </c>
      <c r="M848" s="24" t="str">
        <f>IFERROR(__xludf.DUMMYFUNCTION("""COMPUTED_VALUE"""),"")</f>
        <v/>
      </c>
      <c r="O848" s="24" t="str">
        <f>IFERROR(__xludf.DUMMYFUNCTION("""COMPUTED_VALUE"""),"")</f>
        <v/>
      </c>
      <c r="P848" s="24" t="str">
        <f>IFERROR(__xludf.DUMMYFUNCTION("""COMPUTED_VALUE"""),"")</f>
        <v/>
      </c>
      <c r="Q848" s="24" t="str">
        <f>IFERROR(__xludf.DUMMYFUNCTION("""COMPUTED_VALUE"""),"")</f>
        <v/>
      </c>
      <c r="R848" s="24" t="s">
        <v>75</v>
      </c>
      <c r="S848" s="24" t="s">
        <v>75</v>
      </c>
      <c r="T848" s="24" t="s">
        <v>75</v>
      </c>
      <c r="U848" s="24" t="str">
        <f>IFERROR(__xludf.DUMMYFUNCTION("""COMPUTED_VALUE"""),"")</f>
        <v/>
      </c>
      <c r="V848" s="25"/>
    </row>
    <row r="849">
      <c r="J849" s="24" t="str">
        <f>IFERROR(__xludf.DUMMYFUNCTION("""COMPUTED_VALUE"""),"")</f>
        <v/>
      </c>
      <c r="K849" s="24" t="str">
        <f>IFERROR(__xludf.DUMMYFUNCTION("""COMPUTED_VALUE"""),"")</f>
        <v/>
      </c>
      <c r="L849" s="24" t="str">
        <f>IFERROR(__xludf.DUMMYFUNCTION("""COMPUTED_VALUE"""),"")</f>
        <v/>
      </c>
      <c r="M849" s="24" t="str">
        <f>IFERROR(__xludf.DUMMYFUNCTION("""COMPUTED_VALUE"""),"")</f>
        <v/>
      </c>
      <c r="O849" s="24" t="str">
        <f>IFERROR(__xludf.DUMMYFUNCTION("""COMPUTED_VALUE"""),"")</f>
        <v/>
      </c>
      <c r="P849" s="24" t="str">
        <f>IFERROR(__xludf.DUMMYFUNCTION("""COMPUTED_VALUE"""),"")</f>
        <v/>
      </c>
      <c r="Q849" s="24" t="str">
        <f>IFERROR(__xludf.DUMMYFUNCTION("""COMPUTED_VALUE"""),"")</f>
        <v/>
      </c>
      <c r="R849" s="24" t="s">
        <v>75</v>
      </c>
      <c r="S849" s="24" t="s">
        <v>75</v>
      </c>
      <c r="T849" s="24" t="s">
        <v>75</v>
      </c>
      <c r="U849" s="24" t="str">
        <f>IFERROR(__xludf.DUMMYFUNCTION("""COMPUTED_VALUE"""),"")</f>
        <v/>
      </c>
      <c r="V849" s="25"/>
    </row>
    <row r="850">
      <c r="J850" s="24" t="str">
        <f>IFERROR(__xludf.DUMMYFUNCTION("""COMPUTED_VALUE"""),"")</f>
        <v/>
      </c>
      <c r="K850" s="24" t="str">
        <f>IFERROR(__xludf.DUMMYFUNCTION("""COMPUTED_VALUE"""),"")</f>
        <v/>
      </c>
      <c r="L850" s="24" t="str">
        <f>IFERROR(__xludf.DUMMYFUNCTION("""COMPUTED_VALUE"""),"")</f>
        <v/>
      </c>
      <c r="M850" s="24" t="str">
        <f>IFERROR(__xludf.DUMMYFUNCTION("""COMPUTED_VALUE"""),"")</f>
        <v/>
      </c>
      <c r="O850" s="24" t="str">
        <f>IFERROR(__xludf.DUMMYFUNCTION("""COMPUTED_VALUE"""),"")</f>
        <v/>
      </c>
      <c r="P850" s="24" t="str">
        <f>IFERROR(__xludf.DUMMYFUNCTION("""COMPUTED_VALUE"""),"")</f>
        <v/>
      </c>
      <c r="Q850" s="24" t="str">
        <f>IFERROR(__xludf.DUMMYFUNCTION("""COMPUTED_VALUE"""),"")</f>
        <v/>
      </c>
      <c r="R850" s="24" t="s">
        <v>75</v>
      </c>
      <c r="S850" s="24" t="s">
        <v>75</v>
      </c>
      <c r="T850" s="24" t="s">
        <v>75</v>
      </c>
      <c r="U850" s="24" t="str">
        <f>IFERROR(__xludf.DUMMYFUNCTION("""COMPUTED_VALUE"""),"")</f>
        <v/>
      </c>
      <c r="V850" s="25"/>
    </row>
    <row r="851">
      <c r="J851" s="24" t="str">
        <f>IFERROR(__xludf.DUMMYFUNCTION("""COMPUTED_VALUE"""),"")</f>
        <v/>
      </c>
      <c r="K851" s="24" t="str">
        <f>IFERROR(__xludf.DUMMYFUNCTION("""COMPUTED_VALUE"""),"")</f>
        <v/>
      </c>
      <c r="L851" s="24" t="str">
        <f>IFERROR(__xludf.DUMMYFUNCTION("""COMPUTED_VALUE"""),"")</f>
        <v/>
      </c>
      <c r="M851" s="24" t="str">
        <f>IFERROR(__xludf.DUMMYFUNCTION("""COMPUTED_VALUE"""),"")</f>
        <v/>
      </c>
      <c r="O851" s="24" t="str">
        <f>IFERROR(__xludf.DUMMYFUNCTION("""COMPUTED_VALUE"""),"")</f>
        <v/>
      </c>
      <c r="P851" s="24" t="str">
        <f>IFERROR(__xludf.DUMMYFUNCTION("""COMPUTED_VALUE"""),"")</f>
        <v/>
      </c>
      <c r="Q851" s="24" t="str">
        <f>IFERROR(__xludf.DUMMYFUNCTION("""COMPUTED_VALUE"""),"")</f>
        <v/>
      </c>
      <c r="R851" s="24" t="s">
        <v>75</v>
      </c>
      <c r="S851" s="24" t="s">
        <v>75</v>
      </c>
      <c r="T851" s="24" t="s">
        <v>75</v>
      </c>
      <c r="U851" s="24" t="str">
        <f>IFERROR(__xludf.DUMMYFUNCTION("""COMPUTED_VALUE"""),"")</f>
        <v/>
      </c>
      <c r="V851" s="25"/>
    </row>
    <row r="852">
      <c r="J852" s="24" t="str">
        <f>IFERROR(__xludf.DUMMYFUNCTION("""COMPUTED_VALUE"""),"")</f>
        <v/>
      </c>
      <c r="K852" s="24" t="str">
        <f>IFERROR(__xludf.DUMMYFUNCTION("""COMPUTED_VALUE"""),"")</f>
        <v/>
      </c>
      <c r="L852" s="24" t="str">
        <f>IFERROR(__xludf.DUMMYFUNCTION("""COMPUTED_VALUE"""),"")</f>
        <v/>
      </c>
      <c r="M852" s="24" t="str">
        <f>IFERROR(__xludf.DUMMYFUNCTION("""COMPUTED_VALUE"""),"")</f>
        <v/>
      </c>
      <c r="O852" s="24" t="str">
        <f>IFERROR(__xludf.DUMMYFUNCTION("""COMPUTED_VALUE"""),"")</f>
        <v/>
      </c>
      <c r="P852" s="24" t="str">
        <f>IFERROR(__xludf.DUMMYFUNCTION("""COMPUTED_VALUE"""),"")</f>
        <v/>
      </c>
      <c r="Q852" s="24" t="str">
        <f>IFERROR(__xludf.DUMMYFUNCTION("""COMPUTED_VALUE"""),"")</f>
        <v/>
      </c>
      <c r="R852" s="24" t="s">
        <v>75</v>
      </c>
      <c r="S852" s="24" t="s">
        <v>75</v>
      </c>
      <c r="T852" s="24" t="s">
        <v>75</v>
      </c>
      <c r="U852" s="24" t="str">
        <f>IFERROR(__xludf.DUMMYFUNCTION("""COMPUTED_VALUE"""),"")</f>
        <v/>
      </c>
      <c r="V852" s="25"/>
    </row>
    <row r="853">
      <c r="J853" s="24" t="str">
        <f>IFERROR(__xludf.DUMMYFUNCTION("""COMPUTED_VALUE"""),"")</f>
        <v/>
      </c>
      <c r="K853" s="24" t="str">
        <f>IFERROR(__xludf.DUMMYFUNCTION("""COMPUTED_VALUE"""),"")</f>
        <v/>
      </c>
      <c r="L853" s="24" t="str">
        <f>IFERROR(__xludf.DUMMYFUNCTION("""COMPUTED_VALUE"""),"")</f>
        <v/>
      </c>
      <c r="M853" s="24" t="str">
        <f>IFERROR(__xludf.DUMMYFUNCTION("""COMPUTED_VALUE"""),"")</f>
        <v/>
      </c>
      <c r="O853" s="24" t="str">
        <f>IFERROR(__xludf.DUMMYFUNCTION("""COMPUTED_VALUE"""),"")</f>
        <v/>
      </c>
      <c r="P853" s="24" t="str">
        <f>IFERROR(__xludf.DUMMYFUNCTION("""COMPUTED_VALUE"""),"")</f>
        <v/>
      </c>
      <c r="Q853" s="24" t="str">
        <f>IFERROR(__xludf.DUMMYFUNCTION("""COMPUTED_VALUE"""),"")</f>
        <v/>
      </c>
      <c r="R853" s="24" t="s">
        <v>75</v>
      </c>
      <c r="S853" s="24" t="s">
        <v>75</v>
      </c>
      <c r="T853" s="24" t="s">
        <v>75</v>
      </c>
      <c r="U853" s="24" t="str">
        <f>IFERROR(__xludf.DUMMYFUNCTION("""COMPUTED_VALUE"""),"")</f>
        <v/>
      </c>
      <c r="V853" s="25"/>
    </row>
    <row r="854">
      <c r="J854" s="24" t="str">
        <f>IFERROR(__xludf.DUMMYFUNCTION("""COMPUTED_VALUE"""),"")</f>
        <v/>
      </c>
      <c r="K854" s="24" t="str">
        <f>IFERROR(__xludf.DUMMYFUNCTION("""COMPUTED_VALUE"""),"")</f>
        <v/>
      </c>
      <c r="L854" s="24" t="str">
        <f>IFERROR(__xludf.DUMMYFUNCTION("""COMPUTED_VALUE"""),"")</f>
        <v/>
      </c>
      <c r="M854" s="24" t="str">
        <f>IFERROR(__xludf.DUMMYFUNCTION("""COMPUTED_VALUE"""),"")</f>
        <v/>
      </c>
      <c r="O854" s="24" t="str">
        <f>IFERROR(__xludf.DUMMYFUNCTION("""COMPUTED_VALUE"""),"")</f>
        <v/>
      </c>
      <c r="P854" s="24" t="str">
        <f>IFERROR(__xludf.DUMMYFUNCTION("""COMPUTED_VALUE"""),"")</f>
        <v/>
      </c>
      <c r="Q854" s="24" t="str">
        <f>IFERROR(__xludf.DUMMYFUNCTION("""COMPUTED_VALUE"""),"")</f>
        <v/>
      </c>
      <c r="R854" s="24" t="s">
        <v>75</v>
      </c>
      <c r="S854" s="24" t="s">
        <v>75</v>
      </c>
      <c r="T854" s="24" t="s">
        <v>75</v>
      </c>
      <c r="U854" s="24" t="str">
        <f>IFERROR(__xludf.DUMMYFUNCTION("""COMPUTED_VALUE"""),"")</f>
        <v/>
      </c>
      <c r="V854" s="25"/>
    </row>
    <row r="855">
      <c r="J855" s="24" t="str">
        <f>IFERROR(__xludf.DUMMYFUNCTION("""COMPUTED_VALUE"""),"")</f>
        <v/>
      </c>
      <c r="K855" s="24" t="str">
        <f>IFERROR(__xludf.DUMMYFUNCTION("""COMPUTED_VALUE"""),"")</f>
        <v/>
      </c>
      <c r="L855" s="24" t="str">
        <f>IFERROR(__xludf.DUMMYFUNCTION("""COMPUTED_VALUE"""),"")</f>
        <v/>
      </c>
      <c r="M855" s="24" t="str">
        <f>IFERROR(__xludf.DUMMYFUNCTION("""COMPUTED_VALUE"""),"")</f>
        <v/>
      </c>
      <c r="O855" s="24" t="str">
        <f>IFERROR(__xludf.DUMMYFUNCTION("""COMPUTED_VALUE"""),"")</f>
        <v/>
      </c>
      <c r="P855" s="24" t="str">
        <f>IFERROR(__xludf.DUMMYFUNCTION("""COMPUTED_VALUE"""),"")</f>
        <v/>
      </c>
      <c r="Q855" s="24" t="str">
        <f>IFERROR(__xludf.DUMMYFUNCTION("""COMPUTED_VALUE"""),"")</f>
        <v/>
      </c>
      <c r="R855" s="24" t="s">
        <v>75</v>
      </c>
      <c r="S855" s="24" t="s">
        <v>75</v>
      </c>
      <c r="T855" s="24" t="s">
        <v>75</v>
      </c>
      <c r="U855" s="24" t="str">
        <f>IFERROR(__xludf.DUMMYFUNCTION("""COMPUTED_VALUE"""),"")</f>
        <v/>
      </c>
      <c r="V855" s="25"/>
    </row>
    <row r="856">
      <c r="J856" s="24" t="str">
        <f>IFERROR(__xludf.DUMMYFUNCTION("""COMPUTED_VALUE"""),"")</f>
        <v/>
      </c>
      <c r="K856" s="24" t="str">
        <f>IFERROR(__xludf.DUMMYFUNCTION("""COMPUTED_VALUE"""),"")</f>
        <v/>
      </c>
      <c r="L856" s="24" t="str">
        <f>IFERROR(__xludf.DUMMYFUNCTION("""COMPUTED_VALUE"""),"")</f>
        <v/>
      </c>
      <c r="M856" s="24" t="str">
        <f>IFERROR(__xludf.DUMMYFUNCTION("""COMPUTED_VALUE"""),"")</f>
        <v/>
      </c>
      <c r="O856" s="24" t="str">
        <f>IFERROR(__xludf.DUMMYFUNCTION("""COMPUTED_VALUE"""),"")</f>
        <v/>
      </c>
      <c r="P856" s="24" t="str">
        <f>IFERROR(__xludf.DUMMYFUNCTION("""COMPUTED_VALUE"""),"")</f>
        <v/>
      </c>
      <c r="Q856" s="24" t="str">
        <f>IFERROR(__xludf.DUMMYFUNCTION("""COMPUTED_VALUE"""),"")</f>
        <v/>
      </c>
      <c r="R856" s="24" t="s">
        <v>75</v>
      </c>
      <c r="S856" s="24" t="s">
        <v>75</v>
      </c>
      <c r="T856" s="24" t="s">
        <v>75</v>
      </c>
      <c r="U856" s="24" t="str">
        <f>IFERROR(__xludf.DUMMYFUNCTION("""COMPUTED_VALUE"""),"")</f>
        <v/>
      </c>
      <c r="V856" s="25"/>
    </row>
    <row r="857">
      <c r="J857" s="24" t="str">
        <f>IFERROR(__xludf.DUMMYFUNCTION("""COMPUTED_VALUE"""),"")</f>
        <v/>
      </c>
      <c r="K857" s="24" t="str">
        <f>IFERROR(__xludf.DUMMYFUNCTION("""COMPUTED_VALUE"""),"")</f>
        <v/>
      </c>
      <c r="L857" s="24" t="str">
        <f>IFERROR(__xludf.DUMMYFUNCTION("""COMPUTED_VALUE"""),"")</f>
        <v/>
      </c>
      <c r="M857" s="24" t="str">
        <f>IFERROR(__xludf.DUMMYFUNCTION("""COMPUTED_VALUE"""),"")</f>
        <v/>
      </c>
      <c r="O857" s="24" t="str">
        <f>IFERROR(__xludf.DUMMYFUNCTION("""COMPUTED_VALUE"""),"")</f>
        <v/>
      </c>
      <c r="P857" s="24" t="str">
        <f>IFERROR(__xludf.DUMMYFUNCTION("""COMPUTED_VALUE"""),"")</f>
        <v/>
      </c>
      <c r="Q857" s="24" t="str">
        <f>IFERROR(__xludf.DUMMYFUNCTION("""COMPUTED_VALUE"""),"")</f>
        <v/>
      </c>
      <c r="R857" s="24" t="s">
        <v>75</v>
      </c>
      <c r="S857" s="24" t="s">
        <v>75</v>
      </c>
      <c r="T857" s="24" t="s">
        <v>75</v>
      </c>
      <c r="U857" s="24" t="str">
        <f>IFERROR(__xludf.DUMMYFUNCTION("""COMPUTED_VALUE"""),"")</f>
        <v/>
      </c>
      <c r="V857" s="25"/>
    </row>
    <row r="858">
      <c r="J858" s="24" t="str">
        <f>IFERROR(__xludf.DUMMYFUNCTION("""COMPUTED_VALUE"""),"")</f>
        <v/>
      </c>
      <c r="K858" s="24" t="str">
        <f>IFERROR(__xludf.DUMMYFUNCTION("""COMPUTED_VALUE"""),"")</f>
        <v/>
      </c>
      <c r="L858" s="24" t="str">
        <f>IFERROR(__xludf.DUMMYFUNCTION("""COMPUTED_VALUE"""),"")</f>
        <v/>
      </c>
      <c r="M858" s="24" t="str">
        <f>IFERROR(__xludf.DUMMYFUNCTION("""COMPUTED_VALUE"""),"")</f>
        <v/>
      </c>
      <c r="O858" s="24" t="str">
        <f>IFERROR(__xludf.DUMMYFUNCTION("""COMPUTED_VALUE"""),"")</f>
        <v/>
      </c>
      <c r="P858" s="24" t="str">
        <f>IFERROR(__xludf.DUMMYFUNCTION("""COMPUTED_VALUE"""),"")</f>
        <v/>
      </c>
      <c r="Q858" s="24" t="str">
        <f>IFERROR(__xludf.DUMMYFUNCTION("""COMPUTED_VALUE"""),"")</f>
        <v/>
      </c>
      <c r="R858" s="24" t="s">
        <v>75</v>
      </c>
      <c r="S858" s="24" t="s">
        <v>75</v>
      </c>
      <c r="T858" s="24" t="s">
        <v>75</v>
      </c>
      <c r="U858" s="24" t="str">
        <f>IFERROR(__xludf.DUMMYFUNCTION("""COMPUTED_VALUE"""),"")</f>
        <v/>
      </c>
      <c r="V858" s="25"/>
    </row>
    <row r="859">
      <c r="J859" s="24" t="str">
        <f>IFERROR(__xludf.DUMMYFUNCTION("""COMPUTED_VALUE"""),"")</f>
        <v/>
      </c>
      <c r="K859" s="24" t="str">
        <f>IFERROR(__xludf.DUMMYFUNCTION("""COMPUTED_VALUE"""),"")</f>
        <v/>
      </c>
      <c r="L859" s="24" t="str">
        <f>IFERROR(__xludf.DUMMYFUNCTION("""COMPUTED_VALUE"""),"")</f>
        <v/>
      </c>
      <c r="M859" s="24" t="str">
        <f>IFERROR(__xludf.DUMMYFUNCTION("""COMPUTED_VALUE"""),"")</f>
        <v/>
      </c>
      <c r="O859" s="24" t="str">
        <f>IFERROR(__xludf.DUMMYFUNCTION("""COMPUTED_VALUE"""),"")</f>
        <v/>
      </c>
      <c r="P859" s="24" t="str">
        <f>IFERROR(__xludf.DUMMYFUNCTION("""COMPUTED_VALUE"""),"")</f>
        <v/>
      </c>
      <c r="Q859" s="24" t="str">
        <f>IFERROR(__xludf.DUMMYFUNCTION("""COMPUTED_VALUE"""),"")</f>
        <v/>
      </c>
      <c r="R859" s="24" t="s">
        <v>75</v>
      </c>
      <c r="S859" s="24" t="s">
        <v>75</v>
      </c>
      <c r="T859" s="24" t="s">
        <v>75</v>
      </c>
      <c r="U859" s="24" t="str">
        <f>IFERROR(__xludf.DUMMYFUNCTION("""COMPUTED_VALUE"""),"")</f>
        <v/>
      </c>
      <c r="V859" s="25"/>
    </row>
    <row r="860">
      <c r="J860" s="24" t="str">
        <f>IFERROR(__xludf.DUMMYFUNCTION("""COMPUTED_VALUE"""),"")</f>
        <v/>
      </c>
      <c r="K860" s="24" t="str">
        <f>IFERROR(__xludf.DUMMYFUNCTION("""COMPUTED_VALUE"""),"")</f>
        <v/>
      </c>
      <c r="L860" s="24" t="str">
        <f>IFERROR(__xludf.DUMMYFUNCTION("""COMPUTED_VALUE"""),"")</f>
        <v/>
      </c>
      <c r="M860" s="24" t="str">
        <f>IFERROR(__xludf.DUMMYFUNCTION("""COMPUTED_VALUE"""),"")</f>
        <v/>
      </c>
      <c r="O860" s="24" t="str">
        <f>IFERROR(__xludf.DUMMYFUNCTION("""COMPUTED_VALUE"""),"")</f>
        <v/>
      </c>
      <c r="P860" s="24" t="str">
        <f>IFERROR(__xludf.DUMMYFUNCTION("""COMPUTED_VALUE"""),"")</f>
        <v/>
      </c>
      <c r="Q860" s="24" t="str">
        <f>IFERROR(__xludf.DUMMYFUNCTION("""COMPUTED_VALUE"""),"")</f>
        <v/>
      </c>
      <c r="R860" s="24" t="s">
        <v>75</v>
      </c>
      <c r="S860" s="24" t="s">
        <v>75</v>
      </c>
      <c r="T860" s="24" t="s">
        <v>75</v>
      </c>
      <c r="U860" s="24" t="str">
        <f>IFERROR(__xludf.DUMMYFUNCTION("""COMPUTED_VALUE"""),"")</f>
        <v/>
      </c>
      <c r="V860" s="25"/>
    </row>
    <row r="861">
      <c r="J861" s="24" t="str">
        <f>IFERROR(__xludf.DUMMYFUNCTION("""COMPUTED_VALUE"""),"")</f>
        <v/>
      </c>
      <c r="K861" s="24" t="str">
        <f>IFERROR(__xludf.DUMMYFUNCTION("""COMPUTED_VALUE"""),"")</f>
        <v/>
      </c>
      <c r="L861" s="24" t="str">
        <f>IFERROR(__xludf.DUMMYFUNCTION("""COMPUTED_VALUE"""),"")</f>
        <v/>
      </c>
      <c r="M861" s="24" t="str">
        <f>IFERROR(__xludf.DUMMYFUNCTION("""COMPUTED_VALUE"""),"")</f>
        <v/>
      </c>
      <c r="O861" s="24" t="str">
        <f>IFERROR(__xludf.DUMMYFUNCTION("""COMPUTED_VALUE"""),"")</f>
        <v/>
      </c>
      <c r="P861" s="24" t="str">
        <f>IFERROR(__xludf.DUMMYFUNCTION("""COMPUTED_VALUE"""),"")</f>
        <v/>
      </c>
      <c r="Q861" s="24" t="str">
        <f>IFERROR(__xludf.DUMMYFUNCTION("""COMPUTED_VALUE"""),"")</f>
        <v/>
      </c>
      <c r="R861" s="24" t="s">
        <v>75</v>
      </c>
      <c r="S861" s="24" t="s">
        <v>75</v>
      </c>
      <c r="T861" s="24" t="s">
        <v>75</v>
      </c>
      <c r="U861" s="24" t="str">
        <f>IFERROR(__xludf.DUMMYFUNCTION("""COMPUTED_VALUE"""),"")</f>
        <v/>
      </c>
      <c r="V861" s="25"/>
    </row>
    <row r="862">
      <c r="J862" s="24" t="str">
        <f>IFERROR(__xludf.DUMMYFUNCTION("""COMPUTED_VALUE"""),"")</f>
        <v/>
      </c>
      <c r="K862" s="24" t="str">
        <f>IFERROR(__xludf.DUMMYFUNCTION("""COMPUTED_VALUE"""),"")</f>
        <v/>
      </c>
      <c r="L862" s="24" t="str">
        <f>IFERROR(__xludf.DUMMYFUNCTION("""COMPUTED_VALUE"""),"")</f>
        <v/>
      </c>
      <c r="M862" s="24" t="str">
        <f>IFERROR(__xludf.DUMMYFUNCTION("""COMPUTED_VALUE"""),"")</f>
        <v/>
      </c>
      <c r="O862" s="24" t="str">
        <f>IFERROR(__xludf.DUMMYFUNCTION("""COMPUTED_VALUE"""),"")</f>
        <v/>
      </c>
      <c r="P862" s="24" t="str">
        <f>IFERROR(__xludf.DUMMYFUNCTION("""COMPUTED_VALUE"""),"")</f>
        <v/>
      </c>
      <c r="Q862" s="24" t="str">
        <f>IFERROR(__xludf.DUMMYFUNCTION("""COMPUTED_VALUE"""),"")</f>
        <v/>
      </c>
      <c r="R862" s="24" t="s">
        <v>75</v>
      </c>
      <c r="S862" s="24" t="s">
        <v>75</v>
      </c>
      <c r="T862" s="24" t="s">
        <v>75</v>
      </c>
      <c r="U862" s="24" t="str">
        <f>IFERROR(__xludf.DUMMYFUNCTION("""COMPUTED_VALUE"""),"")</f>
        <v/>
      </c>
      <c r="V862" s="25"/>
    </row>
    <row r="863">
      <c r="J863" s="24" t="str">
        <f>IFERROR(__xludf.DUMMYFUNCTION("""COMPUTED_VALUE"""),"")</f>
        <v/>
      </c>
      <c r="K863" s="24" t="str">
        <f>IFERROR(__xludf.DUMMYFUNCTION("""COMPUTED_VALUE"""),"")</f>
        <v/>
      </c>
      <c r="L863" s="24" t="str">
        <f>IFERROR(__xludf.DUMMYFUNCTION("""COMPUTED_VALUE"""),"")</f>
        <v/>
      </c>
      <c r="M863" s="24" t="str">
        <f>IFERROR(__xludf.DUMMYFUNCTION("""COMPUTED_VALUE"""),"")</f>
        <v/>
      </c>
      <c r="O863" s="24" t="str">
        <f>IFERROR(__xludf.DUMMYFUNCTION("""COMPUTED_VALUE"""),"")</f>
        <v/>
      </c>
      <c r="P863" s="24" t="str">
        <f>IFERROR(__xludf.DUMMYFUNCTION("""COMPUTED_VALUE"""),"")</f>
        <v/>
      </c>
      <c r="Q863" s="24" t="str">
        <f>IFERROR(__xludf.DUMMYFUNCTION("""COMPUTED_VALUE"""),"")</f>
        <v/>
      </c>
      <c r="R863" s="24" t="s">
        <v>75</v>
      </c>
      <c r="S863" s="24" t="s">
        <v>75</v>
      </c>
      <c r="T863" s="24" t="s">
        <v>75</v>
      </c>
      <c r="U863" s="24" t="str">
        <f>IFERROR(__xludf.DUMMYFUNCTION("""COMPUTED_VALUE"""),"")</f>
        <v/>
      </c>
      <c r="V863" s="25"/>
    </row>
    <row r="864">
      <c r="J864" s="24" t="str">
        <f>IFERROR(__xludf.DUMMYFUNCTION("""COMPUTED_VALUE"""),"")</f>
        <v/>
      </c>
      <c r="K864" s="24" t="str">
        <f>IFERROR(__xludf.DUMMYFUNCTION("""COMPUTED_VALUE"""),"")</f>
        <v/>
      </c>
      <c r="L864" s="24" t="str">
        <f>IFERROR(__xludf.DUMMYFUNCTION("""COMPUTED_VALUE"""),"")</f>
        <v/>
      </c>
      <c r="M864" s="24" t="str">
        <f>IFERROR(__xludf.DUMMYFUNCTION("""COMPUTED_VALUE"""),"")</f>
        <v/>
      </c>
      <c r="O864" s="24" t="str">
        <f>IFERROR(__xludf.DUMMYFUNCTION("""COMPUTED_VALUE"""),"")</f>
        <v/>
      </c>
      <c r="P864" s="24" t="str">
        <f>IFERROR(__xludf.DUMMYFUNCTION("""COMPUTED_VALUE"""),"")</f>
        <v/>
      </c>
      <c r="Q864" s="24" t="str">
        <f>IFERROR(__xludf.DUMMYFUNCTION("""COMPUTED_VALUE"""),"")</f>
        <v/>
      </c>
      <c r="R864" s="24" t="s">
        <v>75</v>
      </c>
      <c r="S864" s="24" t="s">
        <v>75</v>
      </c>
      <c r="T864" s="24" t="s">
        <v>75</v>
      </c>
      <c r="U864" s="24" t="str">
        <f>IFERROR(__xludf.DUMMYFUNCTION("""COMPUTED_VALUE"""),"")</f>
        <v/>
      </c>
      <c r="V864" s="25"/>
    </row>
    <row r="865">
      <c r="J865" s="24" t="str">
        <f>IFERROR(__xludf.DUMMYFUNCTION("""COMPUTED_VALUE"""),"")</f>
        <v/>
      </c>
      <c r="K865" s="24" t="str">
        <f>IFERROR(__xludf.DUMMYFUNCTION("""COMPUTED_VALUE"""),"")</f>
        <v/>
      </c>
      <c r="L865" s="24" t="str">
        <f>IFERROR(__xludf.DUMMYFUNCTION("""COMPUTED_VALUE"""),"")</f>
        <v/>
      </c>
      <c r="M865" s="24" t="str">
        <f>IFERROR(__xludf.DUMMYFUNCTION("""COMPUTED_VALUE"""),"")</f>
        <v/>
      </c>
      <c r="O865" s="24" t="str">
        <f>IFERROR(__xludf.DUMMYFUNCTION("""COMPUTED_VALUE"""),"")</f>
        <v/>
      </c>
      <c r="P865" s="24" t="str">
        <f>IFERROR(__xludf.DUMMYFUNCTION("""COMPUTED_VALUE"""),"")</f>
        <v/>
      </c>
      <c r="Q865" s="24" t="str">
        <f>IFERROR(__xludf.DUMMYFUNCTION("""COMPUTED_VALUE"""),"")</f>
        <v/>
      </c>
      <c r="R865" s="24" t="s">
        <v>75</v>
      </c>
      <c r="S865" s="24" t="s">
        <v>75</v>
      </c>
      <c r="T865" s="24" t="s">
        <v>75</v>
      </c>
      <c r="U865" s="24" t="str">
        <f>IFERROR(__xludf.DUMMYFUNCTION("""COMPUTED_VALUE"""),"")</f>
        <v/>
      </c>
      <c r="V865" s="25"/>
    </row>
    <row r="866">
      <c r="J866" s="24" t="str">
        <f>IFERROR(__xludf.DUMMYFUNCTION("""COMPUTED_VALUE"""),"")</f>
        <v/>
      </c>
      <c r="K866" s="24" t="str">
        <f>IFERROR(__xludf.DUMMYFUNCTION("""COMPUTED_VALUE"""),"")</f>
        <v/>
      </c>
      <c r="L866" s="24" t="str">
        <f>IFERROR(__xludf.DUMMYFUNCTION("""COMPUTED_VALUE"""),"")</f>
        <v/>
      </c>
      <c r="M866" s="24" t="str">
        <f>IFERROR(__xludf.DUMMYFUNCTION("""COMPUTED_VALUE"""),"")</f>
        <v/>
      </c>
      <c r="O866" s="24" t="str">
        <f>IFERROR(__xludf.DUMMYFUNCTION("""COMPUTED_VALUE"""),"")</f>
        <v/>
      </c>
      <c r="P866" s="24" t="str">
        <f>IFERROR(__xludf.DUMMYFUNCTION("""COMPUTED_VALUE"""),"")</f>
        <v/>
      </c>
      <c r="Q866" s="24" t="str">
        <f>IFERROR(__xludf.DUMMYFUNCTION("""COMPUTED_VALUE"""),"")</f>
        <v/>
      </c>
      <c r="R866" s="24" t="s">
        <v>75</v>
      </c>
      <c r="S866" s="24" t="s">
        <v>75</v>
      </c>
      <c r="T866" s="24" t="s">
        <v>75</v>
      </c>
      <c r="U866" s="24" t="str">
        <f>IFERROR(__xludf.DUMMYFUNCTION("""COMPUTED_VALUE"""),"")</f>
        <v/>
      </c>
      <c r="V866" s="25"/>
    </row>
    <row r="867">
      <c r="J867" s="24" t="str">
        <f>IFERROR(__xludf.DUMMYFUNCTION("""COMPUTED_VALUE"""),"")</f>
        <v/>
      </c>
      <c r="K867" s="24" t="str">
        <f>IFERROR(__xludf.DUMMYFUNCTION("""COMPUTED_VALUE"""),"")</f>
        <v/>
      </c>
      <c r="L867" s="24" t="str">
        <f>IFERROR(__xludf.DUMMYFUNCTION("""COMPUTED_VALUE"""),"")</f>
        <v/>
      </c>
      <c r="M867" s="24" t="str">
        <f>IFERROR(__xludf.DUMMYFUNCTION("""COMPUTED_VALUE"""),"")</f>
        <v/>
      </c>
      <c r="O867" s="24" t="str">
        <f>IFERROR(__xludf.DUMMYFUNCTION("""COMPUTED_VALUE"""),"")</f>
        <v/>
      </c>
      <c r="P867" s="24" t="str">
        <f>IFERROR(__xludf.DUMMYFUNCTION("""COMPUTED_VALUE"""),"")</f>
        <v/>
      </c>
      <c r="Q867" s="24" t="str">
        <f>IFERROR(__xludf.DUMMYFUNCTION("""COMPUTED_VALUE"""),"")</f>
        <v/>
      </c>
      <c r="R867" s="24" t="s">
        <v>75</v>
      </c>
      <c r="S867" s="24" t="s">
        <v>75</v>
      </c>
      <c r="T867" s="24" t="s">
        <v>75</v>
      </c>
      <c r="U867" s="24" t="str">
        <f>IFERROR(__xludf.DUMMYFUNCTION("""COMPUTED_VALUE"""),"")</f>
        <v/>
      </c>
      <c r="V867" s="25"/>
    </row>
    <row r="868">
      <c r="J868" s="24" t="str">
        <f>IFERROR(__xludf.DUMMYFUNCTION("""COMPUTED_VALUE"""),"")</f>
        <v/>
      </c>
      <c r="K868" s="24" t="str">
        <f>IFERROR(__xludf.DUMMYFUNCTION("""COMPUTED_VALUE"""),"")</f>
        <v/>
      </c>
      <c r="L868" s="24" t="str">
        <f>IFERROR(__xludf.DUMMYFUNCTION("""COMPUTED_VALUE"""),"")</f>
        <v/>
      </c>
      <c r="M868" s="24" t="str">
        <f>IFERROR(__xludf.DUMMYFUNCTION("""COMPUTED_VALUE"""),"")</f>
        <v/>
      </c>
      <c r="O868" s="24" t="str">
        <f>IFERROR(__xludf.DUMMYFUNCTION("""COMPUTED_VALUE"""),"")</f>
        <v/>
      </c>
      <c r="P868" s="24" t="str">
        <f>IFERROR(__xludf.DUMMYFUNCTION("""COMPUTED_VALUE"""),"")</f>
        <v/>
      </c>
      <c r="Q868" s="24" t="str">
        <f>IFERROR(__xludf.DUMMYFUNCTION("""COMPUTED_VALUE"""),"")</f>
        <v/>
      </c>
      <c r="R868" s="24" t="s">
        <v>75</v>
      </c>
      <c r="S868" s="24" t="s">
        <v>75</v>
      </c>
      <c r="T868" s="24" t="s">
        <v>75</v>
      </c>
      <c r="U868" s="24" t="str">
        <f>IFERROR(__xludf.DUMMYFUNCTION("""COMPUTED_VALUE"""),"")</f>
        <v/>
      </c>
      <c r="V868" s="25"/>
    </row>
    <row r="869">
      <c r="J869" s="24" t="str">
        <f>IFERROR(__xludf.DUMMYFUNCTION("""COMPUTED_VALUE"""),"")</f>
        <v/>
      </c>
      <c r="K869" s="24" t="str">
        <f>IFERROR(__xludf.DUMMYFUNCTION("""COMPUTED_VALUE"""),"")</f>
        <v/>
      </c>
      <c r="L869" s="24" t="str">
        <f>IFERROR(__xludf.DUMMYFUNCTION("""COMPUTED_VALUE"""),"")</f>
        <v/>
      </c>
      <c r="M869" s="24" t="str">
        <f>IFERROR(__xludf.DUMMYFUNCTION("""COMPUTED_VALUE"""),"")</f>
        <v/>
      </c>
      <c r="O869" s="24" t="str">
        <f>IFERROR(__xludf.DUMMYFUNCTION("""COMPUTED_VALUE"""),"")</f>
        <v/>
      </c>
      <c r="P869" s="24" t="str">
        <f>IFERROR(__xludf.DUMMYFUNCTION("""COMPUTED_VALUE"""),"")</f>
        <v/>
      </c>
      <c r="Q869" s="24" t="str">
        <f>IFERROR(__xludf.DUMMYFUNCTION("""COMPUTED_VALUE"""),"")</f>
        <v/>
      </c>
      <c r="R869" s="24" t="s">
        <v>75</v>
      </c>
      <c r="S869" s="24" t="s">
        <v>75</v>
      </c>
      <c r="T869" s="24" t="s">
        <v>75</v>
      </c>
      <c r="U869" s="24" t="str">
        <f>IFERROR(__xludf.DUMMYFUNCTION("""COMPUTED_VALUE"""),"")</f>
        <v/>
      </c>
      <c r="V869" s="25"/>
    </row>
    <row r="870">
      <c r="J870" s="24" t="str">
        <f>IFERROR(__xludf.DUMMYFUNCTION("""COMPUTED_VALUE"""),"")</f>
        <v/>
      </c>
      <c r="K870" s="24" t="str">
        <f>IFERROR(__xludf.DUMMYFUNCTION("""COMPUTED_VALUE"""),"")</f>
        <v/>
      </c>
      <c r="L870" s="24" t="str">
        <f>IFERROR(__xludf.DUMMYFUNCTION("""COMPUTED_VALUE"""),"")</f>
        <v/>
      </c>
      <c r="M870" s="24" t="str">
        <f>IFERROR(__xludf.DUMMYFUNCTION("""COMPUTED_VALUE"""),"")</f>
        <v/>
      </c>
      <c r="O870" s="24" t="str">
        <f>IFERROR(__xludf.DUMMYFUNCTION("""COMPUTED_VALUE"""),"")</f>
        <v/>
      </c>
      <c r="P870" s="24" t="str">
        <f>IFERROR(__xludf.DUMMYFUNCTION("""COMPUTED_VALUE"""),"")</f>
        <v/>
      </c>
      <c r="Q870" s="24" t="str">
        <f>IFERROR(__xludf.DUMMYFUNCTION("""COMPUTED_VALUE"""),"")</f>
        <v/>
      </c>
      <c r="R870" s="24" t="s">
        <v>75</v>
      </c>
      <c r="S870" s="24" t="s">
        <v>75</v>
      </c>
      <c r="T870" s="24" t="s">
        <v>75</v>
      </c>
      <c r="U870" s="24" t="str">
        <f>IFERROR(__xludf.DUMMYFUNCTION("""COMPUTED_VALUE"""),"")</f>
        <v/>
      </c>
      <c r="V870" s="25"/>
    </row>
    <row r="871">
      <c r="J871" s="24" t="str">
        <f>IFERROR(__xludf.DUMMYFUNCTION("""COMPUTED_VALUE"""),"")</f>
        <v/>
      </c>
      <c r="K871" s="24" t="str">
        <f>IFERROR(__xludf.DUMMYFUNCTION("""COMPUTED_VALUE"""),"")</f>
        <v/>
      </c>
      <c r="L871" s="24" t="str">
        <f>IFERROR(__xludf.DUMMYFUNCTION("""COMPUTED_VALUE"""),"")</f>
        <v/>
      </c>
      <c r="M871" s="24" t="str">
        <f>IFERROR(__xludf.DUMMYFUNCTION("""COMPUTED_VALUE"""),"")</f>
        <v/>
      </c>
      <c r="O871" s="24" t="str">
        <f>IFERROR(__xludf.DUMMYFUNCTION("""COMPUTED_VALUE"""),"")</f>
        <v/>
      </c>
      <c r="P871" s="24" t="str">
        <f>IFERROR(__xludf.DUMMYFUNCTION("""COMPUTED_VALUE"""),"")</f>
        <v/>
      </c>
      <c r="Q871" s="24" t="str">
        <f>IFERROR(__xludf.DUMMYFUNCTION("""COMPUTED_VALUE"""),"")</f>
        <v/>
      </c>
      <c r="R871" s="24" t="s">
        <v>75</v>
      </c>
      <c r="S871" s="24" t="s">
        <v>75</v>
      </c>
      <c r="T871" s="24" t="s">
        <v>75</v>
      </c>
      <c r="U871" s="24" t="str">
        <f>IFERROR(__xludf.DUMMYFUNCTION("""COMPUTED_VALUE"""),"")</f>
        <v/>
      </c>
      <c r="V871" s="25"/>
    </row>
    <row r="872">
      <c r="J872" s="24" t="str">
        <f>IFERROR(__xludf.DUMMYFUNCTION("""COMPUTED_VALUE"""),"")</f>
        <v/>
      </c>
      <c r="K872" s="24" t="str">
        <f>IFERROR(__xludf.DUMMYFUNCTION("""COMPUTED_VALUE"""),"")</f>
        <v/>
      </c>
      <c r="L872" s="24" t="str">
        <f>IFERROR(__xludf.DUMMYFUNCTION("""COMPUTED_VALUE"""),"")</f>
        <v/>
      </c>
      <c r="M872" s="24" t="str">
        <f>IFERROR(__xludf.DUMMYFUNCTION("""COMPUTED_VALUE"""),"")</f>
        <v/>
      </c>
      <c r="O872" s="24" t="str">
        <f>IFERROR(__xludf.DUMMYFUNCTION("""COMPUTED_VALUE"""),"")</f>
        <v/>
      </c>
      <c r="P872" s="24" t="str">
        <f>IFERROR(__xludf.DUMMYFUNCTION("""COMPUTED_VALUE"""),"")</f>
        <v/>
      </c>
      <c r="Q872" s="24" t="str">
        <f>IFERROR(__xludf.DUMMYFUNCTION("""COMPUTED_VALUE"""),"")</f>
        <v/>
      </c>
      <c r="R872" s="24" t="s">
        <v>75</v>
      </c>
      <c r="S872" s="24" t="s">
        <v>75</v>
      </c>
      <c r="T872" s="24" t="s">
        <v>75</v>
      </c>
      <c r="U872" s="24" t="str">
        <f>IFERROR(__xludf.DUMMYFUNCTION("""COMPUTED_VALUE"""),"")</f>
        <v/>
      </c>
      <c r="V872" s="25"/>
    </row>
    <row r="873">
      <c r="J873" s="24" t="str">
        <f>IFERROR(__xludf.DUMMYFUNCTION("""COMPUTED_VALUE"""),"")</f>
        <v/>
      </c>
      <c r="K873" s="24" t="str">
        <f>IFERROR(__xludf.DUMMYFUNCTION("""COMPUTED_VALUE"""),"")</f>
        <v/>
      </c>
      <c r="L873" s="24" t="str">
        <f>IFERROR(__xludf.DUMMYFUNCTION("""COMPUTED_VALUE"""),"")</f>
        <v/>
      </c>
      <c r="M873" s="24" t="str">
        <f>IFERROR(__xludf.DUMMYFUNCTION("""COMPUTED_VALUE"""),"")</f>
        <v/>
      </c>
      <c r="O873" s="24" t="str">
        <f>IFERROR(__xludf.DUMMYFUNCTION("""COMPUTED_VALUE"""),"")</f>
        <v/>
      </c>
      <c r="P873" s="24" t="str">
        <f>IFERROR(__xludf.DUMMYFUNCTION("""COMPUTED_VALUE"""),"")</f>
        <v/>
      </c>
      <c r="Q873" s="24" t="str">
        <f>IFERROR(__xludf.DUMMYFUNCTION("""COMPUTED_VALUE"""),"")</f>
        <v/>
      </c>
      <c r="R873" s="24" t="s">
        <v>75</v>
      </c>
      <c r="S873" s="24" t="s">
        <v>75</v>
      </c>
      <c r="T873" s="24" t="s">
        <v>75</v>
      </c>
      <c r="U873" s="24" t="str">
        <f>IFERROR(__xludf.DUMMYFUNCTION("""COMPUTED_VALUE"""),"")</f>
        <v/>
      </c>
      <c r="V873" s="25"/>
    </row>
    <row r="874">
      <c r="J874" s="24" t="str">
        <f>IFERROR(__xludf.DUMMYFUNCTION("""COMPUTED_VALUE"""),"")</f>
        <v/>
      </c>
      <c r="K874" s="24" t="str">
        <f>IFERROR(__xludf.DUMMYFUNCTION("""COMPUTED_VALUE"""),"")</f>
        <v/>
      </c>
      <c r="L874" s="24" t="str">
        <f>IFERROR(__xludf.DUMMYFUNCTION("""COMPUTED_VALUE"""),"")</f>
        <v/>
      </c>
      <c r="M874" s="24" t="str">
        <f>IFERROR(__xludf.DUMMYFUNCTION("""COMPUTED_VALUE"""),"")</f>
        <v/>
      </c>
      <c r="O874" s="24" t="str">
        <f>IFERROR(__xludf.DUMMYFUNCTION("""COMPUTED_VALUE"""),"")</f>
        <v/>
      </c>
      <c r="P874" s="24" t="str">
        <f>IFERROR(__xludf.DUMMYFUNCTION("""COMPUTED_VALUE"""),"")</f>
        <v/>
      </c>
      <c r="Q874" s="24" t="str">
        <f>IFERROR(__xludf.DUMMYFUNCTION("""COMPUTED_VALUE"""),"")</f>
        <v/>
      </c>
      <c r="R874" s="24" t="s">
        <v>75</v>
      </c>
      <c r="S874" s="24" t="s">
        <v>75</v>
      </c>
      <c r="T874" s="24" t="s">
        <v>75</v>
      </c>
      <c r="U874" s="24" t="str">
        <f>IFERROR(__xludf.DUMMYFUNCTION("""COMPUTED_VALUE"""),"")</f>
        <v/>
      </c>
      <c r="V874" s="25"/>
    </row>
    <row r="875">
      <c r="J875" s="24" t="str">
        <f>IFERROR(__xludf.DUMMYFUNCTION("""COMPUTED_VALUE"""),"")</f>
        <v/>
      </c>
      <c r="K875" s="24" t="str">
        <f>IFERROR(__xludf.DUMMYFUNCTION("""COMPUTED_VALUE"""),"")</f>
        <v/>
      </c>
      <c r="L875" s="24" t="str">
        <f>IFERROR(__xludf.DUMMYFUNCTION("""COMPUTED_VALUE"""),"")</f>
        <v/>
      </c>
      <c r="M875" s="24" t="str">
        <f>IFERROR(__xludf.DUMMYFUNCTION("""COMPUTED_VALUE"""),"")</f>
        <v/>
      </c>
      <c r="O875" s="24" t="str">
        <f>IFERROR(__xludf.DUMMYFUNCTION("""COMPUTED_VALUE"""),"")</f>
        <v/>
      </c>
      <c r="P875" s="24" t="str">
        <f>IFERROR(__xludf.DUMMYFUNCTION("""COMPUTED_VALUE"""),"")</f>
        <v/>
      </c>
      <c r="Q875" s="24" t="str">
        <f>IFERROR(__xludf.DUMMYFUNCTION("""COMPUTED_VALUE"""),"")</f>
        <v/>
      </c>
      <c r="R875" s="24" t="s">
        <v>75</v>
      </c>
      <c r="S875" s="24" t="s">
        <v>75</v>
      </c>
      <c r="T875" s="24" t="s">
        <v>75</v>
      </c>
      <c r="U875" s="24" t="str">
        <f>IFERROR(__xludf.DUMMYFUNCTION("""COMPUTED_VALUE"""),"")</f>
        <v/>
      </c>
      <c r="V875" s="25"/>
    </row>
    <row r="876">
      <c r="J876" s="24" t="str">
        <f>IFERROR(__xludf.DUMMYFUNCTION("""COMPUTED_VALUE"""),"")</f>
        <v/>
      </c>
      <c r="K876" s="24" t="str">
        <f>IFERROR(__xludf.DUMMYFUNCTION("""COMPUTED_VALUE"""),"")</f>
        <v/>
      </c>
      <c r="L876" s="24" t="str">
        <f>IFERROR(__xludf.DUMMYFUNCTION("""COMPUTED_VALUE"""),"")</f>
        <v/>
      </c>
      <c r="M876" s="24" t="str">
        <f>IFERROR(__xludf.DUMMYFUNCTION("""COMPUTED_VALUE"""),"")</f>
        <v/>
      </c>
      <c r="O876" s="24" t="str">
        <f>IFERROR(__xludf.DUMMYFUNCTION("""COMPUTED_VALUE"""),"")</f>
        <v/>
      </c>
      <c r="P876" s="24" t="str">
        <f>IFERROR(__xludf.DUMMYFUNCTION("""COMPUTED_VALUE"""),"")</f>
        <v/>
      </c>
      <c r="Q876" s="24" t="str">
        <f>IFERROR(__xludf.DUMMYFUNCTION("""COMPUTED_VALUE"""),"")</f>
        <v/>
      </c>
      <c r="R876" s="24" t="s">
        <v>75</v>
      </c>
      <c r="S876" s="24" t="s">
        <v>75</v>
      </c>
      <c r="T876" s="24" t="s">
        <v>75</v>
      </c>
      <c r="U876" s="24" t="str">
        <f>IFERROR(__xludf.DUMMYFUNCTION("""COMPUTED_VALUE"""),"")</f>
        <v/>
      </c>
      <c r="V876" s="25"/>
    </row>
    <row r="877">
      <c r="J877" s="24" t="str">
        <f>IFERROR(__xludf.DUMMYFUNCTION("""COMPUTED_VALUE"""),"")</f>
        <v/>
      </c>
      <c r="K877" s="24" t="str">
        <f>IFERROR(__xludf.DUMMYFUNCTION("""COMPUTED_VALUE"""),"")</f>
        <v/>
      </c>
      <c r="L877" s="24" t="str">
        <f>IFERROR(__xludf.DUMMYFUNCTION("""COMPUTED_VALUE"""),"")</f>
        <v/>
      </c>
      <c r="M877" s="24" t="str">
        <f>IFERROR(__xludf.DUMMYFUNCTION("""COMPUTED_VALUE"""),"")</f>
        <v/>
      </c>
      <c r="O877" s="24" t="str">
        <f>IFERROR(__xludf.DUMMYFUNCTION("""COMPUTED_VALUE"""),"")</f>
        <v/>
      </c>
      <c r="P877" s="24" t="str">
        <f>IFERROR(__xludf.DUMMYFUNCTION("""COMPUTED_VALUE"""),"")</f>
        <v/>
      </c>
      <c r="Q877" s="24" t="str">
        <f>IFERROR(__xludf.DUMMYFUNCTION("""COMPUTED_VALUE"""),"")</f>
        <v/>
      </c>
      <c r="R877" s="24" t="s">
        <v>75</v>
      </c>
      <c r="S877" s="24" t="s">
        <v>75</v>
      </c>
      <c r="T877" s="24" t="s">
        <v>75</v>
      </c>
      <c r="U877" s="24" t="str">
        <f>IFERROR(__xludf.DUMMYFUNCTION("""COMPUTED_VALUE"""),"")</f>
        <v/>
      </c>
      <c r="V877" s="25"/>
    </row>
    <row r="878">
      <c r="J878" s="24" t="str">
        <f>IFERROR(__xludf.DUMMYFUNCTION("""COMPUTED_VALUE"""),"")</f>
        <v/>
      </c>
      <c r="K878" s="24" t="str">
        <f>IFERROR(__xludf.DUMMYFUNCTION("""COMPUTED_VALUE"""),"")</f>
        <v/>
      </c>
      <c r="L878" s="24" t="str">
        <f>IFERROR(__xludf.DUMMYFUNCTION("""COMPUTED_VALUE"""),"")</f>
        <v/>
      </c>
      <c r="M878" s="24" t="str">
        <f>IFERROR(__xludf.DUMMYFUNCTION("""COMPUTED_VALUE"""),"")</f>
        <v/>
      </c>
      <c r="O878" s="24" t="str">
        <f>IFERROR(__xludf.DUMMYFUNCTION("""COMPUTED_VALUE"""),"")</f>
        <v/>
      </c>
      <c r="P878" s="24" t="str">
        <f>IFERROR(__xludf.DUMMYFUNCTION("""COMPUTED_VALUE"""),"")</f>
        <v/>
      </c>
      <c r="Q878" s="24" t="str">
        <f>IFERROR(__xludf.DUMMYFUNCTION("""COMPUTED_VALUE"""),"")</f>
        <v/>
      </c>
      <c r="R878" s="24" t="s">
        <v>75</v>
      </c>
      <c r="S878" s="24" t="s">
        <v>75</v>
      </c>
      <c r="T878" s="24" t="s">
        <v>75</v>
      </c>
      <c r="U878" s="24" t="str">
        <f>IFERROR(__xludf.DUMMYFUNCTION("""COMPUTED_VALUE"""),"")</f>
        <v/>
      </c>
      <c r="V878" s="25"/>
    </row>
    <row r="879">
      <c r="J879" s="24" t="str">
        <f>IFERROR(__xludf.DUMMYFUNCTION("""COMPUTED_VALUE"""),"")</f>
        <v/>
      </c>
      <c r="K879" s="24" t="str">
        <f>IFERROR(__xludf.DUMMYFUNCTION("""COMPUTED_VALUE"""),"")</f>
        <v/>
      </c>
      <c r="L879" s="24" t="str">
        <f>IFERROR(__xludf.DUMMYFUNCTION("""COMPUTED_VALUE"""),"")</f>
        <v/>
      </c>
      <c r="M879" s="24" t="str">
        <f>IFERROR(__xludf.DUMMYFUNCTION("""COMPUTED_VALUE"""),"")</f>
        <v/>
      </c>
      <c r="O879" s="24" t="str">
        <f>IFERROR(__xludf.DUMMYFUNCTION("""COMPUTED_VALUE"""),"")</f>
        <v/>
      </c>
      <c r="P879" s="24" t="str">
        <f>IFERROR(__xludf.DUMMYFUNCTION("""COMPUTED_VALUE"""),"")</f>
        <v/>
      </c>
      <c r="Q879" s="24" t="str">
        <f>IFERROR(__xludf.DUMMYFUNCTION("""COMPUTED_VALUE"""),"")</f>
        <v/>
      </c>
      <c r="R879" s="24" t="s">
        <v>75</v>
      </c>
      <c r="S879" s="24" t="s">
        <v>75</v>
      </c>
      <c r="T879" s="24" t="s">
        <v>75</v>
      </c>
      <c r="U879" s="24" t="str">
        <f>IFERROR(__xludf.DUMMYFUNCTION("""COMPUTED_VALUE"""),"")</f>
        <v/>
      </c>
      <c r="V879" s="25"/>
    </row>
    <row r="880">
      <c r="J880" s="24" t="str">
        <f>IFERROR(__xludf.DUMMYFUNCTION("""COMPUTED_VALUE"""),"")</f>
        <v/>
      </c>
      <c r="K880" s="24" t="str">
        <f>IFERROR(__xludf.DUMMYFUNCTION("""COMPUTED_VALUE"""),"")</f>
        <v/>
      </c>
      <c r="L880" s="24" t="str">
        <f>IFERROR(__xludf.DUMMYFUNCTION("""COMPUTED_VALUE"""),"")</f>
        <v/>
      </c>
      <c r="M880" s="24" t="str">
        <f>IFERROR(__xludf.DUMMYFUNCTION("""COMPUTED_VALUE"""),"")</f>
        <v/>
      </c>
      <c r="O880" s="24" t="str">
        <f>IFERROR(__xludf.DUMMYFUNCTION("""COMPUTED_VALUE"""),"")</f>
        <v/>
      </c>
      <c r="P880" s="24" t="str">
        <f>IFERROR(__xludf.DUMMYFUNCTION("""COMPUTED_VALUE"""),"")</f>
        <v/>
      </c>
      <c r="Q880" s="24" t="str">
        <f>IFERROR(__xludf.DUMMYFUNCTION("""COMPUTED_VALUE"""),"")</f>
        <v/>
      </c>
      <c r="R880" s="24" t="s">
        <v>75</v>
      </c>
      <c r="S880" s="24" t="s">
        <v>75</v>
      </c>
      <c r="T880" s="24" t="s">
        <v>75</v>
      </c>
      <c r="U880" s="24" t="str">
        <f>IFERROR(__xludf.DUMMYFUNCTION("""COMPUTED_VALUE"""),"")</f>
        <v/>
      </c>
      <c r="V880" s="25"/>
    </row>
    <row r="881">
      <c r="J881" s="24" t="str">
        <f>IFERROR(__xludf.DUMMYFUNCTION("""COMPUTED_VALUE"""),"")</f>
        <v/>
      </c>
      <c r="K881" s="24" t="str">
        <f>IFERROR(__xludf.DUMMYFUNCTION("""COMPUTED_VALUE"""),"")</f>
        <v/>
      </c>
      <c r="L881" s="24" t="str">
        <f>IFERROR(__xludf.DUMMYFUNCTION("""COMPUTED_VALUE"""),"")</f>
        <v/>
      </c>
      <c r="M881" s="24" t="str">
        <f>IFERROR(__xludf.DUMMYFUNCTION("""COMPUTED_VALUE"""),"")</f>
        <v/>
      </c>
      <c r="O881" s="24" t="str">
        <f>IFERROR(__xludf.DUMMYFUNCTION("""COMPUTED_VALUE"""),"")</f>
        <v/>
      </c>
      <c r="P881" s="24" t="str">
        <f>IFERROR(__xludf.DUMMYFUNCTION("""COMPUTED_VALUE"""),"")</f>
        <v/>
      </c>
      <c r="Q881" s="24" t="str">
        <f>IFERROR(__xludf.DUMMYFUNCTION("""COMPUTED_VALUE"""),"")</f>
        <v/>
      </c>
      <c r="R881" s="24" t="s">
        <v>75</v>
      </c>
      <c r="S881" s="24" t="s">
        <v>75</v>
      </c>
      <c r="T881" s="24" t="s">
        <v>75</v>
      </c>
      <c r="U881" s="24" t="str">
        <f>IFERROR(__xludf.DUMMYFUNCTION("""COMPUTED_VALUE"""),"")</f>
        <v/>
      </c>
      <c r="V881" s="25"/>
    </row>
    <row r="882">
      <c r="J882" s="24" t="str">
        <f>IFERROR(__xludf.DUMMYFUNCTION("""COMPUTED_VALUE"""),"")</f>
        <v/>
      </c>
      <c r="K882" s="24" t="str">
        <f>IFERROR(__xludf.DUMMYFUNCTION("""COMPUTED_VALUE"""),"")</f>
        <v/>
      </c>
      <c r="L882" s="24" t="str">
        <f>IFERROR(__xludf.DUMMYFUNCTION("""COMPUTED_VALUE"""),"")</f>
        <v/>
      </c>
      <c r="M882" s="24" t="str">
        <f>IFERROR(__xludf.DUMMYFUNCTION("""COMPUTED_VALUE"""),"")</f>
        <v/>
      </c>
      <c r="O882" s="24" t="str">
        <f>IFERROR(__xludf.DUMMYFUNCTION("""COMPUTED_VALUE"""),"")</f>
        <v/>
      </c>
      <c r="P882" s="24" t="str">
        <f>IFERROR(__xludf.DUMMYFUNCTION("""COMPUTED_VALUE"""),"")</f>
        <v/>
      </c>
      <c r="Q882" s="24" t="str">
        <f>IFERROR(__xludf.DUMMYFUNCTION("""COMPUTED_VALUE"""),"")</f>
        <v/>
      </c>
      <c r="R882" s="24" t="s">
        <v>75</v>
      </c>
      <c r="S882" s="24" t="s">
        <v>75</v>
      </c>
      <c r="T882" s="24" t="s">
        <v>75</v>
      </c>
      <c r="U882" s="24" t="str">
        <f>IFERROR(__xludf.DUMMYFUNCTION("""COMPUTED_VALUE"""),"")</f>
        <v/>
      </c>
      <c r="V882" s="25"/>
    </row>
    <row r="883">
      <c r="J883" s="24" t="str">
        <f>IFERROR(__xludf.DUMMYFUNCTION("""COMPUTED_VALUE"""),"")</f>
        <v/>
      </c>
      <c r="K883" s="24" t="str">
        <f>IFERROR(__xludf.DUMMYFUNCTION("""COMPUTED_VALUE"""),"")</f>
        <v/>
      </c>
      <c r="L883" s="24" t="str">
        <f>IFERROR(__xludf.DUMMYFUNCTION("""COMPUTED_VALUE"""),"")</f>
        <v/>
      </c>
      <c r="M883" s="24" t="str">
        <f>IFERROR(__xludf.DUMMYFUNCTION("""COMPUTED_VALUE"""),"")</f>
        <v/>
      </c>
      <c r="O883" s="24" t="str">
        <f>IFERROR(__xludf.DUMMYFUNCTION("""COMPUTED_VALUE"""),"")</f>
        <v/>
      </c>
      <c r="P883" s="24" t="str">
        <f>IFERROR(__xludf.DUMMYFUNCTION("""COMPUTED_VALUE"""),"")</f>
        <v/>
      </c>
      <c r="Q883" s="24" t="str">
        <f>IFERROR(__xludf.DUMMYFUNCTION("""COMPUTED_VALUE"""),"")</f>
        <v/>
      </c>
      <c r="R883" s="24" t="s">
        <v>75</v>
      </c>
      <c r="S883" s="24" t="s">
        <v>75</v>
      </c>
      <c r="T883" s="24" t="s">
        <v>75</v>
      </c>
      <c r="U883" s="24" t="str">
        <f>IFERROR(__xludf.DUMMYFUNCTION("""COMPUTED_VALUE"""),"")</f>
        <v/>
      </c>
      <c r="V883" s="25"/>
    </row>
    <row r="884">
      <c r="J884" s="24" t="str">
        <f>IFERROR(__xludf.DUMMYFUNCTION("""COMPUTED_VALUE"""),"")</f>
        <v/>
      </c>
      <c r="K884" s="24" t="str">
        <f>IFERROR(__xludf.DUMMYFUNCTION("""COMPUTED_VALUE"""),"")</f>
        <v/>
      </c>
      <c r="L884" s="24" t="str">
        <f>IFERROR(__xludf.DUMMYFUNCTION("""COMPUTED_VALUE"""),"")</f>
        <v/>
      </c>
      <c r="M884" s="24" t="str">
        <f>IFERROR(__xludf.DUMMYFUNCTION("""COMPUTED_VALUE"""),"")</f>
        <v/>
      </c>
      <c r="O884" s="24" t="str">
        <f>IFERROR(__xludf.DUMMYFUNCTION("""COMPUTED_VALUE"""),"")</f>
        <v/>
      </c>
      <c r="P884" s="24" t="str">
        <f>IFERROR(__xludf.DUMMYFUNCTION("""COMPUTED_VALUE"""),"")</f>
        <v/>
      </c>
      <c r="Q884" s="24" t="str">
        <f>IFERROR(__xludf.DUMMYFUNCTION("""COMPUTED_VALUE"""),"")</f>
        <v/>
      </c>
      <c r="R884" s="24" t="s">
        <v>75</v>
      </c>
      <c r="S884" s="24" t="s">
        <v>75</v>
      </c>
      <c r="T884" s="24" t="s">
        <v>75</v>
      </c>
      <c r="U884" s="24" t="str">
        <f>IFERROR(__xludf.DUMMYFUNCTION("""COMPUTED_VALUE"""),"")</f>
        <v/>
      </c>
      <c r="V884" s="25"/>
    </row>
    <row r="885">
      <c r="J885" s="24" t="str">
        <f>IFERROR(__xludf.DUMMYFUNCTION("""COMPUTED_VALUE"""),"")</f>
        <v/>
      </c>
      <c r="K885" s="24" t="str">
        <f>IFERROR(__xludf.DUMMYFUNCTION("""COMPUTED_VALUE"""),"")</f>
        <v/>
      </c>
      <c r="L885" s="24" t="str">
        <f>IFERROR(__xludf.DUMMYFUNCTION("""COMPUTED_VALUE"""),"")</f>
        <v/>
      </c>
      <c r="M885" s="24" t="str">
        <f>IFERROR(__xludf.DUMMYFUNCTION("""COMPUTED_VALUE"""),"")</f>
        <v/>
      </c>
      <c r="O885" s="24" t="str">
        <f>IFERROR(__xludf.DUMMYFUNCTION("""COMPUTED_VALUE"""),"")</f>
        <v/>
      </c>
      <c r="P885" s="24" t="str">
        <f>IFERROR(__xludf.DUMMYFUNCTION("""COMPUTED_VALUE"""),"")</f>
        <v/>
      </c>
      <c r="Q885" s="24" t="str">
        <f>IFERROR(__xludf.DUMMYFUNCTION("""COMPUTED_VALUE"""),"")</f>
        <v/>
      </c>
      <c r="R885" s="24" t="s">
        <v>75</v>
      </c>
      <c r="S885" s="24" t="s">
        <v>75</v>
      </c>
      <c r="T885" s="24" t="s">
        <v>75</v>
      </c>
      <c r="U885" s="24" t="str">
        <f>IFERROR(__xludf.DUMMYFUNCTION("""COMPUTED_VALUE"""),"")</f>
        <v/>
      </c>
      <c r="V885" s="25"/>
    </row>
    <row r="886">
      <c r="J886" s="24" t="str">
        <f>IFERROR(__xludf.DUMMYFUNCTION("""COMPUTED_VALUE"""),"")</f>
        <v/>
      </c>
      <c r="K886" s="24" t="str">
        <f>IFERROR(__xludf.DUMMYFUNCTION("""COMPUTED_VALUE"""),"")</f>
        <v/>
      </c>
      <c r="L886" s="24" t="str">
        <f>IFERROR(__xludf.DUMMYFUNCTION("""COMPUTED_VALUE"""),"")</f>
        <v/>
      </c>
      <c r="M886" s="24" t="str">
        <f>IFERROR(__xludf.DUMMYFUNCTION("""COMPUTED_VALUE"""),"")</f>
        <v/>
      </c>
      <c r="O886" s="24" t="str">
        <f>IFERROR(__xludf.DUMMYFUNCTION("""COMPUTED_VALUE"""),"")</f>
        <v/>
      </c>
      <c r="P886" s="24" t="str">
        <f>IFERROR(__xludf.DUMMYFUNCTION("""COMPUTED_VALUE"""),"")</f>
        <v/>
      </c>
      <c r="Q886" s="24" t="str">
        <f>IFERROR(__xludf.DUMMYFUNCTION("""COMPUTED_VALUE"""),"")</f>
        <v/>
      </c>
      <c r="R886" s="24" t="s">
        <v>75</v>
      </c>
      <c r="S886" s="24" t="s">
        <v>75</v>
      </c>
      <c r="T886" s="24" t="s">
        <v>75</v>
      </c>
      <c r="U886" s="24" t="str">
        <f>IFERROR(__xludf.DUMMYFUNCTION("""COMPUTED_VALUE"""),"")</f>
        <v/>
      </c>
      <c r="V886" s="25"/>
    </row>
    <row r="887">
      <c r="J887" s="24" t="str">
        <f>IFERROR(__xludf.DUMMYFUNCTION("""COMPUTED_VALUE"""),"")</f>
        <v/>
      </c>
      <c r="K887" s="24" t="str">
        <f>IFERROR(__xludf.DUMMYFUNCTION("""COMPUTED_VALUE"""),"")</f>
        <v/>
      </c>
      <c r="L887" s="24" t="str">
        <f>IFERROR(__xludf.DUMMYFUNCTION("""COMPUTED_VALUE"""),"")</f>
        <v/>
      </c>
      <c r="M887" s="24" t="str">
        <f>IFERROR(__xludf.DUMMYFUNCTION("""COMPUTED_VALUE"""),"")</f>
        <v/>
      </c>
      <c r="O887" s="24" t="str">
        <f>IFERROR(__xludf.DUMMYFUNCTION("""COMPUTED_VALUE"""),"")</f>
        <v/>
      </c>
      <c r="P887" s="24" t="str">
        <f>IFERROR(__xludf.DUMMYFUNCTION("""COMPUTED_VALUE"""),"")</f>
        <v/>
      </c>
      <c r="Q887" s="24" t="str">
        <f>IFERROR(__xludf.DUMMYFUNCTION("""COMPUTED_VALUE"""),"")</f>
        <v/>
      </c>
      <c r="R887" s="24" t="s">
        <v>75</v>
      </c>
      <c r="S887" s="24" t="s">
        <v>75</v>
      </c>
      <c r="T887" s="24" t="s">
        <v>75</v>
      </c>
      <c r="U887" s="24" t="str">
        <f>IFERROR(__xludf.DUMMYFUNCTION("""COMPUTED_VALUE"""),"")</f>
        <v/>
      </c>
      <c r="V887" s="25"/>
    </row>
    <row r="888">
      <c r="J888" s="24" t="str">
        <f>IFERROR(__xludf.DUMMYFUNCTION("""COMPUTED_VALUE"""),"")</f>
        <v/>
      </c>
      <c r="K888" s="24" t="str">
        <f>IFERROR(__xludf.DUMMYFUNCTION("""COMPUTED_VALUE"""),"")</f>
        <v/>
      </c>
      <c r="L888" s="24" t="str">
        <f>IFERROR(__xludf.DUMMYFUNCTION("""COMPUTED_VALUE"""),"")</f>
        <v/>
      </c>
      <c r="M888" s="24" t="str">
        <f>IFERROR(__xludf.DUMMYFUNCTION("""COMPUTED_VALUE"""),"")</f>
        <v/>
      </c>
      <c r="O888" s="24" t="str">
        <f>IFERROR(__xludf.DUMMYFUNCTION("""COMPUTED_VALUE"""),"")</f>
        <v/>
      </c>
      <c r="P888" s="24" t="str">
        <f>IFERROR(__xludf.DUMMYFUNCTION("""COMPUTED_VALUE"""),"")</f>
        <v/>
      </c>
      <c r="Q888" s="24" t="str">
        <f>IFERROR(__xludf.DUMMYFUNCTION("""COMPUTED_VALUE"""),"")</f>
        <v/>
      </c>
      <c r="R888" s="24" t="s">
        <v>75</v>
      </c>
      <c r="S888" s="24" t="s">
        <v>75</v>
      </c>
      <c r="T888" s="24" t="s">
        <v>75</v>
      </c>
      <c r="U888" s="24" t="str">
        <f>IFERROR(__xludf.DUMMYFUNCTION("""COMPUTED_VALUE"""),"")</f>
        <v/>
      </c>
      <c r="V888" s="25"/>
    </row>
    <row r="889">
      <c r="J889" s="24" t="str">
        <f>IFERROR(__xludf.DUMMYFUNCTION("""COMPUTED_VALUE"""),"")</f>
        <v/>
      </c>
      <c r="K889" s="24" t="str">
        <f>IFERROR(__xludf.DUMMYFUNCTION("""COMPUTED_VALUE"""),"")</f>
        <v/>
      </c>
      <c r="L889" s="24" t="str">
        <f>IFERROR(__xludf.DUMMYFUNCTION("""COMPUTED_VALUE"""),"")</f>
        <v/>
      </c>
      <c r="M889" s="24" t="str">
        <f>IFERROR(__xludf.DUMMYFUNCTION("""COMPUTED_VALUE"""),"")</f>
        <v/>
      </c>
      <c r="O889" s="24" t="str">
        <f>IFERROR(__xludf.DUMMYFUNCTION("""COMPUTED_VALUE"""),"")</f>
        <v/>
      </c>
      <c r="P889" s="24" t="str">
        <f>IFERROR(__xludf.DUMMYFUNCTION("""COMPUTED_VALUE"""),"")</f>
        <v/>
      </c>
      <c r="Q889" s="24" t="str">
        <f>IFERROR(__xludf.DUMMYFUNCTION("""COMPUTED_VALUE"""),"")</f>
        <v/>
      </c>
      <c r="R889" s="24" t="s">
        <v>75</v>
      </c>
      <c r="S889" s="24" t="s">
        <v>75</v>
      </c>
      <c r="T889" s="24" t="s">
        <v>75</v>
      </c>
      <c r="U889" s="24" t="str">
        <f>IFERROR(__xludf.DUMMYFUNCTION("""COMPUTED_VALUE"""),"")</f>
        <v/>
      </c>
      <c r="V889" s="25"/>
    </row>
    <row r="890">
      <c r="J890" s="24" t="str">
        <f>IFERROR(__xludf.DUMMYFUNCTION("""COMPUTED_VALUE"""),"")</f>
        <v/>
      </c>
      <c r="K890" s="24" t="str">
        <f>IFERROR(__xludf.DUMMYFUNCTION("""COMPUTED_VALUE"""),"")</f>
        <v/>
      </c>
      <c r="L890" s="24" t="str">
        <f>IFERROR(__xludf.DUMMYFUNCTION("""COMPUTED_VALUE"""),"")</f>
        <v/>
      </c>
      <c r="M890" s="24" t="str">
        <f>IFERROR(__xludf.DUMMYFUNCTION("""COMPUTED_VALUE"""),"")</f>
        <v/>
      </c>
      <c r="O890" s="24" t="str">
        <f>IFERROR(__xludf.DUMMYFUNCTION("""COMPUTED_VALUE"""),"")</f>
        <v/>
      </c>
      <c r="P890" s="24" t="str">
        <f>IFERROR(__xludf.DUMMYFUNCTION("""COMPUTED_VALUE"""),"")</f>
        <v/>
      </c>
      <c r="Q890" s="24" t="str">
        <f>IFERROR(__xludf.DUMMYFUNCTION("""COMPUTED_VALUE"""),"")</f>
        <v/>
      </c>
      <c r="R890" s="24" t="s">
        <v>75</v>
      </c>
      <c r="S890" s="24" t="s">
        <v>75</v>
      </c>
      <c r="T890" s="24" t="s">
        <v>75</v>
      </c>
      <c r="U890" s="24" t="str">
        <f>IFERROR(__xludf.DUMMYFUNCTION("""COMPUTED_VALUE"""),"")</f>
        <v/>
      </c>
      <c r="V890" s="25"/>
    </row>
    <row r="891">
      <c r="J891" s="24" t="str">
        <f>IFERROR(__xludf.DUMMYFUNCTION("""COMPUTED_VALUE"""),"")</f>
        <v/>
      </c>
      <c r="K891" s="24" t="str">
        <f>IFERROR(__xludf.DUMMYFUNCTION("""COMPUTED_VALUE"""),"")</f>
        <v/>
      </c>
      <c r="L891" s="24" t="str">
        <f>IFERROR(__xludf.DUMMYFUNCTION("""COMPUTED_VALUE"""),"")</f>
        <v/>
      </c>
      <c r="M891" s="24" t="str">
        <f>IFERROR(__xludf.DUMMYFUNCTION("""COMPUTED_VALUE"""),"")</f>
        <v/>
      </c>
      <c r="O891" s="24" t="str">
        <f>IFERROR(__xludf.DUMMYFUNCTION("""COMPUTED_VALUE"""),"")</f>
        <v/>
      </c>
      <c r="P891" s="24" t="str">
        <f>IFERROR(__xludf.DUMMYFUNCTION("""COMPUTED_VALUE"""),"")</f>
        <v/>
      </c>
      <c r="Q891" s="24" t="str">
        <f>IFERROR(__xludf.DUMMYFUNCTION("""COMPUTED_VALUE"""),"")</f>
        <v/>
      </c>
      <c r="R891" s="24" t="s">
        <v>75</v>
      </c>
      <c r="S891" s="24" t="s">
        <v>75</v>
      </c>
      <c r="T891" s="24" t="s">
        <v>75</v>
      </c>
      <c r="U891" s="24" t="str">
        <f>IFERROR(__xludf.DUMMYFUNCTION("""COMPUTED_VALUE"""),"")</f>
        <v/>
      </c>
      <c r="V891" s="25"/>
    </row>
    <row r="892">
      <c r="J892" s="24" t="str">
        <f>IFERROR(__xludf.DUMMYFUNCTION("""COMPUTED_VALUE"""),"")</f>
        <v/>
      </c>
      <c r="K892" s="24" t="str">
        <f>IFERROR(__xludf.DUMMYFUNCTION("""COMPUTED_VALUE"""),"")</f>
        <v/>
      </c>
      <c r="L892" s="24" t="str">
        <f>IFERROR(__xludf.DUMMYFUNCTION("""COMPUTED_VALUE"""),"")</f>
        <v/>
      </c>
      <c r="M892" s="24" t="str">
        <f>IFERROR(__xludf.DUMMYFUNCTION("""COMPUTED_VALUE"""),"")</f>
        <v/>
      </c>
      <c r="O892" s="24" t="str">
        <f>IFERROR(__xludf.DUMMYFUNCTION("""COMPUTED_VALUE"""),"")</f>
        <v/>
      </c>
      <c r="P892" s="24" t="str">
        <f>IFERROR(__xludf.DUMMYFUNCTION("""COMPUTED_VALUE"""),"")</f>
        <v/>
      </c>
      <c r="Q892" s="24" t="str">
        <f>IFERROR(__xludf.DUMMYFUNCTION("""COMPUTED_VALUE"""),"")</f>
        <v/>
      </c>
      <c r="R892" s="24" t="s">
        <v>75</v>
      </c>
      <c r="S892" s="24" t="s">
        <v>75</v>
      </c>
      <c r="T892" s="24" t="s">
        <v>75</v>
      </c>
      <c r="U892" s="24" t="str">
        <f>IFERROR(__xludf.DUMMYFUNCTION("""COMPUTED_VALUE"""),"")</f>
        <v/>
      </c>
      <c r="V892" s="25"/>
    </row>
    <row r="893">
      <c r="J893" s="24" t="str">
        <f>IFERROR(__xludf.DUMMYFUNCTION("""COMPUTED_VALUE"""),"")</f>
        <v/>
      </c>
      <c r="K893" s="24" t="str">
        <f>IFERROR(__xludf.DUMMYFUNCTION("""COMPUTED_VALUE"""),"")</f>
        <v/>
      </c>
      <c r="L893" s="24" t="str">
        <f>IFERROR(__xludf.DUMMYFUNCTION("""COMPUTED_VALUE"""),"")</f>
        <v/>
      </c>
      <c r="M893" s="24" t="str">
        <f>IFERROR(__xludf.DUMMYFUNCTION("""COMPUTED_VALUE"""),"")</f>
        <v/>
      </c>
      <c r="O893" s="24" t="str">
        <f>IFERROR(__xludf.DUMMYFUNCTION("""COMPUTED_VALUE"""),"")</f>
        <v/>
      </c>
      <c r="P893" s="24" t="str">
        <f>IFERROR(__xludf.DUMMYFUNCTION("""COMPUTED_VALUE"""),"")</f>
        <v/>
      </c>
      <c r="Q893" s="24" t="str">
        <f>IFERROR(__xludf.DUMMYFUNCTION("""COMPUTED_VALUE"""),"")</f>
        <v/>
      </c>
      <c r="R893" s="24" t="s">
        <v>75</v>
      </c>
      <c r="S893" s="24" t="s">
        <v>75</v>
      </c>
      <c r="T893" s="24" t="s">
        <v>75</v>
      </c>
      <c r="U893" s="24" t="str">
        <f>IFERROR(__xludf.DUMMYFUNCTION("""COMPUTED_VALUE"""),"")</f>
        <v/>
      </c>
      <c r="V893" s="25"/>
    </row>
    <row r="894">
      <c r="J894" s="24" t="str">
        <f>IFERROR(__xludf.DUMMYFUNCTION("""COMPUTED_VALUE"""),"")</f>
        <v/>
      </c>
      <c r="K894" s="24" t="str">
        <f>IFERROR(__xludf.DUMMYFUNCTION("""COMPUTED_VALUE"""),"")</f>
        <v/>
      </c>
      <c r="L894" s="24" t="str">
        <f>IFERROR(__xludf.DUMMYFUNCTION("""COMPUTED_VALUE"""),"")</f>
        <v/>
      </c>
      <c r="M894" s="24" t="str">
        <f>IFERROR(__xludf.DUMMYFUNCTION("""COMPUTED_VALUE"""),"")</f>
        <v/>
      </c>
      <c r="O894" s="24" t="str">
        <f>IFERROR(__xludf.DUMMYFUNCTION("""COMPUTED_VALUE"""),"")</f>
        <v/>
      </c>
      <c r="P894" s="24" t="str">
        <f>IFERROR(__xludf.DUMMYFUNCTION("""COMPUTED_VALUE"""),"")</f>
        <v/>
      </c>
      <c r="Q894" s="24" t="str">
        <f>IFERROR(__xludf.DUMMYFUNCTION("""COMPUTED_VALUE"""),"")</f>
        <v/>
      </c>
      <c r="R894" s="24" t="s">
        <v>75</v>
      </c>
      <c r="S894" s="24" t="s">
        <v>75</v>
      </c>
      <c r="T894" s="24" t="s">
        <v>75</v>
      </c>
      <c r="U894" s="24" t="str">
        <f>IFERROR(__xludf.DUMMYFUNCTION("""COMPUTED_VALUE"""),"")</f>
        <v/>
      </c>
      <c r="V894" s="25"/>
    </row>
    <row r="895">
      <c r="J895" s="24" t="str">
        <f>IFERROR(__xludf.DUMMYFUNCTION("""COMPUTED_VALUE"""),"")</f>
        <v/>
      </c>
      <c r="K895" s="24" t="str">
        <f>IFERROR(__xludf.DUMMYFUNCTION("""COMPUTED_VALUE"""),"")</f>
        <v/>
      </c>
      <c r="L895" s="24" t="str">
        <f>IFERROR(__xludf.DUMMYFUNCTION("""COMPUTED_VALUE"""),"")</f>
        <v/>
      </c>
      <c r="M895" s="24" t="str">
        <f>IFERROR(__xludf.DUMMYFUNCTION("""COMPUTED_VALUE"""),"")</f>
        <v/>
      </c>
      <c r="O895" s="24" t="str">
        <f>IFERROR(__xludf.DUMMYFUNCTION("""COMPUTED_VALUE"""),"")</f>
        <v/>
      </c>
      <c r="P895" s="24" t="str">
        <f>IFERROR(__xludf.DUMMYFUNCTION("""COMPUTED_VALUE"""),"")</f>
        <v/>
      </c>
      <c r="Q895" s="24" t="str">
        <f>IFERROR(__xludf.DUMMYFUNCTION("""COMPUTED_VALUE"""),"")</f>
        <v/>
      </c>
      <c r="R895" s="24" t="s">
        <v>75</v>
      </c>
      <c r="S895" s="24" t="s">
        <v>75</v>
      </c>
      <c r="T895" s="24" t="s">
        <v>75</v>
      </c>
      <c r="U895" s="24" t="str">
        <f>IFERROR(__xludf.DUMMYFUNCTION("""COMPUTED_VALUE"""),"")</f>
        <v/>
      </c>
      <c r="V895" s="25"/>
    </row>
    <row r="896">
      <c r="J896" s="24" t="str">
        <f>IFERROR(__xludf.DUMMYFUNCTION("""COMPUTED_VALUE"""),"")</f>
        <v/>
      </c>
      <c r="K896" s="24" t="str">
        <f>IFERROR(__xludf.DUMMYFUNCTION("""COMPUTED_VALUE"""),"")</f>
        <v/>
      </c>
      <c r="L896" s="24" t="str">
        <f>IFERROR(__xludf.DUMMYFUNCTION("""COMPUTED_VALUE"""),"")</f>
        <v/>
      </c>
      <c r="M896" s="24" t="str">
        <f>IFERROR(__xludf.DUMMYFUNCTION("""COMPUTED_VALUE"""),"")</f>
        <v/>
      </c>
      <c r="O896" s="24" t="str">
        <f>IFERROR(__xludf.DUMMYFUNCTION("""COMPUTED_VALUE"""),"")</f>
        <v/>
      </c>
      <c r="P896" s="24" t="str">
        <f>IFERROR(__xludf.DUMMYFUNCTION("""COMPUTED_VALUE"""),"")</f>
        <v/>
      </c>
      <c r="Q896" s="24" t="str">
        <f>IFERROR(__xludf.DUMMYFUNCTION("""COMPUTED_VALUE"""),"")</f>
        <v/>
      </c>
      <c r="R896" s="24" t="s">
        <v>75</v>
      </c>
      <c r="S896" s="24" t="s">
        <v>75</v>
      </c>
      <c r="T896" s="24" t="s">
        <v>75</v>
      </c>
      <c r="U896" s="24" t="str">
        <f>IFERROR(__xludf.DUMMYFUNCTION("""COMPUTED_VALUE"""),"")</f>
        <v/>
      </c>
      <c r="V896" s="25"/>
    </row>
    <row r="897">
      <c r="J897" s="24" t="str">
        <f>IFERROR(__xludf.DUMMYFUNCTION("""COMPUTED_VALUE"""),"")</f>
        <v/>
      </c>
      <c r="K897" s="24" t="str">
        <f>IFERROR(__xludf.DUMMYFUNCTION("""COMPUTED_VALUE"""),"")</f>
        <v/>
      </c>
      <c r="L897" s="24" t="str">
        <f>IFERROR(__xludf.DUMMYFUNCTION("""COMPUTED_VALUE"""),"")</f>
        <v/>
      </c>
      <c r="M897" s="24" t="str">
        <f>IFERROR(__xludf.DUMMYFUNCTION("""COMPUTED_VALUE"""),"")</f>
        <v/>
      </c>
      <c r="O897" s="24" t="str">
        <f>IFERROR(__xludf.DUMMYFUNCTION("""COMPUTED_VALUE"""),"")</f>
        <v/>
      </c>
      <c r="P897" s="24" t="str">
        <f>IFERROR(__xludf.DUMMYFUNCTION("""COMPUTED_VALUE"""),"")</f>
        <v/>
      </c>
      <c r="Q897" s="24" t="str">
        <f>IFERROR(__xludf.DUMMYFUNCTION("""COMPUTED_VALUE"""),"")</f>
        <v/>
      </c>
      <c r="R897" s="24" t="s">
        <v>75</v>
      </c>
      <c r="S897" s="24" t="s">
        <v>75</v>
      </c>
      <c r="T897" s="24" t="s">
        <v>75</v>
      </c>
      <c r="U897" s="24" t="str">
        <f>IFERROR(__xludf.DUMMYFUNCTION("""COMPUTED_VALUE"""),"")</f>
        <v/>
      </c>
      <c r="V897" s="25"/>
    </row>
    <row r="898">
      <c r="J898" s="24" t="str">
        <f>IFERROR(__xludf.DUMMYFUNCTION("""COMPUTED_VALUE"""),"")</f>
        <v/>
      </c>
      <c r="K898" s="24" t="str">
        <f>IFERROR(__xludf.DUMMYFUNCTION("""COMPUTED_VALUE"""),"")</f>
        <v/>
      </c>
      <c r="L898" s="24" t="str">
        <f>IFERROR(__xludf.DUMMYFUNCTION("""COMPUTED_VALUE"""),"")</f>
        <v/>
      </c>
      <c r="M898" s="24" t="str">
        <f>IFERROR(__xludf.DUMMYFUNCTION("""COMPUTED_VALUE"""),"")</f>
        <v/>
      </c>
      <c r="O898" s="24" t="str">
        <f>IFERROR(__xludf.DUMMYFUNCTION("""COMPUTED_VALUE"""),"")</f>
        <v/>
      </c>
      <c r="P898" s="24" t="str">
        <f>IFERROR(__xludf.DUMMYFUNCTION("""COMPUTED_VALUE"""),"")</f>
        <v/>
      </c>
      <c r="Q898" s="24" t="str">
        <f>IFERROR(__xludf.DUMMYFUNCTION("""COMPUTED_VALUE"""),"")</f>
        <v/>
      </c>
      <c r="R898" s="24" t="s">
        <v>75</v>
      </c>
      <c r="S898" s="24" t="s">
        <v>75</v>
      </c>
      <c r="T898" s="24" t="s">
        <v>75</v>
      </c>
      <c r="U898" s="24" t="str">
        <f>IFERROR(__xludf.DUMMYFUNCTION("""COMPUTED_VALUE"""),"")</f>
        <v/>
      </c>
      <c r="V898" s="25"/>
    </row>
    <row r="899">
      <c r="J899" s="24" t="str">
        <f>IFERROR(__xludf.DUMMYFUNCTION("""COMPUTED_VALUE"""),"")</f>
        <v/>
      </c>
      <c r="K899" s="24" t="str">
        <f>IFERROR(__xludf.DUMMYFUNCTION("""COMPUTED_VALUE"""),"")</f>
        <v/>
      </c>
      <c r="L899" s="24" t="str">
        <f>IFERROR(__xludf.DUMMYFUNCTION("""COMPUTED_VALUE"""),"")</f>
        <v/>
      </c>
      <c r="M899" s="24" t="str">
        <f>IFERROR(__xludf.DUMMYFUNCTION("""COMPUTED_VALUE"""),"")</f>
        <v/>
      </c>
      <c r="O899" s="24" t="str">
        <f>IFERROR(__xludf.DUMMYFUNCTION("""COMPUTED_VALUE"""),"")</f>
        <v/>
      </c>
      <c r="P899" s="24" t="str">
        <f>IFERROR(__xludf.DUMMYFUNCTION("""COMPUTED_VALUE"""),"")</f>
        <v/>
      </c>
      <c r="Q899" s="24" t="str">
        <f>IFERROR(__xludf.DUMMYFUNCTION("""COMPUTED_VALUE"""),"")</f>
        <v/>
      </c>
      <c r="R899" s="24" t="s">
        <v>75</v>
      </c>
      <c r="S899" s="24" t="s">
        <v>75</v>
      </c>
      <c r="T899" s="24" t="s">
        <v>75</v>
      </c>
      <c r="U899" s="24" t="str">
        <f>IFERROR(__xludf.DUMMYFUNCTION("""COMPUTED_VALUE"""),"")</f>
        <v/>
      </c>
      <c r="V899" s="25"/>
    </row>
    <row r="900">
      <c r="J900" s="24" t="str">
        <f>IFERROR(__xludf.DUMMYFUNCTION("""COMPUTED_VALUE"""),"")</f>
        <v/>
      </c>
      <c r="K900" s="24" t="str">
        <f>IFERROR(__xludf.DUMMYFUNCTION("""COMPUTED_VALUE"""),"")</f>
        <v/>
      </c>
      <c r="L900" s="24" t="str">
        <f>IFERROR(__xludf.DUMMYFUNCTION("""COMPUTED_VALUE"""),"")</f>
        <v/>
      </c>
      <c r="M900" s="24" t="str">
        <f>IFERROR(__xludf.DUMMYFUNCTION("""COMPUTED_VALUE"""),"")</f>
        <v/>
      </c>
      <c r="O900" s="24" t="str">
        <f>IFERROR(__xludf.DUMMYFUNCTION("""COMPUTED_VALUE"""),"")</f>
        <v/>
      </c>
      <c r="P900" s="24" t="str">
        <f>IFERROR(__xludf.DUMMYFUNCTION("""COMPUTED_VALUE"""),"")</f>
        <v/>
      </c>
      <c r="Q900" s="24" t="str">
        <f>IFERROR(__xludf.DUMMYFUNCTION("""COMPUTED_VALUE"""),"")</f>
        <v/>
      </c>
      <c r="R900" s="24" t="s">
        <v>75</v>
      </c>
      <c r="S900" s="24" t="s">
        <v>75</v>
      </c>
      <c r="T900" s="24" t="s">
        <v>75</v>
      </c>
      <c r="U900" s="24" t="str">
        <f>IFERROR(__xludf.DUMMYFUNCTION("""COMPUTED_VALUE"""),"")</f>
        <v/>
      </c>
      <c r="V900" s="25"/>
    </row>
    <row r="901">
      <c r="J901" s="24" t="str">
        <f>IFERROR(__xludf.DUMMYFUNCTION("""COMPUTED_VALUE"""),"")</f>
        <v/>
      </c>
      <c r="K901" s="24" t="str">
        <f>IFERROR(__xludf.DUMMYFUNCTION("""COMPUTED_VALUE"""),"")</f>
        <v/>
      </c>
      <c r="L901" s="24" t="str">
        <f>IFERROR(__xludf.DUMMYFUNCTION("""COMPUTED_VALUE"""),"")</f>
        <v/>
      </c>
      <c r="M901" s="24" t="str">
        <f>IFERROR(__xludf.DUMMYFUNCTION("""COMPUTED_VALUE"""),"")</f>
        <v/>
      </c>
      <c r="O901" s="24" t="str">
        <f>IFERROR(__xludf.DUMMYFUNCTION("""COMPUTED_VALUE"""),"")</f>
        <v/>
      </c>
      <c r="P901" s="24" t="str">
        <f>IFERROR(__xludf.DUMMYFUNCTION("""COMPUTED_VALUE"""),"")</f>
        <v/>
      </c>
      <c r="Q901" s="24" t="str">
        <f>IFERROR(__xludf.DUMMYFUNCTION("""COMPUTED_VALUE"""),"")</f>
        <v/>
      </c>
      <c r="R901" s="24" t="s">
        <v>75</v>
      </c>
      <c r="S901" s="24" t="s">
        <v>75</v>
      </c>
      <c r="T901" s="24" t="s">
        <v>75</v>
      </c>
      <c r="U901" s="24" t="str">
        <f>IFERROR(__xludf.DUMMYFUNCTION("""COMPUTED_VALUE"""),"")</f>
        <v/>
      </c>
      <c r="V901" s="25"/>
    </row>
    <row r="902">
      <c r="J902" s="24" t="str">
        <f>IFERROR(__xludf.DUMMYFUNCTION("""COMPUTED_VALUE"""),"")</f>
        <v/>
      </c>
      <c r="K902" s="24" t="str">
        <f>IFERROR(__xludf.DUMMYFUNCTION("""COMPUTED_VALUE"""),"")</f>
        <v/>
      </c>
      <c r="L902" s="24" t="str">
        <f>IFERROR(__xludf.DUMMYFUNCTION("""COMPUTED_VALUE"""),"")</f>
        <v/>
      </c>
      <c r="M902" s="24" t="str">
        <f>IFERROR(__xludf.DUMMYFUNCTION("""COMPUTED_VALUE"""),"")</f>
        <v/>
      </c>
      <c r="O902" s="24" t="str">
        <f>IFERROR(__xludf.DUMMYFUNCTION("""COMPUTED_VALUE"""),"")</f>
        <v/>
      </c>
      <c r="P902" s="24" t="str">
        <f>IFERROR(__xludf.DUMMYFUNCTION("""COMPUTED_VALUE"""),"")</f>
        <v/>
      </c>
      <c r="Q902" s="24" t="str">
        <f>IFERROR(__xludf.DUMMYFUNCTION("""COMPUTED_VALUE"""),"")</f>
        <v/>
      </c>
      <c r="R902" s="24" t="s">
        <v>75</v>
      </c>
      <c r="S902" s="24" t="s">
        <v>75</v>
      </c>
      <c r="T902" s="24" t="s">
        <v>75</v>
      </c>
      <c r="U902" s="24" t="str">
        <f>IFERROR(__xludf.DUMMYFUNCTION("""COMPUTED_VALUE"""),"")</f>
        <v/>
      </c>
      <c r="V902" s="25"/>
    </row>
    <row r="903">
      <c r="J903" s="24" t="str">
        <f>IFERROR(__xludf.DUMMYFUNCTION("""COMPUTED_VALUE"""),"")</f>
        <v/>
      </c>
      <c r="K903" s="24" t="str">
        <f>IFERROR(__xludf.DUMMYFUNCTION("""COMPUTED_VALUE"""),"")</f>
        <v/>
      </c>
      <c r="L903" s="24" t="str">
        <f>IFERROR(__xludf.DUMMYFUNCTION("""COMPUTED_VALUE"""),"")</f>
        <v/>
      </c>
      <c r="M903" s="24" t="str">
        <f>IFERROR(__xludf.DUMMYFUNCTION("""COMPUTED_VALUE"""),"")</f>
        <v/>
      </c>
      <c r="O903" s="24" t="str">
        <f>IFERROR(__xludf.DUMMYFUNCTION("""COMPUTED_VALUE"""),"")</f>
        <v/>
      </c>
      <c r="P903" s="24" t="str">
        <f>IFERROR(__xludf.DUMMYFUNCTION("""COMPUTED_VALUE"""),"")</f>
        <v/>
      </c>
      <c r="Q903" s="24" t="str">
        <f>IFERROR(__xludf.DUMMYFUNCTION("""COMPUTED_VALUE"""),"")</f>
        <v/>
      </c>
      <c r="R903" s="24" t="s">
        <v>75</v>
      </c>
      <c r="S903" s="24" t="s">
        <v>75</v>
      </c>
      <c r="T903" s="24" t="s">
        <v>75</v>
      </c>
      <c r="U903" s="24" t="str">
        <f>IFERROR(__xludf.DUMMYFUNCTION("""COMPUTED_VALUE"""),"")</f>
        <v/>
      </c>
      <c r="V903" s="25"/>
    </row>
    <row r="904">
      <c r="J904" s="24" t="str">
        <f>IFERROR(__xludf.DUMMYFUNCTION("""COMPUTED_VALUE"""),"")</f>
        <v/>
      </c>
      <c r="K904" s="24" t="str">
        <f>IFERROR(__xludf.DUMMYFUNCTION("""COMPUTED_VALUE"""),"")</f>
        <v/>
      </c>
      <c r="L904" s="24" t="str">
        <f>IFERROR(__xludf.DUMMYFUNCTION("""COMPUTED_VALUE"""),"")</f>
        <v/>
      </c>
      <c r="M904" s="24" t="str">
        <f>IFERROR(__xludf.DUMMYFUNCTION("""COMPUTED_VALUE"""),"")</f>
        <v/>
      </c>
      <c r="O904" s="24" t="str">
        <f>IFERROR(__xludf.DUMMYFUNCTION("""COMPUTED_VALUE"""),"")</f>
        <v/>
      </c>
      <c r="P904" s="24" t="str">
        <f>IFERROR(__xludf.DUMMYFUNCTION("""COMPUTED_VALUE"""),"")</f>
        <v/>
      </c>
      <c r="Q904" s="24" t="str">
        <f>IFERROR(__xludf.DUMMYFUNCTION("""COMPUTED_VALUE"""),"")</f>
        <v/>
      </c>
      <c r="R904" s="24" t="s">
        <v>75</v>
      </c>
      <c r="S904" s="24" t="s">
        <v>75</v>
      </c>
      <c r="T904" s="24" t="s">
        <v>75</v>
      </c>
      <c r="U904" s="24" t="str">
        <f>IFERROR(__xludf.DUMMYFUNCTION("""COMPUTED_VALUE"""),"")</f>
        <v/>
      </c>
      <c r="V904" s="25"/>
    </row>
    <row r="905">
      <c r="J905" s="24" t="str">
        <f>IFERROR(__xludf.DUMMYFUNCTION("""COMPUTED_VALUE"""),"")</f>
        <v/>
      </c>
      <c r="K905" s="24" t="str">
        <f>IFERROR(__xludf.DUMMYFUNCTION("""COMPUTED_VALUE"""),"")</f>
        <v/>
      </c>
      <c r="L905" s="24" t="str">
        <f>IFERROR(__xludf.DUMMYFUNCTION("""COMPUTED_VALUE"""),"")</f>
        <v/>
      </c>
      <c r="M905" s="24" t="str">
        <f>IFERROR(__xludf.DUMMYFUNCTION("""COMPUTED_VALUE"""),"")</f>
        <v/>
      </c>
      <c r="O905" s="24" t="str">
        <f>IFERROR(__xludf.DUMMYFUNCTION("""COMPUTED_VALUE"""),"")</f>
        <v/>
      </c>
      <c r="P905" s="24" t="str">
        <f>IFERROR(__xludf.DUMMYFUNCTION("""COMPUTED_VALUE"""),"")</f>
        <v/>
      </c>
      <c r="Q905" s="24" t="str">
        <f>IFERROR(__xludf.DUMMYFUNCTION("""COMPUTED_VALUE"""),"")</f>
        <v/>
      </c>
      <c r="R905" s="24" t="s">
        <v>75</v>
      </c>
      <c r="S905" s="24" t="s">
        <v>75</v>
      </c>
      <c r="T905" s="24" t="s">
        <v>75</v>
      </c>
      <c r="U905" s="24" t="str">
        <f>IFERROR(__xludf.DUMMYFUNCTION("""COMPUTED_VALUE"""),"")</f>
        <v/>
      </c>
      <c r="V905" s="25"/>
    </row>
    <row r="906">
      <c r="J906" s="24" t="str">
        <f>IFERROR(__xludf.DUMMYFUNCTION("""COMPUTED_VALUE"""),"")</f>
        <v/>
      </c>
      <c r="K906" s="24" t="str">
        <f>IFERROR(__xludf.DUMMYFUNCTION("""COMPUTED_VALUE"""),"")</f>
        <v/>
      </c>
      <c r="L906" s="24" t="str">
        <f>IFERROR(__xludf.DUMMYFUNCTION("""COMPUTED_VALUE"""),"")</f>
        <v/>
      </c>
      <c r="M906" s="24" t="str">
        <f>IFERROR(__xludf.DUMMYFUNCTION("""COMPUTED_VALUE"""),"")</f>
        <v/>
      </c>
      <c r="O906" s="24" t="str">
        <f>IFERROR(__xludf.DUMMYFUNCTION("""COMPUTED_VALUE"""),"")</f>
        <v/>
      </c>
      <c r="P906" s="24" t="str">
        <f>IFERROR(__xludf.DUMMYFUNCTION("""COMPUTED_VALUE"""),"")</f>
        <v/>
      </c>
      <c r="Q906" s="24" t="str">
        <f>IFERROR(__xludf.DUMMYFUNCTION("""COMPUTED_VALUE"""),"")</f>
        <v/>
      </c>
      <c r="R906" s="24" t="s">
        <v>75</v>
      </c>
      <c r="S906" s="24" t="s">
        <v>75</v>
      </c>
      <c r="T906" s="24" t="s">
        <v>75</v>
      </c>
      <c r="U906" s="24" t="str">
        <f>IFERROR(__xludf.DUMMYFUNCTION("""COMPUTED_VALUE"""),"")</f>
        <v/>
      </c>
      <c r="V906" s="25"/>
    </row>
    <row r="907">
      <c r="J907" s="24" t="str">
        <f>IFERROR(__xludf.DUMMYFUNCTION("""COMPUTED_VALUE"""),"")</f>
        <v/>
      </c>
      <c r="K907" s="24" t="str">
        <f>IFERROR(__xludf.DUMMYFUNCTION("""COMPUTED_VALUE"""),"")</f>
        <v/>
      </c>
      <c r="L907" s="24" t="str">
        <f>IFERROR(__xludf.DUMMYFUNCTION("""COMPUTED_VALUE"""),"")</f>
        <v/>
      </c>
      <c r="M907" s="24" t="str">
        <f>IFERROR(__xludf.DUMMYFUNCTION("""COMPUTED_VALUE"""),"")</f>
        <v/>
      </c>
      <c r="O907" s="24" t="str">
        <f>IFERROR(__xludf.DUMMYFUNCTION("""COMPUTED_VALUE"""),"")</f>
        <v/>
      </c>
      <c r="P907" s="24" t="str">
        <f>IFERROR(__xludf.DUMMYFUNCTION("""COMPUTED_VALUE"""),"")</f>
        <v/>
      </c>
      <c r="Q907" s="24" t="str">
        <f>IFERROR(__xludf.DUMMYFUNCTION("""COMPUTED_VALUE"""),"")</f>
        <v/>
      </c>
      <c r="R907" s="24" t="s">
        <v>75</v>
      </c>
      <c r="S907" s="24" t="s">
        <v>75</v>
      </c>
      <c r="T907" s="24" t="s">
        <v>75</v>
      </c>
      <c r="U907" s="24" t="str">
        <f>IFERROR(__xludf.DUMMYFUNCTION("""COMPUTED_VALUE"""),"")</f>
        <v/>
      </c>
      <c r="V907" s="25"/>
    </row>
    <row r="908">
      <c r="J908" s="24" t="str">
        <f>IFERROR(__xludf.DUMMYFUNCTION("""COMPUTED_VALUE"""),"")</f>
        <v/>
      </c>
      <c r="K908" s="24" t="str">
        <f>IFERROR(__xludf.DUMMYFUNCTION("""COMPUTED_VALUE"""),"")</f>
        <v/>
      </c>
      <c r="L908" s="24" t="str">
        <f>IFERROR(__xludf.DUMMYFUNCTION("""COMPUTED_VALUE"""),"")</f>
        <v/>
      </c>
      <c r="M908" s="24" t="str">
        <f>IFERROR(__xludf.DUMMYFUNCTION("""COMPUTED_VALUE"""),"")</f>
        <v/>
      </c>
      <c r="O908" s="24" t="str">
        <f>IFERROR(__xludf.DUMMYFUNCTION("""COMPUTED_VALUE"""),"")</f>
        <v/>
      </c>
      <c r="P908" s="24" t="str">
        <f>IFERROR(__xludf.DUMMYFUNCTION("""COMPUTED_VALUE"""),"")</f>
        <v/>
      </c>
      <c r="Q908" s="24" t="str">
        <f>IFERROR(__xludf.DUMMYFUNCTION("""COMPUTED_VALUE"""),"")</f>
        <v/>
      </c>
      <c r="R908" s="24" t="s">
        <v>75</v>
      </c>
      <c r="S908" s="24" t="s">
        <v>75</v>
      </c>
      <c r="T908" s="24" t="s">
        <v>75</v>
      </c>
      <c r="U908" s="24" t="str">
        <f>IFERROR(__xludf.DUMMYFUNCTION("""COMPUTED_VALUE"""),"")</f>
        <v/>
      </c>
      <c r="V908" s="25"/>
    </row>
    <row r="909">
      <c r="J909" s="24" t="str">
        <f>IFERROR(__xludf.DUMMYFUNCTION("""COMPUTED_VALUE"""),"")</f>
        <v/>
      </c>
      <c r="K909" s="24" t="str">
        <f>IFERROR(__xludf.DUMMYFUNCTION("""COMPUTED_VALUE"""),"")</f>
        <v/>
      </c>
      <c r="L909" s="24" t="str">
        <f>IFERROR(__xludf.DUMMYFUNCTION("""COMPUTED_VALUE"""),"")</f>
        <v/>
      </c>
      <c r="M909" s="24" t="str">
        <f>IFERROR(__xludf.DUMMYFUNCTION("""COMPUTED_VALUE"""),"")</f>
        <v/>
      </c>
      <c r="O909" s="24" t="str">
        <f>IFERROR(__xludf.DUMMYFUNCTION("""COMPUTED_VALUE"""),"")</f>
        <v/>
      </c>
      <c r="P909" s="24" t="str">
        <f>IFERROR(__xludf.DUMMYFUNCTION("""COMPUTED_VALUE"""),"")</f>
        <v/>
      </c>
      <c r="Q909" s="24" t="str">
        <f>IFERROR(__xludf.DUMMYFUNCTION("""COMPUTED_VALUE"""),"")</f>
        <v/>
      </c>
      <c r="R909" s="24" t="s">
        <v>75</v>
      </c>
      <c r="S909" s="24" t="s">
        <v>75</v>
      </c>
      <c r="T909" s="24" t="s">
        <v>75</v>
      </c>
      <c r="U909" s="24" t="str">
        <f>IFERROR(__xludf.DUMMYFUNCTION("""COMPUTED_VALUE"""),"")</f>
        <v/>
      </c>
      <c r="V909" s="25"/>
    </row>
    <row r="910">
      <c r="J910" s="24" t="str">
        <f>IFERROR(__xludf.DUMMYFUNCTION("""COMPUTED_VALUE"""),"")</f>
        <v/>
      </c>
      <c r="K910" s="24" t="str">
        <f>IFERROR(__xludf.DUMMYFUNCTION("""COMPUTED_VALUE"""),"")</f>
        <v/>
      </c>
      <c r="L910" s="24" t="str">
        <f>IFERROR(__xludf.DUMMYFUNCTION("""COMPUTED_VALUE"""),"")</f>
        <v/>
      </c>
      <c r="M910" s="24" t="str">
        <f>IFERROR(__xludf.DUMMYFUNCTION("""COMPUTED_VALUE"""),"")</f>
        <v/>
      </c>
      <c r="O910" s="24" t="str">
        <f>IFERROR(__xludf.DUMMYFUNCTION("""COMPUTED_VALUE"""),"")</f>
        <v/>
      </c>
      <c r="P910" s="24" t="str">
        <f>IFERROR(__xludf.DUMMYFUNCTION("""COMPUTED_VALUE"""),"")</f>
        <v/>
      </c>
      <c r="Q910" s="24" t="str">
        <f>IFERROR(__xludf.DUMMYFUNCTION("""COMPUTED_VALUE"""),"")</f>
        <v/>
      </c>
      <c r="R910" s="24" t="s">
        <v>75</v>
      </c>
      <c r="S910" s="24" t="s">
        <v>75</v>
      </c>
      <c r="T910" s="24" t="s">
        <v>75</v>
      </c>
      <c r="U910" s="24" t="str">
        <f>IFERROR(__xludf.DUMMYFUNCTION("""COMPUTED_VALUE"""),"")</f>
        <v/>
      </c>
      <c r="V910" s="25"/>
    </row>
    <row r="911">
      <c r="J911" s="24" t="str">
        <f>IFERROR(__xludf.DUMMYFUNCTION("""COMPUTED_VALUE"""),"")</f>
        <v/>
      </c>
      <c r="K911" s="24" t="str">
        <f>IFERROR(__xludf.DUMMYFUNCTION("""COMPUTED_VALUE"""),"")</f>
        <v/>
      </c>
      <c r="L911" s="24" t="str">
        <f>IFERROR(__xludf.DUMMYFUNCTION("""COMPUTED_VALUE"""),"")</f>
        <v/>
      </c>
      <c r="M911" s="24" t="str">
        <f>IFERROR(__xludf.DUMMYFUNCTION("""COMPUTED_VALUE"""),"")</f>
        <v/>
      </c>
      <c r="O911" s="24" t="str">
        <f>IFERROR(__xludf.DUMMYFUNCTION("""COMPUTED_VALUE"""),"")</f>
        <v/>
      </c>
      <c r="P911" s="24" t="str">
        <f>IFERROR(__xludf.DUMMYFUNCTION("""COMPUTED_VALUE"""),"")</f>
        <v/>
      </c>
      <c r="Q911" s="24" t="str">
        <f>IFERROR(__xludf.DUMMYFUNCTION("""COMPUTED_VALUE"""),"")</f>
        <v/>
      </c>
      <c r="R911" s="24" t="s">
        <v>75</v>
      </c>
      <c r="S911" s="24" t="s">
        <v>75</v>
      </c>
      <c r="T911" s="24" t="s">
        <v>75</v>
      </c>
      <c r="U911" s="24" t="str">
        <f>IFERROR(__xludf.DUMMYFUNCTION("""COMPUTED_VALUE"""),"")</f>
        <v/>
      </c>
      <c r="V911" s="25"/>
    </row>
    <row r="912">
      <c r="J912" s="24" t="str">
        <f>IFERROR(__xludf.DUMMYFUNCTION("""COMPUTED_VALUE"""),"")</f>
        <v/>
      </c>
      <c r="K912" s="24" t="str">
        <f>IFERROR(__xludf.DUMMYFUNCTION("""COMPUTED_VALUE"""),"")</f>
        <v/>
      </c>
      <c r="L912" s="24" t="str">
        <f>IFERROR(__xludf.DUMMYFUNCTION("""COMPUTED_VALUE"""),"")</f>
        <v/>
      </c>
      <c r="M912" s="24" t="str">
        <f>IFERROR(__xludf.DUMMYFUNCTION("""COMPUTED_VALUE"""),"")</f>
        <v/>
      </c>
      <c r="O912" s="24" t="str">
        <f>IFERROR(__xludf.DUMMYFUNCTION("""COMPUTED_VALUE"""),"")</f>
        <v/>
      </c>
      <c r="P912" s="24" t="str">
        <f>IFERROR(__xludf.DUMMYFUNCTION("""COMPUTED_VALUE"""),"")</f>
        <v/>
      </c>
      <c r="Q912" s="24" t="str">
        <f>IFERROR(__xludf.DUMMYFUNCTION("""COMPUTED_VALUE"""),"")</f>
        <v/>
      </c>
      <c r="R912" s="24" t="s">
        <v>75</v>
      </c>
      <c r="S912" s="24" t="s">
        <v>75</v>
      </c>
      <c r="T912" s="24" t="s">
        <v>75</v>
      </c>
      <c r="U912" s="24" t="str">
        <f>IFERROR(__xludf.DUMMYFUNCTION("""COMPUTED_VALUE"""),"")</f>
        <v/>
      </c>
      <c r="V912" s="25"/>
    </row>
    <row r="913">
      <c r="J913" s="24" t="str">
        <f>IFERROR(__xludf.DUMMYFUNCTION("""COMPUTED_VALUE"""),"")</f>
        <v/>
      </c>
      <c r="K913" s="24" t="str">
        <f>IFERROR(__xludf.DUMMYFUNCTION("""COMPUTED_VALUE"""),"")</f>
        <v/>
      </c>
      <c r="L913" s="24" t="str">
        <f>IFERROR(__xludf.DUMMYFUNCTION("""COMPUTED_VALUE"""),"")</f>
        <v/>
      </c>
      <c r="M913" s="24" t="str">
        <f>IFERROR(__xludf.DUMMYFUNCTION("""COMPUTED_VALUE"""),"")</f>
        <v/>
      </c>
      <c r="O913" s="24" t="str">
        <f>IFERROR(__xludf.DUMMYFUNCTION("""COMPUTED_VALUE"""),"")</f>
        <v/>
      </c>
      <c r="P913" s="24" t="str">
        <f>IFERROR(__xludf.DUMMYFUNCTION("""COMPUTED_VALUE"""),"")</f>
        <v/>
      </c>
      <c r="Q913" s="24" t="str">
        <f>IFERROR(__xludf.DUMMYFUNCTION("""COMPUTED_VALUE"""),"")</f>
        <v/>
      </c>
      <c r="R913" s="24" t="s">
        <v>75</v>
      </c>
      <c r="S913" s="24" t="s">
        <v>75</v>
      </c>
      <c r="T913" s="24" t="s">
        <v>75</v>
      </c>
      <c r="U913" s="24" t="str">
        <f>IFERROR(__xludf.DUMMYFUNCTION("""COMPUTED_VALUE"""),"")</f>
        <v/>
      </c>
      <c r="V913" s="25"/>
    </row>
    <row r="914">
      <c r="J914" s="24" t="str">
        <f>IFERROR(__xludf.DUMMYFUNCTION("""COMPUTED_VALUE"""),"")</f>
        <v/>
      </c>
      <c r="K914" s="24" t="str">
        <f>IFERROR(__xludf.DUMMYFUNCTION("""COMPUTED_VALUE"""),"")</f>
        <v/>
      </c>
      <c r="L914" s="24" t="str">
        <f>IFERROR(__xludf.DUMMYFUNCTION("""COMPUTED_VALUE"""),"")</f>
        <v/>
      </c>
      <c r="M914" s="24" t="str">
        <f>IFERROR(__xludf.DUMMYFUNCTION("""COMPUTED_VALUE"""),"")</f>
        <v/>
      </c>
      <c r="O914" s="24" t="str">
        <f>IFERROR(__xludf.DUMMYFUNCTION("""COMPUTED_VALUE"""),"")</f>
        <v/>
      </c>
      <c r="P914" s="24" t="str">
        <f>IFERROR(__xludf.DUMMYFUNCTION("""COMPUTED_VALUE"""),"")</f>
        <v/>
      </c>
      <c r="Q914" s="24" t="str">
        <f>IFERROR(__xludf.DUMMYFUNCTION("""COMPUTED_VALUE"""),"")</f>
        <v/>
      </c>
      <c r="R914" s="24" t="s">
        <v>75</v>
      </c>
      <c r="S914" s="24" t="s">
        <v>75</v>
      </c>
      <c r="T914" s="24" t="s">
        <v>75</v>
      </c>
      <c r="U914" s="24" t="str">
        <f>IFERROR(__xludf.DUMMYFUNCTION("""COMPUTED_VALUE"""),"")</f>
        <v/>
      </c>
      <c r="V914" s="25"/>
    </row>
    <row r="915">
      <c r="J915" s="24" t="str">
        <f>IFERROR(__xludf.DUMMYFUNCTION("""COMPUTED_VALUE"""),"")</f>
        <v/>
      </c>
      <c r="K915" s="24" t="str">
        <f>IFERROR(__xludf.DUMMYFUNCTION("""COMPUTED_VALUE"""),"")</f>
        <v/>
      </c>
      <c r="L915" s="24" t="str">
        <f>IFERROR(__xludf.DUMMYFUNCTION("""COMPUTED_VALUE"""),"")</f>
        <v/>
      </c>
      <c r="M915" s="24" t="str">
        <f>IFERROR(__xludf.DUMMYFUNCTION("""COMPUTED_VALUE"""),"")</f>
        <v/>
      </c>
      <c r="O915" s="24" t="str">
        <f>IFERROR(__xludf.DUMMYFUNCTION("""COMPUTED_VALUE"""),"")</f>
        <v/>
      </c>
      <c r="P915" s="24" t="str">
        <f>IFERROR(__xludf.DUMMYFUNCTION("""COMPUTED_VALUE"""),"")</f>
        <v/>
      </c>
      <c r="Q915" s="24" t="str">
        <f>IFERROR(__xludf.DUMMYFUNCTION("""COMPUTED_VALUE"""),"")</f>
        <v/>
      </c>
      <c r="R915" s="24" t="s">
        <v>75</v>
      </c>
      <c r="S915" s="24" t="s">
        <v>75</v>
      </c>
      <c r="T915" s="24" t="s">
        <v>75</v>
      </c>
      <c r="U915" s="24" t="str">
        <f>IFERROR(__xludf.DUMMYFUNCTION("""COMPUTED_VALUE"""),"")</f>
        <v/>
      </c>
      <c r="V915" s="25"/>
    </row>
    <row r="916">
      <c r="J916" s="24" t="str">
        <f>IFERROR(__xludf.DUMMYFUNCTION("""COMPUTED_VALUE"""),"")</f>
        <v/>
      </c>
      <c r="K916" s="24" t="str">
        <f>IFERROR(__xludf.DUMMYFUNCTION("""COMPUTED_VALUE"""),"")</f>
        <v/>
      </c>
      <c r="L916" s="24" t="str">
        <f>IFERROR(__xludf.DUMMYFUNCTION("""COMPUTED_VALUE"""),"")</f>
        <v/>
      </c>
      <c r="M916" s="24" t="str">
        <f>IFERROR(__xludf.DUMMYFUNCTION("""COMPUTED_VALUE"""),"")</f>
        <v/>
      </c>
      <c r="O916" s="24" t="str">
        <f>IFERROR(__xludf.DUMMYFUNCTION("""COMPUTED_VALUE"""),"")</f>
        <v/>
      </c>
      <c r="P916" s="24" t="str">
        <f>IFERROR(__xludf.DUMMYFUNCTION("""COMPUTED_VALUE"""),"")</f>
        <v/>
      </c>
      <c r="Q916" s="24" t="str">
        <f>IFERROR(__xludf.DUMMYFUNCTION("""COMPUTED_VALUE"""),"")</f>
        <v/>
      </c>
      <c r="R916" s="24" t="s">
        <v>75</v>
      </c>
      <c r="S916" s="24" t="s">
        <v>75</v>
      </c>
      <c r="T916" s="24" t="s">
        <v>75</v>
      </c>
      <c r="U916" s="24" t="str">
        <f>IFERROR(__xludf.DUMMYFUNCTION("""COMPUTED_VALUE"""),"")</f>
        <v/>
      </c>
      <c r="V916" s="25"/>
    </row>
    <row r="917">
      <c r="J917" s="24" t="str">
        <f>IFERROR(__xludf.DUMMYFUNCTION("""COMPUTED_VALUE"""),"")</f>
        <v/>
      </c>
      <c r="K917" s="24" t="str">
        <f>IFERROR(__xludf.DUMMYFUNCTION("""COMPUTED_VALUE"""),"")</f>
        <v/>
      </c>
      <c r="L917" s="24" t="str">
        <f>IFERROR(__xludf.DUMMYFUNCTION("""COMPUTED_VALUE"""),"")</f>
        <v/>
      </c>
      <c r="M917" s="24" t="str">
        <f>IFERROR(__xludf.DUMMYFUNCTION("""COMPUTED_VALUE"""),"")</f>
        <v/>
      </c>
      <c r="O917" s="24" t="str">
        <f>IFERROR(__xludf.DUMMYFUNCTION("""COMPUTED_VALUE"""),"")</f>
        <v/>
      </c>
      <c r="P917" s="24" t="str">
        <f>IFERROR(__xludf.DUMMYFUNCTION("""COMPUTED_VALUE"""),"")</f>
        <v/>
      </c>
      <c r="Q917" s="24" t="str">
        <f>IFERROR(__xludf.DUMMYFUNCTION("""COMPUTED_VALUE"""),"")</f>
        <v/>
      </c>
      <c r="R917" s="24" t="s">
        <v>75</v>
      </c>
      <c r="S917" s="24" t="s">
        <v>75</v>
      </c>
      <c r="T917" s="24" t="s">
        <v>75</v>
      </c>
      <c r="U917" s="24" t="str">
        <f>IFERROR(__xludf.DUMMYFUNCTION("""COMPUTED_VALUE"""),"")</f>
        <v/>
      </c>
      <c r="V917" s="25"/>
    </row>
    <row r="918">
      <c r="J918" s="24" t="str">
        <f>IFERROR(__xludf.DUMMYFUNCTION("""COMPUTED_VALUE"""),"")</f>
        <v/>
      </c>
      <c r="K918" s="24" t="str">
        <f>IFERROR(__xludf.DUMMYFUNCTION("""COMPUTED_VALUE"""),"")</f>
        <v/>
      </c>
      <c r="L918" s="24" t="str">
        <f>IFERROR(__xludf.DUMMYFUNCTION("""COMPUTED_VALUE"""),"")</f>
        <v/>
      </c>
      <c r="M918" s="24" t="str">
        <f>IFERROR(__xludf.DUMMYFUNCTION("""COMPUTED_VALUE"""),"")</f>
        <v/>
      </c>
      <c r="O918" s="24" t="str">
        <f>IFERROR(__xludf.DUMMYFUNCTION("""COMPUTED_VALUE"""),"")</f>
        <v/>
      </c>
      <c r="P918" s="24" t="str">
        <f>IFERROR(__xludf.DUMMYFUNCTION("""COMPUTED_VALUE"""),"")</f>
        <v/>
      </c>
      <c r="Q918" s="24" t="str">
        <f>IFERROR(__xludf.DUMMYFUNCTION("""COMPUTED_VALUE"""),"")</f>
        <v/>
      </c>
      <c r="R918" s="24" t="s">
        <v>75</v>
      </c>
      <c r="S918" s="24" t="s">
        <v>75</v>
      </c>
      <c r="T918" s="24" t="s">
        <v>75</v>
      </c>
      <c r="U918" s="24" t="str">
        <f>IFERROR(__xludf.DUMMYFUNCTION("""COMPUTED_VALUE"""),"")</f>
        <v/>
      </c>
      <c r="V918" s="25"/>
    </row>
    <row r="919">
      <c r="J919" s="24" t="str">
        <f>IFERROR(__xludf.DUMMYFUNCTION("""COMPUTED_VALUE"""),"")</f>
        <v/>
      </c>
      <c r="K919" s="24" t="str">
        <f>IFERROR(__xludf.DUMMYFUNCTION("""COMPUTED_VALUE"""),"")</f>
        <v/>
      </c>
      <c r="L919" s="24" t="str">
        <f>IFERROR(__xludf.DUMMYFUNCTION("""COMPUTED_VALUE"""),"")</f>
        <v/>
      </c>
      <c r="M919" s="24" t="str">
        <f>IFERROR(__xludf.DUMMYFUNCTION("""COMPUTED_VALUE"""),"")</f>
        <v/>
      </c>
      <c r="O919" s="24" t="str">
        <f>IFERROR(__xludf.DUMMYFUNCTION("""COMPUTED_VALUE"""),"")</f>
        <v/>
      </c>
      <c r="P919" s="24" t="str">
        <f>IFERROR(__xludf.DUMMYFUNCTION("""COMPUTED_VALUE"""),"")</f>
        <v/>
      </c>
      <c r="Q919" s="24" t="str">
        <f>IFERROR(__xludf.DUMMYFUNCTION("""COMPUTED_VALUE"""),"")</f>
        <v/>
      </c>
      <c r="R919" s="24" t="s">
        <v>75</v>
      </c>
      <c r="S919" s="24" t="s">
        <v>75</v>
      </c>
      <c r="T919" s="24" t="s">
        <v>75</v>
      </c>
      <c r="U919" s="24" t="str">
        <f>IFERROR(__xludf.DUMMYFUNCTION("""COMPUTED_VALUE"""),"")</f>
        <v/>
      </c>
      <c r="V919" s="25"/>
    </row>
    <row r="920">
      <c r="J920" s="24" t="str">
        <f>IFERROR(__xludf.DUMMYFUNCTION("""COMPUTED_VALUE"""),"")</f>
        <v/>
      </c>
      <c r="K920" s="24" t="str">
        <f>IFERROR(__xludf.DUMMYFUNCTION("""COMPUTED_VALUE"""),"")</f>
        <v/>
      </c>
      <c r="L920" s="24" t="str">
        <f>IFERROR(__xludf.DUMMYFUNCTION("""COMPUTED_VALUE"""),"")</f>
        <v/>
      </c>
      <c r="M920" s="24" t="str">
        <f>IFERROR(__xludf.DUMMYFUNCTION("""COMPUTED_VALUE"""),"")</f>
        <v/>
      </c>
      <c r="O920" s="24" t="str">
        <f>IFERROR(__xludf.DUMMYFUNCTION("""COMPUTED_VALUE"""),"")</f>
        <v/>
      </c>
      <c r="P920" s="24" t="str">
        <f>IFERROR(__xludf.DUMMYFUNCTION("""COMPUTED_VALUE"""),"")</f>
        <v/>
      </c>
      <c r="Q920" s="24" t="str">
        <f>IFERROR(__xludf.DUMMYFUNCTION("""COMPUTED_VALUE"""),"")</f>
        <v/>
      </c>
      <c r="R920" s="24" t="s">
        <v>75</v>
      </c>
      <c r="S920" s="24" t="s">
        <v>75</v>
      </c>
      <c r="T920" s="24" t="s">
        <v>75</v>
      </c>
      <c r="U920" s="24" t="str">
        <f>IFERROR(__xludf.DUMMYFUNCTION("""COMPUTED_VALUE"""),"")</f>
        <v/>
      </c>
      <c r="V920" s="25"/>
    </row>
    <row r="921">
      <c r="J921" s="24" t="str">
        <f>IFERROR(__xludf.DUMMYFUNCTION("""COMPUTED_VALUE"""),"")</f>
        <v/>
      </c>
      <c r="K921" s="24" t="str">
        <f>IFERROR(__xludf.DUMMYFUNCTION("""COMPUTED_VALUE"""),"")</f>
        <v/>
      </c>
      <c r="L921" s="24" t="str">
        <f>IFERROR(__xludf.DUMMYFUNCTION("""COMPUTED_VALUE"""),"")</f>
        <v/>
      </c>
      <c r="M921" s="24" t="str">
        <f>IFERROR(__xludf.DUMMYFUNCTION("""COMPUTED_VALUE"""),"")</f>
        <v/>
      </c>
      <c r="O921" s="24" t="str">
        <f>IFERROR(__xludf.DUMMYFUNCTION("""COMPUTED_VALUE"""),"")</f>
        <v/>
      </c>
      <c r="P921" s="24" t="str">
        <f>IFERROR(__xludf.DUMMYFUNCTION("""COMPUTED_VALUE"""),"")</f>
        <v/>
      </c>
      <c r="Q921" s="24" t="str">
        <f>IFERROR(__xludf.DUMMYFUNCTION("""COMPUTED_VALUE"""),"")</f>
        <v/>
      </c>
      <c r="R921" s="24" t="s">
        <v>75</v>
      </c>
      <c r="S921" s="24" t="s">
        <v>75</v>
      </c>
      <c r="T921" s="24" t="s">
        <v>75</v>
      </c>
      <c r="U921" s="24" t="str">
        <f>IFERROR(__xludf.DUMMYFUNCTION("""COMPUTED_VALUE"""),"")</f>
        <v/>
      </c>
      <c r="V921" s="25"/>
    </row>
    <row r="922">
      <c r="J922" s="24" t="str">
        <f>IFERROR(__xludf.DUMMYFUNCTION("""COMPUTED_VALUE"""),"")</f>
        <v/>
      </c>
      <c r="K922" s="24" t="str">
        <f>IFERROR(__xludf.DUMMYFUNCTION("""COMPUTED_VALUE"""),"")</f>
        <v/>
      </c>
      <c r="L922" s="24" t="str">
        <f>IFERROR(__xludf.DUMMYFUNCTION("""COMPUTED_VALUE"""),"")</f>
        <v/>
      </c>
      <c r="M922" s="24" t="str">
        <f>IFERROR(__xludf.DUMMYFUNCTION("""COMPUTED_VALUE"""),"")</f>
        <v/>
      </c>
      <c r="O922" s="24" t="str">
        <f>IFERROR(__xludf.DUMMYFUNCTION("""COMPUTED_VALUE"""),"")</f>
        <v/>
      </c>
      <c r="P922" s="24" t="str">
        <f>IFERROR(__xludf.DUMMYFUNCTION("""COMPUTED_VALUE"""),"")</f>
        <v/>
      </c>
      <c r="Q922" s="24" t="str">
        <f>IFERROR(__xludf.DUMMYFUNCTION("""COMPUTED_VALUE"""),"")</f>
        <v/>
      </c>
      <c r="R922" s="24" t="s">
        <v>75</v>
      </c>
      <c r="S922" s="24" t="s">
        <v>75</v>
      </c>
      <c r="T922" s="24" t="s">
        <v>75</v>
      </c>
      <c r="U922" s="24" t="str">
        <f>IFERROR(__xludf.DUMMYFUNCTION("""COMPUTED_VALUE"""),"")</f>
        <v/>
      </c>
      <c r="V922" s="25"/>
    </row>
    <row r="923">
      <c r="J923" s="24" t="str">
        <f>IFERROR(__xludf.DUMMYFUNCTION("""COMPUTED_VALUE"""),"")</f>
        <v/>
      </c>
      <c r="K923" s="24" t="str">
        <f>IFERROR(__xludf.DUMMYFUNCTION("""COMPUTED_VALUE"""),"")</f>
        <v/>
      </c>
      <c r="L923" s="24" t="str">
        <f>IFERROR(__xludf.DUMMYFUNCTION("""COMPUTED_VALUE"""),"")</f>
        <v/>
      </c>
      <c r="M923" s="24" t="str">
        <f>IFERROR(__xludf.DUMMYFUNCTION("""COMPUTED_VALUE"""),"")</f>
        <v/>
      </c>
      <c r="O923" s="24" t="str">
        <f>IFERROR(__xludf.DUMMYFUNCTION("""COMPUTED_VALUE"""),"")</f>
        <v/>
      </c>
      <c r="P923" s="24" t="str">
        <f>IFERROR(__xludf.DUMMYFUNCTION("""COMPUTED_VALUE"""),"")</f>
        <v/>
      </c>
      <c r="Q923" s="24" t="str">
        <f>IFERROR(__xludf.DUMMYFUNCTION("""COMPUTED_VALUE"""),"")</f>
        <v/>
      </c>
      <c r="R923" s="24" t="s">
        <v>75</v>
      </c>
      <c r="S923" s="24" t="s">
        <v>75</v>
      </c>
      <c r="T923" s="24" t="s">
        <v>75</v>
      </c>
      <c r="U923" s="24" t="str">
        <f>IFERROR(__xludf.DUMMYFUNCTION("""COMPUTED_VALUE"""),"")</f>
        <v/>
      </c>
      <c r="V923" s="25"/>
    </row>
    <row r="924">
      <c r="J924" s="24" t="str">
        <f>IFERROR(__xludf.DUMMYFUNCTION("""COMPUTED_VALUE"""),"")</f>
        <v/>
      </c>
      <c r="K924" s="24" t="str">
        <f>IFERROR(__xludf.DUMMYFUNCTION("""COMPUTED_VALUE"""),"")</f>
        <v/>
      </c>
      <c r="L924" s="24" t="str">
        <f>IFERROR(__xludf.DUMMYFUNCTION("""COMPUTED_VALUE"""),"")</f>
        <v/>
      </c>
      <c r="M924" s="24" t="str">
        <f>IFERROR(__xludf.DUMMYFUNCTION("""COMPUTED_VALUE"""),"")</f>
        <v/>
      </c>
      <c r="O924" s="24" t="str">
        <f>IFERROR(__xludf.DUMMYFUNCTION("""COMPUTED_VALUE"""),"")</f>
        <v/>
      </c>
      <c r="P924" s="24" t="str">
        <f>IFERROR(__xludf.DUMMYFUNCTION("""COMPUTED_VALUE"""),"")</f>
        <v/>
      </c>
      <c r="Q924" s="24" t="str">
        <f>IFERROR(__xludf.DUMMYFUNCTION("""COMPUTED_VALUE"""),"")</f>
        <v/>
      </c>
      <c r="R924" s="24" t="s">
        <v>75</v>
      </c>
      <c r="S924" s="24" t="s">
        <v>75</v>
      </c>
      <c r="T924" s="24" t="s">
        <v>75</v>
      </c>
      <c r="U924" s="24" t="str">
        <f>IFERROR(__xludf.DUMMYFUNCTION("""COMPUTED_VALUE"""),"")</f>
        <v/>
      </c>
      <c r="V924" s="25"/>
    </row>
    <row r="925">
      <c r="J925" s="24" t="str">
        <f>IFERROR(__xludf.DUMMYFUNCTION("""COMPUTED_VALUE"""),"")</f>
        <v/>
      </c>
      <c r="K925" s="24" t="str">
        <f>IFERROR(__xludf.DUMMYFUNCTION("""COMPUTED_VALUE"""),"")</f>
        <v/>
      </c>
      <c r="L925" s="24" t="str">
        <f>IFERROR(__xludf.DUMMYFUNCTION("""COMPUTED_VALUE"""),"")</f>
        <v/>
      </c>
      <c r="M925" s="24" t="str">
        <f>IFERROR(__xludf.DUMMYFUNCTION("""COMPUTED_VALUE"""),"")</f>
        <v/>
      </c>
      <c r="O925" s="24" t="str">
        <f>IFERROR(__xludf.DUMMYFUNCTION("""COMPUTED_VALUE"""),"")</f>
        <v/>
      </c>
      <c r="P925" s="24" t="str">
        <f>IFERROR(__xludf.DUMMYFUNCTION("""COMPUTED_VALUE"""),"")</f>
        <v/>
      </c>
      <c r="Q925" s="24" t="str">
        <f>IFERROR(__xludf.DUMMYFUNCTION("""COMPUTED_VALUE"""),"")</f>
        <v/>
      </c>
      <c r="R925" s="24" t="s">
        <v>75</v>
      </c>
      <c r="S925" s="24" t="s">
        <v>75</v>
      </c>
      <c r="T925" s="24" t="s">
        <v>75</v>
      </c>
      <c r="U925" s="24" t="str">
        <f>IFERROR(__xludf.DUMMYFUNCTION("""COMPUTED_VALUE"""),"")</f>
        <v/>
      </c>
      <c r="V925" s="25"/>
    </row>
    <row r="926">
      <c r="J926" s="24" t="str">
        <f>IFERROR(__xludf.DUMMYFUNCTION("""COMPUTED_VALUE"""),"")</f>
        <v/>
      </c>
      <c r="K926" s="24" t="str">
        <f>IFERROR(__xludf.DUMMYFUNCTION("""COMPUTED_VALUE"""),"")</f>
        <v/>
      </c>
      <c r="L926" s="24" t="str">
        <f>IFERROR(__xludf.DUMMYFUNCTION("""COMPUTED_VALUE"""),"")</f>
        <v/>
      </c>
      <c r="M926" s="24" t="str">
        <f>IFERROR(__xludf.DUMMYFUNCTION("""COMPUTED_VALUE"""),"")</f>
        <v/>
      </c>
      <c r="O926" s="24" t="str">
        <f>IFERROR(__xludf.DUMMYFUNCTION("""COMPUTED_VALUE"""),"")</f>
        <v/>
      </c>
      <c r="P926" s="24" t="str">
        <f>IFERROR(__xludf.DUMMYFUNCTION("""COMPUTED_VALUE"""),"")</f>
        <v/>
      </c>
      <c r="Q926" s="24" t="str">
        <f>IFERROR(__xludf.DUMMYFUNCTION("""COMPUTED_VALUE"""),"")</f>
        <v/>
      </c>
      <c r="R926" s="24" t="s">
        <v>75</v>
      </c>
      <c r="S926" s="24" t="s">
        <v>75</v>
      </c>
      <c r="T926" s="24" t="s">
        <v>75</v>
      </c>
      <c r="U926" s="24" t="str">
        <f>IFERROR(__xludf.DUMMYFUNCTION("""COMPUTED_VALUE"""),"")</f>
        <v/>
      </c>
      <c r="V926" s="25"/>
    </row>
    <row r="927">
      <c r="J927" s="24" t="str">
        <f>IFERROR(__xludf.DUMMYFUNCTION("""COMPUTED_VALUE"""),"")</f>
        <v/>
      </c>
      <c r="K927" s="24" t="str">
        <f>IFERROR(__xludf.DUMMYFUNCTION("""COMPUTED_VALUE"""),"")</f>
        <v/>
      </c>
      <c r="L927" s="24" t="str">
        <f>IFERROR(__xludf.DUMMYFUNCTION("""COMPUTED_VALUE"""),"")</f>
        <v/>
      </c>
      <c r="M927" s="24" t="str">
        <f>IFERROR(__xludf.DUMMYFUNCTION("""COMPUTED_VALUE"""),"")</f>
        <v/>
      </c>
      <c r="O927" s="24" t="str">
        <f>IFERROR(__xludf.DUMMYFUNCTION("""COMPUTED_VALUE"""),"")</f>
        <v/>
      </c>
      <c r="P927" s="24" t="str">
        <f>IFERROR(__xludf.DUMMYFUNCTION("""COMPUTED_VALUE"""),"")</f>
        <v/>
      </c>
      <c r="Q927" s="24" t="str">
        <f>IFERROR(__xludf.DUMMYFUNCTION("""COMPUTED_VALUE"""),"")</f>
        <v/>
      </c>
      <c r="R927" s="24" t="s">
        <v>75</v>
      </c>
      <c r="S927" s="24" t="s">
        <v>75</v>
      </c>
      <c r="T927" s="24" t="s">
        <v>75</v>
      </c>
      <c r="U927" s="24" t="str">
        <f>IFERROR(__xludf.DUMMYFUNCTION("""COMPUTED_VALUE"""),"")</f>
        <v/>
      </c>
      <c r="V927" s="25"/>
    </row>
    <row r="928">
      <c r="J928" s="24" t="str">
        <f>IFERROR(__xludf.DUMMYFUNCTION("""COMPUTED_VALUE"""),"")</f>
        <v/>
      </c>
      <c r="K928" s="24" t="str">
        <f>IFERROR(__xludf.DUMMYFUNCTION("""COMPUTED_VALUE"""),"")</f>
        <v/>
      </c>
      <c r="L928" s="24" t="str">
        <f>IFERROR(__xludf.DUMMYFUNCTION("""COMPUTED_VALUE"""),"")</f>
        <v/>
      </c>
      <c r="M928" s="24" t="str">
        <f>IFERROR(__xludf.DUMMYFUNCTION("""COMPUTED_VALUE"""),"")</f>
        <v/>
      </c>
      <c r="O928" s="24" t="str">
        <f>IFERROR(__xludf.DUMMYFUNCTION("""COMPUTED_VALUE"""),"")</f>
        <v/>
      </c>
      <c r="P928" s="24" t="str">
        <f>IFERROR(__xludf.DUMMYFUNCTION("""COMPUTED_VALUE"""),"")</f>
        <v/>
      </c>
      <c r="Q928" s="24" t="str">
        <f>IFERROR(__xludf.DUMMYFUNCTION("""COMPUTED_VALUE"""),"")</f>
        <v/>
      </c>
      <c r="R928" s="24" t="s">
        <v>75</v>
      </c>
      <c r="S928" s="24" t="s">
        <v>75</v>
      </c>
      <c r="T928" s="24" t="s">
        <v>75</v>
      </c>
      <c r="U928" s="24" t="str">
        <f>IFERROR(__xludf.DUMMYFUNCTION("""COMPUTED_VALUE"""),"")</f>
        <v/>
      </c>
      <c r="V928" s="25"/>
    </row>
    <row r="929">
      <c r="J929" s="24" t="str">
        <f>IFERROR(__xludf.DUMMYFUNCTION("""COMPUTED_VALUE"""),"")</f>
        <v/>
      </c>
      <c r="K929" s="24" t="str">
        <f>IFERROR(__xludf.DUMMYFUNCTION("""COMPUTED_VALUE"""),"")</f>
        <v/>
      </c>
      <c r="L929" s="24" t="str">
        <f>IFERROR(__xludf.DUMMYFUNCTION("""COMPUTED_VALUE"""),"")</f>
        <v/>
      </c>
      <c r="M929" s="24" t="str">
        <f>IFERROR(__xludf.DUMMYFUNCTION("""COMPUTED_VALUE"""),"")</f>
        <v/>
      </c>
      <c r="O929" s="24" t="str">
        <f>IFERROR(__xludf.DUMMYFUNCTION("""COMPUTED_VALUE"""),"")</f>
        <v/>
      </c>
      <c r="P929" s="24" t="str">
        <f>IFERROR(__xludf.DUMMYFUNCTION("""COMPUTED_VALUE"""),"")</f>
        <v/>
      </c>
      <c r="Q929" s="24" t="str">
        <f>IFERROR(__xludf.DUMMYFUNCTION("""COMPUTED_VALUE"""),"")</f>
        <v/>
      </c>
      <c r="R929" s="24" t="s">
        <v>75</v>
      </c>
      <c r="S929" s="24" t="s">
        <v>75</v>
      </c>
      <c r="T929" s="24" t="s">
        <v>75</v>
      </c>
      <c r="U929" s="24" t="str">
        <f>IFERROR(__xludf.DUMMYFUNCTION("""COMPUTED_VALUE"""),"")</f>
        <v/>
      </c>
      <c r="V929" s="25"/>
    </row>
    <row r="930">
      <c r="J930" s="24" t="str">
        <f>IFERROR(__xludf.DUMMYFUNCTION("""COMPUTED_VALUE"""),"")</f>
        <v/>
      </c>
      <c r="K930" s="24" t="str">
        <f>IFERROR(__xludf.DUMMYFUNCTION("""COMPUTED_VALUE"""),"")</f>
        <v/>
      </c>
      <c r="L930" s="24" t="str">
        <f>IFERROR(__xludf.DUMMYFUNCTION("""COMPUTED_VALUE"""),"")</f>
        <v/>
      </c>
      <c r="M930" s="24" t="str">
        <f>IFERROR(__xludf.DUMMYFUNCTION("""COMPUTED_VALUE"""),"")</f>
        <v/>
      </c>
      <c r="O930" s="24" t="str">
        <f>IFERROR(__xludf.DUMMYFUNCTION("""COMPUTED_VALUE"""),"")</f>
        <v/>
      </c>
      <c r="P930" s="24" t="str">
        <f>IFERROR(__xludf.DUMMYFUNCTION("""COMPUTED_VALUE"""),"")</f>
        <v/>
      </c>
      <c r="Q930" s="24" t="str">
        <f>IFERROR(__xludf.DUMMYFUNCTION("""COMPUTED_VALUE"""),"")</f>
        <v/>
      </c>
      <c r="R930" s="24" t="s">
        <v>75</v>
      </c>
      <c r="S930" s="24" t="s">
        <v>75</v>
      </c>
      <c r="T930" s="24" t="s">
        <v>75</v>
      </c>
      <c r="U930" s="24" t="str">
        <f>IFERROR(__xludf.DUMMYFUNCTION("""COMPUTED_VALUE"""),"")</f>
        <v/>
      </c>
      <c r="V930" s="25"/>
    </row>
    <row r="931">
      <c r="J931" s="24" t="str">
        <f>IFERROR(__xludf.DUMMYFUNCTION("""COMPUTED_VALUE"""),"")</f>
        <v/>
      </c>
      <c r="K931" s="24" t="str">
        <f>IFERROR(__xludf.DUMMYFUNCTION("""COMPUTED_VALUE"""),"")</f>
        <v/>
      </c>
      <c r="L931" s="24" t="str">
        <f>IFERROR(__xludf.DUMMYFUNCTION("""COMPUTED_VALUE"""),"")</f>
        <v/>
      </c>
      <c r="M931" s="24" t="str">
        <f>IFERROR(__xludf.DUMMYFUNCTION("""COMPUTED_VALUE"""),"")</f>
        <v/>
      </c>
      <c r="O931" s="24" t="str">
        <f>IFERROR(__xludf.DUMMYFUNCTION("""COMPUTED_VALUE"""),"")</f>
        <v/>
      </c>
      <c r="P931" s="24" t="str">
        <f>IFERROR(__xludf.DUMMYFUNCTION("""COMPUTED_VALUE"""),"")</f>
        <v/>
      </c>
      <c r="Q931" s="24" t="str">
        <f>IFERROR(__xludf.DUMMYFUNCTION("""COMPUTED_VALUE"""),"")</f>
        <v/>
      </c>
      <c r="R931" s="24" t="s">
        <v>75</v>
      </c>
      <c r="S931" s="24" t="s">
        <v>75</v>
      </c>
      <c r="T931" s="24" t="s">
        <v>75</v>
      </c>
      <c r="U931" s="24" t="str">
        <f>IFERROR(__xludf.DUMMYFUNCTION("""COMPUTED_VALUE"""),"")</f>
        <v/>
      </c>
      <c r="V931" s="25"/>
    </row>
    <row r="932">
      <c r="J932" s="24" t="str">
        <f>IFERROR(__xludf.DUMMYFUNCTION("""COMPUTED_VALUE"""),"")</f>
        <v/>
      </c>
      <c r="K932" s="24" t="str">
        <f>IFERROR(__xludf.DUMMYFUNCTION("""COMPUTED_VALUE"""),"")</f>
        <v/>
      </c>
      <c r="L932" s="24" t="str">
        <f>IFERROR(__xludf.DUMMYFUNCTION("""COMPUTED_VALUE"""),"")</f>
        <v/>
      </c>
      <c r="M932" s="24" t="str">
        <f>IFERROR(__xludf.DUMMYFUNCTION("""COMPUTED_VALUE"""),"")</f>
        <v/>
      </c>
      <c r="O932" s="24" t="str">
        <f>IFERROR(__xludf.DUMMYFUNCTION("""COMPUTED_VALUE"""),"")</f>
        <v/>
      </c>
      <c r="P932" s="24" t="str">
        <f>IFERROR(__xludf.DUMMYFUNCTION("""COMPUTED_VALUE"""),"")</f>
        <v/>
      </c>
      <c r="Q932" s="24" t="str">
        <f>IFERROR(__xludf.DUMMYFUNCTION("""COMPUTED_VALUE"""),"")</f>
        <v/>
      </c>
      <c r="R932" s="24" t="s">
        <v>75</v>
      </c>
      <c r="S932" s="24" t="s">
        <v>75</v>
      </c>
      <c r="T932" s="24" t="s">
        <v>75</v>
      </c>
      <c r="U932" s="24" t="str">
        <f>IFERROR(__xludf.DUMMYFUNCTION("""COMPUTED_VALUE"""),"")</f>
        <v/>
      </c>
      <c r="V932" s="25"/>
    </row>
    <row r="933">
      <c r="J933" s="24" t="str">
        <f>IFERROR(__xludf.DUMMYFUNCTION("""COMPUTED_VALUE"""),"")</f>
        <v/>
      </c>
      <c r="K933" s="24" t="str">
        <f>IFERROR(__xludf.DUMMYFUNCTION("""COMPUTED_VALUE"""),"")</f>
        <v/>
      </c>
      <c r="L933" s="24" t="str">
        <f>IFERROR(__xludf.DUMMYFUNCTION("""COMPUTED_VALUE"""),"")</f>
        <v/>
      </c>
      <c r="M933" s="24" t="str">
        <f>IFERROR(__xludf.DUMMYFUNCTION("""COMPUTED_VALUE"""),"")</f>
        <v/>
      </c>
      <c r="O933" s="24" t="str">
        <f>IFERROR(__xludf.DUMMYFUNCTION("""COMPUTED_VALUE"""),"")</f>
        <v/>
      </c>
      <c r="P933" s="24" t="str">
        <f>IFERROR(__xludf.DUMMYFUNCTION("""COMPUTED_VALUE"""),"")</f>
        <v/>
      </c>
      <c r="Q933" s="24" t="str">
        <f>IFERROR(__xludf.DUMMYFUNCTION("""COMPUTED_VALUE"""),"")</f>
        <v/>
      </c>
      <c r="R933" s="24" t="s">
        <v>75</v>
      </c>
      <c r="S933" s="24" t="s">
        <v>75</v>
      </c>
      <c r="T933" s="24" t="s">
        <v>75</v>
      </c>
      <c r="U933" s="24" t="str">
        <f>IFERROR(__xludf.DUMMYFUNCTION("""COMPUTED_VALUE"""),"")</f>
        <v/>
      </c>
      <c r="V933" s="25"/>
    </row>
    <row r="934">
      <c r="J934" s="24" t="str">
        <f>IFERROR(__xludf.DUMMYFUNCTION("""COMPUTED_VALUE"""),"")</f>
        <v/>
      </c>
      <c r="K934" s="24" t="str">
        <f>IFERROR(__xludf.DUMMYFUNCTION("""COMPUTED_VALUE"""),"")</f>
        <v/>
      </c>
      <c r="L934" s="24" t="str">
        <f>IFERROR(__xludf.DUMMYFUNCTION("""COMPUTED_VALUE"""),"")</f>
        <v/>
      </c>
      <c r="M934" s="24" t="str">
        <f>IFERROR(__xludf.DUMMYFUNCTION("""COMPUTED_VALUE"""),"")</f>
        <v/>
      </c>
      <c r="O934" s="24" t="str">
        <f>IFERROR(__xludf.DUMMYFUNCTION("""COMPUTED_VALUE"""),"")</f>
        <v/>
      </c>
      <c r="P934" s="24" t="str">
        <f>IFERROR(__xludf.DUMMYFUNCTION("""COMPUTED_VALUE"""),"")</f>
        <v/>
      </c>
      <c r="Q934" s="24" t="str">
        <f>IFERROR(__xludf.DUMMYFUNCTION("""COMPUTED_VALUE"""),"")</f>
        <v/>
      </c>
      <c r="R934" s="24" t="s">
        <v>75</v>
      </c>
      <c r="S934" s="24" t="s">
        <v>75</v>
      </c>
      <c r="T934" s="24" t="s">
        <v>75</v>
      </c>
      <c r="U934" s="24" t="str">
        <f>IFERROR(__xludf.DUMMYFUNCTION("""COMPUTED_VALUE"""),"")</f>
        <v/>
      </c>
      <c r="V934" s="25"/>
    </row>
    <row r="935">
      <c r="J935" s="24" t="str">
        <f>IFERROR(__xludf.DUMMYFUNCTION("""COMPUTED_VALUE"""),"")</f>
        <v/>
      </c>
      <c r="K935" s="24" t="str">
        <f>IFERROR(__xludf.DUMMYFUNCTION("""COMPUTED_VALUE"""),"")</f>
        <v/>
      </c>
      <c r="L935" s="24" t="str">
        <f>IFERROR(__xludf.DUMMYFUNCTION("""COMPUTED_VALUE"""),"")</f>
        <v/>
      </c>
      <c r="M935" s="24" t="str">
        <f>IFERROR(__xludf.DUMMYFUNCTION("""COMPUTED_VALUE"""),"")</f>
        <v/>
      </c>
      <c r="O935" s="24" t="str">
        <f>IFERROR(__xludf.DUMMYFUNCTION("""COMPUTED_VALUE"""),"")</f>
        <v/>
      </c>
      <c r="P935" s="24" t="str">
        <f>IFERROR(__xludf.DUMMYFUNCTION("""COMPUTED_VALUE"""),"")</f>
        <v/>
      </c>
      <c r="Q935" s="24" t="str">
        <f>IFERROR(__xludf.DUMMYFUNCTION("""COMPUTED_VALUE"""),"")</f>
        <v/>
      </c>
      <c r="R935" s="24" t="s">
        <v>75</v>
      </c>
      <c r="S935" s="24" t="s">
        <v>75</v>
      </c>
      <c r="T935" s="24" t="s">
        <v>75</v>
      </c>
      <c r="U935" s="24" t="str">
        <f>IFERROR(__xludf.DUMMYFUNCTION("""COMPUTED_VALUE"""),"")</f>
        <v/>
      </c>
      <c r="V935" s="25"/>
    </row>
    <row r="936">
      <c r="J936" s="24" t="str">
        <f>IFERROR(__xludf.DUMMYFUNCTION("""COMPUTED_VALUE"""),"")</f>
        <v/>
      </c>
      <c r="K936" s="24" t="str">
        <f>IFERROR(__xludf.DUMMYFUNCTION("""COMPUTED_VALUE"""),"")</f>
        <v/>
      </c>
      <c r="L936" s="24" t="str">
        <f>IFERROR(__xludf.DUMMYFUNCTION("""COMPUTED_VALUE"""),"")</f>
        <v/>
      </c>
      <c r="M936" s="24" t="str">
        <f>IFERROR(__xludf.DUMMYFUNCTION("""COMPUTED_VALUE"""),"")</f>
        <v/>
      </c>
      <c r="O936" s="24" t="str">
        <f>IFERROR(__xludf.DUMMYFUNCTION("""COMPUTED_VALUE"""),"")</f>
        <v/>
      </c>
      <c r="P936" s="24" t="str">
        <f>IFERROR(__xludf.DUMMYFUNCTION("""COMPUTED_VALUE"""),"")</f>
        <v/>
      </c>
      <c r="Q936" s="24" t="str">
        <f>IFERROR(__xludf.DUMMYFUNCTION("""COMPUTED_VALUE"""),"")</f>
        <v/>
      </c>
      <c r="R936" s="24" t="s">
        <v>75</v>
      </c>
      <c r="S936" s="24" t="s">
        <v>75</v>
      </c>
      <c r="T936" s="24" t="s">
        <v>75</v>
      </c>
      <c r="U936" s="24" t="str">
        <f>IFERROR(__xludf.DUMMYFUNCTION("""COMPUTED_VALUE"""),"")</f>
        <v/>
      </c>
      <c r="V936" s="25"/>
    </row>
    <row r="937">
      <c r="J937" s="24" t="str">
        <f>IFERROR(__xludf.DUMMYFUNCTION("""COMPUTED_VALUE"""),"")</f>
        <v/>
      </c>
      <c r="K937" s="24" t="str">
        <f>IFERROR(__xludf.DUMMYFUNCTION("""COMPUTED_VALUE"""),"")</f>
        <v/>
      </c>
      <c r="L937" s="24" t="str">
        <f>IFERROR(__xludf.DUMMYFUNCTION("""COMPUTED_VALUE"""),"")</f>
        <v/>
      </c>
      <c r="M937" s="24" t="str">
        <f>IFERROR(__xludf.DUMMYFUNCTION("""COMPUTED_VALUE"""),"")</f>
        <v/>
      </c>
      <c r="O937" s="24" t="str">
        <f>IFERROR(__xludf.DUMMYFUNCTION("""COMPUTED_VALUE"""),"")</f>
        <v/>
      </c>
      <c r="P937" s="24" t="str">
        <f>IFERROR(__xludf.DUMMYFUNCTION("""COMPUTED_VALUE"""),"")</f>
        <v/>
      </c>
      <c r="Q937" s="24" t="str">
        <f>IFERROR(__xludf.DUMMYFUNCTION("""COMPUTED_VALUE"""),"")</f>
        <v/>
      </c>
      <c r="R937" s="24" t="s">
        <v>75</v>
      </c>
      <c r="S937" s="24" t="s">
        <v>75</v>
      </c>
      <c r="T937" s="24" t="s">
        <v>75</v>
      </c>
      <c r="U937" s="24" t="str">
        <f>IFERROR(__xludf.DUMMYFUNCTION("""COMPUTED_VALUE"""),"")</f>
        <v/>
      </c>
      <c r="V937" s="25"/>
    </row>
    <row r="938">
      <c r="J938" s="24" t="str">
        <f>IFERROR(__xludf.DUMMYFUNCTION("""COMPUTED_VALUE"""),"")</f>
        <v/>
      </c>
      <c r="K938" s="24" t="str">
        <f>IFERROR(__xludf.DUMMYFUNCTION("""COMPUTED_VALUE"""),"")</f>
        <v/>
      </c>
      <c r="L938" s="24" t="str">
        <f>IFERROR(__xludf.DUMMYFUNCTION("""COMPUTED_VALUE"""),"")</f>
        <v/>
      </c>
      <c r="M938" s="24" t="str">
        <f>IFERROR(__xludf.DUMMYFUNCTION("""COMPUTED_VALUE"""),"")</f>
        <v/>
      </c>
      <c r="O938" s="24" t="str">
        <f>IFERROR(__xludf.DUMMYFUNCTION("""COMPUTED_VALUE"""),"")</f>
        <v/>
      </c>
      <c r="P938" s="24" t="str">
        <f>IFERROR(__xludf.DUMMYFUNCTION("""COMPUTED_VALUE"""),"")</f>
        <v/>
      </c>
      <c r="Q938" s="24" t="str">
        <f>IFERROR(__xludf.DUMMYFUNCTION("""COMPUTED_VALUE"""),"")</f>
        <v/>
      </c>
      <c r="R938" s="24" t="s">
        <v>75</v>
      </c>
      <c r="S938" s="24" t="s">
        <v>75</v>
      </c>
      <c r="T938" s="24" t="s">
        <v>75</v>
      </c>
      <c r="U938" s="24" t="str">
        <f>IFERROR(__xludf.DUMMYFUNCTION("""COMPUTED_VALUE"""),"")</f>
        <v/>
      </c>
      <c r="V938" s="25"/>
    </row>
    <row r="939">
      <c r="J939" s="24" t="str">
        <f>IFERROR(__xludf.DUMMYFUNCTION("""COMPUTED_VALUE"""),"")</f>
        <v/>
      </c>
      <c r="K939" s="24" t="str">
        <f>IFERROR(__xludf.DUMMYFUNCTION("""COMPUTED_VALUE"""),"")</f>
        <v/>
      </c>
      <c r="L939" s="24" t="str">
        <f>IFERROR(__xludf.DUMMYFUNCTION("""COMPUTED_VALUE"""),"")</f>
        <v/>
      </c>
      <c r="M939" s="24" t="str">
        <f>IFERROR(__xludf.DUMMYFUNCTION("""COMPUTED_VALUE"""),"")</f>
        <v/>
      </c>
      <c r="O939" s="24" t="str">
        <f>IFERROR(__xludf.DUMMYFUNCTION("""COMPUTED_VALUE"""),"")</f>
        <v/>
      </c>
      <c r="P939" s="24" t="str">
        <f>IFERROR(__xludf.DUMMYFUNCTION("""COMPUTED_VALUE"""),"")</f>
        <v/>
      </c>
      <c r="Q939" s="24" t="str">
        <f>IFERROR(__xludf.DUMMYFUNCTION("""COMPUTED_VALUE"""),"")</f>
        <v/>
      </c>
      <c r="R939" s="24" t="s">
        <v>75</v>
      </c>
      <c r="S939" s="24" t="s">
        <v>75</v>
      </c>
      <c r="T939" s="24" t="s">
        <v>75</v>
      </c>
      <c r="U939" s="24" t="str">
        <f>IFERROR(__xludf.DUMMYFUNCTION("""COMPUTED_VALUE"""),"")</f>
        <v/>
      </c>
      <c r="V939" s="25"/>
    </row>
    <row r="940">
      <c r="J940" s="24" t="str">
        <f>IFERROR(__xludf.DUMMYFUNCTION("""COMPUTED_VALUE"""),"")</f>
        <v/>
      </c>
      <c r="K940" s="24" t="str">
        <f>IFERROR(__xludf.DUMMYFUNCTION("""COMPUTED_VALUE"""),"")</f>
        <v/>
      </c>
      <c r="L940" s="24" t="str">
        <f>IFERROR(__xludf.DUMMYFUNCTION("""COMPUTED_VALUE"""),"")</f>
        <v/>
      </c>
      <c r="M940" s="24" t="str">
        <f>IFERROR(__xludf.DUMMYFUNCTION("""COMPUTED_VALUE"""),"")</f>
        <v/>
      </c>
      <c r="O940" s="24" t="str">
        <f>IFERROR(__xludf.DUMMYFUNCTION("""COMPUTED_VALUE"""),"")</f>
        <v/>
      </c>
      <c r="P940" s="24" t="str">
        <f>IFERROR(__xludf.DUMMYFUNCTION("""COMPUTED_VALUE"""),"")</f>
        <v/>
      </c>
      <c r="Q940" s="24" t="str">
        <f>IFERROR(__xludf.DUMMYFUNCTION("""COMPUTED_VALUE"""),"")</f>
        <v/>
      </c>
      <c r="R940" s="24" t="s">
        <v>75</v>
      </c>
      <c r="S940" s="24" t="s">
        <v>75</v>
      </c>
      <c r="T940" s="24" t="s">
        <v>75</v>
      </c>
      <c r="U940" s="24" t="str">
        <f>IFERROR(__xludf.DUMMYFUNCTION("""COMPUTED_VALUE"""),"")</f>
        <v/>
      </c>
      <c r="V940" s="25"/>
    </row>
    <row r="941">
      <c r="J941" s="24" t="str">
        <f>IFERROR(__xludf.DUMMYFUNCTION("""COMPUTED_VALUE"""),"")</f>
        <v/>
      </c>
      <c r="K941" s="24" t="str">
        <f>IFERROR(__xludf.DUMMYFUNCTION("""COMPUTED_VALUE"""),"")</f>
        <v/>
      </c>
      <c r="L941" s="24" t="str">
        <f>IFERROR(__xludf.DUMMYFUNCTION("""COMPUTED_VALUE"""),"")</f>
        <v/>
      </c>
      <c r="M941" s="24" t="str">
        <f>IFERROR(__xludf.DUMMYFUNCTION("""COMPUTED_VALUE"""),"")</f>
        <v/>
      </c>
      <c r="O941" s="24" t="str">
        <f>IFERROR(__xludf.DUMMYFUNCTION("""COMPUTED_VALUE"""),"")</f>
        <v/>
      </c>
      <c r="P941" s="24" t="str">
        <f>IFERROR(__xludf.DUMMYFUNCTION("""COMPUTED_VALUE"""),"")</f>
        <v/>
      </c>
      <c r="Q941" s="24" t="str">
        <f>IFERROR(__xludf.DUMMYFUNCTION("""COMPUTED_VALUE"""),"")</f>
        <v/>
      </c>
      <c r="R941" s="24" t="s">
        <v>75</v>
      </c>
      <c r="S941" s="24" t="s">
        <v>75</v>
      </c>
      <c r="T941" s="24" t="s">
        <v>75</v>
      </c>
      <c r="U941" s="24" t="str">
        <f>IFERROR(__xludf.DUMMYFUNCTION("""COMPUTED_VALUE"""),"")</f>
        <v/>
      </c>
      <c r="V941" s="25"/>
    </row>
    <row r="942">
      <c r="J942" s="24" t="str">
        <f>IFERROR(__xludf.DUMMYFUNCTION("""COMPUTED_VALUE"""),"")</f>
        <v/>
      </c>
      <c r="K942" s="24" t="str">
        <f>IFERROR(__xludf.DUMMYFUNCTION("""COMPUTED_VALUE"""),"")</f>
        <v/>
      </c>
      <c r="L942" s="24" t="str">
        <f>IFERROR(__xludf.DUMMYFUNCTION("""COMPUTED_VALUE"""),"")</f>
        <v/>
      </c>
      <c r="M942" s="24" t="str">
        <f>IFERROR(__xludf.DUMMYFUNCTION("""COMPUTED_VALUE"""),"")</f>
        <v/>
      </c>
      <c r="O942" s="24" t="str">
        <f>IFERROR(__xludf.DUMMYFUNCTION("""COMPUTED_VALUE"""),"")</f>
        <v/>
      </c>
      <c r="P942" s="24" t="str">
        <f>IFERROR(__xludf.DUMMYFUNCTION("""COMPUTED_VALUE"""),"")</f>
        <v/>
      </c>
      <c r="Q942" s="24" t="str">
        <f>IFERROR(__xludf.DUMMYFUNCTION("""COMPUTED_VALUE"""),"")</f>
        <v/>
      </c>
      <c r="R942" s="24" t="s">
        <v>75</v>
      </c>
      <c r="S942" s="24" t="s">
        <v>75</v>
      </c>
      <c r="T942" s="24" t="s">
        <v>75</v>
      </c>
      <c r="U942" s="24" t="str">
        <f>IFERROR(__xludf.DUMMYFUNCTION("""COMPUTED_VALUE"""),"")</f>
        <v/>
      </c>
      <c r="V942" s="25"/>
    </row>
    <row r="943">
      <c r="J943" s="24" t="str">
        <f>IFERROR(__xludf.DUMMYFUNCTION("""COMPUTED_VALUE"""),"")</f>
        <v/>
      </c>
      <c r="K943" s="24" t="str">
        <f>IFERROR(__xludf.DUMMYFUNCTION("""COMPUTED_VALUE"""),"")</f>
        <v/>
      </c>
      <c r="L943" s="24" t="str">
        <f>IFERROR(__xludf.DUMMYFUNCTION("""COMPUTED_VALUE"""),"")</f>
        <v/>
      </c>
      <c r="M943" s="24" t="str">
        <f>IFERROR(__xludf.DUMMYFUNCTION("""COMPUTED_VALUE"""),"")</f>
        <v/>
      </c>
      <c r="O943" s="24" t="str">
        <f>IFERROR(__xludf.DUMMYFUNCTION("""COMPUTED_VALUE"""),"")</f>
        <v/>
      </c>
      <c r="P943" s="24" t="str">
        <f>IFERROR(__xludf.DUMMYFUNCTION("""COMPUTED_VALUE"""),"")</f>
        <v/>
      </c>
      <c r="Q943" s="24" t="str">
        <f>IFERROR(__xludf.DUMMYFUNCTION("""COMPUTED_VALUE"""),"")</f>
        <v/>
      </c>
      <c r="R943" s="24" t="s">
        <v>75</v>
      </c>
      <c r="S943" s="24" t="s">
        <v>75</v>
      </c>
      <c r="T943" s="24" t="s">
        <v>75</v>
      </c>
      <c r="U943" s="24" t="str">
        <f>IFERROR(__xludf.DUMMYFUNCTION("""COMPUTED_VALUE"""),"")</f>
        <v/>
      </c>
      <c r="V943" s="25"/>
    </row>
    <row r="944">
      <c r="J944" s="24" t="str">
        <f>IFERROR(__xludf.DUMMYFUNCTION("""COMPUTED_VALUE"""),"")</f>
        <v/>
      </c>
      <c r="K944" s="24" t="str">
        <f>IFERROR(__xludf.DUMMYFUNCTION("""COMPUTED_VALUE"""),"")</f>
        <v/>
      </c>
      <c r="L944" s="24" t="str">
        <f>IFERROR(__xludf.DUMMYFUNCTION("""COMPUTED_VALUE"""),"")</f>
        <v/>
      </c>
      <c r="M944" s="24" t="str">
        <f>IFERROR(__xludf.DUMMYFUNCTION("""COMPUTED_VALUE"""),"")</f>
        <v/>
      </c>
      <c r="O944" s="24" t="str">
        <f>IFERROR(__xludf.DUMMYFUNCTION("""COMPUTED_VALUE"""),"")</f>
        <v/>
      </c>
      <c r="P944" s="24" t="str">
        <f>IFERROR(__xludf.DUMMYFUNCTION("""COMPUTED_VALUE"""),"")</f>
        <v/>
      </c>
      <c r="Q944" s="24" t="str">
        <f>IFERROR(__xludf.DUMMYFUNCTION("""COMPUTED_VALUE"""),"")</f>
        <v/>
      </c>
      <c r="R944" s="24" t="s">
        <v>75</v>
      </c>
      <c r="S944" s="24" t="s">
        <v>75</v>
      </c>
      <c r="T944" s="24" t="s">
        <v>75</v>
      </c>
      <c r="U944" s="24" t="str">
        <f>IFERROR(__xludf.DUMMYFUNCTION("""COMPUTED_VALUE"""),"")</f>
        <v/>
      </c>
      <c r="V944" s="25"/>
    </row>
    <row r="945">
      <c r="J945" s="24" t="str">
        <f>IFERROR(__xludf.DUMMYFUNCTION("""COMPUTED_VALUE"""),"")</f>
        <v/>
      </c>
      <c r="K945" s="24" t="str">
        <f>IFERROR(__xludf.DUMMYFUNCTION("""COMPUTED_VALUE"""),"")</f>
        <v/>
      </c>
      <c r="L945" s="24" t="str">
        <f>IFERROR(__xludf.DUMMYFUNCTION("""COMPUTED_VALUE"""),"")</f>
        <v/>
      </c>
      <c r="M945" s="24" t="str">
        <f>IFERROR(__xludf.DUMMYFUNCTION("""COMPUTED_VALUE"""),"")</f>
        <v/>
      </c>
      <c r="O945" s="24" t="str">
        <f>IFERROR(__xludf.DUMMYFUNCTION("""COMPUTED_VALUE"""),"")</f>
        <v/>
      </c>
      <c r="P945" s="24" t="str">
        <f>IFERROR(__xludf.DUMMYFUNCTION("""COMPUTED_VALUE"""),"")</f>
        <v/>
      </c>
      <c r="Q945" s="24" t="str">
        <f>IFERROR(__xludf.DUMMYFUNCTION("""COMPUTED_VALUE"""),"")</f>
        <v/>
      </c>
      <c r="R945" s="24" t="s">
        <v>75</v>
      </c>
      <c r="S945" s="24" t="s">
        <v>75</v>
      </c>
      <c r="T945" s="24" t="s">
        <v>75</v>
      </c>
      <c r="U945" s="24" t="str">
        <f>IFERROR(__xludf.DUMMYFUNCTION("""COMPUTED_VALUE"""),"")</f>
        <v/>
      </c>
      <c r="V945" s="25"/>
    </row>
    <row r="946">
      <c r="J946" s="24" t="str">
        <f>IFERROR(__xludf.DUMMYFUNCTION("""COMPUTED_VALUE"""),"")</f>
        <v/>
      </c>
      <c r="K946" s="24" t="str">
        <f>IFERROR(__xludf.DUMMYFUNCTION("""COMPUTED_VALUE"""),"")</f>
        <v/>
      </c>
      <c r="L946" s="24" t="str">
        <f>IFERROR(__xludf.DUMMYFUNCTION("""COMPUTED_VALUE"""),"")</f>
        <v/>
      </c>
      <c r="M946" s="24" t="str">
        <f>IFERROR(__xludf.DUMMYFUNCTION("""COMPUTED_VALUE"""),"")</f>
        <v/>
      </c>
      <c r="O946" s="24" t="str">
        <f>IFERROR(__xludf.DUMMYFUNCTION("""COMPUTED_VALUE"""),"")</f>
        <v/>
      </c>
      <c r="P946" s="24" t="str">
        <f>IFERROR(__xludf.DUMMYFUNCTION("""COMPUTED_VALUE"""),"")</f>
        <v/>
      </c>
      <c r="Q946" s="24" t="str">
        <f>IFERROR(__xludf.DUMMYFUNCTION("""COMPUTED_VALUE"""),"")</f>
        <v/>
      </c>
      <c r="R946" s="24" t="s">
        <v>75</v>
      </c>
      <c r="S946" s="24" t="s">
        <v>75</v>
      </c>
      <c r="T946" s="24" t="s">
        <v>75</v>
      </c>
      <c r="U946" s="24" t="str">
        <f>IFERROR(__xludf.DUMMYFUNCTION("""COMPUTED_VALUE"""),"")</f>
        <v/>
      </c>
      <c r="V946" s="25"/>
    </row>
    <row r="947">
      <c r="J947" s="24" t="str">
        <f>IFERROR(__xludf.DUMMYFUNCTION("""COMPUTED_VALUE"""),"")</f>
        <v/>
      </c>
      <c r="K947" s="24" t="str">
        <f>IFERROR(__xludf.DUMMYFUNCTION("""COMPUTED_VALUE"""),"")</f>
        <v/>
      </c>
      <c r="L947" s="24" t="str">
        <f>IFERROR(__xludf.DUMMYFUNCTION("""COMPUTED_VALUE"""),"")</f>
        <v/>
      </c>
      <c r="M947" s="24" t="str">
        <f>IFERROR(__xludf.DUMMYFUNCTION("""COMPUTED_VALUE"""),"")</f>
        <v/>
      </c>
      <c r="O947" s="24" t="str">
        <f>IFERROR(__xludf.DUMMYFUNCTION("""COMPUTED_VALUE"""),"")</f>
        <v/>
      </c>
      <c r="P947" s="24" t="str">
        <f>IFERROR(__xludf.DUMMYFUNCTION("""COMPUTED_VALUE"""),"")</f>
        <v/>
      </c>
      <c r="Q947" s="24" t="str">
        <f>IFERROR(__xludf.DUMMYFUNCTION("""COMPUTED_VALUE"""),"")</f>
        <v/>
      </c>
      <c r="R947" s="24" t="s">
        <v>75</v>
      </c>
      <c r="S947" s="24" t="s">
        <v>75</v>
      </c>
      <c r="T947" s="24" t="s">
        <v>75</v>
      </c>
      <c r="U947" s="24" t="str">
        <f>IFERROR(__xludf.DUMMYFUNCTION("""COMPUTED_VALUE"""),"")</f>
        <v/>
      </c>
      <c r="V947" s="25"/>
    </row>
    <row r="948">
      <c r="J948" s="24" t="str">
        <f>IFERROR(__xludf.DUMMYFUNCTION("""COMPUTED_VALUE"""),"")</f>
        <v/>
      </c>
      <c r="K948" s="24" t="str">
        <f>IFERROR(__xludf.DUMMYFUNCTION("""COMPUTED_VALUE"""),"")</f>
        <v/>
      </c>
      <c r="L948" s="24" t="str">
        <f>IFERROR(__xludf.DUMMYFUNCTION("""COMPUTED_VALUE"""),"")</f>
        <v/>
      </c>
      <c r="M948" s="24" t="str">
        <f>IFERROR(__xludf.DUMMYFUNCTION("""COMPUTED_VALUE"""),"")</f>
        <v/>
      </c>
      <c r="O948" s="24" t="str">
        <f>IFERROR(__xludf.DUMMYFUNCTION("""COMPUTED_VALUE"""),"")</f>
        <v/>
      </c>
      <c r="P948" s="24" t="str">
        <f>IFERROR(__xludf.DUMMYFUNCTION("""COMPUTED_VALUE"""),"")</f>
        <v/>
      </c>
      <c r="Q948" s="24" t="str">
        <f>IFERROR(__xludf.DUMMYFUNCTION("""COMPUTED_VALUE"""),"")</f>
        <v/>
      </c>
      <c r="R948" s="24" t="s">
        <v>75</v>
      </c>
      <c r="S948" s="24" t="s">
        <v>75</v>
      </c>
      <c r="T948" s="24" t="s">
        <v>75</v>
      </c>
      <c r="U948" s="24" t="str">
        <f>IFERROR(__xludf.DUMMYFUNCTION("""COMPUTED_VALUE"""),"")</f>
        <v/>
      </c>
      <c r="V948" s="25"/>
    </row>
    <row r="949">
      <c r="J949" s="24" t="str">
        <f>IFERROR(__xludf.DUMMYFUNCTION("""COMPUTED_VALUE"""),"")</f>
        <v/>
      </c>
      <c r="K949" s="24" t="str">
        <f>IFERROR(__xludf.DUMMYFUNCTION("""COMPUTED_VALUE"""),"")</f>
        <v/>
      </c>
      <c r="L949" s="24" t="str">
        <f>IFERROR(__xludf.DUMMYFUNCTION("""COMPUTED_VALUE"""),"")</f>
        <v/>
      </c>
      <c r="M949" s="24" t="str">
        <f>IFERROR(__xludf.DUMMYFUNCTION("""COMPUTED_VALUE"""),"")</f>
        <v/>
      </c>
      <c r="O949" s="24" t="str">
        <f>IFERROR(__xludf.DUMMYFUNCTION("""COMPUTED_VALUE"""),"")</f>
        <v/>
      </c>
      <c r="P949" s="24" t="str">
        <f>IFERROR(__xludf.DUMMYFUNCTION("""COMPUTED_VALUE"""),"")</f>
        <v/>
      </c>
      <c r="Q949" s="24" t="str">
        <f>IFERROR(__xludf.DUMMYFUNCTION("""COMPUTED_VALUE"""),"")</f>
        <v/>
      </c>
      <c r="R949" s="24" t="s">
        <v>75</v>
      </c>
      <c r="S949" s="24" t="s">
        <v>75</v>
      </c>
      <c r="T949" s="24" t="s">
        <v>75</v>
      </c>
      <c r="U949" s="24" t="str">
        <f>IFERROR(__xludf.DUMMYFUNCTION("""COMPUTED_VALUE"""),"")</f>
        <v/>
      </c>
      <c r="V949" s="25"/>
    </row>
    <row r="950">
      <c r="J950" s="24" t="str">
        <f>IFERROR(__xludf.DUMMYFUNCTION("""COMPUTED_VALUE"""),"")</f>
        <v/>
      </c>
      <c r="K950" s="24" t="str">
        <f>IFERROR(__xludf.DUMMYFUNCTION("""COMPUTED_VALUE"""),"")</f>
        <v/>
      </c>
      <c r="L950" s="24" t="str">
        <f>IFERROR(__xludf.DUMMYFUNCTION("""COMPUTED_VALUE"""),"")</f>
        <v/>
      </c>
      <c r="M950" s="24" t="str">
        <f>IFERROR(__xludf.DUMMYFUNCTION("""COMPUTED_VALUE"""),"")</f>
        <v/>
      </c>
      <c r="O950" s="24" t="str">
        <f>IFERROR(__xludf.DUMMYFUNCTION("""COMPUTED_VALUE"""),"")</f>
        <v/>
      </c>
      <c r="P950" s="24" t="str">
        <f>IFERROR(__xludf.DUMMYFUNCTION("""COMPUTED_VALUE"""),"")</f>
        <v/>
      </c>
      <c r="Q950" s="24" t="str">
        <f>IFERROR(__xludf.DUMMYFUNCTION("""COMPUTED_VALUE"""),"")</f>
        <v/>
      </c>
      <c r="R950" s="24" t="s">
        <v>75</v>
      </c>
      <c r="S950" s="24" t="s">
        <v>75</v>
      </c>
      <c r="T950" s="24" t="s">
        <v>75</v>
      </c>
      <c r="U950" s="24" t="str">
        <f>IFERROR(__xludf.DUMMYFUNCTION("""COMPUTED_VALUE"""),"")</f>
        <v/>
      </c>
      <c r="V950" s="25"/>
    </row>
    <row r="951">
      <c r="J951" s="24" t="str">
        <f>IFERROR(__xludf.DUMMYFUNCTION("""COMPUTED_VALUE"""),"")</f>
        <v/>
      </c>
      <c r="K951" s="24" t="str">
        <f>IFERROR(__xludf.DUMMYFUNCTION("""COMPUTED_VALUE"""),"")</f>
        <v/>
      </c>
      <c r="L951" s="24" t="str">
        <f>IFERROR(__xludf.DUMMYFUNCTION("""COMPUTED_VALUE"""),"")</f>
        <v/>
      </c>
      <c r="M951" s="24" t="str">
        <f>IFERROR(__xludf.DUMMYFUNCTION("""COMPUTED_VALUE"""),"")</f>
        <v/>
      </c>
      <c r="O951" s="24" t="str">
        <f>IFERROR(__xludf.DUMMYFUNCTION("""COMPUTED_VALUE"""),"")</f>
        <v/>
      </c>
      <c r="P951" s="24" t="str">
        <f>IFERROR(__xludf.DUMMYFUNCTION("""COMPUTED_VALUE"""),"")</f>
        <v/>
      </c>
      <c r="Q951" s="24" t="str">
        <f>IFERROR(__xludf.DUMMYFUNCTION("""COMPUTED_VALUE"""),"")</f>
        <v/>
      </c>
      <c r="R951" s="24" t="s">
        <v>75</v>
      </c>
      <c r="S951" s="24" t="s">
        <v>75</v>
      </c>
      <c r="T951" s="24" t="s">
        <v>75</v>
      </c>
      <c r="U951" s="24" t="str">
        <f>IFERROR(__xludf.DUMMYFUNCTION("""COMPUTED_VALUE"""),"")</f>
        <v/>
      </c>
      <c r="V951" s="25"/>
    </row>
    <row r="952">
      <c r="J952" s="24" t="str">
        <f>IFERROR(__xludf.DUMMYFUNCTION("""COMPUTED_VALUE"""),"")</f>
        <v/>
      </c>
      <c r="K952" s="24" t="str">
        <f>IFERROR(__xludf.DUMMYFUNCTION("""COMPUTED_VALUE"""),"")</f>
        <v/>
      </c>
      <c r="L952" s="24" t="str">
        <f>IFERROR(__xludf.DUMMYFUNCTION("""COMPUTED_VALUE"""),"")</f>
        <v/>
      </c>
      <c r="M952" s="24" t="str">
        <f>IFERROR(__xludf.DUMMYFUNCTION("""COMPUTED_VALUE"""),"")</f>
        <v/>
      </c>
      <c r="O952" s="24" t="str">
        <f>IFERROR(__xludf.DUMMYFUNCTION("""COMPUTED_VALUE"""),"")</f>
        <v/>
      </c>
      <c r="P952" s="24" t="str">
        <f>IFERROR(__xludf.DUMMYFUNCTION("""COMPUTED_VALUE"""),"")</f>
        <v/>
      </c>
      <c r="Q952" s="24" t="str">
        <f>IFERROR(__xludf.DUMMYFUNCTION("""COMPUTED_VALUE"""),"")</f>
        <v/>
      </c>
      <c r="R952" s="24" t="s">
        <v>75</v>
      </c>
      <c r="S952" s="24" t="s">
        <v>75</v>
      </c>
      <c r="T952" s="24" t="s">
        <v>75</v>
      </c>
      <c r="U952" s="24" t="str">
        <f>IFERROR(__xludf.DUMMYFUNCTION("""COMPUTED_VALUE"""),"")</f>
        <v/>
      </c>
      <c r="V952" s="25"/>
    </row>
    <row r="953">
      <c r="J953" s="24" t="str">
        <f>IFERROR(__xludf.DUMMYFUNCTION("""COMPUTED_VALUE"""),"")</f>
        <v/>
      </c>
      <c r="K953" s="24" t="str">
        <f>IFERROR(__xludf.DUMMYFUNCTION("""COMPUTED_VALUE"""),"")</f>
        <v/>
      </c>
      <c r="L953" s="24" t="str">
        <f>IFERROR(__xludf.DUMMYFUNCTION("""COMPUTED_VALUE"""),"")</f>
        <v/>
      </c>
      <c r="M953" s="24" t="str">
        <f>IFERROR(__xludf.DUMMYFUNCTION("""COMPUTED_VALUE"""),"")</f>
        <v/>
      </c>
      <c r="O953" s="24" t="str">
        <f>IFERROR(__xludf.DUMMYFUNCTION("""COMPUTED_VALUE"""),"")</f>
        <v/>
      </c>
      <c r="P953" s="24" t="str">
        <f>IFERROR(__xludf.DUMMYFUNCTION("""COMPUTED_VALUE"""),"")</f>
        <v/>
      </c>
      <c r="Q953" s="24" t="str">
        <f>IFERROR(__xludf.DUMMYFUNCTION("""COMPUTED_VALUE"""),"")</f>
        <v/>
      </c>
      <c r="R953" s="24" t="s">
        <v>75</v>
      </c>
      <c r="S953" s="24" t="s">
        <v>75</v>
      </c>
      <c r="T953" s="24" t="s">
        <v>75</v>
      </c>
      <c r="U953" s="24" t="str">
        <f>IFERROR(__xludf.DUMMYFUNCTION("""COMPUTED_VALUE"""),"")</f>
        <v/>
      </c>
      <c r="V953" s="25"/>
    </row>
    <row r="954">
      <c r="J954" s="24" t="str">
        <f>IFERROR(__xludf.DUMMYFUNCTION("""COMPUTED_VALUE"""),"")</f>
        <v/>
      </c>
      <c r="K954" s="24" t="str">
        <f>IFERROR(__xludf.DUMMYFUNCTION("""COMPUTED_VALUE"""),"")</f>
        <v/>
      </c>
      <c r="L954" s="24" t="str">
        <f>IFERROR(__xludf.DUMMYFUNCTION("""COMPUTED_VALUE"""),"")</f>
        <v/>
      </c>
      <c r="M954" s="24" t="str">
        <f>IFERROR(__xludf.DUMMYFUNCTION("""COMPUTED_VALUE"""),"")</f>
        <v/>
      </c>
      <c r="O954" s="24" t="str">
        <f>IFERROR(__xludf.DUMMYFUNCTION("""COMPUTED_VALUE"""),"")</f>
        <v/>
      </c>
      <c r="P954" s="24" t="str">
        <f>IFERROR(__xludf.DUMMYFUNCTION("""COMPUTED_VALUE"""),"")</f>
        <v/>
      </c>
      <c r="Q954" s="24" t="str">
        <f>IFERROR(__xludf.DUMMYFUNCTION("""COMPUTED_VALUE"""),"")</f>
        <v/>
      </c>
      <c r="R954" s="24" t="s">
        <v>75</v>
      </c>
      <c r="S954" s="24" t="s">
        <v>75</v>
      </c>
      <c r="T954" s="24" t="s">
        <v>75</v>
      </c>
      <c r="U954" s="24" t="str">
        <f>IFERROR(__xludf.DUMMYFUNCTION("""COMPUTED_VALUE"""),"")</f>
        <v/>
      </c>
      <c r="V954" s="25"/>
    </row>
    <row r="955">
      <c r="J955" s="24" t="str">
        <f>IFERROR(__xludf.DUMMYFUNCTION("""COMPUTED_VALUE"""),"")</f>
        <v/>
      </c>
      <c r="K955" s="24" t="str">
        <f>IFERROR(__xludf.DUMMYFUNCTION("""COMPUTED_VALUE"""),"")</f>
        <v/>
      </c>
      <c r="L955" s="24" t="str">
        <f>IFERROR(__xludf.DUMMYFUNCTION("""COMPUTED_VALUE"""),"")</f>
        <v/>
      </c>
      <c r="M955" s="24" t="str">
        <f>IFERROR(__xludf.DUMMYFUNCTION("""COMPUTED_VALUE"""),"")</f>
        <v/>
      </c>
      <c r="O955" s="24" t="str">
        <f>IFERROR(__xludf.DUMMYFUNCTION("""COMPUTED_VALUE"""),"")</f>
        <v/>
      </c>
      <c r="P955" s="24" t="str">
        <f>IFERROR(__xludf.DUMMYFUNCTION("""COMPUTED_VALUE"""),"")</f>
        <v/>
      </c>
      <c r="Q955" s="24" t="str">
        <f>IFERROR(__xludf.DUMMYFUNCTION("""COMPUTED_VALUE"""),"")</f>
        <v/>
      </c>
      <c r="R955" s="24" t="s">
        <v>75</v>
      </c>
      <c r="S955" s="24" t="s">
        <v>75</v>
      </c>
      <c r="T955" s="24" t="s">
        <v>75</v>
      </c>
      <c r="U955" s="24" t="str">
        <f>IFERROR(__xludf.DUMMYFUNCTION("""COMPUTED_VALUE"""),"")</f>
        <v/>
      </c>
      <c r="V955" s="25"/>
    </row>
    <row r="956">
      <c r="J956" s="24" t="str">
        <f>IFERROR(__xludf.DUMMYFUNCTION("""COMPUTED_VALUE"""),"")</f>
        <v/>
      </c>
      <c r="K956" s="24" t="str">
        <f>IFERROR(__xludf.DUMMYFUNCTION("""COMPUTED_VALUE"""),"")</f>
        <v/>
      </c>
      <c r="L956" s="24" t="str">
        <f>IFERROR(__xludf.DUMMYFUNCTION("""COMPUTED_VALUE"""),"")</f>
        <v/>
      </c>
      <c r="M956" s="24" t="str">
        <f>IFERROR(__xludf.DUMMYFUNCTION("""COMPUTED_VALUE"""),"")</f>
        <v/>
      </c>
      <c r="O956" s="24" t="str">
        <f>IFERROR(__xludf.DUMMYFUNCTION("""COMPUTED_VALUE"""),"")</f>
        <v/>
      </c>
      <c r="P956" s="24" t="str">
        <f>IFERROR(__xludf.DUMMYFUNCTION("""COMPUTED_VALUE"""),"")</f>
        <v/>
      </c>
      <c r="Q956" s="24" t="str">
        <f>IFERROR(__xludf.DUMMYFUNCTION("""COMPUTED_VALUE"""),"")</f>
        <v/>
      </c>
      <c r="R956" s="24" t="s">
        <v>75</v>
      </c>
      <c r="S956" s="24" t="s">
        <v>75</v>
      </c>
      <c r="T956" s="24" t="s">
        <v>75</v>
      </c>
      <c r="U956" s="24" t="str">
        <f>IFERROR(__xludf.DUMMYFUNCTION("""COMPUTED_VALUE"""),"")</f>
        <v/>
      </c>
      <c r="V956" s="25"/>
    </row>
    <row r="957">
      <c r="J957" s="24" t="str">
        <f>IFERROR(__xludf.DUMMYFUNCTION("""COMPUTED_VALUE"""),"")</f>
        <v/>
      </c>
      <c r="K957" s="24" t="str">
        <f>IFERROR(__xludf.DUMMYFUNCTION("""COMPUTED_VALUE"""),"")</f>
        <v/>
      </c>
      <c r="L957" s="24" t="str">
        <f>IFERROR(__xludf.DUMMYFUNCTION("""COMPUTED_VALUE"""),"")</f>
        <v/>
      </c>
      <c r="M957" s="24" t="str">
        <f>IFERROR(__xludf.DUMMYFUNCTION("""COMPUTED_VALUE"""),"")</f>
        <v/>
      </c>
      <c r="O957" s="24" t="str">
        <f>IFERROR(__xludf.DUMMYFUNCTION("""COMPUTED_VALUE"""),"")</f>
        <v/>
      </c>
      <c r="P957" s="24" t="str">
        <f>IFERROR(__xludf.DUMMYFUNCTION("""COMPUTED_VALUE"""),"")</f>
        <v/>
      </c>
      <c r="Q957" s="24" t="str">
        <f>IFERROR(__xludf.DUMMYFUNCTION("""COMPUTED_VALUE"""),"")</f>
        <v/>
      </c>
      <c r="R957" s="24" t="s">
        <v>75</v>
      </c>
      <c r="S957" s="24" t="s">
        <v>75</v>
      </c>
      <c r="T957" s="24" t="s">
        <v>75</v>
      </c>
      <c r="U957" s="24" t="str">
        <f>IFERROR(__xludf.DUMMYFUNCTION("""COMPUTED_VALUE"""),"")</f>
        <v/>
      </c>
      <c r="V957" s="25"/>
    </row>
    <row r="958">
      <c r="J958" s="24" t="str">
        <f>IFERROR(__xludf.DUMMYFUNCTION("""COMPUTED_VALUE"""),"")</f>
        <v/>
      </c>
      <c r="K958" s="24" t="str">
        <f>IFERROR(__xludf.DUMMYFUNCTION("""COMPUTED_VALUE"""),"")</f>
        <v/>
      </c>
      <c r="L958" s="24" t="str">
        <f>IFERROR(__xludf.DUMMYFUNCTION("""COMPUTED_VALUE"""),"")</f>
        <v/>
      </c>
      <c r="M958" s="24" t="str">
        <f>IFERROR(__xludf.DUMMYFUNCTION("""COMPUTED_VALUE"""),"")</f>
        <v/>
      </c>
      <c r="O958" s="24" t="str">
        <f>IFERROR(__xludf.DUMMYFUNCTION("""COMPUTED_VALUE"""),"")</f>
        <v/>
      </c>
      <c r="P958" s="24" t="str">
        <f>IFERROR(__xludf.DUMMYFUNCTION("""COMPUTED_VALUE"""),"")</f>
        <v/>
      </c>
      <c r="Q958" s="24" t="str">
        <f>IFERROR(__xludf.DUMMYFUNCTION("""COMPUTED_VALUE"""),"")</f>
        <v/>
      </c>
      <c r="R958" s="24" t="s">
        <v>75</v>
      </c>
      <c r="S958" s="24" t="s">
        <v>75</v>
      </c>
      <c r="T958" s="24" t="s">
        <v>75</v>
      </c>
      <c r="U958" s="24" t="str">
        <f>IFERROR(__xludf.DUMMYFUNCTION("""COMPUTED_VALUE"""),"")</f>
        <v/>
      </c>
      <c r="V958" s="25"/>
    </row>
    <row r="959">
      <c r="J959" s="24" t="str">
        <f>IFERROR(__xludf.DUMMYFUNCTION("""COMPUTED_VALUE"""),"")</f>
        <v/>
      </c>
      <c r="K959" s="24" t="str">
        <f>IFERROR(__xludf.DUMMYFUNCTION("""COMPUTED_VALUE"""),"")</f>
        <v/>
      </c>
      <c r="L959" s="24" t="str">
        <f>IFERROR(__xludf.DUMMYFUNCTION("""COMPUTED_VALUE"""),"")</f>
        <v/>
      </c>
      <c r="M959" s="24" t="str">
        <f>IFERROR(__xludf.DUMMYFUNCTION("""COMPUTED_VALUE"""),"")</f>
        <v/>
      </c>
      <c r="O959" s="24" t="str">
        <f>IFERROR(__xludf.DUMMYFUNCTION("""COMPUTED_VALUE"""),"")</f>
        <v/>
      </c>
      <c r="P959" s="24" t="str">
        <f>IFERROR(__xludf.DUMMYFUNCTION("""COMPUTED_VALUE"""),"")</f>
        <v/>
      </c>
      <c r="Q959" s="24" t="str">
        <f>IFERROR(__xludf.DUMMYFUNCTION("""COMPUTED_VALUE"""),"")</f>
        <v/>
      </c>
      <c r="R959" s="24" t="s">
        <v>75</v>
      </c>
      <c r="S959" s="24" t="s">
        <v>75</v>
      </c>
      <c r="T959" s="24" t="s">
        <v>75</v>
      </c>
      <c r="U959" s="24" t="str">
        <f>IFERROR(__xludf.DUMMYFUNCTION("""COMPUTED_VALUE"""),"")</f>
        <v/>
      </c>
      <c r="V959" s="25"/>
    </row>
    <row r="960">
      <c r="J960" s="24" t="str">
        <f>IFERROR(__xludf.DUMMYFUNCTION("""COMPUTED_VALUE"""),"")</f>
        <v/>
      </c>
      <c r="K960" s="24" t="str">
        <f>IFERROR(__xludf.DUMMYFUNCTION("""COMPUTED_VALUE"""),"")</f>
        <v/>
      </c>
      <c r="L960" s="24" t="str">
        <f>IFERROR(__xludf.DUMMYFUNCTION("""COMPUTED_VALUE"""),"")</f>
        <v/>
      </c>
      <c r="M960" s="24" t="str">
        <f>IFERROR(__xludf.DUMMYFUNCTION("""COMPUTED_VALUE"""),"")</f>
        <v/>
      </c>
      <c r="O960" s="24" t="str">
        <f>IFERROR(__xludf.DUMMYFUNCTION("""COMPUTED_VALUE"""),"")</f>
        <v/>
      </c>
      <c r="P960" s="24" t="str">
        <f>IFERROR(__xludf.DUMMYFUNCTION("""COMPUTED_VALUE"""),"")</f>
        <v/>
      </c>
      <c r="Q960" s="24" t="str">
        <f>IFERROR(__xludf.DUMMYFUNCTION("""COMPUTED_VALUE"""),"")</f>
        <v/>
      </c>
      <c r="R960" s="24" t="s">
        <v>75</v>
      </c>
      <c r="S960" s="24" t="s">
        <v>75</v>
      </c>
      <c r="T960" s="24" t="s">
        <v>75</v>
      </c>
      <c r="U960" s="24" t="str">
        <f>IFERROR(__xludf.DUMMYFUNCTION("""COMPUTED_VALUE"""),"")</f>
        <v/>
      </c>
      <c r="V960" s="25"/>
    </row>
    <row r="961">
      <c r="J961" s="24" t="str">
        <f>IFERROR(__xludf.DUMMYFUNCTION("""COMPUTED_VALUE"""),"")</f>
        <v/>
      </c>
      <c r="K961" s="24" t="str">
        <f>IFERROR(__xludf.DUMMYFUNCTION("""COMPUTED_VALUE"""),"")</f>
        <v/>
      </c>
      <c r="L961" s="24" t="str">
        <f>IFERROR(__xludf.DUMMYFUNCTION("""COMPUTED_VALUE"""),"")</f>
        <v/>
      </c>
      <c r="M961" s="24" t="str">
        <f>IFERROR(__xludf.DUMMYFUNCTION("""COMPUTED_VALUE"""),"")</f>
        <v/>
      </c>
      <c r="O961" s="24" t="str">
        <f>IFERROR(__xludf.DUMMYFUNCTION("""COMPUTED_VALUE"""),"")</f>
        <v/>
      </c>
      <c r="P961" s="24" t="str">
        <f>IFERROR(__xludf.DUMMYFUNCTION("""COMPUTED_VALUE"""),"")</f>
        <v/>
      </c>
      <c r="Q961" s="24" t="str">
        <f>IFERROR(__xludf.DUMMYFUNCTION("""COMPUTED_VALUE"""),"")</f>
        <v/>
      </c>
      <c r="R961" s="24" t="s">
        <v>75</v>
      </c>
      <c r="S961" s="24" t="s">
        <v>75</v>
      </c>
      <c r="T961" s="24" t="s">
        <v>75</v>
      </c>
      <c r="U961" s="24" t="str">
        <f>IFERROR(__xludf.DUMMYFUNCTION("""COMPUTED_VALUE"""),"")</f>
        <v/>
      </c>
      <c r="V961" s="25"/>
    </row>
    <row r="962">
      <c r="J962" s="24" t="str">
        <f>IFERROR(__xludf.DUMMYFUNCTION("""COMPUTED_VALUE"""),"")</f>
        <v/>
      </c>
      <c r="K962" s="24" t="str">
        <f>IFERROR(__xludf.DUMMYFUNCTION("""COMPUTED_VALUE"""),"")</f>
        <v/>
      </c>
      <c r="L962" s="24" t="str">
        <f>IFERROR(__xludf.DUMMYFUNCTION("""COMPUTED_VALUE"""),"")</f>
        <v/>
      </c>
      <c r="M962" s="24" t="str">
        <f>IFERROR(__xludf.DUMMYFUNCTION("""COMPUTED_VALUE"""),"")</f>
        <v/>
      </c>
      <c r="O962" s="24" t="str">
        <f>IFERROR(__xludf.DUMMYFUNCTION("""COMPUTED_VALUE"""),"")</f>
        <v/>
      </c>
      <c r="P962" s="24" t="str">
        <f>IFERROR(__xludf.DUMMYFUNCTION("""COMPUTED_VALUE"""),"")</f>
        <v/>
      </c>
      <c r="Q962" s="24" t="str">
        <f>IFERROR(__xludf.DUMMYFUNCTION("""COMPUTED_VALUE"""),"")</f>
        <v/>
      </c>
      <c r="R962" s="24" t="s">
        <v>75</v>
      </c>
      <c r="S962" s="24" t="s">
        <v>75</v>
      </c>
      <c r="T962" s="24" t="s">
        <v>75</v>
      </c>
      <c r="U962" s="24" t="str">
        <f>IFERROR(__xludf.DUMMYFUNCTION("""COMPUTED_VALUE"""),"")</f>
        <v/>
      </c>
      <c r="V962" s="25"/>
    </row>
    <row r="963">
      <c r="J963" s="24" t="str">
        <f>IFERROR(__xludf.DUMMYFUNCTION("""COMPUTED_VALUE"""),"")</f>
        <v/>
      </c>
      <c r="K963" s="24" t="str">
        <f>IFERROR(__xludf.DUMMYFUNCTION("""COMPUTED_VALUE"""),"")</f>
        <v/>
      </c>
      <c r="L963" s="24" t="str">
        <f>IFERROR(__xludf.DUMMYFUNCTION("""COMPUTED_VALUE"""),"")</f>
        <v/>
      </c>
      <c r="M963" s="24" t="str">
        <f>IFERROR(__xludf.DUMMYFUNCTION("""COMPUTED_VALUE"""),"")</f>
        <v/>
      </c>
      <c r="O963" s="24" t="str">
        <f>IFERROR(__xludf.DUMMYFUNCTION("""COMPUTED_VALUE"""),"")</f>
        <v/>
      </c>
      <c r="P963" s="24" t="str">
        <f>IFERROR(__xludf.DUMMYFUNCTION("""COMPUTED_VALUE"""),"")</f>
        <v/>
      </c>
      <c r="Q963" s="24" t="str">
        <f>IFERROR(__xludf.DUMMYFUNCTION("""COMPUTED_VALUE"""),"")</f>
        <v/>
      </c>
      <c r="R963" s="24" t="s">
        <v>75</v>
      </c>
      <c r="S963" s="24" t="s">
        <v>75</v>
      </c>
      <c r="T963" s="24" t="s">
        <v>75</v>
      </c>
      <c r="U963" s="24" t="str">
        <f>IFERROR(__xludf.DUMMYFUNCTION("""COMPUTED_VALUE"""),"")</f>
        <v/>
      </c>
      <c r="V963" s="25"/>
    </row>
    <row r="964">
      <c r="J964" s="24" t="str">
        <f>IFERROR(__xludf.DUMMYFUNCTION("""COMPUTED_VALUE"""),"")</f>
        <v/>
      </c>
      <c r="K964" s="24" t="str">
        <f>IFERROR(__xludf.DUMMYFUNCTION("""COMPUTED_VALUE"""),"")</f>
        <v/>
      </c>
      <c r="L964" s="24" t="str">
        <f>IFERROR(__xludf.DUMMYFUNCTION("""COMPUTED_VALUE"""),"")</f>
        <v/>
      </c>
      <c r="M964" s="24" t="str">
        <f>IFERROR(__xludf.DUMMYFUNCTION("""COMPUTED_VALUE"""),"")</f>
        <v/>
      </c>
      <c r="O964" s="24" t="str">
        <f>IFERROR(__xludf.DUMMYFUNCTION("""COMPUTED_VALUE"""),"")</f>
        <v/>
      </c>
      <c r="P964" s="24" t="str">
        <f>IFERROR(__xludf.DUMMYFUNCTION("""COMPUTED_VALUE"""),"")</f>
        <v/>
      </c>
      <c r="Q964" s="24" t="str">
        <f>IFERROR(__xludf.DUMMYFUNCTION("""COMPUTED_VALUE"""),"")</f>
        <v/>
      </c>
      <c r="R964" s="24" t="s">
        <v>75</v>
      </c>
      <c r="S964" s="24" t="s">
        <v>75</v>
      </c>
      <c r="T964" s="24" t="s">
        <v>75</v>
      </c>
      <c r="U964" s="24" t="str">
        <f>IFERROR(__xludf.DUMMYFUNCTION("""COMPUTED_VALUE"""),"")</f>
        <v/>
      </c>
      <c r="V964" s="25"/>
    </row>
    <row r="965">
      <c r="J965" s="24" t="str">
        <f>IFERROR(__xludf.DUMMYFUNCTION("""COMPUTED_VALUE"""),"")</f>
        <v/>
      </c>
      <c r="K965" s="24" t="str">
        <f>IFERROR(__xludf.DUMMYFUNCTION("""COMPUTED_VALUE"""),"")</f>
        <v/>
      </c>
      <c r="L965" s="24" t="str">
        <f>IFERROR(__xludf.DUMMYFUNCTION("""COMPUTED_VALUE"""),"")</f>
        <v/>
      </c>
      <c r="M965" s="24" t="str">
        <f>IFERROR(__xludf.DUMMYFUNCTION("""COMPUTED_VALUE"""),"")</f>
        <v/>
      </c>
      <c r="O965" s="24" t="str">
        <f>IFERROR(__xludf.DUMMYFUNCTION("""COMPUTED_VALUE"""),"")</f>
        <v/>
      </c>
      <c r="P965" s="24" t="str">
        <f>IFERROR(__xludf.DUMMYFUNCTION("""COMPUTED_VALUE"""),"")</f>
        <v/>
      </c>
      <c r="Q965" s="24" t="str">
        <f>IFERROR(__xludf.DUMMYFUNCTION("""COMPUTED_VALUE"""),"")</f>
        <v/>
      </c>
      <c r="R965" s="24" t="s">
        <v>75</v>
      </c>
      <c r="S965" s="24" t="s">
        <v>75</v>
      </c>
      <c r="T965" s="24" t="s">
        <v>75</v>
      </c>
      <c r="U965" s="24" t="str">
        <f>IFERROR(__xludf.DUMMYFUNCTION("""COMPUTED_VALUE"""),"")</f>
        <v/>
      </c>
      <c r="V965" s="25"/>
    </row>
    <row r="966">
      <c r="J966" s="24" t="str">
        <f>IFERROR(__xludf.DUMMYFUNCTION("""COMPUTED_VALUE"""),"")</f>
        <v/>
      </c>
      <c r="K966" s="24" t="str">
        <f>IFERROR(__xludf.DUMMYFUNCTION("""COMPUTED_VALUE"""),"")</f>
        <v/>
      </c>
      <c r="L966" s="24" t="str">
        <f>IFERROR(__xludf.DUMMYFUNCTION("""COMPUTED_VALUE"""),"")</f>
        <v/>
      </c>
      <c r="M966" s="24" t="str">
        <f>IFERROR(__xludf.DUMMYFUNCTION("""COMPUTED_VALUE"""),"")</f>
        <v/>
      </c>
      <c r="O966" s="24" t="str">
        <f>IFERROR(__xludf.DUMMYFUNCTION("""COMPUTED_VALUE"""),"")</f>
        <v/>
      </c>
      <c r="P966" s="24" t="str">
        <f>IFERROR(__xludf.DUMMYFUNCTION("""COMPUTED_VALUE"""),"")</f>
        <v/>
      </c>
      <c r="Q966" s="24" t="str">
        <f>IFERROR(__xludf.DUMMYFUNCTION("""COMPUTED_VALUE"""),"")</f>
        <v/>
      </c>
      <c r="R966" s="24" t="s">
        <v>75</v>
      </c>
      <c r="S966" s="24" t="s">
        <v>75</v>
      </c>
      <c r="T966" s="24" t="s">
        <v>75</v>
      </c>
      <c r="U966" s="24" t="str">
        <f>IFERROR(__xludf.DUMMYFUNCTION("""COMPUTED_VALUE"""),"")</f>
        <v/>
      </c>
      <c r="V966" s="25"/>
    </row>
    <row r="967">
      <c r="J967" s="24" t="str">
        <f>IFERROR(__xludf.DUMMYFUNCTION("""COMPUTED_VALUE"""),"")</f>
        <v/>
      </c>
      <c r="K967" s="24" t="str">
        <f>IFERROR(__xludf.DUMMYFUNCTION("""COMPUTED_VALUE"""),"")</f>
        <v/>
      </c>
      <c r="L967" s="24" t="str">
        <f>IFERROR(__xludf.DUMMYFUNCTION("""COMPUTED_VALUE"""),"")</f>
        <v/>
      </c>
      <c r="M967" s="24" t="str">
        <f>IFERROR(__xludf.DUMMYFUNCTION("""COMPUTED_VALUE"""),"")</f>
        <v/>
      </c>
      <c r="O967" s="24" t="str">
        <f>IFERROR(__xludf.DUMMYFUNCTION("""COMPUTED_VALUE"""),"")</f>
        <v/>
      </c>
      <c r="P967" s="24" t="str">
        <f>IFERROR(__xludf.DUMMYFUNCTION("""COMPUTED_VALUE"""),"")</f>
        <v/>
      </c>
      <c r="Q967" s="24" t="str">
        <f>IFERROR(__xludf.DUMMYFUNCTION("""COMPUTED_VALUE"""),"")</f>
        <v/>
      </c>
      <c r="R967" s="24" t="s">
        <v>75</v>
      </c>
      <c r="S967" s="24" t="s">
        <v>75</v>
      </c>
      <c r="T967" s="24" t="s">
        <v>75</v>
      </c>
      <c r="U967" s="24" t="str">
        <f>IFERROR(__xludf.DUMMYFUNCTION("""COMPUTED_VALUE"""),"")</f>
        <v/>
      </c>
      <c r="V967" s="25"/>
    </row>
    <row r="968">
      <c r="J968" s="24" t="str">
        <f>IFERROR(__xludf.DUMMYFUNCTION("""COMPUTED_VALUE"""),"")</f>
        <v/>
      </c>
      <c r="K968" s="24" t="str">
        <f>IFERROR(__xludf.DUMMYFUNCTION("""COMPUTED_VALUE"""),"")</f>
        <v/>
      </c>
      <c r="L968" s="24" t="str">
        <f>IFERROR(__xludf.DUMMYFUNCTION("""COMPUTED_VALUE"""),"")</f>
        <v/>
      </c>
      <c r="M968" s="24" t="str">
        <f>IFERROR(__xludf.DUMMYFUNCTION("""COMPUTED_VALUE"""),"")</f>
        <v/>
      </c>
      <c r="O968" s="24" t="str">
        <f>IFERROR(__xludf.DUMMYFUNCTION("""COMPUTED_VALUE"""),"")</f>
        <v/>
      </c>
      <c r="P968" s="24" t="str">
        <f>IFERROR(__xludf.DUMMYFUNCTION("""COMPUTED_VALUE"""),"")</f>
        <v/>
      </c>
      <c r="Q968" s="24" t="str">
        <f>IFERROR(__xludf.DUMMYFUNCTION("""COMPUTED_VALUE"""),"")</f>
        <v/>
      </c>
      <c r="R968" s="24" t="s">
        <v>75</v>
      </c>
      <c r="S968" s="24" t="s">
        <v>75</v>
      </c>
      <c r="T968" s="24" t="s">
        <v>75</v>
      </c>
      <c r="U968" s="24" t="str">
        <f>IFERROR(__xludf.DUMMYFUNCTION("""COMPUTED_VALUE"""),"")</f>
        <v/>
      </c>
      <c r="V968" s="25"/>
    </row>
    <row r="969">
      <c r="J969" s="24" t="str">
        <f>IFERROR(__xludf.DUMMYFUNCTION("""COMPUTED_VALUE"""),"")</f>
        <v/>
      </c>
      <c r="K969" s="24" t="str">
        <f>IFERROR(__xludf.DUMMYFUNCTION("""COMPUTED_VALUE"""),"")</f>
        <v/>
      </c>
      <c r="L969" s="24" t="str">
        <f>IFERROR(__xludf.DUMMYFUNCTION("""COMPUTED_VALUE"""),"")</f>
        <v/>
      </c>
      <c r="M969" s="24" t="str">
        <f>IFERROR(__xludf.DUMMYFUNCTION("""COMPUTED_VALUE"""),"")</f>
        <v/>
      </c>
      <c r="O969" s="24" t="str">
        <f>IFERROR(__xludf.DUMMYFUNCTION("""COMPUTED_VALUE"""),"")</f>
        <v/>
      </c>
      <c r="P969" s="24" t="str">
        <f>IFERROR(__xludf.DUMMYFUNCTION("""COMPUTED_VALUE"""),"")</f>
        <v/>
      </c>
      <c r="Q969" s="24" t="str">
        <f>IFERROR(__xludf.DUMMYFUNCTION("""COMPUTED_VALUE"""),"")</f>
        <v/>
      </c>
      <c r="R969" s="24" t="s">
        <v>75</v>
      </c>
      <c r="S969" s="24" t="s">
        <v>75</v>
      </c>
      <c r="T969" s="24" t="s">
        <v>75</v>
      </c>
      <c r="U969" s="24" t="str">
        <f>IFERROR(__xludf.DUMMYFUNCTION("""COMPUTED_VALUE"""),"")</f>
        <v/>
      </c>
      <c r="V969" s="25"/>
    </row>
    <row r="970">
      <c r="J970" s="24" t="str">
        <f>IFERROR(__xludf.DUMMYFUNCTION("""COMPUTED_VALUE"""),"")</f>
        <v/>
      </c>
      <c r="K970" s="24" t="str">
        <f>IFERROR(__xludf.DUMMYFUNCTION("""COMPUTED_VALUE"""),"")</f>
        <v/>
      </c>
      <c r="L970" s="24" t="str">
        <f>IFERROR(__xludf.DUMMYFUNCTION("""COMPUTED_VALUE"""),"")</f>
        <v/>
      </c>
      <c r="M970" s="24" t="str">
        <f>IFERROR(__xludf.DUMMYFUNCTION("""COMPUTED_VALUE"""),"")</f>
        <v/>
      </c>
      <c r="O970" s="24" t="str">
        <f>IFERROR(__xludf.DUMMYFUNCTION("""COMPUTED_VALUE"""),"")</f>
        <v/>
      </c>
      <c r="P970" s="24" t="str">
        <f>IFERROR(__xludf.DUMMYFUNCTION("""COMPUTED_VALUE"""),"")</f>
        <v/>
      </c>
      <c r="Q970" s="24" t="str">
        <f>IFERROR(__xludf.DUMMYFUNCTION("""COMPUTED_VALUE"""),"")</f>
        <v/>
      </c>
      <c r="R970" s="24" t="s">
        <v>75</v>
      </c>
      <c r="S970" s="24" t="s">
        <v>75</v>
      </c>
      <c r="T970" s="24" t="s">
        <v>75</v>
      </c>
      <c r="U970" s="24" t="str">
        <f>IFERROR(__xludf.DUMMYFUNCTION("""COMPUTED_VALUE"""),"")</f>
        <v/>
      </c>
      <c r="V970" s="25"/>
    </row>
    <row r="971">
      <c r="J971" s="24" t="str">
        <f>IFERROR(__xludf.DUMMYFUNCTION("""COMPUTED_VALUE"""),"")</f>
        <v/>
      </c>
      <c r="K971" s="24" t="str">
        <f>IFERROR(__xludf.DUMMYFUNCTION("""COMPUTED_VALUE"""),"")</f>
        <v/>
      </c>
      <c r="L971" s="24" t="str">
        <f>IFERROR(__xludf.DUMMYFUNCTION("""COMPUTED_VALUE"""),"")</f>
        <v/>
      </c>
      <c r="M971" s="24" t="str">
        <f>IFERROR(__xludf.DUMMYFUNCTION("""COMPUTED_VALUE"""),"")</f>
        <v/>
      </c>
      <c r="O971" s="24" t="str">
        <f>IFERROR(__xludf.DUMMYFUNCTION("""COMPUTED_VALUE"""),"")</f>
        <v/>
      </c>
      <c r="P971" s="24" t="str">
        <f>IFERROR(__xludf.DUMMYFUNCTION("""COMPUTED_VALUE"""),"")</f>
        <v/>
      </c>
      <c r="Q971" s="24" t="str">
        <f>IFERROR(__xludf.DUMMYFUNCTION("""COMPUTED_VALUE"""),"")</f>
        <v/>
      </c>
      <c r="R971" s="24" t="s">
        <v>75</v>
      </c>
      <c r="S971" s="24" t="s">
        <v>75</v>
      </c>
      <c r="T971" s="24" t="s">
        <v>75</v>
      </c>
      <c r="U971" s="24" t="str">
        <f>IFERROR(__xludf.DUMMYFUNCTION("""COMPUTED_VALUE"""),"")</f>
        <v/>
      </c>
      <c r="V971" s="25"/>
    </row>
    <row r="972">
      <c r="J972" s="24" t="str">
        <f>IFERROR(__xludf.DUMMYFUNCTION("""COMPUTED_VALUE"""),"")</f>
        <v/>
      </c>
      <c r="K972" s="24" t="str">
        <f>IFERROR(__xludf.DUMMYFUNCTION("""COMPUTED_VALUE"""),"")</f>
        <v/>
      </c>
      <c r="L972" s="24" t="str">
        <f>IFERROR(__xludf.DUMMYFUNCTION("""COMPUTED_VALUE"""),"")</f>
        <v/>
      </c>
      <c r="M972" s="24" t="str">
        <f>IFERROR(__xludf.DUMMYFUNCTION("""COMPUTED_VALUE"""),"")</f>
        <v/>
      </c>
      <c r="O972" s="24" t="str">
        <f>IFERROR(__xludf.DUMMYFUNCTION("""COMPUTED_VALUE"""),"")</f>
        <v/>
      </c>
      <c r="P972" s="24" t="str">
        <f>IFERROR(__xludf.DUMMYFUNCTION("""COMPUTED_VALUE"""),"")</f>
        <v/>
      </c>
      <c r="Q972" s="24" t="str">
        <f>IFERROR(__xludf.DUMMYFUNCTION("""COMPUTED_VALUE"""),"")</f>
        <v/>
      </c>
      <c r="R972" s="24" t="s">
        <v>75</v>
      </c>
      <c r="S972" s="24" t="s">
        <v>75</v>
      </c>
      <c r="T972" s="24" t="s">
        <v>75</v>
      </c>
      <c r="U972" s="24" t="str">
        <f>IFERROR(__xludf.DUMMYFUNCTION("""COMPUTED_VALUE"""),"")</f>
        <v/>
      </c>
      <c r="V972" s="25"/>
    </row>
    <row r="973">
      <c r="J973" s="24" t="str">
        <f>IFERROR(__xludf.DUMMYFUNCTION("""COMPUTED_VALUE"""),"")</f>
        <v/>
      </c>
      <c r="K973" s="24" t="str">
        <f>IFERROR(__xludf.DUMMYFUNCTION("""COMPUTED_VALUE"""),"")</f>
        <v/>
      </c>
      <c r="L973" s="24" t="str">
        <f>IFERROR(__xludf.DUMMYFUNCTION("""COMPUTED_VALUE"""),"")</f>
        <v/>
      </c>
      <c r="M973" s="24" t="str">
        <f>IFERROR(__xludf.DUMMYFUNCTION("""COMPUTED_VALUE"""),"")</f>
        <v/>
      </c>
      <c r="O973" s="24" t="str">
        <f>IFERROR(__xludf.DUMMYFUNCTION("""COMPUTED_VALUE"""),"")</f>
        <v/>
      </c>
      <c r="P973" s="24" t="str">
        <f>IFERROR(__xludf.DUMMYFUNCTION("""COMPUTED_VALUE"""),"")</f>
        <v/>
      </c>
      <c r="Q973" s="24" t="str">
        <f>IFERROR(__xludf.DUMMYFUNCTION("""COMPUTED_VALUE"""),"")</f>
        <v/>
      </c>
      <c r="R973" s="24" t="s">
        <v>75</v>
      </c>
      <c r="S973" s="24" t="s">
        <v>75</v>
      </c>
      <c r="T973" s="24" t="s">
        <v>75</v>
      </c>
      <c r="U973" s="24" t="str">
        <f>IFERROR(__xludf.DUMMYFUNCTION("""COMPUTED_VALUE"""),"")</f>
        <v/>
      </c>
      <c r="V973" s="25"/>
    </row>
    <row r="974">
      <c r="J974" s="24" t="str">
        <f>IFERROR(__xludf.DUMMYFUNCTION("""COMPUTED_VALUE"""),"")</f>
        <v/>
      </c>
      <c r="K974" s="24" t="str">
        <f>IFERROR(__xludf.DUMMYFUNCTION("""COMPUTED_VALUE"""),"")</f>
        <v/>
      </c>
      <c r="L974" s="24" t="str">
        <f>IFERROR(__xludf.DUMMYFUNCTION("""COMPUTED_VALUE"""),"")</f>
        <v/>
      </c>
      <c r="M974" s="24" t="str">
        <f>IFERROR(__xludf.DUMMYFUNCTION("""COMPUTED_VALUE"""),"")</f>
        <v/>
      </c>
      <c r="O974" s="24" t="str">
        <f>IFERROR(__xludf.DUMMYFUNCTION("""COMPUTED_VALUE"""),"")</f>
        <v/>
      </c>
      <c r="P974" s="24" t="str">
        <f>IFERROR(__xludf.DUMMYFUNCTION("""COMPUTED_VALUE"""),"")</f>
        <v/>
      </c>
      <c r="Q974" s="24" t="str">
        <f>IFERROR(__xludf.DUMMYFUNCTION("""COMPUTED_VALUE"""),"")</f>
        <v/>
      </c>
      <c r="R974" s="24" t="s">
        <v>75</v>
      </c>
      <c r="S974" s="24" t="s">
        <v>75</v>
      </c>
      <c r="T974" s="24" t="s">
        <v>75</v>
      </c>
      <c r="U974" s="24" t="str">
        <f>IFERROR(__xludf.DUMMYFUNCTION("""COMPUTED_VALUE"""),"")</f>
        <v/>
      </c>
      <c r="V974" s="25"/>
    </row>
    <row r="975">
      <c r="J975" s="24" t="str">
        <f>IFERROR(__xludf.DUMMYFUNCTION("""COMPUTED_VALUE"""),"")</f>
        <v/>
      </c>
      <c r="K975" s="24" t="str">
        <f>IFERROR(__xludf.DUMMYFUNCTION("""COMPUTED_VALUE"""),"")</f>
        <v/>
      </c>
      <c r="L975" s="24" t="str">
        <f>IFERROR(__xludf.DUMMYFUNCTION("""COMPUTED_VALUE"""),"")</f>
        <v/>
      </c>
      <c r="M975" s="24" t="str">
        <f>IFERROR(__xludf.DUMMYFUNCTION("""COMPUTED_VALUE"""),"")</f>
        <v/>
      </c>
      <c r="O975" s="24" t="str">
        <f>IFERROR(__xludf.DUMMYFUNCTION("""COMPUTED_VALUE"""),"")</f>
        <v/>
      </c>
      <c r="P975" s="24" t="str">
        <f>IFERROR(__xludf.DUMMYFUNCTION("""COMPUTED_VALUE"""),"")</f>
        <v/>
      </c>
      <c r="Q975" s="24" t="str">
        <f>IFERROR(__xludf.DUMMYFUNCTION("""COMPUTED_VALUE"""),"")</f>
        <v/>
      </c>
      <c r="R975" s="24" t="s">
        <v>75</v>
      </c>
      <c r="S975" s="24" t="s">
        <v>75</v>
      </c>
      <c r="T975" s="24" t="s">
        <v>75</v>
      </c>
      <c r="U975" s="24" t="str">
        <f>IFERROR(__xludf.DUMMYFUNCTION("""COMPUTED_VALUE"""),"")</f>
        <v/>
      </c>
      <c r="V975" s="25"/>
    </row>
    <row r="976">
      <c r="J976" s="24" t="str">
        <f>IFERROR(__xludf.DUMMYFUNCTION("""COMPUTED_VALUE"""),"")</f>
        <v/>
      </c>
      <c r="K976" s="24" t="str">
        <f>IFERROR(__xludf.DUMMYFUNCTION("""COMPUTED_VALUE"""),"")</f>
        <v/>
      </c>
      <c r="L976" s="24" t="str">
        <f>IFERROR(__xludf.DUMMYFUNCTION("""COMPUTED_VALUE"""),"")</f>
        <v/>
      </c>
      <c r="M976" s="24" t="str">
        <f>IFERROR(__xludf.DUMMYFUNCTION("""COMPUTED_VALUE"""),"")</f>
        <v/>
      </c>
      <c r="O976" s="24" t="str">
        <f>IFERROR(__xludf.DUMMYFUNCTION("""COMPUTED_VALUE"""),"")</f>
        <v/>
      </c>
      <c r="P976" s="24" t="str">
        <f>IFERROR(__xludf.DUMMYFUNCTION("""COMPUTED_VALUE"""),"")</f>
        <v/>
      </c>
      <c r="Q976" s="24" t="str">
        <f>IFERROR(__xludf.DUMMYFUNCTION("""COMPUTED_VALUE"""),"")</f>
        <v/>
      </c>
      <c r="R976" s="24" t="s">
        <v>75</v>
      </c>
      <c r="S976" s="24" t="s">
        <v>75</v>
      </c>
      <c r="T976" s="24" t="s">
        <v>75</v>
      </c>
      <c r="U976" s="24" t="str">
        <f>IFERROR(__xludf.DUMMYFUNCTION("""COMPUTED_VALUE"""),"")</f>
        <v/>
      </c>
      <c r="V976" s="25"/>
    </row>
    <row r="977">
      <c r="J977" s="24" t="str">
        <f>IFERROR(__xludf.DUMMYFUNCTION("""COMPUTED_VALUE"""),"")</f>
        <v/>
      </c>
      <c r="K977" s="24" t="str">
        <f>IFERROR(__xludf.DUMMYFUNCTION("""COMPUTED_VALUE"""),"")</f>
        <v/>
      </c>
      <c r="L977" s="24" t="str">
        <f>IFERROR(__xludf.DUMMYFUNCTION("""COMPUTED_VALUE"""),"")</f>
        <v/>
      </c>
      <c r="M977" s="24" t="str">
        <f>IFERROR(__xludf.DUMMYFUNCTION("""COMPUTED_VALUE"""),"")</f>
        <v/>
      </c>
      <c r="O977" s="24" t="str">
        <f>IFERROR(__xludf.DUMMYFUNCTION("""COMPUTED_VALUE"""),"")</f>
        <v/>
      </c>
      <c r="P977" s="24" t="str">
        <f>IFERROR(__xludf.DUMMYFUNCTION("""COMPUTED_VALUE"""),"")</f>
        <v/>
      </c>
      <c r="Q977" s="24" t="str">
        <f>IFERROR(__xludf.DUMMYFUNCTION("""COMPUTED_VALUE"""),"")</f>
        <v/>
      </c>
      <c r="R977" s="24" t="s">
        <v>75</v>
      </c>
      <c r="S977" s="24" t="s">
        <v>75</v>
      </c>
      <c r="T977" s="24" t="s">
        <v>75</v>
      </c>
      <c r="U977" s="24" t="str">
        <f>IFERROR(__xludf.DUMMYFUNCTION("""COMPUTED_VALUE"""),"")</f>
        <v/>
      </c>
      <c r="V977" s="25"/>
    </row>
    <row r="978">
      <c r="J978" s="24" t="str">
        <f>IFERROR(__xludf.DUMMYFUNCTION("""COMPUTED_VALUE"""),"")</f>
        <v/>
      </c>
      <c r="K978" s="24" t="str">
        <f>IFERROR(__xludf.DUMMYFUNCTION("""COMPUTED_VALUE"""),"")</f>
        <v/>
      </c>
      <c r="L978" s="24" t="str">
        <f>IFERROR(__xludf.DUMMYFUNCTION("""COMPUTED_VALUE"""),"")</f>
        <v/>
      </c>
      <c r="M978" s="24" t="str">
        <f>IFERROR(__xludf.DUMMYFUNCTION("""COMPUTED_VALUE"""),"")</f>
        <v/>
      </c>
      <c r="O978" s="24" t="str">
        <f>IFERROR(__xludf.DUMMYFUNCTION("""COMPUTED_VALUE"""),"")</f>
        <v/>
      </c>
      <c r="P978" s="24" t="str">
        <f>IFERROR(__xludf.DUMMYFUNCTION("""COMPUTED_VALUE"""),"")</f>
        <v/>
      </c>
      <c r="Q978" s="24" t="str">
        <f>IFERROR(__xludf.DUMMYFUNCTION("""COMPUTED_VALUE"""),"")</f>
        <v/>
      </c>
      <c r="R978" s="24" t="s">
        <v>75</v>
      </c>
      <c r="S978" s="24" t="s">
        <v>75</v>
      </c>
      <c r="T978" s="24" t="s">
        <v>75</v>
      </c>
      <c r="U978" s="24" t="str">
        <f>IFERROR(__xludf.DUMMYFUNCTION("""COMPUTED_VALUE"""),"")</f>
        <v/>
      </c>
      <c r="V978" s="25"/>
    </row>
    <row r="979">
      <c r="J979" s="24" t="str">
        <f>IFERROR(__xludf.DUMMYFUNCTION("""COMPUTED_VALUE"""),"")</f>
        <v/>
      </c>
      <c r="K979" s="24" t="str">
        <f>IFERROR(__xludf.DUMMYFUNCTION("""COMPUTED_VALUE"""),"")</f>
        <v/>
      </c>
      <c r="L979" s="24" t="str">
        <f>IFERROR(__xludf.DUMMYFUNCTION("""COMPUTED_VALUE"""),"")</f>
        <v/>
      </c>
      <c r="M979" s="24" t="str">
        <f>IFERROR(__xludf.DUMMYFUNCTION("""COMPUTED_VALUE"""),"")</f>
        <v/>
      </c>
      <c r="O979" s="24" t="str">
        <f>IFERROR(__xludf.DUMMYFUNCTION("""COMPUTED_VALUE"""),"")</f>
        <v/>
      </c>
      <c r="P979" s="24" t="str">
        <f>IFERROR(__xludf.DUMMYFUNCTION("""COMPUTED_VALUE"""),"")</f>
        <v/>
      </c>
      <c r="Q979" s="24" t="str">
        <f>IFERROR(__xludf.DUMMYFUNCTION("""COMPUTED_VALUE"""),"")</f>
        <v/>
      </c>
      <c r="R979" s="24" t="s">
        <v>75</v>
      </c>
      <c r="S979" s="24" t="s">
        <v>75</v>
      </c>
      <c r="T979" s="24" t="s">
        <v>75</v>
      </c>
      <c r="U979" s="24" t="str">
        <f>IFERROR(__xludf.DUMMYFUNCTION("""COMPUTED_VALUE"""),"")</f>
        <v/>
      </c>
      <c r="V979" s="25"/>
    </row>
    <row r="980">
      <c r="J980" s="24" t="str">
        <f>IFERROR(__xludf.DUMMYFUNCTION("""COMPUTED_VALUE"""),"")</f>
        <v/>
      </c>
      <c r="K980" s="24" t="str">
        <f>IFERROR(__xludf.DUMMYFUNCTION("""COMPUTED_VALUE"""),"")</f>
        <v/>
      </c>
      <c r="L980" s="24" t="str">
        <f>IFERROR(__xludf.DUMMYFUNCTION("""COMPUTED_VALUE"""),"")</f>
        <v/>
      </c>
      <c r="M980" s="24" t="str">
        <f>IFERROR(__xludf.DUMMYFUNCTION("""COMPUTED_VALUE"""),"")</f>
        <v/>
      </c>
      <c r="O980" s="24" t="str">
        <f>IFERROR(__xludf.DUMMYFUNCTION("""COMPUTED_VALUE"""),"")</f>
        <v/>
      </c>
      <c r="P980" s="24" t="str">
        <f>IFERROR(__xludf.DUMMYFUNCTION("""COMPUTED_VALUE"""),"")</f>
        <v/>
      </c>
      <c r="Q980" s="24" t="str">
        <f>IFERROR(__xludf.DUMMYFUNCTION("""COMPUTED_VALUE"""),"")</f>
        <v/>
      </c>
      <c r="R980" s="24" t="s">
        <v>75</v>
      </c>
      <c r="S980" s="24" t="s">
        <v>75</v>
      </c>
      <c r="T980" s="24" t="s">
        <v>75</v>
      </c>
      <c r="U980" s="24" t="str">
        <f>IFERROR(__xludf.DUMMYFUNCTION("""COMPUTED_VALUE"""),"")</f>
        <v/>
      </c>
      <c r="V980" s="25"/>
    </row>
    <row r="981">
      <c r="J981" s="24" t="str">
        <f>IFERROR(__xludf.DUMMYFUNCTION("""COMPUTED_VALUE"""),"")</f>
        <v/>
      </c>
      <c r="K981" s="24" t="str">
        <f>IFERROR(__xludf.DUMMYFUNCTION("""COMPUTED_VALUE"""),"")</f>
        <v/>
      </c>
      <c r="L981" s="24" t="str">
        <f>IFERROR(__xludf.DUMMYFUNCTION("""COMPUTED_VALUE"""),"")</f>
        <v/>
      </c>
      <c r="M981" s="24" t="str">
        <f>IFERROR(__xludf.DUMMYFUNCTION("""COMPUTED_VALUE"""),"")</f>
        <v/>
      </c>
      <c r="O981" s="24" t="str">
        <f>IFERROR(__xludf.DUMMYFUNCTION("""COMPUTED_VALUE"""),"")</f>
        <v/>
      </c>
      <c r="P981" s="24" t="str">
        <f>IFERROR(__xludf.DUMMYFUNCTION("""COMPUTED_VALUE"""),"")</f>
        <v/>
      </c>
      <c r="Q981" s="24" t="str">
        <f>IFERROR(__xludf.DUMMYFUNCTION("""COMPUTED_VALUE"""),"")</f>
        <v/>
      </c>
      <c r="R981" s="24" t="s">
        <v>75</v>
      </c>
      <c r="S981" s="24" t="s">
        <v>75</v>
      </c>
      <c r="T981" s="24" t="s">
        <v>75</v>
      </c>
      <c r="U981" s="24" t="str">
        <f>IFERROR(__xludf.DUMMYFUNCTION("""COMPUTED_VALUE"""),"")</f>
        <v/>
      </c>
      <c r="V981" s="25"/>
    </row>
    <row r="982">
      <c r="J982" s="24" t="str">
        <f>IFERROR(__xludf.DUMMYFUNCTION("""COMPUTED_VALUE"""),"")</f>
        <v/>
      </c>
      <c r="K982" s="24" t="str">
        <f>IFERROR(__xludf.DUMMYFUNCTION("""COMPUTED_VALUE"""),"")</f>
        <v/>
      </c>
      <c r="L982" s="24" t="str">
        <f>IFERROR(__xludf.DUMMYFUNCTION("""COMPUTED_VALUE"""),"")</f>
        <v/>
      </c>
      <c r="M982" s="24" t="str">
        <f>IFERROR(__xludf.DUMMYFUNCTION("""COMPUTED_VALUE"""),"")</f>
        <v/>
      </c>
      <c r="O982" s="24" t="str">
        <f>IFERROR(__xludf.DUMMYFUNCTION("""COMPUTED_VALUE"""),"")</f>
        <v/>
      </c>
      <c r="P982" s="24" t="str">
        <f>IFERROR(__xludf.DUMMYFUNCTION("""COMPUTED_VALUE"""),"")</f>
        <v/>
      </c>
      <c r="Q982" s="24" t="str">
        <f>IFERROR(__xludf.DUMMYFUNCTION("""COMPUTED_VALUE"""),"")</f>
        <v/>
      </c>
      <c r="R982" s="24" t="s">
        <v>75</v>
      </c>
      <c r="S982" s="24" t="s">
        <v>75</v>
      </c>
      <c r="T982" s="24" t="s">
        <v>75</v>
      </c>
      <c r="U982" s="24" t="str">
        <f>IFERROR(__xludf.DUMMYFUNCTION("""COMPUTED_VALUE"""),"")</f>
        <v/>
      </c>
      <c r="V982" s="25"/>
    </row>
    <row r="983">
      <c r="J983" s="24" t="str">
        <f>IFERROR(__xludf.DUMMYFUNCTION("""COMPUTED_VALUE"""),"")</f>
        <v/>
      </c>
      <c r="K983" s="24" t="str">
        <f>IFERROR(__xludf.DUMMYFUNCTION("""COMPUTED_VALUE"""),"")</f>
        <v/>
      </c>
      <c r="L983" s="24" t="str">
        <f>IFERROR(__xludf.DUMMYFUNCTION("""COMPUTED_VALUE"""),"")</f>
        <v/>
      </c>
      <c r="M983" s="24" t="str">
        <f>IFERROR(__xludf.DUMMYFUNCTION("""COMPUTED_VALUE"""),"")</f>
        <v/>
      </c>
      <c r="O983" s="24" t="str">
        <f>IFERROR(__xludf.DUMMYFUNCTION("""COMPUTED_VALUE"""),"")</f>
        <v/>
      </c>
      <c r="P983" s="24" t="str">
        <f>IFERROR(__xludf.DUMMYFUNCTION("""COMPUTED_VALUE"""),"")</f>
        <v/>
      </c>
      <c r="Q983" s="24" t="str">
        <f>IFERROR(__xludf.DUMMYFUNCTION("""COMPUTED_VALUE"""),"")</f>
        <v/>
      </c>
      <c r="R983" s="24" t="s">
        <v>75</v>
      </c>
      <c r="S983" s="24" t="s">
        <v>75</v>
      </c>
      <c r="T983" s="24" t="s">
        <v>75</v>
      </c>
      <c r="U983" s="24" t="str">
        <f>IFERROR(__xludf.DUMMYFUNCTION("""COMPUTED_VALUE"""),"")</f>
        <v/>
      </c>
      <c r="V983" s="25"/>
    </row>
    <row r="984">
      <c r="J984" s="24" t="str">
        <f>IFERROR(__xludf.DUMMYFUNCTION("""COMPUTED_VALUE"""),"")</f>
        <v/>
      </c>
      <c r="K984" s="24" t="str">
        <f>IFERROR(__xludf.DUMMYFUNCTION("""COMPUTED_VALUE"""),"")</f>
        <v/>
      </c>
      <c r="L984" s="24" t="str">
        <f>IFERROR(__xludf.DUMMYFUNCTION("""COMPUTED_VALUE"""),"")</f>
        <v/>
      </c>
      <c r="M984" s="24" t="str">
        <f>IFERROR(__xludf.DUMMYFUNCTION("""COMPUTED_VALUE"""),"")</f>
        <v/>
      </c>
      <c r="O984" s="24" t="str">
        <f>IFERROR(__xludf.DUMMYFUNCTION("""COMPUTED_VALUE"""),"")</f>
        <v/>
      </c>
      <c r="P984" s="24" t="str">
        <f>IFERROR(__xludf.DUMMYFUNCTION("""COMPUTED_VALUE"""),"")</f>
        <v/>
      </c>
      <c r="Q984" s="24" t="str">
        <f>IFERROR(__xludf.DUMMYFUNCTION("""COMPUTED_VALUE"""),"")</f>
        <v/>
      </c>
      <c r="R984" s="24" t="s">
        <v>75</v>
      </c>
      <c r="S984" s="24" t="s">
        <v>75</v>
      </c>
      <c r="T984" s="24" t="s">
        <v>75</v>
      </c>
      <c r="U984" s="24" t="str">
        <f>IFERROR(__xludf.DUMMYFUNCTION("""COMPUTED_VALUE"""),"")</f>
        <v/>
      </c>
      <c r="V984" s="25"/>
    </row>
    <row r="985">
      <c r="J985" s="24" t="str">
        <f>IFERROR(__xludf.DUMMYFUNCTION("""COMPUTED_VALUE"""),"")</f>
        <v/>
      </c>
      <c r="K985" s="24" t="str">
        <f>IFERROR(__xludf.DUMMYFUNCTION("""COMPUTED_VALUE"""),"")</f>
        <v/>
      </c>
      <c r="L985" s="24" t="str">
        <f>IFERROR(__xludf.DUMMYFUNCTION("""COMPUTED_VALUE"""),"")</f>
        <v/>
      </c>
      <c r="M985" s="24" t="str">
        <f>IFERROR(__xludf.DUMMYFUNCTION("""COMPUTED_VALUE"""),"")</f>
        <v/>
      </c>
      <c r="O985" s="24" t="str">
        <f>IFERROR(__xludf.DUMMYFUNCTION("""COMPUTED_VALUE"""),"")</f>
        <v/>
      </c>
      <c r="P985" s="24" t="str">
        <f>IFERROR(__xludf.DUMMYFUNCTION("""COMPUTED_VALUE"""),"")</f>
        <v/>
      </c>
      <c r="Q985" s="24" t="str">
        <f>IFERROR(__xludf.DUMMYFUNCTION("""COMPUTED_VALUE"""),"")</f>
        <v/>
      </c>
      <c r="R985" s="24" t="s">
        <v>75</v>
      </c>
      <c r="S985" s="24" t="s">
        <v>75</v>
      </c>
      <c r="T985" s="24" t="s">
        <v>75</v>
      </c>
      <c r="U985" s="24" t="str">
        <f>IFERROR(__xludf.DUMMYFUNCTION("""COMPUTED_VALUE"""),"")</f>
        <v/>
      </c>
      <c r="V985" s="25"/>
    </row>
    <row r="986">
      <c r="J986" s="24" t="str">
        <f>IFERROR(__xludf.DUMMYFUNCTION("""COMPUTED_VALUE"""),"")</f>
        <v/>
      </c>
      <c r="K986" s="24" t="str">
        <f>IFERROR(__xludf.DUMMYFUNCTION("""COMPUTED_VALUE"""),"")</f>
        <v/>
      </c>
      <c r="L986" s="24" t="str">
        <f>IFERROR(__xludf.DUMMYFUNCTION("""COMPUTED_VALUE"""),"")</f>
        <v/>
      </c>
      <c r="M986" s="24" t="str">
        <f>IFERROR(__xludf.DUMMYFUNCTION("""COMPUTED_VALUE"""),"")</f>
        <v/>
      </c>
      <c r="O986" s="24" t="str">
        <f>IFERROR(__xludf.DUMMYFUNCTION("""COMPUTED_VALUE"""),"")</f>
        <v/>
      </c>
      <c r="P986" s="24" t="str">
        <f>IFERROR(__xludf.DUMMYFUNCTION("""COMPUTED_VALUE"""),"")</f>
        <v/>
      </c>
      <c r="Q986" s="24" t="str">
        <f>IFERROR(__xludf.DUMMYFUNCTION("""COMPUTED_VALUE"""),"")</f>
        <v/>
      </c>
      <c r="R986" s="24" t="s">
        <v>75</v>
      </c>
      <c r="S986" s="24" t="s">
        <v>75</v>
      </c>
      <c r="T986" s="24" t="s">
        <v>75</v>
      </c>
      <c r="U986" s="24" t="str">
        <f>IFERROR(__xludf.DUMMYFUNCTION("""COMPUTED_VALUE"""),"")</f>
        <v/>
      </c>
      <c r="V986" s="25"/>
    </row>
    <row r="987">
      <c r="J987" s="24" t="str">
        <f>IFERROR(__xludf.DUMMYFUNCTION("""COMPUTED_VALUE"""),"")</f>
        <v/>
      </c>
      <c r="K987" s="24" t="str">
        <f>IFERROR(__xludf.DUMMYFUNCTION("""COMPUTED_VALUE"""),"")</f>
        <v/>
      </c>
      <c r="L987" s="24" t="str">
        <f>IFERROR(__xludf.DUMMYFUNCTION("""COMPUTED_VALUE"""),"")</f>
        <v/>
      </c>
      <c r="M987" s="24" t="str">
        <f>IFERROR(__xludf.DUMMYFUNCTION("""COMPUTED_VALUE"""),"")</f>
        <v/>
      </c>
      <c r="O987" s="24" t="str">
        <f>IFERROR(__xludf.DUMMYFUNCTION("""COMPUTED_VALUE"""),"")</f>
        <v/>
      </c>
      <c r="P987" s="24" t="str">
        <f>IFERROR(__xludf.DUMMYFUNCTION("""COMPUTED_VALUE"""),"")</f>
        <v/>
      </c>
      <c r="Q987" s="24" t="str">
        <f>IFERROR(__xludf.DUMMYFUNCTION("""COMPUTED_VALUE"""),"")</f>
        <v/>
      </c>
      <c r="R987" s="24" t="s">
        <v>75</v>
      </c>
      <c r="S987" s="24" t="s">
        <v>75</v>
      </c>
      <c r="T987" s="24" t="s">
        <v>75</v>
      </c>
      <c r="U987" s="24" t="str">
        <f>IFERROR(__xludf.DUMMYFUNCTION("""COMPUTED_VALUE"""),"")</f>
        <v/>
      </c>
      <c r="V987" s="25"/>
    </row>
    <row r="988">
      <c r="J988" s="24" t="str">
        <f>IFERROR(__xludf.DUMMYFUNCTION("""COMPUTED_VALUE"""),"")</f>
        <v/>
      </c>
      <c r="K988" s="24" t="str">
        <f>IFERROR(__xludf.DUMMYFUNCTION("""COMPUTED_VALUE"""),"")</f>
        <v/>
      </c>
      <c r="L988" s="24" t="str">
        <f>IFERROR(__xludf.DUMMYFUNCTION("""COMPUTED_VALUE"""),"")</f>
        <v/>
      </c>
      <c r="M988" s="24" t="str">
        <f>IFERROR(__xludf.DUMMYFUNCTION("""COMPUTED_VALUE"""),"")</f>
        <v/>
      </c>
      <c r="O988" s="24" t="str">
        <f>IFERROR(__xludf.DUMMYFUNCTION("""COMPUTED_VALUE"""),"")</f>
        <v/>
      </c>
      <c r="P988" s="24" t="str">
        <f>IFERROR(__xludf.DUMMYFUNCTION("""COMPUTED_VALUE"""),"")</f>
        <v/>
      </c>
      <c r="Q988" s="24" t="str">
        <f>IFERROR(__xludf.DUMMYFUNCTION("""COMPUTED_VALUE"""),"")</f>
        <v/>
      </c>
      <c r="R988" s="24" t="s">
        <v>75</v>
      </c>
      <c r="S988" s="24" t="s">
        <v>75</v>
      </c>
      <c r="T988" s="24" t="s">
        <v>75</v>
      </c>
      <c r="U988" s="24" t="str">
        <f>IFERROR(__xludf.DUMMYFUNCTION("""COMPUTED_VALUE"""),"")</f>
        <v/>
      </c>
      <c r="V988" s="25"/>
    </row>
    <row r="989">
      <c r="J989" s="24" t="str">
        <f>IFERROR(__xludf.DUMMYFUNCTION("""COMPUTED_VALUE"""),"")</f>
        <v/>
      </c>
      <c r="K989" s="24" t="str">
        <f>IFERROR(__xludf.DUMMYFUNCTION("""COMPUTED_VALUE"""),"")</f>
        <v/>
      </c>
      <c r="L989" s="24" t="str">
        <f>IFERROR(__xludf.DUMMYFUNCTION("""COMPUTED_VALUE"""),"")</f>
        <v/>
      </c>
      <c r="M989" s="24" t="str">
        <f>IFERROR(__xludf.DUMMYFUNCTION("""COMPUTED_VALUE"""),"")</f>
        <v/>
      </c>
      <c r="O989" s="24" t="str">
        <f>IFERROR(__xludf.DUMMYFUNCTION("""COMPUTED_VALUE"""),"")</f>
        <v/>
      </c>
      <c r="P989" s="24" t="str">
        <f>IFERROR(__xludf.DUMMYFUNCTION("""COMPUTED_VALUE"""),"")</f>
        <v/>
      </c>
      <c r="Q989" s="24" t="str">
        <f>IFERROR(__xludf.DUMMYFUNCTION("""COMPUTED_VALUE"""),"")</f>
        <v/>
      </c>
      <c r="R989" s="24" t="s">
        <v>75</v>
      </c>
      <c r="S989" s="24" t="s">
        <v>75</v>
      </c>
      <c r="T989" s="24" t="s">
        <v>75</v>
      </c>
      <c r="U989" s="24" t="str">
        <f>IFERROR(__xludf.DUMMYFUNCTION("""COMPUTED_VALUE"""),"")</f>
        <v/>
      </c>
      <c r="V989" s="25"/>
    </row>
    <row r="990">
      <c r="J990" s="24" t="str">
        <f>IFERROR(__xludf.DUMMYFUNCTION("""COMPUTED_VALUE"""),"")</f>
        <v/>
      </c>
      <c r="K990" s="24" t="str">
        <f>IFERROR(__xludf.DUMMYFUNCTION("""COMPUTED_VALUE"""),"")</f>
        <v/>
      </c>
      <c r="L990" s="24" t="str">
        <f>IFERROR(__xludf.DUMMYFUNCTION("""COMPUTED_VALUE"""),"")</f>
        <v/>
      </c>
      <c r="M990" s="24" t="str">
        <f>IFERROR(__xludf.DUMMYFUNCTION("""COMPUTED_VALUE"""),"")</f>
        <v/>
      </c>
      <c r="O990" s="24" t="str">
        <f>IFERROR(__xludf.DUMMYFUNCTION("""COMPUTED_VALUE"""),"")</f>
        <v/>
      </c>
      <c r="P990" s="24" t="str">
        <f>IFERROR(__xludf.DUMMYFUNCTION("""COMPUTED_VALUE"""),"")</f>
        <v/>
      </c>
      <c r="Q990" s="24" t="str">
        <f>IFERROR(__xludf.DUMMYFUNCTION("""COMPUTED_VALUE"""),"")</f>
        <v/>
      </c>
      <c r="R990" s="24" t="s">
        <v>75</v>
      </c>
      <c r="S990" s="24" t="s">
        <v>75</v>
      </c>
      <c r="T990" s="24" t="s">
        <v>75</v>
      </c>
      <c r="U990" s="24" t="str">
        <f>IFERROR(__xludf.DUMMYFUNCTION("""COMPUTED_VALUE"""),"")</f>
        <v/>
      </c>
      <c r="V990" s="25"/>
    </row>
    <row r="991">
      <c r="J991" s="24" t="str">
        <f>IFERROR(__xludf.DUMMYFUNCTION("""COMPUTED_VALUE"""),"")</f>
        <v/>
      </c>
      <c r="K991" s="24" t="str">
        <f>IFERROR(__xludf.DUMMYFUNCTION("""COMPUTED_VALUE"""),"")</f>
        <v/>
      </c>
      <c r="L991" s="24" t="str">
        <f>IFERROR(__xludf.DUMMYFUNCTION("""COMPUTED_VALUE"""),"")</f>
        <v/>
      </c>
      <c r="M991" s="24" t="str">
        <f>IFERROR(__xludf.DUMMYFUNCTION("""COMPUTED_VALUE"""),"")</f>
        <v/>
      </c>
      <c r="O991" s="24" t="str">
        <f>IFERROR(__xludf.DUMMYFUNCTION("""COMPUTED_VALUE"""),"")</f>
        <v/>
      </c>
      <c r="P991" s="24" t="str">
        <f>IFERROR(__xludf.DUMMYFUNCTION("""COMPUTED_VALUE"""),"")</f>
        <v/>
      </c>
      <c r="Q991" s="24" t="str">
        <f>IFERROR(__xludf.DUMMYFUNCTION("""COMPUTED_VALUE"""),"")</f>
        <v/>
      </c>
      <c r="R991" s="24" t="s">
        <v>75</v>
      </c>
      <c r="S991" s="24" t="s">
        <v>75</v>
      </c>
      <c r="T991" s="24" t="s">
        <v>75</v>
      </c>
      <c r="U991" s="24" t="str">
        <f>IFERROR(__xludf.DUMMYFUNCTION("""COMPUTED_VALUE"""),"")</f>
        <v/>
      </c>
      <c r="V991" s="25"/>
    </row>
    <row r="992">
      <c r="J992" s="24" t="str">
        <f>IFERROR(__xludf.DUMMYFUNCTION("""COMPUTED_VALUE"""),"")</f>
        <v/>
      </c>
      <c r="K992" s="24" t="str">
        <f>IFERROR(__xludf.DUMMYFUNCTION("""COMPUTED_VALUE"""),"")</f>
        <v/>
      </c>
      <c r="L992" s="24" t="str">
        <f>IFERROR(__xludf.DUMMYFUNCTION("""COMPUTED_VALUE"""),"")</f>
        <v/>
      </c>
      <c r="M992" s="24" t="str">
        <f>IFERROR(__xludf.DUMMYFUNCTION("""COMPUTED_VALUE"""),"")</f>
        <v/>
      </c>
      <c r="O992" s="24" t="str">
        <f>IFERROR(__xludf.DUMMYFUNCTION("""COMPUTED_VALUE"""),"")</f>
        <v/>
      </c>
      <c r="P992" s="24" t="str">
        <f>IFERROR(__xludf.DUMMYFUNCTION("""COMPUTED_VALUE"""),"")</f>
        <v/>
      </c>
      <c r="Q992" s="24" t="str">
        <f>IFERROR(__xludf.DUMMYFUNCTION("""COMPUTED_VALUE"""),"")</f>
        <v/>
      </c>
      <c r="R992" s="24" t="s">
        <v>75</v>
      </c>
      <c r="S992" s="24" t="s">
        <v>75</v>
      </c>
      <c r="T992" s="24" t="s">
        <v>75</v>
      </c>
      <c r="U992" s="24" t="str">
        <f>IFERROR(__xludf.DUMMYFUNCTION("""COMPUTED_VALUE"""),"")</f>
        <v/>
      </c>
      <c r="V992" s="25"/>
    </row>
    <row r="993">
      <c r="J993" s="24" t="str">
        <f>IFERROR(__xludf.DUMMYFUNCTION("""COMPUTED_VALUE"""),"")</f>
        <v/>
      </c>
      <c r="K993" s="24" t="str">
        <f>IFERROR(__xludf.DUMMYFUNCTION("""COMPUTED_VALUE"""),"")</f>
        <v/>
      </c>
      <c r="L993" s="24" t="str">
        <f>IFERROR(__xludf.DUMMYFUNCTION("""COMPUTED_VALUE"""),"")</f>
        <v/>
      </c>
      <c r="M993" s="24" t="str">
        <f>IFERROR(__xludf.DUMMYFUNCTION("""COMPUTED_VALUE"""),"")</f>
        <v/>
      </c>
      <c r="O993" s="24" t="str">
        <f>IFERROR(__xludf.DUMMYFUNCTION("""COMPUTED_VALUE"""),"")</f>
        <v/>
      </c>
      <c r="P993" s="24" t="str">
        <f>IFERROR(__xludf.DUMMYFUNCTION("""COMPUTED_VALUE"""),"")</f>
        <v/>
      </c>
      <c r="Q993" s="24" t="str">
        <f>IFERROR(__xludf.DUMMYFUNCTION("""COMPUTED_VALUE"""),"")</f>
        <v/>
      </c>
      <c r="R993" s="24" t="s">
        <v>75</v>
      </c>
      <c r="S993" s="24" t="s">
        <v>75</v>
      </c>
      <c r="T993" s="24" t="s">
        <v>75</v>
      </c>
      <c r="U993" s="24" t="str">
        <f>IFERROR(__xludf.DUMMYFUNCTION("""COMPUTED_VALUE"""),"")</f>
        <v/>
      </c>
      <c r="V993" s="25"/>
    </row>
    <row r="994">
      <c r="J994" s="24" t="str">
        <f>IFERROR(__xludf.DUMMYFUNCTION("""COMPUTED_VALUE"""),"")</f>
        <v/>
      </c>
      <c r="K994" s="24" t="str">
        <f>IFERROR(__xludf.DUMMYFUNCTION("""COMPUTED_VALUE"""),"")</f>
        <v/>
      </c>
      <c r="L994" s="24" t="str">
        <f>IFERROR(__xludf.DUMMYFUNCTION("""COMPUTED_VALUE"""),"")</f>
        <v/>
      </c>
      <c r="M994" s="24" t="str">
        <f>IFERROR(__xludf.DUMMYFUNCTION("""COMPUTED_VALUE"""),"")</f>
        <v/>
      </c>
      <c r="O994" s="24" t="str">
        <f>IFERROR(__xludf.DUMMYFUNCTION("""COMPUTED_VALUE"""),"")</f>
        <v/>
      </c>
      <c r="P994" s="24" t="str">
        <f>IFERROR(__xludf.DUMMYFUNCTION("""COMPUTED_VALUE"""),"")</f>
        <v/>
      </c>
      <c r="Q994" s="24" t="str">
        <f>IFERROR(__xludf.DUMMYFUNCTION("""COMPUTED_VALUE"""),"")</f>
        <v/>
      </c>
      <c r="R994" s="24" t="s">
        <v>75</v>
      </c>
      <c r="S994" s="24" t="s">
        <v>75</v>
      </c>
      <c r="T994" s="24" t="s">
        <v>75</v>
      </c>
      <c r="U994" s="24" t="str">
        <f>IFERROR(__xludf.DUMMYFUNCTION("""COMPUTED_VALUE"""),"")</f>
        <v/>
      </c>
      <c r="V994" s="25"/>
    </row>
    <row r="995">
      <c r="J995" s="24" t="str">
        <f>IFERROR(__xludf.DUMMYFUNCTION("""COMPUTED_VALUE"""),"")</f>
        <v/>
      </c>
      <c r="K995" s="24" t="str">
        <f>IFERROR(__xludf.DUMMYFUNCTION("""COMPUTED_VALUE"""),"")</f>
        <v/>
      </c>
      <c r="L995" s="24" t="str">
        <f>IFERROR(__xludf.DUMMYFUNCTION("""COMPUTED_VALUE"""),"")</f>
        <v/>
      </c>
      <c r="M995" s="24" t="str">
        <f>IFERROR(__xludf.DUMMYFUNCTION("""COMPUTED_VALUE"""),"")</f>
        <v/>
      </c>
      <c r="O995" s="24" t="str">
        <f>IFERROR(__xludf.DUMMYFUNCTION("""COMPUTED_VALUE"""),"")</f>
        <v/>
      </c>
      <c r="P995" s="24" t="str">
        <f>IFERROR(__xludf.DUMMYFUNCTION("""COMPUTED_VALUE"""),"")</f>
        <v/>
      </c>
      <c r="Q995" s="24" t="str">
        <f>IFERROR(__xludf.DUMMYFUNCTION("""COMPUTED_VALUE"""),"")</f>
        <v/>
      </c>
      <c r="R995" s="24" t="s">
        <v>75</v>
      </c>
      <c r="S995" s="24" t="s">
        <v>75</v>
      </c>
      <c r="T995" s="24" t="s">
        <v>75</v>
      </c>
      <c r="U995" s="24" t="str">
        <f>IFERROR(__xludf.DUMMYFUNCTION("""COMPUTED_VALUE"""),"")</f>
        <v/>
      </c>
      <c r="V995" s="25"/>
    </row>
    <row r="996">
      <c r="J996" s="24" t="str">
        <f>IFERROR(__xludf.DUMMYFUNCTION("""COMPUTED_VALUE"""),"")</f>
        <v/>
      </c>
      <c r="K996" s="24" t="str">
        <f>IFERROR(__xludf.DUMMYFUNCTION("""COMPUTED_VALUE"""),"")</f>
        <v/>
      </c>
      <c r="L996" s="24" t="str">
        <f>IFERROR(__xludf.DUMMYFUNCTION("""COMPUTED_VALUE"""),"")</f>
        <v/>
      </c>
      <c r="M996" s="24" t="str">
        <f>IFERROR(__xludf.DUMMYFUNCTION("""COMPUTED_VALUE"""),"")</f>
        <v/>
      </c>
      <c r="O996" s="24" t="str">
        <f>IFERROR(__xludf.DUMMYFUNCTION("""COMPUTED_VALUE"""),"")</f>
        <v/>
      </c>
      <c r="P996" s="24" t="str">
        <f>IFERROR(__xludf.DUMMYFUNCTION("""COMPUTED_VALUE"""),"")</f>
        <v/>
      </c>
      <c r="Q996" s="24" t="str">
        <f>IFERROR(__xludf.DUMMYFUNCTION("""COMPUTED_VALUE"""),"")</f>
        <v/>
      </c>
      <c r="R996" s="24" t="s">
        <v>75</v>
      </c>
      <c r="S996" s="24" t="s">
        <v>75</v>
      </c>
      <c r="T996" s="24" t="s">
        <v>75</v>
      </c>
      <c r="U996" s="24" t="str">
        <f>IFERROR(__xludf.DUMMYFUNCTION("""COMPUTED_VALUE"""),"")</f>
        <v/>
      </c>
      <c r="V996" s="25"/>
    </row>
    <row r="997">
      <c r="J997" s="24" t="str">
        <f>IFERROR(__xludf.DUMMYFUNCTION("""COMPUTED_VALUE"""),"")</f>
        <v/>
      </c>
      <c r="K997" s="24" t="str">
        <f>IFERROR(__xludf.DUMMYFUNCTION("""COMPUTED_VALUE"""),"")</f>
        <v/>
      </c>
      <c r="L997" s="24" t="str">
        <f>IFERROR(__xludf.DUMMYFUNCTION("""COMPUTED_VALUE"""),"")</f>
        <v/>
      </c>
      <c r="M997" s="24" t="str">
        <f>IFERROR(__xludf.DUMMYFUNCTION("""COMPUTED_VALUE"""),"")</f>
        <v/>
      </c>
      <c r="O997" s="24" t="str">
        <f>IFERROR(__xludf.DUMMYFUNCTION("""COMPUTED_VALUE"""),"")</f>
        <v/>
      </c>
      <c r="P997" s="24" t="str">
        <f>IFERROR(__xludf.DUMMYFUNCTION("""COMPUTED_VALUE"""),"")</f>
        <v/>
      </c>
      <c r="Q997" s="24" t="str">
        <f>IFERROR(__xludf.DUMMYFUNCTION("""COMPUTED_VALUE"""),"")</f>
        <v/>
      </c>
      <c r="R997" s="24" t="s">
        <v>75</v>
      </c>
      <c r="S997" s="24" t="s">
        <v>75</v>
      </c>
      <c r="T997" s="24" t="s">
        <v>75</v>
      </c>
      <c r="U997" s="24" t="str">
        <f>IFERROR(__xludf.DUMMYFUNCTION("""COMPUTED_VALUE"""),"")</f>
        <v/>
      </c>
      <c r="V997" s="25"/>
    </row>
  </sheetData>
  <autoFilter ref="$A$1:$Z$388"/>
  <hyperlinks>
    <hyperlink r:id="rId1" ref="V2"/>
    <hyperlink r:id="rId2" ref="V3"/>
    <hyperlink r:id="rId3" ref="V4"/>
    <hyperlink r:id="rId4" ref="V5"/>
    <hyperlink r:id="rId5" ref="V6"/>
    <hyperlink r:id="rId6" ref="V7"/>
    <hyperlink r:id="rId7" ref="V8"/>
    <hyperlink r:id="rId8" ref="V9"/>
    <hyperlink r:id="rId9" ref="V10"/>
    <hyperlink r:id="rId10" ref="V11"/>
    <hyperlink r:id="rId11" ref="V12"/>
    <hyperlink r:id="rId12" ref="V13"/>
    <hyperlink r:id="rId13" ref="V14"/>
    <hyperlink r:id="rId14" ref="V15"/>
    <hyperlink r:id="rId15" ref="V16"/>
    <hyperlink r:id="rId16" ref="V17"/>
    <hyperlink r:id="rId17" ref="V18"/>
    <hyperlink r:id="rId18" ref="V19"/>
    <hyperlink r:id="rId19" ref="V20"/>
    <hyperlink r:id="rId20" ref="V21"/>
    <hyperlink r:id="rId21" ref="V22"/>
    <hyperlink r:id="rId22" ref="V23"/>
    <hyperlink r:id="rId23" ref="V24"/>
    <hyperlink r:id="rId24" ref="V25"/>
    <hyperlink r:id="rId25" ref="V26"/>
    <hyperlink r:id="rId26" ref="V27"/>
    <hyperlink r:id="rId27" ref="V28"/>
    <hyperlink r:id="rId28" ref="V29"/>
    <hyperlink r:id="rId29" ref="V30"/>
    <hyperlink r:id="rId30" ref="V31"/>
    <hyperlink r:id="rId31" ref="V32"/>
    <hyperlink r:id="rId32" ref="V33"/>
    <hyperlink r:id="rId33" ref="V34"/>
    <hyperlink r:id="rId34" ref="V35"/>
    <hyperlink r:id="rId35" ref="V36"/>
    <hyperlink r:id="rId36" ref="V37"/>
    <hyperlink r:id="rId37" ref="V38"/>
    <hyperlink r:id="rId38" ref="V39"/>
    <hyperlink r:id="rId39" ref="V40"/>
    <hyperlink r:id="rId40" ref="V41"/>
    <hyperlink r:id="rId41" ref="V42"/>
    <hyperlink r:id="rId42" ref="V43"/>
    <hyperlink r:id="rId43" ref="V44"/>
    <hyperlink r:id="rId44" ref="V45"/>
    <hyperlink r:id="rId45" ref="V46"/>
    <hyperlink r:id="rId46" ref="V47"/>
    <hyperlink r:id="rId47" ref="V48"/>
    <hyperlink r:id="rId48" ref="V49"/>
    <hyperlink r:id="rId49" ref="V50"/>
    <hyperlink r:id="rId50" ref="V51"/>
    <hyperlink r:id="rId51" ref="V52"/>
    <hyperlink r:id="rId52" ref="V53"/>
    <hyperlink r:id="rId53" ref="V54"/>
    <hyperlink r:id="rId54" ref="V56"/>
    <hyperlink r:id="rId55" ref="V57"/>
    <hyperlink r:id="rId56" ref="V58"/>
    <hyperlink r:id="rId57" ref="V59"/>
    <hyperlink r:id="rId58" ref="V61"/>
    <hyperlink r:id="rId59" ref="V62"/>
    <hyperlink r:id="rId60" ref="V63"/>
    <hyperlink r:id="rId61" ref="V64"/>
    <hyperlink r:id="rId62" ref="V65"/>
    <hyperlink r:id="rId63" ref="V66"/>
    <hyperlink r:id="rId64" ref="V67"/>
    <hyperlink r:id="rId65" ref="V68"/>
    <hyperlink r:id="rId66" ref="V69"/>
    <hyperlink r:id="rId67" ref="V70"/>
    <hyperlink r:id="rId68" ref="V71"/>
    <hyperlink r:id="rId69" ref="V72"/>
    <hyperlink r:id="rId70" ref="V73"/>
    <hyperlink r:id="rId71" ref="V74"/>
    <hyperlink r:id="rId72" ref="V75"/>
    <hyperlink r:id="rId73" ref="V76"/>
    <hyperlink r:id="rId74" ref="V77"/>
    <hyperlink r:id="rId75" ref="V78"/>
    <hyperlink r:id="rId76" ref="V79"/>
    <hyperlink r:id="rId77" ref="V80"/>
    <hyperlink r:id="rId78" ref="V81"/>
    <hyperlink r:id="rId79" ref="V82"/>
    <hyperlink r:id="rId80" ref="V83"/>
    <hyperlink r:id="rId81" ref="V84"/>
    <hyperlink r:id="rId82" ref="V85"/>
    <hyperlink r:id="rId83" ref="V86"/>
    <hyperlink r:id="rId84" ref="V87"/>
    <hyperlink r:id="rId85" ref="V88"/>
    <hyperlink r:id="rId86" ref="V89"/>
    <hyperlink r:id="rId87" ref="V90"/>
    <hyperlink r:id="rId88" ref="V91"/>
    <hyperlink r:id="rId89" ref="V92"/>
    <hyperlink r:id="rId90" ref="V93"/>
    <hyperlink r:id="rId91" ref="V94"/>
    <hyperlink r:id="rId92" ref="V95"/>
    <hyperlink r:id="rId93" ref="V96"/>
    <hyperlink r:id="rId94" ref="V97"/>
    <hyperlink r:id="rId95" ref="V99"/>
    <hyperlink r:id="rId96" ref="V100"/>
    <hyperlink r:id="rId97" ref="V101"/>
    <hyperlink r:id="rId98" ref="V102"/>
    <hyperlink r:id="rId99" ref="V103"/>
    <hyperlink r:id="rId100" ref="V104"/>
    <hyperlink r:id="rId101" ref="V105"/>
    <hyperlink r:id="rId102" ref="V106"/>
    <hyperlink r:id="rId103" ref="V107"/>
    <hyperlink r:id="rId104" ref="V108"/>
    <hyperlink r:id="rId105" ref="V109"/>
    <hyperlink r:id="rId106" ref="V110"/>
    <hyperlink r:id="rId107" ref="V111"/>
    <hyperlink r:id="rId108" ref="V112"/>
    <hyperlink r:id="rId109" ref="V113"/>
    <hyperlink r:id="rId110" ref="V114"/>
    <hyperlink r:id="rId111" ref="V115"/>
    <hyperlink r:id="rId112" ref="V116"/>
    <hyperlink r:id="rId113" ref="V117"/>
    <hyperlink r:id="rId114" ref="V118"/>
    <hyperlink r:id="rId115" ref="V119"/>
    <hyperlink r:id="rId116" ref="V120"/>
    <hyperlink r:id="rId117" ref="V121"/>
    <hyperlink r:id="rId118" ref="V122"/>
    <hyperlink r:id="rId119" ref="V123"/>
    <hyperlink r:id="rId120" ref="V124"/>
    <hyperlink r:id="rId121" ref="V126"/>
    <hyperlink r:id="rId122" ref="V127"/>
    <hyperlink r:id="rId123" ref="V128"/>
    <hyperlink r:id="rId124" ref="V129"/>
    <hyperlink r:id="rId125" ref="V130"/>
    <hyperlink r:id="rId126" ref="V131"/>
    <hyperlink r:id="rId127" ref="V132"/>
    <hyperlink r:id="rId128" ref="V133"/>
    <hyperlink r:id="rId129" ref="V134"/>
    <hyperlink r:id="rId130" ref="V135"/>
    <hyperlink r:id="rId131" ref="V136"/>
    <hyperlink r:id="rId132" ref="V137"/>
    <hyperlink r:id="rId133" ref="V138"/>
    <hyperlink r:id="rId134" ref="V139"/>
    <hyperlink r:id="rId135" ref="V140"/>
    <hyperlink r:id="rId136" ref="V141"/>
    <hyperlink r:id="rId137" ref="V143"/>
    <hyperlink r:id="rId138" ref="V144"/>
    <hyperlink r:id="rId139" ref="V145"/>
    <hyperlink r:id="rId140" ref="V146"/>
    <hyperlink r:id="rId141" ref="V147"/>
    <hyperlink r:id="rId142" ref="V148"/>
    <hyperlink r:id="rId143" ref="V149"/>
    <hyperlink r:id="rId144" ref="V150"/>
    <hyperlink r:id="rId145" ref="V151"/>
    <hyperlink r:id="rId146" ref="V152"/>
    <hyperlink r:id="rId147" ref="V153"/>
    <hyperlink r:id="rId148" ref="V154"/>
    <hyperlink r:id="rId149" ref="V155"/>
    <hyperlink r:id="rId150" ref="V156"/>
    <hyperlink r:id="rId151" ref="V157"/>
    <hyperlink r:id="rId152" ref="V158"/>
    <hyperlink r:id="rId153" ref="V159"/>
    <hyperlink r:id="rId154" ref="V160"/>
    <hyperlink r:id="rId155" ref="V161"/>
    <hyperlink r:id="rId156" ref="V162"/>
    <hyperlink r:id="rId157" ref="V163"/>
    <hyperlink r:id="rId158" ref="V164"/>
    <hyperlink r:id="rId159" ref="V165"/>
    <hyperlink r:id="rId160" ref="V166"/>
    <hyperlink r:id="rId161" ref="V167"/>
    <hyperlink r:id="rId162" ref="V168"/>
    <hyperlink r:id="rId163" ref="V169"/>
    <hyperlink r:id="rId164" ref="V170"/>
    <hyperlink r:id="rId165" ref="V171"/>
    <hyperlink r:id="rId166" ref="V172"/>
    <hyperlink r:id="rId167" ref="V173"/>
    <hyperlink r:id="rId168" ref="V174"/>
    <hyperlink r:id="rId169" ref="V175"/>
    <hyperlink r:id="rId170" ref="V176"/>
    <hyperlink r:id="rId171" ref="V177"/>
    <hyperlink r:id="rId172" ref="V178"/>
    <hyperlink r:id="rId173" ref="V179"/>
    <hyperlink r:id="rId174" ref="V180"/>
    <hyperlink r:id="rId175" ref="V181"/>
    <hyperlink r:id="rId176" ref="V182"/>
    <hyperlink r:id="rId177" ref="V183"/>
    <hyperlink r:id="rId178" ref="V184"/>
    <hyperlink r:id="rId179" ref="V185"/>
    <hyperlink r:id="rId180" ref="V186"/>
    <hyperlink r:id="rId181" ref="V188"/>
    <hyperlink r:id="rId182" ref="V189"/>
    <hyperlink r:id="rId183" ref="V190"/>
    <hyperlink r:id="rId184" ref="V191"/>
    <hyperlink r:id="rId185" ref="V192"/>
    <hyperlink r:id="rId186" ref="V193"/>
    <hyperlink r:id="rId187" ref="V194"/>
    <hyperlink r:id="rId188" ref="V195"/>
    <hyperlink r:id="rId189" ref="V196"/>
    <hyperlink r:id="rId190" ref="V197"/>
    <hyperlink r:id="rId191" ref="V198"/>
    <hyperlink r:id="rId192" ref="V199"/>
    <hyperlink r:id="rId193" ref="V200"/>
    <hyperlink r:id="rId194" ref="V201"/>
    <hyperlink r:id="rId195" ref="V202"/>
    <hyperlink r:id="rId196" ref="V203"/>
    <hyperlink r:id="rId197" ref="V204"/>
    <hyperlink r:id="rId198" ref="V205"/>
    <hyperlink r:id="rId199" ref="V206"/>
    <hyperlink r:id="rId200" ref="V207"/>
    <hyperlink r:id="rId201" ref="V208"/>
    <hyperlink r:id="rId202" ref="V209"/>
    <hyperlink r:id="rId203" ref="V210"/>
    <hyperlink r:id="rId204" ref="V211"/>
    <hyperlink r:id="rId205" ref="V212"/>
    <hyperlink r:id="rId206" ref="V213"/>
    <hyperlink r:id="rId207" ref="V214"/>
    <hyperlink r:id="rId208" ref="V215"/>
    <hyperlink r:id="rId209" ref="V216"/>
    <hyperlink r:id="rId210" ref="V218"/>
    <hyperlink r:id="rId211" ref="V219"/>
    <hyperlink r:id="rId212" ref="V220"/>
    <hyperlink r:id="rId213" ref="V223"/>
    <hyperlink r:id="rId214" ref="V224"/>
    <hyperlink r:id="rId215" ref="V225"/>
    <hyperlink r:id="rId216" ref="V226"/>
    <hyperlink r:id="rId217" ref="V227"/>
    <hyperlink r:id="rId218" ref="V228"/>
    <hyperlink r:id="rId219" ref="V229"/>
    <hyperlink r:id="rId220" ref="V230"/>
    <hyperlink r:id="rId221" ref="V231"/>
    <hyperlink r:id="rId222" ref="V232"/>
    <hyperlink r:id="rId223" ref="V233"/>
    <hyperlink r:id="rId224" ref="V234"/>
    <hyperlink r:id="rId225" ref="V236"/>
    <hyperlink r:id="rId226" ref="V237"/>
    <hyperlink r:id="rId227" ref="V238"/>
    <hyperlink r:id="rId228" ref="V239"/>
    <hyperlink r:id="rId229" ref="V240"/>
    <hyperlink r:id="rId230" ref="V241"/>
    <hyperlink r:id="rId231" ref="V242"/>
    <hyperlink r:id="rId232" ref="V243"/>
    <hyperlink r:id="rId233" ref="V244"/>
    <hyperlink r:id="rId234" ref="V245"/>
    <hyperlink r:id="rId235" ref="V246"/>
    <hyperlink r:id="rId236" ref="V247"/>
    <hyperlink r:id="rId237" ref="V248"/>
    <hyperlink r:id="rId238" ref="V249"/>
    <hyperlink r:id="rId239" ref="V250"/>
    <hyperlink r:id="rId240" ref="V251"/>
    <hyperlink r:id="rId241" ref="V252"/>
    <hyperlink r:id="rId242" ref="V253"/>
    <hyperlink r:id="rId243" ref="V254"/>
    <hyperlink r:id="rId244" ref="V255"/>
    <hyperlink r:id="rId245" ref="V257"/>
    <hyperlink r:id="rId246" ref="V258"/>
    <hyperlink r:id="rId247" ref="V259"/>
    <hyperlink r:id="rId248" ref="V260"/>
    <hyperlink r:id="rId249" ref="V261"/>
    <hyperlink r:id="rId250" ref="V262"/>
    <hyperlink r:id="rId251" ref="V263"/>
    <hyperlink r:id="rId252" ref="V264"/>
    <hyperlink r:id="rId253" ref="V265"/>
    <hyperlink r:id="rId254" ref="V266"/>
    <hyperlink r:id="rId255" ref="V267"/>
    <hyperlink r:id="rId256" ref="V268"/>
    <hyperlink r:id="rId257" ref="V269"/>
    <hyperlink r:id="rId258" ref="V270"/>
    <hyperlink r:id="rId259" ref="V271"/>
    <hyperlink r:id="rId260" ref="V273"/>
    <hyperlink r:id="rId261" ref="V274"/>
    <hyperlink r:id="rId262" ref="V275"/>
    <hyperlink r:id="rId263" ref="V276"/>
    <hyperlink r:id="rId264" ref="V277"/>
    <hyperlink r:id="rId265" ref="V278"/>
    <hyperlink r:id="rId266" ref="V279"/>
    <hyperlink r:id="rId267" ref="V280"/>
    <hyperlink r:id="rId268" ref="V281"/>
    <hyperlink r:id="rId269" ref="V282"/>
    <hyperlink r:id="rId270" ref="V283"/>
    <hyperlink r:id="rId271" ref="V284"/>
    <hyperlink r:id="rId272" ref="V285"/>
    <hyperlink r:id="rId273" ref="V287"/>
    <hyperlink r:id="rId274" ref="V288"/>
    <hyperlink r:id="rId275" ref="V289"/>
    <hyperlink r:id="rId276" ref="V290"/>
    <hyperlink r:id="rId277" ref="V291"/>
    <hyperlink r:id="rId278" ref="V292"/>
    <hyperlink r:id="rId279" ref="V293"/>
    <hyperlink r:id="rId280" ref="V294"/>
    <hyperlink r:id="rId281" ref="V295"/>
    <hyperlink r:id="rId282" ref="V296"/>
    <hyperlink r:id="rId283" ref="V297"/>
    <hyperlink r:id="rId284" ref="V298"/>
    <hyperlink r:id="rId285" ref="V299"/>
    <hyperlink r:id="rId286" ref="V300"/>
    <hyperlink r:id="rId287" ref="V301"/>
    <hyperlink r:id="rId288" ref="V302"/>
    <hyperlink r:id="rId289" ref="V303"/>
    <hyperlink r:id="rId290" ref="V304"/>
    <hyperlink r:id="rId291" ref="V305"/>
    <hyperlink r:id="rId292" ref="V306"/>
    <hyperlink r:id="rId293" ref="V307"/>
    <hyperlink r:id="rId294" ref="V308"/>
    <hyperlink r:id="rId295" ref="V309"/>
    <hyperlink r:id="rId296" ref="V310"/>
    <hyperlink r:id="rId297" ref="V311"/>
    <hyperlink r:id="rId298" ref="V313"/>
    <hyperlink r:id="rId299" ref="V314"/>
    <hyperlink r:id="rId300" ref="V316"/>
    <hyperlink r:id="rId301" ref="V317"/>
    <hyperlink r:id="rId302" ref="V318"/>
    <hyperlink r:id="rId303" ref="V320"/>
    <hyperlink r:id="rId304" ref="V321"/>
    <hyperlink r:id="rId305" ref="V323"/>
    <hyperlink r:id="rId306" ref="V324"/>
    <hyperlink r:id="rId307" ref="V325"/>
    <hyperlink r:id="rId308" ref="V326"/>
    <hyperlink r:id="rId309" ref="V327"/>
    <hyperlink r:id="rId310" ref="V328"/>
    <hyperlink r:id="rId311" ref="V329"/>
    <hyperlink r:id="rId312" ref="V330"/>
    <hyperlink r:id="rId313" ref="V331"/>
    <hyperlink r:id="rId314" ref="V333"/>
    <hyperlink r:id="rId315" ref="V335"/>
    <hyperlink r:id="rId316" ref="V336"/>
    <hyperlink r:id="rId317" ref="V337"/>
    <hyperlink r:id="rId318" ref="V338"/>
    <hyperlink r:id="rId319" ref="V340"/>
    <hyperlink r:id="rId320" ref="V341"/>
    <hyperlink r:id="rId321" ref="V344"/>
    <hyperlink r:id="rId322" ref="V345"/>
    <hyperlink r:id="rId323" ref="V347"/>
    <hyperlink r:id="rId324" ref="V348"/>
    <hyperlink r:id="rId325" ref="V349"/>
    <hyperlink r:id="rId326" ref="V350"/>
    <hyperlink r:id="rId327" ref="V351"/>
    <hyperlink r:id="rId328" ref="V352"/>
    <hyperlink r:id="rId329" ref="V353"/>
    <hyperlink r:id="rId330" ref="V354"/>
    <hyperlink r:id="rId331" ref="V355"/>
    <hyperlink r:id="rId332" ref="V356"/>
    <hyperlink r:id="rId333" ref="V357"/>
    <hyperlink r:id="rId334" ref="V358"/>
    <hyperlink r:id="rId335" ref="V359"/>
    <hyperlink r:id="rId336" ref="V360"/>
    <hyperlink r:id="rId337" ref="V361"/>
    <hyperlink r:id="rId338" ref="V362"/>
    <hyperlink r:id="rId339" ref="V363"/>
    <hyperlink r:id="rId340" ref="V364"/>
    <hyperlink r:id="rId341" ref="V365"/>
    <hyperlink r:id="rId342" ref="V366"/>
    <hyperlink r:id="rId343" ref="V367"/>
    <hyperlink r:id="rId344" ref="V369"/>
    <hyperlink r:id="rId345" ref="V370"/>
    <hyperlink r:id="rId346" ref="V371"/>
    <hyperlink r:id="rId347" ref="V372"/>
    <hyperlink r:id="rId348" ref="V373"/>
    <hyperlink r:id="rId349" ref="V374"/>
    <hyperlink r:id="rId350" ref="V375"/>
    <hyperlink r:id="rId351" ref="V376"/>
    <hyperlink r:id="rId352" ref="V377"/>
    <hyperlink r:id="rId353" ref="V378"/>
    <hyperlink r:id="rId354" ref="V380"/>
    <hyperlink r:id="rId355" ref="V381"/>
    <hyperlink r:id="rId356" ref="V383"/>
    <hyperlink r:id="rId357" ref="V386"/>
  </hyperlinks>
  <drawing r:id="rId3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8.88"/>
    <col customWidth="1" min="3" max="3" width="37.25"/>
    <col customWidth="1" min="4" max="4" width="26.75"/>
  </cols>
  <sheetData>
    <row r="1">
      <c r="A1" s="26" t="s">
        <v>14</v>
      </c>
      <c r="B1" s="26" t="s">
        <v>123</v>
      </c>
      <c r="C1" s="26" t="s">
        <v>124</v>
      </c>
      <c r="D1" s="26" t="s">
        <v>125</v>
      </c>
    </row>
    <row r="2" hidden="1">
      <c r="A2" s="27" t="s">
        <v>126</v>
      </c>
      <c r="B2" s="28" t="s">
        <v>127</v>
      </c>
      <c r="C2" s="27" t="s">
        <v>128</v>
      </c>
      <c r="D2" s="27" t="s">
        <v>129</v>
      </c>
    </row>
    <row r="3" hidden="1">
      <c r="A3" s="27" t="s">
        <v>126</v>
      </c>
      <c r="B3" s="28" t="s">
        <v>130</v>
      </c>
      <c r="C3" s="27" t="s">
        <v>128</v>
      </c>
      <c r="D3" s="27" t="s">
        <v>129</v>
      </c>
    </row>
    <row r="4" hidden="1">
      <c r="A4" s="27" t="s">
        <v>126</v>
      </c>
      <c r="B4" s="28" t="s">
        <v>131</v>
      </c>
      <c r="C4" s="27" t="s">
        <v>132</v>
      </c>
      <c r="D4" s="27" t="s">
        <v>133</v>
      </c>
    </row>
    <row r="5" hidden="1">
      <c r="A5" s="27" t="s">
        <v>126</v>
      </c>
      <c r="B5" s="28" t="s">
        <v>134</v>
      </c>
      <c r="C5" s="27" t="s">
        <v>132</v>
      </c>
      <c r="D5" s="27" t="s">
        <v>133</v>
      </c>
    </row>
    <row r="6" hidden="1">
      <c r="A6" s="27" t="s">
        <v>126</v>
      </c>
      <c r="B6" s="28" t="s">
        <v>135</v>
      </c>
      <c r="C6" s="27" t="s">
        <v>136</v>
      </c>
      <c r="D6" s="27" t="s">
        <v>137</v>
      </c>
    </row>
    <row r="7" hidden="1">
      <c r="A7" s="27" t="s">
        <v>126</v>
      </c>
      <c r="B7" s="28" t="s">
        <v>138</v>
      </c>
      <c r="C7" s="27" t="s">
        <v>139</v>
      </c>
      <c r="D7" s="27" t="s">
        <v>139</v>
      </c>
    </row>
    <row r="8" hidden="1">
      <c r="A8" s="27" t="s">
        <v>126</v>
      </c>
      <c r="B8" s="29" t="s">
        <v>140</v>
      </c>
      <c r="C8" s="27" t="s">
        <v>141</v>
      </c>
      <c r="D8" s="27" t="s">
        <v>141</v>
      </c>
    </row>
    <row r="9" hidden="1">
      <c r="A9" s="27" t="s">
        <v>126</v>
      </c>
      <c r="B9" s="28" t="s">
        <v>142</v>
      </c>
      <c r="C9" s="27" t="s">
        <v>143</v>
      </c>
      <c r="D9" s="27" t="s">
        <v>143</v>
      </c>
    </row>
    <row r="10" hidden="1">
      <c r="A10" s="27" t="s">
        <v>126</v>
      </c>
      <c r="B10" s="28" t="s">
        <v>144</v>
      </c>
      <c r="C10" s="27" t="s">
        <v>143</v>
      </c>
      <c r="D10" s="27" t="s">
        <v>143</v>
      </c>
    </row>
    <row r="11" hidden="1">
      <c r="A11" s="27" t="s">
        <v>126</v>
      </c>
      <c r="B11" s="28" t="s">
        <v>145</v>
      </c>
      <c r="C11" s="27" t="s">
        <v>146</v>
      </c>
      <c r="D11" s="27" t="s">
        <v>146</v>
      </c>
    </row>
    <row r="12" hidden="1">
      <c r="A12" s="27" t="s">
        <v>147</v>
      </c>
      <c r="B12" s="28" t="s">
        <v>148</v>
      </c>
      <c r="C12" s="27" t="s">
        <v>141</v>
      </c>
      <c r="D12" s="27" t="s">
        <v>141</v>
      </c>
    </row>
    <row r="13" hidden="1">
      <c r="A13" s="27" t="s">
        <v>147</v>
      </c>
      <c r="B13" s="28" t="s">
        <v>149</v>
      </c>
      <c r="C13" s="27" t="s">
        <v>141</v>
      </c>
      <c r="D13" s="27" t="s">
        <v>141</v>
      </c>
    </row>
    <row r="14" hidden="1">
      <c r="A14" s="27" t="s">
        <v>147</v>
      </c>
      <c r="B14" s="28" t="s">
        <v>150</v>
      </c>
      <c r="C14" s="27" t="s">
        <v>151</v>
      </c>
      <c r="D14" s="27" t="s">
        <v>152</v>
      </c>
    </row>
    <row r="15" hidden="1">
      <c r="A15" s="27" t="s">
        <v>147</v>
      </c>
      <c r="B15" s="28" t="s">
        <v>153</v>
      </c>
      <c r="C15" s="27" t="s">
        <v>151</v>
      </c>
      <c r="D15" s="27" t="s">
        <v>152</v>
      </c>
    </row>
    <row r="16" hidden="1">
      <c r="A16" s="27" t="s">
        <v>154</v>
      </c>
      <c r="B16" s="28" t="s">
        <v>155</v>
      </c>
      <c r="C16" s="27" t="s">
        <v>156</v>
      </c>
      <c r="D16" s="27" t="s">
        <v>156</v>
      </c>
    </row>
    <row r="17" hidden="1">
      <c r="A17" s="27" t="s">
        <v>154</v>
      </c>
      <c r="B17" s="28" t="s">
        <v>157</v>
      </c>
      <c r="C17" s="27" t="s">
        <v>158</v>
      </c>
      <c r="D17" s="27" t="s">
        <v>159</v>
      </c>
    </row>
    <row r="18" hidden="1">
      <c r="A18" s="27" t="s">
        <v>154</v>
      </c>
      <c r="B18" s="28" t="s">
        <v>160</v>
      </c>
      <c r="C18" s="27" t="s">
        <v>158</v>
      </c>
      <c r="D18" s="27" t="s">
        <v>159</v>
      </c>
    </row>
    <row r="19" hidden="1">
      <c r="A19" s="27" t="s">
        <v>154</v>
      </c>
      <c r="B19" s="28" t="s">
        <v>161</v>
      </c>
      <c r="C19" s="27" t="s">
        <v>156</v>
      </c>
      <c r="D19" s="27" t="s">
        <v>156</v>
      </c>
    </row>
    <row r="20" hidden="1">
      <c r="A20" s="27" t="s">
        <v>162</v>
      </c>
      <c r="B20" s="28" t="s">
        <v>163</v>
      </c>
      <c r="C20" s="27" t="s">
        <v>164</v>
      </c>
      <c r="D20" s="27" t="s">
        <v>164</v>
      </c>
    </row>
    <row r="21" hidden="1">
      <c r="A21" s="27" t="s">
        <v>162</v>
      </c>
      <c r="B21" s="28" t="s">
        <v>165</v>
      </c>
      <c r="C21" s="27" t="s">
        <v>166</v>
      </c>
      <c r="D21" s="27" t="s">
        <v>166</v>
      </c>
    </row>
    <row r="22" hidden="1">
      <c r="A22" s="27" t="s">
        <v>162</v>
      </c>
      <c r="B22" s="28" t="s">
        <v>167</v>
      </c>
      <c r="C22" s="27" t="s">
        <v>166</v>
      </c>
      <c r="D22" s="27" t="s">
        <v>166</v>
      </c>
    </row>
    <row r="23" hidden="1">
      <c r="A23" s="27" t="s">
        <v>162</v>
      </c>
      <c r="B23" s="28" t="s">
        <v>168</v>
      </c>
      <c r="C23" s="27" t="s">
        <v>169</v>
      </c>
      <c r="D23" s="27" t="s">
        <v>169</v>
      </c>
    </row>
    <row r="24">
      <c r="A24" s="30" t="s">
        <v>126</v>
      </c>
      <c r="B24" s="31" t="s">
        <v>26</v>
      </c>
      <c r="C24" s="30" t="s">
        <v>170</v>
      </c>
      <c r="D24" s="30" t="s">
        <v>171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3" t="s">
        <v>172</v>
      </c>
      <c r="B25" s="34" t="s">
        <v>86</v>
      </c>
      <c r="C25" s="30" t="s">
        <v>151</v>
      </c>
      <c r="D25" s="30" t="s">
        <v>151</v>
      </c>
    </row>
    <row r="26">
      <c r="A26" s="30" t="s">
        <v>154</v>
      </c>
      <c r="B26" s="34" t="s">
        <v>45</v>
      </c>
      <c r="C26" s="30" t="s">
        <v>173</v>
      </c>
      <c r="D26" s="30" t="s">
        <v>173</v>
      </c>
    </row>
    <row r="27">
      <c r="A27" s="27" t="s">
        <v>154</v>
      </c>
      <c r="B27" s="28" t="s">
        <v>174</v>
      </c>
      <c r="C27" s="27" t="s">
        <v>175</v>
      </c>
      <c r="D27" s="27" t="s">
        <v>175</v>
      </c>
    </row>
    <row r="28">
      <c r="A28" s="30" t="s">
        <v>126</v>
      </c>
      <c r="B28" s="34" t="s">
        <v>50</v>
      </c>
      <c r="C28" s="30" t="s">
        <v>176</v>
      </c>
      <c r="D28" s="30" t="s">
        <v>176</v>
      </c>
    </row>
    <row r="29">
      <c r="A29" s="30" t="s">
        <v>162</v>
      </c>
      <c r="B29" s="34" t="s">
        <v>116</v>
      </c>
      <c r="C29" s="30" t="s">
        <v>177</v>
      </c>
      <c r="D29" s="30" t="s">
        <v>177</v>
      </c>
    </row>
    <row r="30">
      <c r="A30" s="33" t="s">
        <v>126</v>
      </c>
      <c r="B30" s="34" t="s">
        <v>52</v>
      </c>
      <c r="C30" s="30" t="s">
        <v>178</v>
      </c>
      <c r="D30" s="30" t="s">
        <v>178</v>
      </c>
    </row>
    <row r="31">
      <c r="A31" s="30" t="s">
        <v>126</v>
      </c>
      <c r="B31" s="34" t="s">
        <v>92</v>
      </c>
      <c r="C31" s="30" t="s">
        <v>179</v>
      </c>
      <c r="D31" s="30" t="s">
        <v>180</v>
      </c>
    </row>
    <row r="32">
      <c r="A32" s="30" t="s">
        <v>126</v>
      </c>
      <c r="B32" s="34" t="s">
        <v>35</v>
      </c>
      <c r="C32" s="30" t="s">
        <v>181</v>
      </c>
      <c r="D32" s="30" t="s">
        <v>182</v>
      </c>
    </row>
    <row r="33">
      <c r="A33" s="30" t="s">
        <v>126</v>
      </c>
      <c r="B33" s="34" t="s">
        <v>58</v>
      </c>
      <c r="C33" s="30" t="s">
        <v>183</v>
      </c>
      <c r="D33" s="30" t="s">
        <v>184</v>
      </c>
    </row>
    <row r="34">
      <c r="A34" s="27" t="s">
        <v>126</v>
      </c>
      <c r="B34" s="28" t="s">
        <v>185</v>
      </c>
      <c r="C34" s="27" t="s">
        <v>186</v>
      </c>
      <c r="D34" s="27" t="s">
        <v>187</v>
      </c>
    </row>
    <row r="35">
      <c r="A35" s="30" t="s">
        <v>126</v>
      </c>
      <c r="B35" s="35" t="s">
        <v>73</v>
      </c>
      <c r="C35" s="36" t="s">
        <v>188</v>
      </c>
      <c r="D35" s="37"/>
    </row>
    <row r="36">
      <c r="A36" s="38" t="s">
        <v>172</v>
      </c>
      <c r="B36" s="39" t="s">
        <v>102</v>
      </c>
      <c r="C36" s="36" t="s">
        <v>189</v>
      </c>
      <c r="D36" s="37"/>
    </row>
    <row r="37">
      <c r="A37" s="38" t="s">
        <v>126</v>
      </c>
      <c r="B37" s="35" t="s">
        <v>48</v>
      </c>
      <c r="C37" s="36" t="s">
        <v>190</v>
      </c>
      <c r="D37" s="37"/>
    </row>
    <row r="38" hidden="1">
      <c r="A38" s="27" t="s">
        <v>162</v>
      </c>
      <c r="B38" s="40" t="s">
        <v>191</v>
      </c>
      <c r="C38" s="41" t="s">
        <v>192</v>
      </c>
      <c r="D38" s="42"/>
    </row>
    <row r="39" hidden="1">
      <c r="A39" s="27" t="s">
        <v>162</v>
      </c>
      <c r="B39" s="40" t="s">
        <v>193</v>
      </c>
      <c r="C39" s="41" t="s">
        <v>192</v>
      </c>
      <c r="D39" s="42"/>
    </row>
    <row r="40" hidden="1">
      <c r="A40" s="27" t="s">
        <v>126</v>
      </c>
      <c r="B40" s="40" t="s">
        <v>194</v>
      </c>
      <c r="C40" s="41" t="s">
        <v>195</v>
      </c>
      <c r="D40" s="42"/>
    </row>
    <row r="41" hidden="1">
      <c r="A41" s="27" t="s">
        <v>126</v>
      </c>
      <c r="B41" s="40" t="s">
        <v>196</v>
      </c>
      <c r="C41" s="41" t="s">
        <v>195</v>
      </c>
      <c r="D41" s="42"/>
    </row>
    <row r="42">
      <c r="A42" s="30" t="s">
        <v>126</v>
      </c>
      <c r="B42" s="39" t="s">
        <v>90</v>
      </c>
      <c r="C42" s="36" t="s">
        <v>195</v>
      </c>
      <c r="D42" s="43" t="s">
        <v>197</v>
      </c>
    </row>
    <row r="43">
      <c r="A43" s="30" t="s">
        <v>162</v>
      </c>
      <c r="B43" s="39" t="s">
        <v>69</v>
      </c>
      <c r="C43" s="36" t="s">
        <v>192</v>
      </c>
      <c r="D43" s="37"/>
    </row>
    <row r="44">
      <c r="A44" s="30" t="s">
        <v>126</v>
      </c>
      <c r="B44" s="35" t="s">
        <v>85</v>
      </c>
      <c r="C44" s="36" t="s">
        <v>195</v>
      </c>
      <c r="D44" s="43" t="s">
        <v>198</v>
      </c>
    </row>
    <row r="45">
      <c r="A45" s="30" t="s">
        <v>162</v>
      </c>
      <c r="B45" s="44" t="s">
        <v>199</v>
      </c>
      <c r="C45" s="36" t="s">
        <v>192</v>
      </c>
      <c r="D45" s="45"/>
    </row>
    <row r="46" hidden="1">
      <c r="A46" s="27" t="s">
        <v>162</v>
      </c>
      <c r="B46" s="42"/>
      <c r="C46" s="42"/>
      <c r="D46" s="46"/>
    </row>
  </sheetData>
  <autoFilter ref="$A$1:$Z$46">
    <filterColumn colId="1">
      <filters>
        <filter val="https://www.youtube.com/shorts/mZJQgHcqrwQ"/>
        <filter val="https://youtu.be/398vcdcwES0?si=xBZ4JfumWkqfE1x4"/>
        <filter val="https://youtu.be/l6shmcq42mE?si=r-xWLyIGSzhBZ6gm"/>
        <filter val="https://youtu.be/3owW5l3Pksw?si=yAn7GVjaiNz7Ftaz"/>
        <filter val="https://youtu.be/Hr-Uc9w8y8E?si=jul-HhrkhO6NjI7w"/>
        <filter val="https://youtu.be/cbB5hfilDvs?si=JFhNayRWk6Y9vrpu"/>
        <filter val="https://www.youtube.com/shorts/VFZXSWoeoig"/>
        <filter val="https://youtu.be/Ezi50KZbo8E?si=6LdHQu4b6f-eTng7"/>
        <filter val="https://youtu.be/MuFujsjreuM?si=cVKZ3YnG2PtJbCYJ"/>
        <filter val="https://youtu.be/pbPtTGhghEw?si=T3OqnBaqyyJtz1oS"/>
        <filter val="https://youtu.be/i6jEqGjkQ1o"/>
        <filter val="https://youtu.be/xRTctVywy1I?si=9J8qavHAOC55Y15_"/>
        <filter val="https://www.youtube.com/shorts/XclUoCXuqJ0"/>
        <filter val="https://youtu.be/fOow2_HCvOc?si=xbTsDHLE0mcJER13"/>
        <filter val="https://youtu.be/ub8h5q3uJ6A?si=_EfthgIdrKJC2lJp"/>
        <filter val="https://youtu.be/jQT0BUoHbk4?si=25ce45OmdTqkpRnS"/>
        <filter val="https://www.youtube.com/shorts/VrVjVxHT9XA"/>
        <filter val="https://youtu.be/2Wy4qpLc1wQ?si=bDMYf5OaxI65fh2C"/>
      </filters>
    </filterColumn>
  </autoFilter>
  <dataValidations>
    <dataValidation type="list" allowBlank="1" showErrorMessage="1" sqref="A2:A46">
      <formula1>"Seguridad,Economia,Salud,Petro/Corrupción/Política,Empleo"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42.75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47" t="s">
        <v>21</v>
      </c>
    </row>
    <row r="2">
      <c r="A2" s="24" t="s">
        <v>22</v>
      </c>
      <c r="B2" s="24" t="s">
        <v>23</v>
      </c>
      <c r="C2" s="24" t="s">
        <v>24</v>
      </c>
      <c r="D2" s="24">
        <v>2361475.7</v>
      </c>
      <c r="E2" s="24">
        <v>709488.0</v>
      </c>
      <c r="F2" s="24">
        <v>336076.0</v>
      </c>
      <c r="G2" s="48">
        <v>7.026612135350338</v>
      </c>
      <c r="H2" s="48">
        <v>3328.4223270865755</v>
      </c>
      <c r="I2" s="49">
        <v>0.4736880680152448</v>
      </c>
      <c r="J2" s="24" t="s">
        <v>200</v>
      </c>
      <c r="K2" s="24" t="s">
        <v>201</v>
      </c>
      <c r="L2" s="24" t="s">
        <v>202</v>
      </c>
      <c r="M2" s="24" t="s">
        <v>203</v>
      </c>
      <c r="N2" s="24" t="s">
        <v>25</v>
      </c>
      <c r="O2" s="24" t="s">
        <v>126</v>
      </c>
      <c r="P2" s="24" t="s">
        <v>204</v>
      </c>
      <c r="Q2" s="24" t="s">
        <v>205</v>
      </c>
      <c r="R2" s="24" t="s">
        <v>29</v>
      </c>
      <c r="S2" s="24" t="s">
        <v>30</v>
      </c>
      <c r="T2" s="24" t="s">
        <v>31</v>
      </c>
      <c r="U2" s="24" t="s">
        <v>206</v>
      </c>
      <c r="V2" s="24" t="s">
        <v>26</v>
      </c>
    </row>
    <row r="3">
      <c r="A3" s="24" t="s">
        <v>27</v>
      </c>
      <c r="B3" s="24" t="s">
        <v>28</v>
      </c>
      <c r="C3" s="24" t="s">
        <v>24</v>
      </c>
      <c r="D3" s="24">
        <v>2125240.65</v>
      </c>
      <c r="E3" s="24">
        <v>601843.0</v>
      </c>
      <c r="F3" s="24">
        <v>352350.0</v>
      </c>
      <c r="G3" s="48">
        <v>6.031618135376756</v>
      </c>
      <c r="H3" s="48">
        <v>3531.221016112175</v>
      </c>
      <c r="I3" s="49">
        <v>0.5854516875663587</v>
      </c>
      <c r="J3" s="24" t="s">
        <v>207</v>
      </c>
      <c r="K3" s="24" t="s">
        <v>201</v>
      </c>
      <c r="L3" s="24" t="s">
        <v>208</v>
      </c>
      <c r="M3" s="24" t="s">
        <v>203</v>
      </c>
      <c r="N3" s="24" t="s">
        <v>25</v>
      </c>
      <c r="O3" s="24" t="s">
        <v>126</v>
      </c>
      <c r="P3" s="24" t="s">
        <v>204</v>
      </c>
      <c r="Q3" s="24" t="s">
        <v>205</v>
      </c>
      <c r="R3" s="24" t="s">
        <v>29</v>
      </c>
      <c r="S3" s="24" t="s">
        <v>30</v>
      </c>
      <c r="T3" s="24" t="s">
        <v>31</v>
      </c>
      <c r="U3" s="24" t="s">
        <v>206</v>
      </c>
      <c r="V3" s="24" t="s">
        <v>26</v>
      </c>
    </row>
    <row r="4">
      <c r="A4" s="24" t="s">
        <v>32</v>
      </c>
      <c r="B4" s="24" t="s">
        <v>33</v>
      </c>
      <c r="C4" s="24" t="s">
        <v>34</v>
      </c>
      <c r="D4" s="24">
        <v>1607006.36</v>
      </c>
      <c r="E4" s="24">
        <v>538718.0</v>
      </c>
      <c r="F4" s="24">
        <v>222827.0</v>
      </c>
      <c r="G4" s="48">
        <v>7.211901430257554</v>
      </c>
      <c r="H4" s="48">
        <v>2983.0196132299275</v>
      </c>
      <c r="I4" s="49">
        <v>0.4136245679557765</v>
      </c>
      <c r="J4" s="24" t="s">
        <v>200</v>
      </c>
      <c r="K4" s="24" t="s">
        <v>209</v>
      </c>
      <c r="L4" s="24" t="s">
        <v>202</v>
      </c>
      <c r="M4" s="24" t="s">
        <v>210</v>
      </c>
      <c r="N4" s="24" t="s">
        <v>25</v>
      </c>
      <c r="O4" s="24" t="s">
        <v>126</v>
      </c>
      <c r="P4" s="24" t="s">
        <v>211</v>
      </c>
      <c r="Q4" s="24" t="s">
        <v>205</v>
      </c>
      <c r="R4" s="24" t="s">
        <v>29</v>
      </c>
      <c r="S4" s="24" t="s">
        <v>30</v>
      </c>
      <c r="T4" s="24" t="s">
        <v>31</v>
      </c>
      <c r="U4" s="24" t="s">
        <v>212</v>
      </c>
      <c r="V4" s="47" t="s">
        <v>35</v>
      </c>
    </row>
    <row r="5">
      <c r="A5" s="24" t="s">
        <v>36</v>
      </c>
      <c r="B5" s="24" t="s">
        <v>37</v>
      </c>
      <c r="C5" s="24" t="s">
        <v>38</v>
      </c>
      <c r="D5" s="24">
        <v>1605603.16</v>
      </c>
      <c r="E5" s="24">
        <v>493458.0</v>
      </c>
      <c r="F5" s="24">
        <v>211097.0</v>
      </c>
      <c r="G5" s="48">
        <v>7.605997053487259</v>
      </c>
      <c r="H5" s="48">
        <v>3253.7787613130195</v>
      </c>
      <c r="I5" s="49">
        <v>0.42779122032675526</v>
      </c>
      <c r="J5" s="24" t="s">
        <v>213</v>
      </c>
      <c r="K5" s="24" t="s">
        <v>201</v>
      </c>
      <c r="L5" s="24" t="s">
        <v>202</v>
      </c>
      <c r="M5" s="24" t="s">
        <v>214</v>
      </c>
      <c r="N5" s="24" t="s">
        <v>25</v>
      </c>
      <c r="O5" s="24" t="s">
        <v>162</v>
      </c>
      <c r="P5" s="24" t="s">
        <v>215</v>
      </c>
      <c r="Q5" s="24" t="s">
        <v>205</v>
      </c>
      <c r="R5" s="24" t="s">
        <v>29</v>
      </c>
      <c r="S5" s="24" t="s">
        <v>30</v>
      </c>
      <c r="T5" s="24" t="s">
        <v>31</v>
      </c>
      <c r="U5" s="24" t="s">
        <v>212</v>
      </c>
      <c r="V5" s="47" t="s">
        <v>39</v>
      </c>
    </row>
    <row r="6">
      <c r="A6" s="24" t="s">
        <v>40</v>
      </c>
      <c r="B6" s="24" t="s">
        <v>41</v>
      </c>
      <c r="C6" s="24" t="s">
        <v>24</v>
      </c>
      <c r="D6" s="24">
        <v>1482875.51</v>
      </c>
      <c r="E6" s="24">
        <v>457437.0</v>
      </c>
      <c r="F6" s="24">
        <v>220019.0</v>
      </c>
      <c r="G6" s="48">
        <v>6.739761156990987</v>
      </c>
      <c r="H6" s="48">
        <v>3241.704343986167</v>
      </c>
      <c r="I6" s="49">
        <v>0.48098208059251873</v>
      </c>
      <c r="J6" s="24" t="s">
        <v>200</v>
      </c>
      <c r="K6" s="24" t="s">
        <v>201</v>
      </c>
      <c r="L6" s="24" t="s">
        <v>216</v>
      </c>
      <c r="M6" s="24" t="s">
        <v>203</v>
      </c>
      <c r="N6" s="24" t="s">
        <v>25</v>
      </c>
      <c r="O6" s="24" t="s">
        <v>126</v>
      </c>
      <c r="P6" s="24" t="s">
        <v>204</v>
      </c>
      <c r="Q6" s="24" t="s">
        <v>205</v>
      </c>
      <c r="R6" s="24" t="s">
        <v>29</v>
      </c>
      <c r="S6" s="24" t="s">
        <v>30</v>
      </c>
      <c r="T6" s="24" t="s">
        <v>31</v>
      </c>
      <c r="U6" s="24" t="s">
        <v>206</v>
      </c>
      <c r="V6" s="24" t="s">
        <v>26</v>
      </c>
    </row>
    <row r="7">
      <c r="A7" s="24" t="s">
        <v>27</v>
      </c>
      <c r="B7" s="24" t="s">
        <v>28</v>
      </c>
      <c r="C7" s="24" t="s">
        <v>42</v>
      </c>
      <c r="D7" s="24">
        <v>1451308.18</v>
      </c>
      <c r="E7" s="24">
        <v>1137316.0</v>
      </c>
      <c r="F7" s="24">
        <v>179291.0</v>
      </c>
      <c r="G7" s="48">
        <v>8.09470737516105</v>
      </c>
      <c r="H7" s="48">
        <v>1276.0817398154954</v>
      </c>
      <c r="I7" s="49">
        <v>0.1576439617485378</v>
      </c>
      <c r="J7" s="24" t="s">
        <v>207</v>
      </c>
      <c r="K7" s="24" t="s">
        <v>201</v>
      </c>
      <c r="L7" s="24" t="s">
        <v>208</v>
      </c>
      <c r="M7" s="24" t="s">
        <v>217</v>
      </c>
      <c r="N7" s="24" t="s">
        <v>25</v>
      </c>
      <c r="O7" s="24" t="s">
        <v>154</v>
      </c>
      <c r="P7" s="24" t="s">
        <v>218</v>
      </c>
      <c r="Q7" s="24" t="s">
        <v>219</v>
      </c>
      <c r="R7" s="24" t="s">
        <v>29</v>
      </c>
      <c r="S7" s="24" t="s">
        <v>43</v>
      </c>
      <c r="T7" s="24" t="s">
        <v>44</v>
      </c>
      <c r="U7" s="24" t="s">
        <v>220</v>
      </c>
      <c r="V7" s="47" t="s">
        <v>45</v>
      </c>
    </row>
    <row r="8">
      <c r="A8" s="24" t="s">
        <v>27</v>
      </c>
      <c r="B8" s="24" t="s">
        <v>28</v>
      </c>
      <c r="C8" s="24" t="s">
        <v>46</v>
      </c>
      <c r="D8" s="24">
        <v>1393528.19</v>
      </c>
      <c r="E8" s="24">
        <v>531121.0</v>
      </c>
      <c r="F8" s="24">
        <v>107150.0</v>
      </c>
      <c r="G8" s="48">
        <v>13.005396080261315</v>
      </c>
      <c r="H8" s="48">
        <v>2623.748995050092</v>
      </c>
      <c r="I8" s="49">
        <v>0.20174310561999997</v>
      </c>
      <c r="J8" s="24" t="s">
        <v>207</v>
      </c>
      <c r="K8" s="24" t="s">
        <v>201</v>
      </c>
      <c r="L8" s="24" t="s">
        <v>208</v>
      </c>
      <c r="M8" s="24" t="s">
        <v>221</v>
      </c>
      <c r="N8" s="24" t="s">
        <v>25</v>
      </c>
      <c r="O8" s="24" t="s">
        <v>126</v>
      </c>
      <c r="P8" s="24" t="s">
        <v>222</v>
      </c>
      <c r="Q8" s="24" t="s">
        <v>223</v>
      </c>
      <c r="R8" s="24" t="s">
        <v>47</v>
      </c>
      <c r="S8" s="24" t="s">
        <v>30</v>
      </c>
      <c r="T8" s="24" t="s">
        <v>31</v>
      </c>
      <c r="U8" s="24" t="s">
        <v>206</v>
      </c>
      <c r="V8" s="47" t="s">
        <v>48</v>
      </c>
    </row>
    <row r="9">
      <c r="A9" s="24" t="s">
        <v>27</v>
      </c>
      <c r="B9" s="24" t="s">
        <v>28</v>
      </c>
      <c r="C9" s="24" t="s">
        <v>49</v>
      </c>
      <c r="D9" s="24">
        <v>1341515.07</v>
      </c>
      <c r="E9" s="24">
        <v>387835.0</v>
      </c>
      <c r="F9" s="24">
        <v>251240.0</v>
      </c>
      <c r="G9" s="48">
        <v>5.339575983123707</v>
      </c>
      <c r="H9" s="48">
        <v>3458.9840267123905</v>
      </c>
      <c r="I9" s="49">
        <v>0.6478012556886305</v>
      </c>
      <c r="J9" s="24" t="s">
        <v>207</v>
      </c>
      <c r="K9" s="24" t="s">
        <v>201</v>
      </c>
      <c r="L9" s="24" t="s">
        <v>208</v>
      </c>
      <c r="M9" s="24" t="s">
        <v>224</v>
      </c>
      <c r="N9" s="24" t="s">
        <v>25</v>
      </c>
      <c r="O9" s="24" t="s">
        <v>126</v>
      </c>
      <c r="P9" s="24" t="s">
        <v>225</v>
      </c>
      <c r="Q9" s="24" t="s">
        <v>205</v>
      </c>
      <c r="R9" s="24" t="s">
        <v>29</v>
      </c>
      <c r="S9" s="24" t="s">
        <v>30</v>
      </c>
      <c r="T9" s="24" t="s">
        <v>31</v>
      </c>
      <c r="U9" s="24" t="s">
        <v>206</v>
      </c>
      <c r="V9" s="47" t="s">
        <v>50</v>
      </c>
    </row>
    <row r="10">
      <c r="A10" s="24" t="s">
        <v>36</v>
      </c>
      <c r="B10" s="24" t="s">
        <v>37</v>
      </c>
      <c r="C10" s="24" t="s">
        <v>34</v>
      </c>
      <c r="D10" s="24">
        <v>1241898.11</v>
      </c>
      <c r="E10" s="24">
        <v>456553.0</v>
      </c>
      <c r="F10" s="24">
        <v>168646.0</v>
      </c>
      <c r="G10" s="48">
        <v>7.363934573010923</v>
      </c>
      <c r="H10" s="48">
        <v>2720.1619746228807</v>
      </c>
      <c r="I10" s="49">
        <v>0.36938975321594647</v>
      </c>
      <c r="J10" s="24" t="s">
        <v>213</v>
      </c>
      <c r="K10" s="24" t="s">
        <v>201</v>
      </c>
      <c r="L10" s="24" t="s">
        <v>202</v>
      </c>
      <c r="M10" s="24" t="s">
        <v>210</v>
      </c>
      <c r="N10" s="24" t="s">
        <v>25</v>
      </c>
      <c r="O10" s="24" t="s">
        <v>126</v>
      </c>
      <c r="P10" s="24" t="s">
        <v>211</v>
      </c>
      <c r="Q10" s="24" t="s">
        <v>205</v>
      </c>
      <c r="R10" s="24" t="s">
        <v>29</v>
      </c>
      <c r="S10" s="24" t="s">
        <v>30</v>
      </c>
      <c r="T10" s="24" t="s">
        <v>31</v>
      </c>
      <c r="U10" s="24" t="s">
        <v>212</v>
      </c>
      <c r="V10" s="47" t="s">
        <v>35</v>
      </c>
    </row>
    <row r="11">
      <c r="A11" s="24" t="s">
        <v>27</v>
      </c>
      <c r="B11" s="24" t="s">
        <v>28</v>
      </c>
      <c r="C11" s="24" t="s">
        <v>34</v>
      </c>
      <c r="D11" s="24">
        <v>1184469.66</v>
      </c>
      <c r="E11" s="24">
        <v>480384.0</v>
      </c>
      <c r="F11" s="24">
        <v>195166.0</v>
      </c>
      <c r="G11" s="48">
        <v>6.069036922414765</v>
      </c>
      <c r="H11" s="48">
        <v>2465.6725869304555</v>
      </c>
      <c r="I11" s="49">
        <v>0.4062708166799893</v>
      </c>
      <c r="J11" s="24" t="s">
        <v>207</v>
      </c>
      <c r="K11" s="24" t="s">
        <v>201</v>
      </c>
      <c r="L11" s="24" t="s">
        <v>208</v>
      </c>
      <c r="M11" s="24" t="s">
        <v>210</v>
      </c>
      <c r="N11" s="24" t="s">
        <v>25</v>
      </c>
      <c r="O11" s="24" t="s">
        <v>126</v>
      </c>
      <c r="P11" s="24" t="s">
        <v>211</v>
      </c>
      <c r="Q11" s="24" t="s">
        <v>205</v>
      </c>
      <c r="R11" s="24" t="s">
        <v>29</v>
      </c>
      <c r="S11" s="24" t="s">
        <v>30</v>
      </c>
      <c r="T11" s="24" t="s">
        <v>31</v>
      </c>
      <c r="U11" s="24" t="s">
        <v>212</v>
      </c>
      <c r="V11" s="47" t="s">
        <v>35</v>
      </c>
    </row>
    <row r="12">
      <c r="A12" s="24" t="s">
        <v>27</v>
      </c>
      <c r="B12" s="24" t="s">
        <v>28</v>
      </c>
      <c r="C12" s="24" t="s">
        <v>51</v>
      </c>
      <c r="D12" s="24">
        <v>1103540.6</v>
      </c>
      <c r="E12" s="24">
        <v>612557.0</v>
      </c>
      <c r="F12" s="24">
        <v>164184.0</v>
      </c>
      <c r="G12" s="48">
        <v>6.721365053842032</v>
      </c>
      <c r="H12" s="48">
        <v>1801.5312860680722</v>
      </c>
      <c r="I12" s="49">
        <v>0.26803056695132044</v>
      </c>
      <c r="J12" s="24" t="s">
        <v>207</v>
      </c>
      <c r="K12" s="24" t="s">
        <v>201</v>
      </c>
      <c r="L12" s="24" t="s">
        <v>208</v>
      </c>
      <c r="M12" s="24" t="s">
        <v>226</v>
      </c>
      <c r="N12" s="24" t="s">
        <v>25</v>
      </c>
      <c r="O12" s="24" t="s">
        <v>126</v>
      </c>
      <c r="P12" s="24" t="s">
        <v>204</v>
      </c>
      <c r="Q12" s="24" t="s">
        <v>205</v>
      </c>
      <c r="R12" s="24" t="s">
        <v>29</v>
      </c>
      <c r="S12" s="24" t="s">
        <v>30</v>
      </c>
      <c r="T12" s="24" t="s">
        <v>31</v>
      </c>
      <c r="U12" s="24" t="s">
        <v>212</v>
      </c>
      <c r="V12" s="47" t="s">
        <v>52</v>
      </c>
    </row>
    <row r="13">
      <c r="A13" s="24" t="s">
        <v>53</v>
      </c>
      <c r="B13" s="24" t="s">
        <v>54</v>
      </c>
      <c r="C13" s="24" t="s">
        <v>24</v>
      </c>
      <c r="D13" s="24">
        <v>1072752.8</v>
      </c>
      <c r="E13" s="24">
        <v>318955.0</v>
      </c>
      <c r="F13" s="24">
        <v>158767.0</v>
      </c>
      <c r="G13" s="48">
        <v>6.756774392663463</v>
      </c>
      <c r="H13" s="48">
        <v>3363.335893778119</v>
      </c>
      <c r="I13" s="49">
        <v>0.49777241303632175</v>
      </c>
      <c r="J13" s="24" t="s">
        <v>200</v>
      </c>
      <c r="K13" s="24" t="s">
        <v>209</v>
      </c>
      <c r="L13" s="24" t="s">
        <v>208</v>
      </c>
      <c r="M13" s="24" t="s">
        <v>203</v>
      </c>
      <c r="N13" s="24" t="s">
        <v>25</v>
      </c>
      <c r="O13" s="24" t="s">
        <v>126</v>
      </c>
      <c r="P13" s="24" t="s">
        <v>204</v>
      </c>
      <c r="Q13" s="24" t="s">
        <v>205</v>
      </c>
      <c r="R13" s="24" t="s">
        <v>29</v>
      </c>
      <c r="S13" s="24" t="s">
        <v>30</v>
      </c>
      <c r="T13" s="24" t="s">
        <v>31</v>
      </c>
      <c r="U13" s="24" t="s">
        <v>206</v>
      </c>
      <c r="V13" s="24" t="s">
        <v>26</v>
      </c>
    </row>
    <row r="14">
      <c r="A14" s="24" t="s">
        <v>22</v>
      </c>
      <c r="B14" s="24" t="s">
        <v>23</v>
      </c>
      <c r="C14" s="24" t="s">
        <v>34</v>
      </c>
      <c r="D14" s="24">
        <v>997295.27</v>
      </c>
      <c r="E14" s="24">
        <v>333400.0</v>
      </c>
      <c r="F14" s="24">
        <v>136971.0</v>
      </c>
      <c r="G14" s="48">
        <v>7.281068766381205</v>
      </c>
      <c r="H14" s="48">
        <v>2991.287552489502</v>
      </c>
      <c r="I14" s="49">
        <v>0.4108308338332334</v>
      </c>
      <c r="J14" s="24" t="s">
        <v>200</v>
      </c>
      <c r="K14" s="24" t="s">
        <v>201</v>
      </c>
      <c r="L14" s="24" t="s">
        <v>202</v>
      </c>
      <c r="M14" s="24" t="s">
        <v>210</v>
      </c>
      <c r="N14" s="24" t="s">
        <v>25</v>
      </c>
      <c r="O14" s="24" t="s">
        <v>126</v>
      </c>
      <c r="P14" s="24" t="s">
        <v>211</v>
      </c>
      <c r="Q14" s="24" t="s">
        <v>205</v>
      </c>
      <c r="R14" s="24" t="s">
        <v>29</v>
      </c>
      <c r="S14" s="24" t="s">
        <v>30</v>
      </c>
      <c r="T14" s="24" t="s">
        <v>31</v>
      </c>
      <c r="U14" s="24" t="s">
        <v>212</v>
      </c>
      <c r="V14" s="47" t="s">
        <v>35</v>
      </c>
    </row>
    <row r="15">
      <c r="A15" s="24" t="s">
        <v>32</v>
      </c>
      <c r="B15" s="24" t="s">
        <v>33</v>
      </c>
      <c r="C15" s="24" t="s">
        <v>51</v>
      </c>
      <c r="D15" s="24">
        <v>945959.28</v>
      </c>
      <c r="E15" s="24">
        <v>363960.0</v>
      </c>
      <c r="F15" s="24">
        <v>119624.0</v>
      </c>
      <c r="G15" s="48">
        <v>7.907771684611784</v>
      </c>
      <c r="H15" s="48">
        <v>2599.0748433893837</v>
      </c>
      <c r="I15" s="49">
        <v>0.328673480602264</v>
      </c>
      <c r="J15" s="24" t="s">
        <v>200</v>
      </c>
      <c r="K15" s="24" t="s">
        <v>209</v>
      </c>
      <c r="L15" s="24" t="s">
        <v>202</v>
      </c>
      <c r="M15" s="24" t="s">
        <v>226</v>
      </c>
      <c r="N15" s="24" t="s">
        <v>25</v>
      </c>
      <c r="O15" s="24" t="s">
        <v>126</v>
      </c>
      <c r="P15" s="24" t="s">
        <v>204</v>
      </c>
      <c r="Q15" s="24" t="s">
        <v>205</v>
      </c>
      <c r="R15" s="24" t="s">
        <v>29</v>
      </c>
      <c r="S15" s="24" t="s">
        <v>30</v>
      </c>
      <c r="T15" s="24" t="s">
        <v>31</v>
      </c>
      <c r="U15" s="24" t="s">
        <v>212</v>
      </c>
      <c r="V15" s="47" t="s">
        <v>52</v>
      </c>
    </row>
    <row r="16">
      <c r="A16" s="24" t="s">
        <v>36</v>
      </c>
      <c r="B16" s="24" t="s">
        <v>37</v>
      </c>
      <c r="C16" s="24" t="s">
        <v>49</v>
      </c>
      <c r="D16" s="24">
        <v>918552.38</v>
      </c>
      <c r="E16" s="24">
        <v>244224.0</v>
      </c>
      <c r="F16" s="24">
        <v>133422.0</v>
      </c>
      <c r="G16" s="48">
        <v>6.884564614531337</v>
      </c>
      <c r="H16" s="48">
        <v>3761.106115697065</v>
      </c>
      <c r="I16" s="49">
        <v>0.5463099449685535</v>
      </c>
      <c r="J16" s="24" t="s">
        <v>213</v>
      </c>
      <c r="K16" s="24" t="s">
        <v>201</v>
      </c>
      <c r="L16" s="24" t="s">
        <v>202</v>
      </c>
      <c r="M16" s="24" t="s">
        <v>224</v>
      </c>
      <c r="N16" s="24" t="s">
        <v>25</v>
      </c>
      <c r="O16" s="24" t="s">
        <v>126</v>
      </c>
      <c r="P16" s="24" t="s">
        <v>225</v>
      </c>
      <c r="Q16" s="24" t="s">
        <v>205</v>
      </c>
      <c r="R16" s="24" t="s">
        <v>29</v>
      </c>
      <c r="S16" s="24" t="s">
        <v>30</v>
      </c>
      <c r="T16" s="24" t="s">
        <v>31</v>
      </c>
      <c r="U16" s="24" t="s">
        <v>206</v>
      </c>
      <c r="V16" s="47" t="s">
        <v>50</v>
      </c>
    </row>
    <row r="17">
      <c r="A17" s="24" t="s">
        <v>55</v>
      </c>
      <c r="B17" s="24" t="s">
        <v>56</v>
      </c>
      <c r="C17" s="24" t="s">
        <v>49</v>
      </c>
      <c r="D17" s="24">
        <v>913873.66</v>
      </c>
      <c r="E17" s="24">
        <v>246351.0</v>
      </c>
      <c r="F17" s="24">
        <v>143144.0</v>
      </c>
      <c r="G17" s="48">
        <v>6.38429595372492</v>
      </c>
      <c r="H17" s="48">
        <v>3709.6405535191657</v>
      </c>
      <c r="I17" s="49">
        <v>0.5810571095713027</v>
      </c>
      <c r="J17" s="24" t="s">
        <v>213</v>
      </c>
      <c r="K17" s="24" t="s">
        <v>201</v>
      </c>
      <c r="L17" s="24" t="s">
        <v>216</v>
      </c>
      <c r="M17" s="24" t="s">
        <v>224</v>
      </c>
      <c r="N17" s="24" t="s">
        <v>25</v>
      </c>
      <c r="O17" s="24" t="s">
        <v>126</v>
      </c>
      <c r="P17" s="24" t="s">
        <v>225</v>
      </c>
      <c r="Q17" s="24" t="s">
        <v>205</v>
      </c>
      <c r="R17" s="24" t="s">
        <v>29</v>
      </c>
      <c r="S17" s="24" t="s">
        <v>30</v>
      </c>
      <c r="T17" s="24" t="s">
        <v>31</v>
      </c>
      <c r="U17" s="24" t="s">
        <v>206</v>
      </c>
      <c r="V17" s="47" t="s">
        <v>50</v>
      </c>
    </row>
    <row r="18">
      <c r="A18" s="24" t="s">
        <v>32</v>
      </c>
      <c r="B18" s="24" t="s">
        <v>33</v>
      </c>
      <c r="C18" s="24" t="s">
        <v>57</v>
      </c>
      <c r="D18" s="24">
        <v>910060.51</v>
      </c>
      <c r="E18" s="24">
        <v>277289.0</v>
      </c>
      <c r="F18" s="24">
        <v>122690.0</v>
      </c>
      <c r="G18" s="48">
        <v>7.417560599885891</v>
      </c>
      <c r="H18" s="48">
        <v>3281.992830584697</v>
      </c>
      <c r="I18" s="49">
        <v>0.4424625571155004</v>
      </c>
      <c r="J18" s="24" t="s">
        <v>200</v>
      </c>
      <c r="K18" s="24" t="s">
        <v>209</v>
      </c>
      <c r="L18" s="24" t="s">
        <v>202</v>
      </c>
      <c r="M18" s="24" t="s">
        <v>227</v>
      </c>
      <c r="N18" s="24" t="s">
        <v>25</v>
      </c>
      <c r="O18" s="24" t="s">
        <v>126</v>
      </c>
      <c r="P18" s="24" t="s">
        <v>228</v>
      </c>
      <c r="Q18" s="24" t="s">
        <v>205</v>
      </c>
      <c r="R18" s="24" t="s">
        <v>29</v>
      </c>
      <c r="S18" s="24" t="s">
        <v>30</v>
      </c>
      <c r="T18" s="24" t="s">
        <v>31</v>
      </c>
      <c r="U18" s="24" t="s">
        <v>212</v>
      </c>
      <c r="V18" s="47" t="s">
        <v>58</v>
      </c>
    </row>
    <row r="19">
      <c r="A19" s="24" t="s">
        <v>53</v>
      </c>
      <c r="B19" s="24" t="s">
        <v>54</v>
      </c>
      <c r="C19" s="24" t="s">
        <v>46</v>
      </c>
      <c r="D19" s="24">
        <v>852864.09</v>
      </c>
      <c r="E19" s="24">
        <v>301823.0</v>
      </c>
      <c r="F19" s="24">
        <v>72106.0</v>
      </c>
      <c r="G19" s="48">
        <v>11.827921254819293</v>
      </c>
      <c r="H19" s="48">
        <v>2825.7094058438224</v>
      </c>
      <c r="I19" s="49">
        <v>0.23890160789601853</v>
      </c>
      <c r="J19" s="24" t="s">
        <v>200</v>
      </c>
      <c r="K19" s="24" t="s">
        <v>209</v>
      </c>
      <c r="L19" s="24" t="s">
        <v>208</v>
      </c>
      <c r="M19" s="24" t="s">
        <v>221</v>
      </c>
      <c r="N19" s="24" t="s">
        <v>25</v>
      </c>
      <c r="O19" s="24" t="s">
        <v>126</v>
      </c>
      <c r="P19" s="24" t="s">
        <v>222</v>
      </c>
      <c r="Q19" s="24" t="s">
        <v>223</v>
      </c>
      <c r="R19" s="24" t="s">
        <v>47</v>
      </c>
      <c r="S19" s="24" t="s">
        <v>30</v>
      </c>
      <c r="T19" s="24" t="s">
        <v>31</v>
      </c>
      <c r="U19" s="24" t="s">
        <v>206</v>
      </c>
      <c r="V19" s="47" t="s">
        <v>48</v>
      </c>
    </row>
    <row r="20">
      <c r="A20" s="24" t="s">
        <v>40</v>
      </c>
      <c r="B20" s="24" t="s">
        <v>41</v>
      </c>
      <c r="C20" s="24" t="s">
        <v>51</v>
      </c>
      <c r="D20" s="24">
        <v>816345.69</v>
      </c>
      <c r="E20" s="24">
        <v>323623.0</v>
      </c>
      <c r="F20" s="24">
        <v>110312.0</v>
      </c>
      <c r="G20" s="48">
        <v>7.4003344151134955</v>
      </c>
      <c r="H20" s="48">
        <v>2522.520618126647</v>
      </c>
      <c r="I20" s="49">
        <v>0.3408657604681991</v>
      </c>
      <c r="J20" s="24" t="s">
        <v>200</v>
      </c>
      <c r="K20" s="24" t="s">
        <v>201</v>
      </c>
      <c r="L20" s="24" t="s">
        <v>216</v>
      </c>
      <c r="M20" s="24" t="s">
        <v>226</v>
      </c>
      <c r="N20" s="24" t="s">
        <v>25</v>
      </c>
      <c r="O20" s="24" t="s">
        <v>126</v>
      </c>
      <c r="P20" s="24" t="s">
        <v>204</v>
      </c>
      <c r="Q20" s="24" t="s">
        <v>205</v>
      </c>
      <c r="R20" s="24" t="s">
        <v>29</v>
      </c>
      <c r="S20" s="24" t="s">
        <v>30</v>
      </c>
      <c r="T20" s="24" t="s">
        <v>31</v>
      </c>
      <c r="U20" s="24" t="s">
        <v>212</v>
      </c>
      <c r="V20" s="47" t="s">
        <v>52</v>
      </c>
    </row>
    <row r="21">
      <c r="A21" s="24" t="s">
        <v>32</v>
      </c>
      <c r="B21" s="24" t="s">
        <v>33</v>
      </c>
      <c r="C21" s="50" t="s">
        <v>59</v>
      </c>
      <c r="D21" s="24">
        <v>813950.91</v>
      </c>
      <c r="E21" s="24">
        <v>226961.0</v>
      </c>
      <c r="F21" s="24">
        <v>120805.0</v>
      </c>
      <c r="G21" s="48">
        <v>6.737725342494103</v>
      </c>
      <c r="H21" s="48">
        <v>3586.3029771634774</v>
      </c>
      <c r="I21" s="49">
        <v>0.532272064363481</v>
      </c>
      <c r="J21" s="24" t="s">
        <v>200</v>
      </c>
      <c r="K21" s="24" t="s">
        <v>209</v>
      </c>
      <c r="L21" s="24" t="s">
        <v>202</v>
      </c>
      <c r="M21" s="24" t="s">
        <v>229</v>
      </c>
      <c r="N21" s="24" t="s">
        <v>25</v>
      </c>
      <c r="O21" s="24" t="s">
        <v>126</v>
      </c>
      <c r="P21" s="24" t="s">
        <v>204</v>
      </c>
      <c r="Q21" s="24" t="s">
        <v>205</v>
      </c>
      <c r="R21" s="24" t="s">
        <v>29</v>
      </c>
      <c r="S21" s="24" t="s">
        <v>30</v>
      </c>
      <c r="T21" s="24" t="s">
        <v>31</v>
      </c>
      <c r="U21" s="24" t="s">
        <v>206</v>
      </c>
      <c r="V21" s="24" t="s">
        <v>26</v>
      </c>
    </row>
    <row r="22">
      <c r="A22" s="24" t="s">
        <v>55</v>
      </c>
      <c r="B22" s="24" t="s">
        <v>56</v>
      </c>
      <c r="C22" s="24" t="s">
        <v>24</v>
      </c>
      <c r="D22" s="24">
        <v>809377.98</v>
      </c>
      <c r="E22" s="24">
        <v>225621.0</v>
      </c>
      <c r="F22" s="24">
        <v>125799.0</v>
      </c>
      <c r="G22" s="48">
        <v>6.433898361672191</v>
      </c>
      <c r="H22" s="48">
        <v>3587.334423657372</v>
      </c>
      <c r="I22" s="49">
        <v>0.5575677795949845</v>
      </c>
      <c r="J22" s="24" t="s">
        <v>213</v>
      </c>
      <c r="K22" s="24" t="s">
        <v>201</v>
      </c>
      <c r="L22" s="24" t="s">
        <v>216</v>
      </c>
      <c r="M22" s="24" t="s">
        <v>203</v>
      </c>
      <c r="N22" s="24" t="s">
        <v>25</v>
      </c>
      <c r="O22" s="24" t="s">
        <v>126</v>
      </c>
      <c r="P22" s="24" t="s">
        <v>204</v>
      </c>
      <c r="Q22" s="24" t="s">
        <v>205</v>
      </c>
      <c r="R22" s="24" t="s">
        <v>29</v>
      </c>
      <c r="S22" s="24" t="s">
        <v>30</v>
      </c>
      <c r="T22" s="24" t="s">
        <v>31</v>
      </c>
      <c r="U22" s="24" t="s">
        <v>206</v>
      </c>
      <c r="V22" s="24" t="s">
        <v>26</v>
      </c>
    </row>
    <row r="23">
      <c r="A23" s="24" t="s">
        <v>60</v>
      </c>
      <c r="B23" s="24" t="s">
        <v>61</v>
      </c>
      <c r="C23" s="24" t="s">
        <v>24</v>
      </c>
      <c r="D23" s="24">
        <v>770164.08</v>
      </c>
      <c r="E23" s="24">
        <v>205305.0</v>
      </c>
      <c r="F23" s="24">
        <v>123562.0</v>
      </c>
      <c r="G23" s="48">
        <v>6.233017270681924</v>
      </c>
      <c r="H23" s="48">
        <v>3751.3167238985898</v>
      </c>
      <c r="I23" s="49">
        <v>0.6018460339494898</v>
      </c>
      <c r="J23" s="24" t="s">
        <v>200</v>
      </c>
      <c r="K23" s="24" t="s">
        <v>201</v>
      </c>
      <c r="L23" s="24" t="s">
        <v>208</v>
      </c>
      <c r="M23" s="24" t="s">
        <v>203</v>
      </c>
      <c r="N23" s="24" t="s">
        <v>25</v>
      </c>
      <c r="O23" s="24" t="s">
        <v>126</v>
      </c>
      <c r="P23" s="24" t="s">
        <v>204</v>
      </c>
      <c r="Q23" s="24" t="s">
        <v>205</v>
      </c>
      <c r="R23" s="24" t="s">
        <v>29</v>
      </c>
      <c r="S23" s="24" t="s">
        <v>30</v>
      </c>
      <c r="T23" s="24" t="s">
        <v>31</v>
      </c>
      <c r="U23" s="24" t="s">
        <v>206</v>
      </c>
      <c r="V23" s="24" t="s">
        <v>26</v>
      </c>
    </row>
    <row r="24">
      <c r="A24" s="24" t="s">
        <v>36</v>
      </c>
      <c r="B24" s="24" t="s">
        <v>37</v>
      </c>
      <c r="C24" s="24" t="s">
        <v>51</v>
      </c>
      <c r="D24" s="24">
        <v>766570.46</v>
      </c>
      <c r="E24" s="24">
        <v>301600.0</v>
      </c>
      <c r="F24" s="24">
        <v>93614.0</v>
      </c>
      <c r="G24" s="48">
        <v>8.188630546713098</v>
      </c>
      <c r="H24" s="48">
        <v>2541.67924403183</v>
      </c>
      <c r="I24" s="49">
        <v>0.31039124668435014</v>
      </c>
      <c r="J24" s="24" t="s">
        <v>213</v>
      </c>
      <c r="K24" s="24" t="s">
        <v>201</v>
      </c>
      <c r="L24" s="24" t="s">
        <v>202</v>
      </c>
      <c r="M24" s="24" t="s">
        <v>226</v>
      </c>
      <c r="N24" s="24" t="s">
        <v>25</v>
      </c>
      <c r="O24" s="24" t="s">
        <v>126</v>
      </c>
      <c r="P24" s="24" t="s">
        <v>204</v>
      </c>
      <c r="Q24" s="24" t="s">
        <v>205</v>
      </c>
      <c r="R24" s="24" t="s">
        <v>29</v>
      </c>
      <c r="S24" s="24" t="s">
        <v>30</v>
      </c>
      <c r="T24" s="24" t="s">
        <v>31</v>
      </c>
      <c r="U24" s="24" t="s">
        <v>212</v>
      </c>
      <c r="V24" s="47" t="s">
        <v>52</v>
      </c>
    </row>
    <row r="25">
      <c r="A25" s="24" t="s">
        <v>60</v>
      </c>
      <c r="B25" s="24" t="s">
        <v>61</v>
      </c>
      <c r="C25" s="24" t="s">
        <v>42</v>
      </c>
      <c r="D25" s="24">
        <v>746469.11</v>
      </c>
      <c r="E25" s="24">
        <v>536668.0</v>
      </c>
      <c r="F25" s="24">
        <v>85335.0</v>
      </c>
      <c r="G25" s="48">
        <v>8.747514032929045</v>
      </c>
      <c r="H25" s="48">
        <v>1390.9327740800643</v>
      </c>
      <c r="I25" s="49">
        <v>0.15900892171696468</v>
      </c>
      <c r="J25" s="24" t="s">
        <v>200</v>
      </c>
      <c r="K25" s="24" t="s">
        <v>201</v>
      </c>
      <c r="L25" s="24" t="s">
        <v>208</v>
      </c>
      <c r="M25" s="24" t="s">
        <v>217</v>
      </c>
      <c r="N25" s="24" t="s">
        <v>25</v>
      </c>
      <c r="O25" s="24" t="s">
        <v>154</v>
      </c>
      <c r="P25" s="24" t="s">
        <v>218</v>
      </c>
      <c r="Q25" s="24" t="s">
        <v>219</v>
      </c>
      <c r="R25" s="24" t="s">
        <v>29</v>
      </c>
      <c r="S25" s="24" t="s">
        <v>43</v>
      </c>
      <c r="T25" s="24" t="s">
        <v>44</v>
      </c>
      <c r="U25" s="24" t="s">
        <v>220</v>
      </c>
      <c r="V25" s="47" t="s">
        <v>45</v>
      </c>
    </row>
    <row r="26">
      <c r="A26" s="24" t="s">
        <v>62</v>
      </c>
      <c r="B26" s="24" t="s">
        <v>63</v>
      </c>
      <c r="C26" s="24" t="s">
        <v>24</v>
      </c>
      <c r="D26" s="24">
        <v>736013.68</v>
      </c>
      <c r="E26" s="24">
        <v>210493.0</v>
      </c>
      <c r="F26" s="24">
        <v>101779.0</v>
      </c>
      <c r="G26" s="48">
        <v>7.231488617494769</v>
      </c>
      <c r="H26" s="48">
        <v>3496.6183198491162</v>
      </c>
      <c r="I26" s="49">
        <v>0.48352676811105355</v>
      </c>
      <c r="J26" s="24" t="s">
        <v>213</v>
      </c>
      <c r="K26" s="24" t="s">
        <v>209</v>
      </c>
      <c r="L26" s="24" t="s">
        <v>208</v>
      </c>
      <c r="M26" s="24" t="s">
        <v>203</v>
      </c>
      <c r="N26" s="24" t="s">
        <v>25</v>
      </c>
      <c r="O26" s="24" t="s">
        <v>126</v>
      </c>
      <c r="P26" s="24" t="s">
        <v>204</v>
      </c>
      <c r="Q26" s="24" t="s">
        <v>205</v>
      </c>
      <c r="R26" s="24" t="s">
        <v>29</v>
      </c>
      <c r="S26" s="24" t="s">
        <v>30</v>
      </c>
      <c r="T26" s="24" t="s">
        <v>31</v>
      </c>
      <c r="U26" s="24" t="s">
        <v>206</v>
      </c>
      <c r="V26" s="24" t="s">
        <v>26</v>
      </c>
    </row>
    <row r="27">
      <c r="A27" s="24" t="s">
        <v>32</v>
      </c>
      <c r="B27" s="24" t="s">
        <v>33</v>
      </c>
      <c r="C27" s="24" t="s">
        <v>46</v>
      </c>
      <c r="D27" s="24">
        <v>715769.38</v>
      </c>
      <c r="E27" s="24">
        <v>274299.0</v>
      </c>
      <c r="F27" s="24">
        <v>45913.0</v>
      </c>
      <c r="G27" s="48">
        <v>15.589688759174962</v>
      </c>
      <c r="H27" s="48">
        <v>2609.4494693746606</v>
      </c>
      <c r="I27" s="49">
        <v>0.16738303821741968</v>
      </c>
      <c r="J27" s="24" t="s">
        <v>200</v>
      </c>
      <c r="K27" s="24" t="s">
        <v>209</v>
      </c>
      <c r="L27" s="24" t="s">
        <v>202</v>
      </c>
      <c r="M27" s="24" t="s">
        <v>221</v>
      </c>
      <c r="N27" s="24" t="s">
        <v>25</v>
      </c>
      <c r="O27" s="24" t="s">
        <v>126</v>
      </c>
      <c r="P27" s="24" t="s">
        <v>222</v>
      </c>
      <c r="Q27" s="24" t="s">
        <v>223</v>
      </c>
      <c r="R27" s="24" t="s">
        <v>47</v>
      </c>
      <c r="S27" s="24" t="s">
        <v>30</v>
      </c>
      <c r="T27" s="24" t="s">
        <v>31</v>
      </c>
      <c r="U27" s="24" t="s">
        <v>206</v>
      </c>
      <c r="V27" s="47" t="s">
        <v>48</v>
      </c>
    </row>
    <row r="28">
      <c r="A28" s="24" t="s">
        <v>22</v>
      </c>
      <c r="B28" s="24" t="s">
        <v>23</v>
      </c>
      <c r="C28" s="24" t="s">
        <v>57</v>
      </c>
      <c r="D28" s="24">
        <v>696992.75</v>
      </c>
      <c r="E28" s="24">
        <v>203779.0</v>
      </c>
      <c r="F28" s="24">
        <v>94220.0</v>
      </c>
      <c r="G28" s="48">
        <v>7.397503184037359</v>
      </c>
      <c r="H28" s="48">
        <v>3420.3364919839632</v>
      </c>
      <c r="I28" s="49">
        <v>0.4623636390403329</v>
      </c>
      <c r="J28" s="24" t="s">
        <v>200</v>
      </c>
      <c r="K28" s="24" t="s">
        <v>201</v>
      </c>
      <c r="L28" s="24" t="s">
        <v>202</v>
      </c>
      <c r="M28" s="24" t="s">
        <v>227</v>
      </c>
      <c r="N28" s="24" t="s">
        <v>25</v>
      </c>
      <c r="O28" s="24" t="s">
        <v>126</v>
      </c>
      <c r="P28" s="24" t="s">
        <v>228</v>
      </c>
      <c r="Q28" s="24" t="s">
        <v>205</v>
      </c>
      <c r="R28" s="24" t="s">
        <v>29</v>
      </c>
      <c r="S28" s="24" t="s">
        <v>30</v>
      </c>
      <c r="T28" s="24" t="s">
        <v>31</v>
      </c>
      <c r="U28" s="24" t="s">
        <v>212</v>
      </c>
      <c r="V28" s="47" t="s">
        <v>58</v>
      </c>
    </row>
    <row r="29">
      <c r="A29" s="24" t="s">
        <v>22</v>
      </c>
      <c r="B29" s="24" t="s">
        <v>23</v>
      </c>
      <c r="C29" s="24" t="s">
        <v>38</v>
      </c>
      <c r="D29" s="24">
        <v>694198.57</v>
      </c>
      <c r="E29" s="24">
        <v>214320.0</v>
      </c>
      <c r="F29" s="24">
        <v>94631.0</v>
      </c>
      <c r="G29" s="48">
        <v>7.33584734389365</v>
      </c>
      <c r="H29" s="48">
        <v>3239.0750746547214</v>
      </c>
      <c r="I29" s="49">
        <v>0.4415406868234416</v>
      </c>
      <c r="J29" s="24" t="s">
        <v>200</v>
      </c>
      <c r="K29" s="24" t="s">
        <v>201</v>
      </c>
      <c r="L29" s="24" t="s">
        <v>202</v>
      </c>
      <c r="M29" s="24" t="s">
        <v>214</v>
      </c>
      <c r="N29" s="24" t="s">
        <v>25</v>
      </c>
      <c r="O29" s="24" t="s">
        <v>162</v>
      </c>
      <c r="P29" s="24" t="s">
        <v>215</v>
      </c>
      <c r="Q29" s="24" t="s">
        <v>205</v>
      </c>
      <c r="R29" s="24" t="s">
        <v>29</v>
      </c>
      <c r="S29" s="24" t="s">
        <v>30</v>
      </c>
      <c r="T29" s="24" t="s">
        <v>31</v>
      </c>
      <c r="U29" s="24" t="s">
        <v>212</v>
      </c>
      <c r="V29" s="47" t="s">
        <v>39</v>
      </c>
    </row>
    <row r="30">
      <c r="A30" s="24" t="s">
        <v>64</v>
      </c>
      <c r="B30" s="24" t="s">
        <v>65</v>
      </c>
      <c r="C30" s="24" t="s">
        <v>24</v>
      </c>
      <c r="D30" s="24">
        <v>691857.36</v>
      </c>
      <c r="E30" s="24">
        <v>199004.0</v>
      </c>
      <c r="F30" s="24">
        <v>110789.0</v>
      </c>
      <c r="G30" s="48">
        <v>6.244819973102023</v>
      </c>
      <c r="H30" s="48">
        <v>3476.6002693413197</v>
      </c>
      <c r="I30" s="49">
        <v>0.5567174529155193</v>
      </c>
      <c r="J30" s="24" t="s">
        <v>213</v>
      </c>
      <c r="K30" s="24" t="s">
        <v>201</v>
      </c>
      <c r="L30" s="24" t="s">
        <v>208</v>
      </c>
      <c r="M30" s="24" t="s">
        <v>203</v>
      </c>
      <c r="N30" s="24" t="s">
        <v>25</v>
      </c>
      <c r="O30" s="24" t="s">
        <v>126</v>
      </c>
      <c r="P30" s="24" t="s">
        <v>204</v>
      </c>
      <c r="Q30" s="24" t="s">
        <v>205</v>
      </c>
      <c r="R30" s="24" t="s">
        <v>29</v>
      </c>
      <c r="S30" s="24" t="s">
        <v>30</v>
      </c>
      <c r="T30" s="24" t="s">
        <v>31</v>
      </c>
      <c r="U30" s="24" t="s">
        <v>206</v>
      </c>
      <c r="V30" s="24" t="s">
        <v>26</v>
      </c>
    </row>
    <row r="31">
      <c r="A31" s="24" t="s">
        <v>66</v>
      </c>
      <c r="B31" s="24" t="s">
        <v>67</v>
      </c>
      <c r="C31" s="24" t="s">
        <v>49</v>
      </c>
      <c r="D31" s="24">
        <v>685893.28</v>
      </c>
      <c r="E31" s="24">
        <v>191972.0</v>
      </c>
      <c r="F31" s="24">
        <v>120613.0</v>
      </c>
      <c r="G31" s="48">
        <v>5.686727633008051</v>
      </c>
      <c r="H31" s="48">
        <v>3572.881878607297</v>
      </c>
      <c r="I31" s="49">
        <v>0.6282843331319151</v>
      </c>
      <c r="J31" s="24" t="s">
        <v>213</v>
      </c>
      <c r="K31" s="24" t="s">
        <v>201</v>
      </c>
      <c r="L31" s="24" t="s">
        <v>230</v>
      </c>
      <c r="M31" s="24" t="s">
        <v>224</v>
      </c>
      <c r="N31" s="24" t="s">
        <v>25</v>
      </c>
      <c r="O31" s="24" t="s">
        <v>126</v>
      </c>
      <c r="P31" s="24" t="s">
        <v>225</v>
      </c>
      <c r="Q31" s="24" t="s">
        <v>205</v>
      </c>
      <c r="R31" s="24" t="s">
        <v>29</v>
      </c>
      <c r="S31" s="24" t="s">
        <v>30</v>
      </c>
      <c r="T31" s="24" t="s">
        <v>31</v>
      </c>
      <c r="U31" s="24" t="s">
        <v>206</v>
      </c>
      <c r="V31" s="47" t="s">
        <v>50</v>
      </c>
    </row>
    <row r="32">
      <c r="A32" s="24" t="s">
        <v>60</v>
      </c>
      <c r="B32" s="24" t="s">
        <v>61</v>
      </c>
      <c r="C32" s="24" t="s">
        <v>68</v>
      </c>
      <c r="D32" s="24">
        <v>681129.43</v>
      </c>
      <c r="E32" s="24">
        <v>227847.0</v>
      </c>
      <c r="F32" s="24">
        <v>46656.0</v>
      </c>
      <c r="G32" s="48">
        <v>14.598967549725653</v>
      </c>
      <c r="H32" s="48">
        <v>2989.41583606543</v>
      </c>
      <c r="I32" s="49">
        <v>0.20476898971678364</v>
      </c>
      <c r="J32" s="24" t="s">
        <v>200</v>
      </c>
      <c r="K32" s="24" t="s">
        <v>201</v>
      </c>
      <c r="L32" s="24" t="s">
        <v>208</v>
      </c>
      <c r="M32" s="24" t="s">
        <v>231</v>
      </c>
      <c r="N32" s="24" t="s">
        <v>25</v>
      </c>
      <c r="O32" s="24" t="s">
        <v>162</v>
      </c>
      <c r="P32" s="24" t="s">
        <v>215</v>
      </c>
      <c r="Q32" s="24" t="s">
        <v>223</v>
      </c>
      <c r="R32" s="24" t="s">
        <v>47</v>
      </c>
      <c r="S32" s="24" t="s">
        <v>30</v>
      </c>
      <c r="T32" s="24" t="s">
        <v>31</v>
      </c>
      <c r="U32" s="24" t="s">
        <v>212</v>
      </c>
      <c r="V32" s="47" t="s">
        <v>69</v>
      </c>
    </row>
    <row r="33">
      <c r="A33" s="24" t="s">
        <v>62</v>
      </c>
      <c r="B33" s="24" t="s">
        <v>63</v>
      </c>
      <c r="C33" s="24" t="s">
        <v>34</v>
      </c>
      <c r="D33" s="24">
        <v>672865.38</v>
      </c>
      <c r="E33" s="24">
        <v>256715.0</v>
      </c>
      <c r="F33" s="24">
        <v>91181.0</v>
      </c>
      <c r="G33" s="48">
        <v>7.379447253265483</v>
      </c>
      <c r="H33" s="48">
        <v>2621.059852365464</v>
      </c>
      <c r="I33" s="49">
        <v>0.3551837640963715</v>
      </c>
      <c r="J33" s="24" t="s">
        <v>213</v>
      </c>
      <c r="K33" s="24" t="s">
        <v>209</v>
      </c>
      <c r="L33" s="24" t="s">
        <v>208</v>
      </c>
      <c r="M33" s="24" t="s">
        <v>210</v>
      </c>
      <c r="N33" s="24" t="s">
        <v>25</v>
      </c>
      <c r="O33" s="24" t="s">
        <v>126</v>
      </c>
      <c r="P33" s="24" t="s">
        <v>211</v>
      </c>
      <c r="Q33" s="24" t="s">
        <v>205</v>
      </c>
      <c r="R33" s="24" t="s">
        <v>29</v>
      </c>
      <c r="S33" s="24" t="s">
        <v>30</v>
      </c>
      <c r="T33" s="24" t="s">
        <v>31</v>
      </c>
      <c r="U33" s="24" t="s">
        <v>212</v>
      </c>
      <c r="V33" s="47" t="s">
        <v>35</v>
      </c>
    </row>
    <row r="34">
      <c r="A34" s="24" t="s">
        <v>53</v>
      </c>
      <c r="B34" s="24" t="s">
        <v>54</v>
      </c>
      <c r="C34" s="24" t="s">
        <v>42</v>
      </c>
      <c r="D34" s="24">
        <v>670519.2</v>
      </c>
      <c r="E34" s="24">
        <v>446227.0</v>
      </c>
      <c r="F34" s="24">
        <v>78679.0</v>
      </c>
      <c r="G34" s="48">
        <v>8.522213042870398</v>
      </c>
      <c r="H34" s="48">
        <v>1502.641480681357</v>
      </c>
      <c r="I34" s="49">
        <v>0.176320572264789</v>
      </c>
      <c r="J34" s="24" t="s">
        <v>200</v>
      </c>
      <c r="K34" s="24" t="s">
        <v>209</v>
      </c>
      <c r="L34" s="24" t="s">
        <v>208</v>
      </c>
      <c r="M34" s="24" t="s">
        <v>217</v>
      </c>
      <c r="N34" s="24" t="s">
        <v>25</v>
      </c>
      <c r="O34" s="24" t="s">
        <v>154</v>
      </c>
      <c r="P34" s="24" t="s">
        <v>218</v>
      </c>
      <c r="Q34" s="24" t="s">
        <v>219</v>
      </c>
      <c r="R34" s="24" t="s">
        <v>29</v>
      </c>
      <c r="S34" s="24" t="s">
        <v>43</v>
      </c>
      <c r="T34" s="24" t="s">
        <v>44</v>
      </c>
      <c r="U34" s="24" t="s">
        <v>220</v>
      </c>
      <c r="V34" s="47" t="s">
        <v>45</v>
      </c>
    </row>
    <row r="35">
      <c r="A35" s="24" t="s">
        <v>22</v>
      </c>
      <c r="B35" s="24" t="s">
        <v>23</v>
      </c>
      <c r="C35" s="24" t="s">
        <v>51</v>
      </c>
      <c r="D35" s="24">
        <v>650326.65</v>
      </c>
      <c r="E35" s="24">
        <v>267268.0</v>
      </c>
      <c r="F35" s="24">
        <v>79516.0</v>
      </c>
      <c r="G35" s="48">
        <v>8.178563433774334</v>
      </c>
      <c r="H35" s="48">
        <v>2433.2379858419263</v>
      </c>
      <c r="I35" s="49">
        <v>0.2975141056916653</v>
      </c>
      <c r="J35" s="24" t="s">
        <v>200</v>
      </c>
      <c r="K35" s="24" t="s">
        <v>201</v>
      </c>
      <c r="L35" s="24" t="s">
        <v>202</v>
      </c>
      <c r="M35" s="24" t="s">
        <v>226</v>
      </c>
      <c r="N35" s="24" t="s">
        <v>25</v>
      </c>
      <c r="O35" s="24" t="s">
        <v>126</v>
      </c>
      <c r="P35" s="24" t="s">
        <v>204</v>
      </c>
      <c r="Q35" s="24" t="s">
        <v>205</v>
      </c>
      <c r="R35" s="24" t="s">
        <v>29</v>
      </c>
      <c r="S35" s="24" t="s">
        <v>30</v>
      </c>
      <c r="T35" s="24" t="s">
        <v>31</v>
      </c>
      <c r="U35" s="24" t="s">
        <v>212</v>
      </c>
      <c r="V35" s="47" t="s">
        <v>52</v>
      </c>
    </row>
    <row r="36">
      <c r="A36" s="24" t="s">
        <v>55</v>
      </c>
      <c r="B36" s="24" t="s">
        <v>56</v>
      </c>
      <c r="C36" s="24" t="s">
        <v>34</v>
      </c>
      <c r="D36" s="24">
        <v>648954.8</v>
      </c>
      <c r="E36" s="24">
        <v>222743.0</v>
      </c>
      <c r="F36" s="24">
        <v>95671.0</v>
      </c>
      <c r="G36" s="48">
        <v>6.783192398950571</v>
      </c>
      <c r="H36" s="48">
        <v>2913.468885666441</v>
      </c>
      <c r="I36" s="49">
        <v>0.42951293643346816</v>
      </c>
      <c r="J36" s="24" t="s">
        <v>213</v>
      </c>
      <c r="K36" s="24" t="s">
        <v>201</v>
      </c>
      <c r="L36" s="24" t="s">
        <v>216</v>
      </c>
      <c r="M36" s="24" t="s">
        <v>210</v>
      </c>
      <c r="N36" s="24" t="s">
        <v>25</v>
      </c>
      <c r="O36" s="24" t="s">
        <v>126</v>
      </c>
      <c r="P36" s="24" t="s">
        <v>211</v>
      </c>
      <c r="Q36" s="24" t="s">
        <v>205</v>
      </c>
      <c r="R36" s="24" t="s">
        <v>29</v>
      </c>
      <c r="S36" s="24" t="s">
        <v>30</v>
      </c>
      <c r="T36" s="24" t="s">
        <v>31</v>
      </c>
      <c r="U36" s="24" t="s">
        <v>212</v>
      </c>
      <c r="V36" s="47" t="s">
        <v>35</v>
      </c>
    </row>
    <row r="37">
      <c r="A37" s="24" t="s">
        <v>62</v>
      </c>
      <c r="B37" s="24" t="s">
        <v>63</v>
      </c>
      <c r="C37" s="24" t="s">
        <v>46</v>
      </c>
      <c r="D37" s="24">
        <v>640532.14</v>
      </c>
      <c r="E37" s="24">
        <v>232242.0</v>
      </c>
      <c r="F37" s="24">
        <v>56641.0</v>
      </c>
      <c r="G37" s="48">
        <v>11.308630497342914</v>
      </c>
      <c r="H37" s="48">
        <v>2758.037478147794</v>
      </c>
      <c r="I37" s="49">
        <v>0.2438878411312338</v>
      </c>
      <c r="J37" s="24" t="s">
        <v>213</v>
      </c>
      <c r="K37" s="24" t="s">
        <v>209</v>
      </c>
      <c r="L37" s="24" t="s">
        <v>208</v>
      </c>
      <c r="M37" s="24" t="s">
        <v>221</v>
      </c>
      <c r="N37" s="24" t="s">
        <v>25</v>
      </c>
      <c r="O37" s="24" t="s">
        <v>126</v>
      </c>
      <c r="P37" s="24" t="s">
        <v>222</v>
      </c>
      <c r="Q37" s="24" t="s">
        <v>223</v>
      </c>
      <c r="R37" s="24" t="s">
        <v>47</v>
      </c>
      <c r="S37" s="24" t="s">
        <v>30</v>
      </c>
      <c r="T37" s="24" t="s">
        <v>31</v>
      </c>
      <c r="U37" s="24" t="s">
        <v>206</v>
      </c>
      <c r="V37" s="47" t="s">
        <v>48</v>
      </c>
    </row>
    <row r="38">
      <c r="A38" s="24" t="s">
        <v>32</v>
      </c>
      <c r="B38" s="24" t="s">
        <v>33</v>
      </c>
      <c r="C38" s="24" t="s">
        <v>42</v>
      </c>
      <c r="D38" s="24">
        <v>636143.06</v>
      </c>
      <c r="E38" s="24">
        <v>452942.0</v>
      </c>
      <c r="F38" s="24">
        <v>63098.0</v>
      </c>
      <c r="G38" s="48">
        <v>10.081826048369205</v>
      </c>
      <c r="H38" s="48">
        <v>1404.4691373288413</v>
      </c>
      <c r="I38" s="49">
        <v>0.13930701944178284</v>
      </c>
      <c r="J38" s="24" t="s">
        <v>200</v>
      </c>
      <c r="K38" s="24" t="s">
        <v>209</v>
      </c>
      <c r="L38" s="24" t="s">
        <v>202</v>
      </c>
      <c r="M38" s="24" t="s">
        <v>217</v>
      </c>
      <c r="N38" s="24" t="s">
        <v>25</v>
      </c>
      <c r="O38" s="24" t="s">
        <v>154</v>
      </c>
      <c r="P38" s="24" t="s">
        <v>218</v>
      </c>
      <c r="Q38" s="24" t="s">
        <v>219</v>
      </c>
      <c r="R38" s="24" t="s">
        <v>29</v>
      </c>
      <c r="S38" s="24" t="s">
        <v>43</v>
      </c>
      <c r="T38" s="24" t="s">
        <v>44</v>
      </c>
      <c r="U38" s="24" t="s">
        <v>220</v>
      </c>
      <c r="V38" s="47" t="s">
        <v>45</v>
      </c>
    </row>
    <row r="39">
      <c r="A39" s="24" t="s">
        <v>22</v>
      </c>
      <c r="B39" s="24" t="s">
        <v>23</v>
      </c>
      <c r="C39" s="24" t="s">
        <v>42</v>
      </c>
      <c r="D39" s="24">
        <v>627217.78</v>
      </c>
      <c r="E39" s="24">
        <v>412236.0</v>
      </c>
      <c r="F39" s="24">
        <v>62980.0</v>
      </c>
      <c r="G39" s="48">
        <v>9.958999364877739</v>
      </c>
      <c r="H39" s="48">
        <v>1521.5017126112227</v>
      </c>
      <c r="I39" s="49">
        <v>0.15277656488031127</v>
      </c>
      <c r="J39" s="24" t="s">
        <v>200</v>
      </c>
      <c r="K39" s="24" t="s">
        <v>201</v>
      </c>
      <c r="L39" s="24" t="s">
        <v>202</v>
      </c>
      <c r="M39" s="24" t="s">
        <v>217</v>
      </c>
      <c r="N39" s="24" t="s">
        <v>25</v>
      </c>
      <c r="O39" s="24" t="s">
        <v>154</v>
      </c>
      <c r="P39" s="24" t="s">
        <v>218</v>
      </c>
      <c r="Q39" s="24" t="s">
        <v>219</v>
      </c>
      <c r="R39" s="24" t="s">
        <v>29</v>
      </c>
      <c r="S39" s="24" t="s">
        <v>43</v>
      </c>
      <c r="T39" s="24" t="s">
        <v>44</v>
      </c>
      <c r="U39" s="24" t="s">
        <v>220</v>
      </c>
      <c r="V39" s="47" t="s">
        <v>45</v>
      </c>
    </row>
    <row r="40">
      <c r="A40" s="24" t="s">
        <v>64</v>
      </c>
      <c r="B40" s="24" t="s">
        <v>65</v>
      </c>
      <c r="C40" s="24" t="s">
        <v>51</v>
      </c>
      <c r="D40" s="24">
        <v>616903.45</v>
      </c>
      <c r="E40" s="24">
        <v>345593.0</v>
      </c>
      <c r="F40" s="24">
        <v>88721.0</v>
      </c>
      <c r="G40" s="48">
        <v>6.95329685192908</v>
      </c>
      <c r="H40" s="48">
        <v>1785.0577123957949</v>
      </c>
      <c r="I40" s="49">
        <v>0.2567210562713944</v>
      </c>
      <c r="J40" s="24" t="s">
        <v>213</v>
      </c>
      <c r="K40" s="24" t="s">
        <v>201</v>
      </c>
      <c r="L40" s="24" t="s">
        <v>208</v>
      </c>
      <c r="M40" s="24" t="s">
        <v>226</v>
      </c>
      <c r="N40" s="24" t="s">
        <v>25</v>
      </c>
      <c r="O40" s="24" t="s">
        <v>126</v>
      </c>
      <c r="P40" s="24" t="s">
        <v>204</v>
      </c>
      <c r="Q40" s="24" t="s">
        <v>205</v>
      </c>
      <c r="R40" s="24" t="s">
        <v>29</v>
      </c>
      <c r="S40" s="24" t="s">
        <v>30</v>
      </c>
      <c r="T40" s="24" t="s">
        <v>31</v>
      </c>
      <c r="U40" s="24" t="s">
        <v>212</v>
      </c>
      <c r="V40" s="47" t="s">
        <v>52</v>
      </c>
    </row>
    <row r="41">
      <c r="A41" s="24" t="s">
        <v>27</v>
      </c>
      <c r="B41" s="24" t="s">
        <v>28</v>
      </c>
      <c r="C41" s="24" t="s">
        <v>57</v>
      </c>
      <c r="D41" s="24">
        <v>613210.95</v>
      </c>
      <c r="E41" s="24">
        <v>269303.0</v>
      </c>
      <c r="F41" s="24">
        <v>90465.0</v>
      </c>
      <c r="G41" s="48">
        <v>6.778433095672359</v>
      </c>
      <c r="H41" s="48">
        <v>2277.029776868434</v>
      </c>
      <c r="I41" s="49">
        <v>0.3359227338722554</v>
      </c>
      <c r="J41" s="24" t="s">
        <v>207</v>
      </c>
      <c r="K41" s="24" t="s">
        <v>201</v>
      </c>
      <c r="L41" s="24" t="s">
        <v>208</v>
      </c>
      <c r="M41" s="24" t="s">
        <v>227</v>
      </c>
      <c r="N41" s="24" t="s">
        <v>25</v>
      </c>
      <c r="O41" s="24" t="s">
        <v>126</v>
      </c>
      <c r="P41" s="24" t="s">
        <v>228</v>
      </c>
      <c r="Q41" s="24" t="s">
        <v>205</v>
      </c>
      <c r="R41" s="24" t="s">
        <v>29</v>
      </c>
      <c r="S41" s="24" t="s">
        <v>30</v>
      </c>
      <c r="T41" s="24" t="s">
        <v>31</v>
      </c>
      <c r="U41" s="24" t="s">
        <v>212</v>
      </c>
      <c r="V41" s="47" t="s">
        <v>58</v>
      </c>
    </row>
    <row r="42">
      <c r="A42" s="24" t="s">
        <v>60</v>
      </c>
      <c r="B42" s="24" t="s">
        <v>61</v>
      </c>
      <c r="C42" s="24" t="s">
        <v>38</v>
      </c>
      <c r="D42" s="24">
        <v>590782.28</v>
      </c>
      <c r="E42" s="24">
        <v>215539.0</v>
      </c>
      <c r="F42" s="24">
        <v>96809.0</v>
      </c>
      <c r="G42" s="48">
        <v>6.1025553409290465</v>
      </c>
      <c r="H42" s="48">
        <v>2740.953052579812</v>
      </c>
      <c r="I42" s="49">
        <v>0.449148413976125</v>
      </c>
      <c r="J42" s="24" t="s">
        <v>200</v>
      </c>
      <c r="K42" s="24" t="s">
        <v>201</v>
      </c>
      <c r="L42" s="24" t="s">
        <v>208</v>
      </c>
      <c r="M42" s="24" t="s">
        <v>214</v>
      </c>
      <c r="N42" s="24" t="s">
        <v>25</v>
      </c>
      <c r="O42" s="24" t="s">
        <v>162</v>
      </c>
      <c r="P42" s="24" t="s">
        <v>215</v>
      </c>
      <c r="Q42" s="24" t="s">
        <v>205</v>
      </c>
      <c r="R42" s="24" t="s">
        <v>29</v>
      </c>
      <c r="S42" s="24" t="s">
        <v>30</v>
      </c>
      <c r="T42" s="24" t="s">
        <v>31</v>
      </c>
      <c r="U42" s="24" t="s">
        <v>212</v>
      </c>
      <c r="V42" s="47" t="s">
        <v>39</v>
      </c>
    </row>
    <row r="43">
      <c r="A43" s="24" t="s">
        <v>40</v>
      </c>
      <c r="B43" s="24" t="s">
        <v>41</v>
      </c>
      <c r="C43" s="24" t="s">
        <v>34</v>
      </c>
      <c r="D43" s="24">
        <v>580401.82</v>
      </c>
      <c r="E43" s="24">
        <v>223737.0</v>
      </c>
      <c r="F43" s="24">
        <v>84569.0</v>
      </c>
      <c r="G43" s="48">
        <v>6.863056439120717</v>
      </c>
      <c r="H43" s="48">
        <v>2594.1253346563153</v>
      </c>
      <c r="I43" s="49">
        <v>0.3779839722531365</v>
      </c>
      <c r="J43" s="24" t="s">
        <v>200</v>
      </c>
      <c r="K43" s="24" t="s">
        <v>201</v>
      </c>
      <c r="L43" s="24" t="s">
        <v>216</v>
      </c>
      <c r="M43" s="24" t="s">
        <v>210</v>
      </c>
      <c r="N43" s="24" t="s">
        <v>25</v>
      </c>
      <c r="O43" s="24" t="s">
        <v>126</v>
      </c>
      <c r="P43" s="24" t="s">
        <v>211</v>
      </c>
      <c r="Q43" s="24" t="s">
        <v>205</v>
      </c>
      <c r="R43" s="24" t="s">
        <v>29</v>
      </c>
      <c r="S43" s="24" t="s">
        <v>30</v>
      </c>
      <c r="T43" s="24" t="s">
        <v>31</v>
      </c>
      <c r="U43" s="24" t="s">
        <v>212</v>
      </c>
      <c r="V43" s="47" t="s">
        <v>35</v>
      </c>
    </row>
    <row r="44">
      <c r="A44" s="24" t="s">
        <v>40</v>
      </c>
      <c r="B44" s="24" t="s">
        <v>41</v>
      </c>
      <c r="C44" s="24" t="s">
        <v>42</v>
      </c>
      <c r="D44" s="24">
        <v>553615.64</v>
      </c>
      <c r="E44" s="24">
        <v>399055.0</v>
      </c>
      <c r="F44" s="24">
        <v>62310.0</v>
      </c>
      <c r="G44" s="48">
        <v>8.884860215053763</v>
      </c>
      <c r="H44" s="48">
        <v>1387.3166355514904</v>
      </c>
      <c r="I44" s="49">
        <v>0.1561438899399832</v>
      </c>
      <c r="J44" s="24" t="s">
        <v>200</v>
      </c>
      <c r="K44" s="24" t="s">
        <v>201</v>
      </c>
      <c r="L44" s="24" t="s">
        <v>216</v>
      </c>
      <c r="M44" s="24" t="s">
        <v>217</v>
      </c>
      <c r="N44" s="24" t="s">
        <v>25</v>
      </c>
      <c r="O44" s="24" t="s">
        <v>154</v>
      </c>
      <c r="P44" s="24" t="s">
        <v>218</v>
      </c>
      <c r="Q44" s="24" t="s">
        <v>219</v>
      </c>
      <c r="R44" s="24" t="s">
        <v>29</v>
      </c>
      <c r="S44" s="24" t="s">
        <v>43</v>
      </c>
      <c r="T44" s="24" t="s">
        <v>44</v>
      </c>
      <c r="U44" s="24" t="s">
        <v>220</v>
      </c>
      <c r="V44" s="47" t="s">
        <v>45</v>
      </c>
    </row>
    <row r="45">
      <c r="A45" s="24" t="s">
        <v>40</v>
      </c>
      <c r="B45" s="24" t="s">
        <v>41</v>
      </c>
      <c r="C45" s="24" t="s">
        <v>57</v>
      </c>
      <c r="D45" s="24">
        <v>548983.68</v>
      </c>
      <c r="E45" s="24">
        <v>171785.0</v>
      </c>
      <c r="F45" s="24">
        <v>77817.0</v>
      </c>
      <c r="G45" s="48">
        <v>7.054803963144301</v>
      </c>
      <c r="H45" s="48">
        <v>3195.7602817475336</v>
      </c>
      <c r="I45" s="49">
        <v>0.4529906569258084</v>
      </c>
      <c r="J45" s="24" t="s">
        <v>200</v>
      </c>
      <c r="K45" s="24" t="s">
        <v>201</v>
      </c>
      <c r="L45" s="24" t="s">
        <v>216</v>
      </c>
      <c r="M45" s="24" t="s">
        <v>227</v>
      </c>
      <c r="N45" s="24" t="s">
        <v>25</v>
      </c>
      <c r="O45" s="24" t="s">
        <v>126</v>
      </c>
      <c r="P45" s="24" t="s">
        <v>228</v>
      </c>
      <c r="Q45" s="24" t="s">
        <v>205</v>
      </c>
      <c r="R45" s="24" t="s">
        <v>29</v>
      </c>
      <c r="S45" s="24" t="s">
        <v>30</v>
      </c>
      <c r="T45" s="24" t="s">
        <v>31</v>
      </c>
      <c r="U45" s="24" t="s">
        <v>212</v>
      </c>
      <c r="V45" s="47" t="s">
        <v>58</v>
      </c>
    </row>
    <row r="46">
      <c r="A46" s="24" t="s">
        <v>70</v>
      </c>
      <c r="B46" s="24" t="s">
        <v>71</v>
      </c>
      <c r="C46" s="24" t="s">
        <v>34</v>
      </c>
      <c r="D46" s="24">
        <v>541160.26</v>
      </c>
      <c r="E46" s="24">
        <v>201130.0</v>
      </c>
      <c r="F46" s="24">
        <v>85453.0</v>
      </c>
      <c r="G46" s="48">
        <v>6.332840976911284</v>
      </c>
      <c r="H46" s="48">
        <v>2690.5994133147715</v>
      </c>
      <c r="I46" s="49">
        <v>0.42486451548749565</v>
      </c>
      <c r="J46" s="24" t="s">
        <v>200</v>
      </c>
      <c r="K46" s="24" t="s">
        <v>201</v>
      </c>
      <c r="L46" s="24" t="s">
        <v>230</v>
      </c>
      <c r="M46" s="24" t="s">
        <v>210</v>
      </c>
      <c r="N46" s="24" t="s">
        <v>25</v>
      </c>
      <c r="O46" s="24" t="s">
        <v>126</v>
      </c>
      <c r="P46" s="24" t="s">
        <v>211</v>
      </c>
      <c r="Q46" s="24" t="s">
        <v>205</v>
      </c>
      <c r="R46" s="24" t="s">
        <v>29</v>
      </c>
      <c r="S46" s="24" t="s">
        <v>30</v>
      </c>
      <c r="T46" s="24" t="s">
        <v>31</v>
      </c>
      <c r="U46" s="24" t="s">
        <v>212</v>
      </c>
      <c r="V46" s="47" t="s">
        <v>35</v>
      </c>
    </row>
    <row r="47">
      <c r="A47" s="24" t="s">
        <v>36</v>
      </c>
      <c r="B47" s="24" t="s">
        <v>37</v>
      </c>
      <c r="C47" s="24" t="s">
        <v>57</v>
      </c>
      <c r="D47" s="24">
        <v>533518.99</v>
      </c>
      <c r="E47" s="24">
        <v>168769.0</v>
      </c>
      <c r="F47" s="24">
        <v>69594.0</v>
      </c>
      <c r="G47" s="48">
        <v>7.666163606057993</v>
      </c>
      <c r="H47" s="48">
        <v>3161.238082823267</v>
      </c>
      <c r="I47" s="49">
        <v>0.41236245993043746</v>
      </c>
      <c r="J47" s="24" t="s">
        <v>213</v>
      </c>
      <c r="K47" s="24" t="s">
        <v>201</v>
      </c>
      <c r="L47" s="24" t="s">
        <v>202</v>
      </c>
      <c r="M47" s="24" t="s">
        <v>227</v>
      </c>
      <c r="N47" s="24" t="s">
        <v>25</v>
      </c>
      <c r="O47" s="24" t="s">
        <v>126</v>
      </c>
      <c r="P47" s="24" t="s">
        <v>228</v>
      </c>
      <c r="Q47" s="24" t="s">
        <v>205</v>
      </c>
      <c r="R47" s="24" t="s">
        <v>29</v>
      </c>
      <c r="S47" s="24" t="s">
        <v>30</v>
      </c>
      <c r="T47" s="24" t="s">
        <v>31</v>
      </c>
      <c r="U47" s="24" t="s">
        <v>212</v>
      </c>
      <c r="V47" s="47" t="s">
        <v>58</v>
      </c>
    </row>
    <row r="48">
      <c r="A48" s="24" t="s">
        <v>55</v>
      </c>
      <c r="B48" s="24" t="s">
        <v>56</v>
      </c>
      <c r="C48" s="24" t="s">
        <v>51</v>
      </c>
      <c r="D48" s="24">
        <v>526610.43</v>
      </c>
      <c r="E48" s="24">
        <v>238323.0</v>
      </c>
      <c r="F48" s="24">
        <v>66565.0</v>
      </c>
      <c r="G48" s="48">
        <v>7.911221062119734</v>
      </c>
      <c r="H48" s="48">
        <v>2209.6500547576193</v>
      </c>
      <c r="I48" s="49">
        <v>0.2793058160563605</v>
      </c>
      <c r="J48" s="24" t="s">
        <v>213</v>
      </c>
      <c r="K48" s="24" t="s">
        <v>201</v>
      </c>
      <c r="L48" s="24" t="s">
        <v>216</v>
      </c>
      <c r="M48" s="24" t="s">
        <v>226</v>
      </c>
      <c r="N48" s="24" t="s">
        <v>25</v>
      </c>
      <c r="O48" s="24" t="s">
        <v>126</v>
      </c>
      <c r="P48" s="24" t="s">
        <v>204</v>
      </c>
      <c r="Q48" s="24" t="s">
        <v>205</v>
      </c>
      <c r="R48" s="24" t="s">
        <v>29</v>
      </c>
      <c r="S48" s="24" t="s">
        <v>30</v>
      </c>
      <c r="T48" s="24" t="s">
        <v>31</v>
      </c>
      <c r="U48" s="24" t="s">
        <v>212</v>
      </c>
      <c r="V48" s="47" t="s">
        <v>52</v>
      </c>
    </row>
    <row r="49">
      <c r="A49" s="24" t="s">
        <v>64</v>
      </c>
      <c r="B49" s="24" t="s">
        <v>65</v>
      </c>
      <c r="C49" s="24" t="s">
        <v>49</v>
      </c>
      <c r="D49" s="24">
        <v>518993.34</v>
      </c>
      <c r="E49" s="24">
        <v>151935.0</v>
      </c>
      <c r="F49" s="24">
        <v>96076.0</v>
      </c>
      <c r="G49" s="48">
        <v>5.401904117573588</v>
      </c>
      <c r="H49" s="48">
        <v>3415.890611116596</v>
      </c>
      <c r="I49" s="49">
        <v>0.6323493599236516</v>
      </c>
      <c r="J49" s="24" t="s">
        <v>213</v>
      </c>
      <c r="K49" s="24" t="s">
        <v>201</v>
      </c>
      <c r="L49" s="24" t="s">
        <v>208</v>
      </c>
      <c r="M49" s="24" t="s">
        <v>224</v>
      </c>
      <c r="N49" s="24" t="s">
        <v>25</v>
      </c>
      <c r="O49" s="24" t="s">
        <v>126</v>
      </c>
      <c r="P49" s="24" t="s">
        <v>225</v>
      </c>
      <c r="Q49" s="24" t="s">
        <v>205</v>
      </c>
      <c r="R49" s="24" t="s">
        <v>29</v>
      </c>
      <c r="S49" s="24" t="s">
        <v>30</v>
      </c>
      <c r="T49" s="24" t="s">
        <v>31</v>
      </c>
      <c r="U49" s="24" t="s">
        <v>206</v>
      </c>
      <c r="V49" s="47" t="s">
        <v>50</v>
      </c>
    </row>
    <row r="50">
      <c r="A50" s="24" t="s">
        <v>62</v>
      </c>
      <c r="B50" s="24" t="s">
        <v>63</v>
      </c>
      <c r="C50" s="24" t="s">
        <v>42</v>
      </c>
      <c r="D50" s="24">
        <v>514652.8</v>
      </c>
      <c r="E50" s="24">
        <v>325160.0</v>
      </c>
      <c r="F50" s="24">
        <v>56442.0</v>
      </c>
      <c r="G50" s="48">
        <v>9.118259452181</v>
      </c>
      <c r="H50" s="48">
        <v>1582.7678681264608</v>
      </c>
      <c r="I50" s="49">
        <v>0.1735822364374462</v>
      </c>
      <c r="J50" s="24" t="s">
        <v>213</v>
      </c>
      <c r="K50" s="24" t="s">
        <v>209</v>
      </c>
      <c r="L50" s="24" t="s">
        <v>208</v>
      </c>
      <c r="M50" s="24" t="s">
        <v>217</v>
      </c>
      <c r="N50" s="24" t="s">
        <v>25</v>
      </c>
      <c r="O50" s="24" t="s">
        <v>154</v>
      </c>
      <c r="P50" s="24" t="s">
        <v>218</v>
      </c>
      <c r="Q50" s="24" t="s">
        <v>219</v>
      </c>
      <c r="R50" s="24" t="s">
        <v>29</v>
      </c>
      <c r="S50" s="24" t="s">
        <v>43</v>
      </c>
      <c r="T50" s="24" t="s">
        <v>44</v>
      </c>
      <c r="U50" s="24" t="s">
        <v>220</v>
      </c>
      <c r="V50" s="47" t="s">
        <v>45</v>
      </c>
    </row>
    <row r="51">
      <c r="A51" s="24" t="s">
        <v>55</v>
      </c>
      <c r="B51" s="24" t="s">
        <v>56</v>
      </c>
      <c r="C51" s="24" t="s">
        <v>38</v>
      </c>
      <c r="D51" s="24">
        <v>505880.01</v>
      </c>
      <c r="E51" s="24">
        <v>164528.0</v>
      </c>
      <c r="F51" s="24">
        <v>73572.0</v>
      </c>
      <c r="G51" s="48">
        <v>6.875985565160659</v>
      </c>
      <c r="H51" s="48">
        <v>3074.7350602936885</v>
      </c>
      <c r="I51" s="49">
        <v>0.4471700865506175</v>
      </c>
      <c r="J51" s="24" t="s">
        <v>213</v>
      </c>
      <c r="K51" s="24" t="s">
        <v>201</v>
      </c>
      <c r="L51" s="24" t="s">
        <v>216</v>
      </c>
      <c r="M51" s="24" t="s">
        <v>214</v>
      </c>
      <c r="N51" s="24" t="s">
        <v>25</v>
      </c>
      <c r="O51" s="24" t="s">
        <v>162</v>
      </c>
      <c r="P51" s="24" t="s">
        <v>215</v>
      </c>
      <c r="Q51" s="24" t="s">
        <v>205</v>
      </c>
      <c r="R51" s="24" t="s">
        <v>29</v>
      </c>
      <c r="S51" s="24" t="s">
        <v>30</v>
      </c>
      <c r="T51" s="24" t="s">
        <v>31</v>
      </c>
      <c r="U51" s="24" t="s">
        <v>212</v>
      </c>
      <c r="V51" s="47" t="s">
        <v>39</v>
      </c>
    </row>
    <row r="52">
      <c r="A52" s="24" t="s">
        <v>36</v>
      </c>
      <c r="B52" s="24" t="s">
        <v>37</v>
      </c>
      <c r="C52" s="24" t="s">
        <v>42</v>
      </c>
      <c r="D52" s="24">
        <v>500241.18</v>
      </c>
      <c r="E52" s="24">
        <v>329594.0</v>
      </c>
      <c r="F52" s="24">
        <v>55219.0</v>
      </c>
      <c r="G52" s="48">
        <v>9.059222006917908</v>
      </c>
      <c r="H52" s="48">
        <v>1517.7496556369351</v>
      </c>
      <c r="I52" s="49">
        <v>0.16753642359994417</v>
      </c>
      <c r="J52" s="24" t="s">
        <v>213</v>
      </c>
      <c r="K52" s="24" t="s">
        <v>201</v>
      </c>
      <c r="L52" s="24" t="s">
        <v>202</v>
      </c>
      <c r="M52" s="24" t="s">
        <v>217</v>
      </c>
      <c r="N52" s="24" t="s">
        <v>25</v>
      </c>
      <c r="O52" s="24" t="s">
        <v>154</v>
      </c>
      <c r="P52" s="24" t="s">
        <v>218</v>
      </c>
      <c r="Q52" s="24" t="s">
        <v>219</v>
      </c>
      <c r="R52" s="24" t="s">
        <v>29</v>
      </c>
      <c r="S52" s="24" t="s">
        <v>43</v>
      </c>
      <c r="T52" s="24" t="s">
        <v>44</v>
      </c>
      <c r="U52" s="24" t="s">
        <v>220</v>
      </c>
      <c r="V52" s="47" t="s">
        <v>45</v>
      </c>
    </row>
    <row r="53">
      <c r="A53" s="24" t="s">
        <v>27</v>
      </c>
      <c r="B53" s="24" t="s">
        <v>28</v>
      </c>
      <c r="C53" s="24" t="s">
        <v>72</v>
      </c>
      <c r="D53" s="24">
        <v>490531.21</v>
      </c>
      <c r="E53" s="24">
        <v>340171.0</v>
      </c>
      <c r="F53" s="24">
        <v>64140.0</v>
      </c>
      <c r="G53" s="48">
        <v>7.647820548799501</v>
      </c>
      <c r="H53" s="48">
        <v>1442.0136049222303</v>
      </c>
      <c r="I53" s="49">
        <v>0.18855222814408049</v>
      </c>
      <c r="J53" s="24" t="s">
        <v>207</v>
      </c>
      <c r="K53" s="24" t="s">
        <v>201</v>
      </c>
      <c r="L53" s="24" t="s">
        <v>208</v>
      </c>
      <c r="M53" s="24" t="s">
        <v>232</v>
      </c>
      <c r="N53" s="24" t="s">
        <v>25</v>
      </c>
      <c r="O53" s="24" t="s">
        <v>126</v>
      </c>
      <c r="P53" s="24" t="s">
        <v>204</v>
      </c>
      <c r="Q53" s="24" t="s">
        <v>205</v>
      </c>
      <c r="R53" s="24" t="s">
        <v>29</v>
      </c>
      <c r="S53" s="24" t="s">
        <v>30</v>
      </c>
      <c r="T53" s="24" t="s">
        <v>31</v>
      </c>
      <c r="U53" s="24" t="s">
        <v>212</v>
      </c>
      <c r="V53" s="47" t="s">
        <v>73</v>
      </c>
    </row>
    <row r="54">
      <c r="A54" s="24" t="s">
        <v>64</v>
      </c>
      <c r="B54" s="24" t="s">
        <v>65</v>
      </c>
      <c r="C54" s="24" t="s">
        <v>68</v>
      </c>
      <c r="D54" s="24">
        <v>485862.31</v>
      </c>
      <c r="E54" s="24">
        <v>169429.0</v>
      </c>
      <c r="F54" s="24">
        <v>34508.0</v>
      </c>
      <c r="G54" s="48">
        <v>14.07970064912484</v>
      </c>
      <c r="H54" s="48">
        <v>2867.645503426214</v>
      </c>
      <c r="I54" s="49">
        <v>0.20367233472427979</v>
      </c>
      <c r="J54" s="24" t="s">
        <v>213</v>
      </c>
      <c r="K54" s="24" t="s">
        <v>201</v>
      </c>
      <c r="L54" s="24" t="s">
        <v>208</v>
      </c>
      <c r="M54" s="24" t="s">
        <v>231</v>
      </c>
      <c r="N54" s="24" t="s">
        <v>25</v>
      </c>
      <c r="O54" s="24" t="s">
        <v>162</v>
      </c>
      <c r="P54" s="24" t="s">
        <v>215</v>
      </c>
      <c r="Q54" s="24" t="s">
        <v>223</v>
      </c>
      <c r="R54" s="24" t="s">
        <v>47</v>
      </c>
      <c r="S54" s="24" t="s">
        <v>30</v>
      </c>
      <c r="T54" s="24" t="s">
        <v>31</v>
      </c>
      <c r="U54" s="24" t="s">
        <v>212</v>
      </c>
      <c r="V54" s="47" t="s">
        <v>69</v>
      </c>
    </row>
    <row r="55">
      <c r="A55" s="24" t="s">
        <v>22</v>
      </c>
      <c r="B55" s="24" t="s">
        <v>23</v>
      </c>
      <c r="C55" s="24" t="s">
        <v>72</v>
      </c>
      <c r="D55" s="24">
        <v>467915.73</v>
      </c>
      <c r="E55" s="24">
        <v>210009.0</v>
      </c>
      <c r="F55" s="24">
        <v>58102.0</v>
      </c>
      <c r="G55" s="48">
        <v>8.053349798629995</v>
      </c>
      <c r="H55" s="48">
        <v>2228.0746539434026</v>
      </c>
      <c r="I55" s="49">
        <v>0.276664333433329</v>
      </c>
      <c r="J55" s="24" t="s">
        <v>200</v>
      </c>
      <c r="K55" s="24" t="s">
        <v>201</v>
      </c>
      <c r="L55" s="24" t="s">
        <v>202</v>
      </c>
      <c r="M55" s="24" t="s">
        <v>232</v>
      </c>
      <c r="N55" s="24" t="s">
        <v>25</v>
      </c>
      <c r="O55" s="24" t="s">
        <v>126</v>
      </c>
      <c r="P55" s="24" t="s">
        <v>204</v>
      </c>
      <c r="Q55" s="24" t="s">
        <v>205</v>
      </c>
      <c r="R55" s="24" t="s">
        <v>29</v>
      </c>
      <c r="S55" s="24" t="s">
        <v>30</v>
      </c>
      <c r="T55" s="24" t="s">
        <v>31</v>
      </c>
      <c r="U55" s="24" t="s">
        <v>212</v>
      </c>
      <c r="V55" s="47" t="s">
        <v>73</v>
      </c>
    </row>
    <row r="56">
      <c r="A56" s="24" t="s">
        <v>64</v>
      </c>
      <c r="B56" s="24" t="s">
        <v>65</v>
      </c>
      <c r="C56" s="24" t="s">
        <v>38</v>
      </c>
      <c r="D56" s="24">
        <v>466359.55</v>
      </c>
      <c r="E56" s="24">
        <v>187815.0</v>
      </c>
      <c r="F56" s="24">
        <v>74363.0</v>
      </c>
      <c r="G56" s="48">
        <v>6.271392359103317</v>
      </c>
      <c r="H56" s="48">
        <v>2483.079360008519</v>
      </c>
      <c r="I56" s="49">
        <v>0.3959374916806432</v>
      </c>
      <c r="J56" s="24" t="s">
        <v>213</v>
      </c>
      <c r="K56" s="24" t="s">
        <v>201</v>
      </c>
      <c r="L56" s="24" t="s">
        <v>208</v>
      </c>
      <c r="M56" s="24" t="s">
        <v>214</v>
      </c>
      <c r="N56" s="24" t="s">
        <v>25</v>
      </c>
      <c r="O56" s="24" t="s">
        <v>162</v>
      </c>
      <c r="P56" s="24" t="s">
        <v>215</v>
      </c>
      <c r="Q56" s="24" t="s">
        <v>205</v>
      </c>
      <c r="R56" s="24" t="s">
        <v>29</v>
      </c>
      <c r="S56" s="24" t="s">
        <v>30</v>
      </c>
      <c r="T56" s="24" t="s">
        <v>31</v>
      </c>
      <c r="U56" s="24" t="s">
        <v>212</v>
      </c>
      <c r="V56" s="47" t="s">
        <v>39</v>
      </c>
    </row>
    <row r="57">
      <c r="A57" s="24" t="s">
        <v>76</v>
      </c>
      <c r="B57" s="24" t="s">
        <v>77</v>
      </c>
      <c r="C57" s="24" t="s">
        <v>24</v>
      </c>
      <c r="D57" s="24">
        <v>461741.79</v>
      </c>
      <c r="E57" s="24">
        <v>141431.0</v>
      </c>
      <c r="F57" s="24">
        <v>61352.0</v>
      </c>
      <c r="G57" s="48">
        <v>7.526108195331855</v>
      </c>
      <c r="H57" s="48">
        <v>3264.7848774313975</v>
      </c>
      <c r="I57" s="49">
        <v>0.43379457120433285</v>
      </c>
      <c r="J57" s="24" t="s">
        <v>233</v>
      </c>
      <c r="K57" s="24" t="s">
        <v>201</v>
      </c>
      <c r="L57" s="24" t="s">
        <v>202</v>
      </c>
      <c r="M57" s="24" t="s">
        <v>203</v>
      </c>
      <c r="N57" s="24" t="s">
        <v>25</v>
      </c>
      <c r="O57" s="24" t="s">
        <v>126</v>
      </c>
      <c r="P57" s="24" t="s">
        <v>204</v>
      </c>
      <c r="Q57" s="24" t="s">
        <v>205</v>
      </c>
      <c r="R57" s="24" t="s">
        <v>29</v>
      </c>
      <c r="S57" s="24" t="s">
        <v>30</v>
      </c>
      <c r="T57" s="24" t="s">
        <v>31</v>
      </c>
      <c r="U57" s="24" t="s">
        <v>206</v>
      </c>
      <c r="V57" s="24" t="s">
        <v>26</v>
      </c>
    </row>
    <row r="58">
      <c r="A58" s="24" t="s">
        <v>78</v>
      </c>
      <c r="B58" s="24" t="s">
        <v>79</v>
      </c>
      <c r="C58" s="24" t="s">
        <v>24</v>
      </c>
      <c r="D58" s="24">
        <v>453581.55</v>
      </c>
      <c r="E58" s="24">
        <v>117243.0</v>
      </c>
      <c r="F58" s="24">
        <v>68320.0</v>
      </c>
      <c r="G58" s="48">
        <v>6.6390742096018736</v>
      </c>
      <c r="H58" s="48">
        <v>3868.730329316036</v>
      </c>
      <c r="I58" s="49">
        <v>0.5827213564988954</v>
      </c>
      <c r="J58" s="24" t="s">
        <v>233</v>
      </c>
      <c r="K58" s="24" t="s">
        <v>201</v>
      </c>
      <c r="L58" s="24" t="s">
        <v>208</v>
      </c>
      <c r="M58" s="24" t="s">
        <v>203</v>
      </c>
      <c r="N58" s="24" t="s">
        <v>25</v>
      </c>
      <c r="O58" s="24" t="s">
        <v>126</v>
      </c>
      <c r="P58" s="24" t="s">
        <v>204</v>
      </c>
      <c r="Q58" s="24" t="s">
        <v>205</v>
      </c>
      <c r="R58" s="24" t="s">
        <v>29</v>
      </c>
      <c r="S58" s="24" t="s">
        <v>30</v>
      </c>
      <c r="T58" s="24" t="s">
        <v>31</v>
      </c>
      <c r="U58" s="24" t="s">
        <v>206</v>
      </c>
      <c r="V58" s="24" t="s">
        <v>26</v>
      </c>
    </row>
    <row r="59">
      <c r="A59" s="24" t="s">
        <v>66</v>
      </c>
      <c r="B59" s="24" t="s">
        <v>67</v>
      </c>
      <c r="C59" s="24" t="s">
        <v>38</v>
      </c>
      <c r="D59" s="24">
        <v>449824.4</v>
      </c>
      <c r="E59" s="24">
        <v>149651.0</v>
      </c>
      <c r="F59" s="24">
        <v>70771.0</v>
      </c>
      <c r="G59" s="48">
        <v>6.356055446439926</v>
      </c>
      <c r="H59" s="48">
        <v>3005.8228812370116</v>
      </c>
      <c r="I59" s="49">
        <v>0.4729069635351585</v>
      </c>
      <c r="J59" s="24" t="s">
        <v>213</v>
      </c>
      <c r="K59" s="24" t="s">
        <v>201</v>
      </c>
      <c r="L59" s="24" t="s">
        <v>230</v>
      </c>
      <c r="M59" s="24" t="s">
        <v>214</v>
      </c>
      <c r="N59" s="24" t="s">
        <v>25</v>
      </c>
      <c r="O59" s="24" t="s">
        <v>162</v>
      </c>
      <c r="P59" s="24" t="s">
        <v>215</v>
      </c>
      <c r="Q59" s="24" t="s">
        <v>205</v>
      </c>
      <c r="R59" s="24" t="s">
        <v>29</v>
      </c>
      <c r="S59" s="24" t="s">
        <v>30</v>
      </c>
      <c r="T59" s="24" t="s">
        <v>31</v>
      </c>
      <c r="U59" s="24" t="s">
        <v>212</v>
      </c>
      <c r="V59" s="47" t="s">
        <v>39</v>
      </c>
    </row>
    <row r="60">
      <c r="A60" s="24" t="s">
        <v>53</v>
      </c>
      <c r="B60" s="24" t="s">
        <v>54</v>
      </c>
      <c r="C60" s="24" t="s">
        <v>51</v>
      </c>
      <c r="D60" s="24">
        <v>446680.39</v>
      </c>
      <c r="E60" s="24">
        <v>210396.0</v>
      </c>
      <c r="F60" s="24">
        <v>67903.0</v>
      </c>
      <c r="G60" s="48">
        <v>6.578212891919356</v>
      </c>
      <c r="H60" s="48">
        <v>2123.046017985133</v>
      </c>
      <c r="I60" s="49">
        <v>0.32273902545675776</v>
      </c>
      <c r="J60" s="24" t="s">
        <v>200</v>
      </c>
      <c r="K60" s="24" t="s">
        <v>209</v>
      </c>
      <c r="L60" s="24" t="s">
        <v>208</v>
      </c>
      <c r="M60" s="24" t="s">
        <v>226</v>
      </c>
      <c r="N60" s="24" t="s">
        <v>25</v>
      </c>
      <c r="O60" s="24" t="s">
        <v>126</v>
      </c>
      <c r="P60" s="24" t="s">
        <v>204</v>
      </c>
      <c r="Q60" s="24" t="s">
        <v>205</v>
      </c>
      <c r="R60" s="24" t="s">
        <v>29</v>
      </c>
      <c r="S60" s="24" t="s">
        <v>30</v>
      </c>
      <c r="T60" s="24" t="s">
        <v>31</v>
      </c>
      <c r="U60" s="24" t="s">
        <v>212</v>
      </c>
      <c r="V60" s="47" t="s">
        <v>52</v>
      </c>
    </row>
    <row r="61">
      <c r="A61" s="24" t="s">
        <v>70</v>
      </c>
      <c r="B61" s="24" t="s">
        <v>71</v>
      </c>
      <c r="C61" s="24" t="s">
        <v>51</v>
      </c>
      <c r="D61" s="24">
        <v>446601.19</v>
      </c>
      <c r="E61" s="24">
        <v>181523.0</v>
      </c>
      <c r="F61" s="24">
        <v>65324.0</v>
      </c>
      <c r="G61" s="48">
        <v>6.836709172738963</v>
      </c>
      <c r="H61" s="48">
        <v>2460.3008434192916</v>
      </c>
      <c r="I61" s="49">
        <v>0.35986624284525925</v>
      </c>
      <c r="J61" s="24" t="s">
        <v>200</v>
      </c>
      <c r="K61" s="24" t="s">
        <v>201</v>
      </c>
      <c r="L61" s="24" t="s">
        <v>230</v>
      </c>
      <c r="M61" s="24" t="s">
        <v>226</v>
      </c>
      <c r="N61" s="24" t="s">
        <v>25</v>
      </c>
      <c r="O61" s="24" t="s">
        <v>126</v>
      </c>
      <c r="P61" s="24" t="s">
        <v>204</v>
      </c>
      <c r="Q61" s="24" t="s">
        <v>205</v>
      </c>
      <c r="R61" s="24" t="s">
        <v>29</v>
      </c>
      <c r="S61" s="24" t="s">
        <v>30</v>
      </c>
      <c r="T61" s="24" t="s">
        <v>31</v>
      </c>
      <c r="U61" s="24" t="s">
        <v>212</v>
      </c>
      <c r="V61" s="47" t="s">
        <v>52</v>
      </c>
    </row>
    <row r="62">
      <c r="A62" s="24" t="s">
        <v>64</v>
      </c>
      <c r="B62" s="24" t="s">
        <v>65</v>
      </c>
      <c r="C62" s="24" t="s">
        <v>46</v>
      </c>
      <c r="D62" s="24">
        <v>446538.67</v>
      </c>
      <c r="E62" s="24">
        <v>165396.0</v>
      </c>
      <c r="F62" s="24">
        <v>38707.0</v>
      </c>
      <c r="G62" s="48">
        <v>11.536380241300023</v>
      </c>
      <c r="H62" s="48">
        <v>2699.815412706474</v>
      </c>
      <c r="I62" s="49">
        <v>0.23402621586979128</v>
      </c>
      <c r="J62" s="24" t="s">
        <v>213</v>
      </c>
      <c r="K62" s="24" t="s">
        <v>201</v>
      </c>
      <c r="L62" s="24" t="s">
        <v>208</v>
      </c>
      <c r="M62" s="24" t="s">
        <v>221</v>
      </c>
      <c r="N62" s="24" t="s">
        <v>25</v>
      </c>
      <c r="O62" s="24" t="s">
        <v>126</v>
      </c>
      <c r="P62" s="24" t="s">
        <v>222</v>
      </c>
      <c r="Q62" s="24" t="s">
        <v>223</v>
      </c>
      <c r="R62" s="24" t="s">
        <v>47</v>
      </c>
      <c r="S62" s="24" t="s">
        <v>30</v>
      </c>
      <c r="T62" s="24" t="s">
        <v>31</v>
      </c>
      <c r="U62" s="24" t="s">
        <v>206</v>
      </c>
      <c r="V62" s="47" t="s">
        <v>48</v>
      </c>
    </row>
    <row r="63">
      <c r="A63" s="24" t="s">
        <v>80</v>
      </c>
      <c r="B63" s="24" t="s">
        <v>81</v>
      </c>
      <c r="C63" s="24" t="s">
        <v>24</v>
      </c>
      <c r="D63" s="24">
        <v>444577.01</v>
      </c>
      <c r="E63" s="24">
        <v>132457.0</v>
      </c>
      <c r="F63" s="24">
        <v>85912.0</v>
      </c>
      <c r="G63" s="48">
        <v>5.174795255610392</v>
      </c>
      <c r="H63" s="48">
        <v>3356.387431392829</v>
      </c>
      <c r="I63" s="49">
        <v>0.648602942841828</v>
      </c>
      <c r="J63" s="24" t="s">
        <v>207</v>
      </c>
      <c r="K63" s="24" t="s">
        <v>201</v>
      </c>
      <c r="L63" s="24" t="s">
        <v>202</v>
      </c>
      <c r="M63" s="24" t="s">
        <v>203</v>
      </c>
      <c r="N63" s="24" t="s">
        <v>25</v>
      </c>
      <c r="O63" s="24" t="s">
        <v>126</v>
      </c>
      <c r="P63" s="24" t="s">
        <v>204</v>
      </c>
      <c r="Q63" s="24" t="s">
        <v>205</v>
      </c>
      <c r="R63" s="24" t="s">
        <v>29</v>
      </c>
      <c r="S63" s="24" t="s">
        <v>30</v>
      </c>
      <c r="T63" s="24" t="s">
        <v>31</v>
      </c>
      <c r="U63" s="24" t="s">
        <v>206</v>
      </c>
      <c r="V63" s="24" t="s">
        <v>26</v>
      </c>
    </row>
    <row r="64">
      <c r="A64" s="24" t="s">
        <v>62</v>
      </c>
      <c r="B64" s="24" t="s">
        <v>63</v>
      </c>
      <c r="C64" s="24" t="s">
        <v>49</v>
      </c>
      <c r="D64" s="24">
        <v>431446.22</v>
      </c>
      <c r="E64" s="24">
        <v>121191.0</v>
      </c>
      <c r="F64" s="24">
        <v>70651.0</v>
      </c>
      <c r="G64" s="48">
        <v>6.106724887121201</v>
      </c>
      <c r="H64" s="48">
        <v>3560.0516540007093</v>
      </c>
      <c r="I64" s="49">
        <v>0.5829723329290128</v>
      </c>
      <c r="J64" s="24" t="s">
        <v>213</v>
      </c>
      <c r="K64" s="24" t="s">
        <v>209</v>
      </c>
      <c r="L64" s="24" t="s">
        <v>208</v>
      </c>
      <c r="M64" s="24" t="s">
        <v>224</v>
      </c>
      <c r="N64" s="24" t="s">
        <v>25</v>
      </c>
      <c r="O64" s="24" t="s">
        <v>126</v>
      </c>
      <c r="P64" s="24" t="s">
        <v>225</v>
      </c>
      <c r="Q64" s="24" t="s">
        <v>205</v>
      </c>
      <c r="R64" s="24" t="s">
        <v>29</v>
      </c>
      <c r="S64" s="24" t="s">
        <v>30</v>
      </c>
      <c r="T64" s="24" t="s">
        <v>31</v>
      </c>
      <c r="U64" s="24" t="s">
        <v>206</v>
      </c>
      <c r="V64" s="47" t="s">
        <v>50</v>
      </c>
    </row>
    <row r="65">
      <c r="A65" s="24" t="s">
        <v>70</v>
      </c>
      <c r="B65" s="24" t="s">
        <v>71</v>
      </c>
      <c r="C65" s="24" t="s">
        <v>24</v>
      </c>
      <c r="D65" s="24">
        <v>429309.81</v>
      </c>
      <c r="E65" s="24">
        <v>141592.0</v>
      </c>
      <c r="F65" s="24">
        <v>69008.0</v>
      </c>
      <c r="G65" s="48">
        <v>6.2211600104335725</v>
      </c>
      <c r="H65" s="48">
        <v>3032.020241256568</v>
      </c>
      <c r="I65" s="49">
        <v>0.4873721679190915</v>
      </c>
      <c r="J65" s="24" t="s">
        <v>200</v>
      </c>
      <c r="K65" s="24" t="s">
        <v>201</v>
      </c>
      <c r="L65" s="24" t="s">
        <v>230</v>
      </c>
      <c r="M65" s="24" t="s">
        <v>203</v>
      </c>
      <c r="N65" s="24" t="s">
        <v>25</v>
      </c>
      <c r="O65" s="24" t="s">
        <v>126</v>
      </c>
      <c r="P65" s="24" t="s">
        <v>204</v>
      </c>
      <c r="Q65" s="24" t="s">
        <v>205</v>
      </c>
      <c r="R65" s="24" t="s">
        <v>29</v>
      </c>
      <c r="S65" s="24" t="s">
        <v>30</v>
      </c>
      <c r="T65" s="24" t="s">
        <v>31</v>
      </c>
      <c r="U65" s="24" t="s">
        <v>206</v>
      </c>
      <c r="V65" s="24" t="s">
        <v>26</v>
      </c>
    </row>
    <row r="66">
      <c r="A66" s="24" t="s">
        <v>27</v>
      </c>
      <c r="B66" s="24" t="s">
        <v>28</v>
      </c>
      <c r="C66" s="24" t="s">
        <v>82</v>
      </c>
      <c r="D66" s="24">
        <v>428038.67</v>
      </c>
      <c r="E66" s="24">
        <v>200262.0</v>
      </c>
      <c r="F66" s="24">
        <v>67844.0</v>
      </c>
      <c r="G66" s="48">
        <v>6.309160279464654</v>
      </c>
      <c r="H66" s="48">
        <v>2137.3933646922533</v>
      </c>
      <c r="I66" s="49">
        <v>0.33877620317384227</v>
      </c>
      <c r="J66" s="24" t="s">
        <v>207</v>
      </c>
      <c r="K66" s="24" t="s">
        <v>201</v>
      </c>
      <c r="L66" s="24" t="s">
        <v>208</v>
      </c>
      <c r="M66" s="24" t="s">
        <v>234</v>
      </c>
      <c r="N66" s="24" t="s">
        <v>25</v>
      </c>
      <c r="O66" s="24" t="s">
        <v>172</v>
      </c>
      <c r="P66" s="24" t="s">
        <v>235</v>
      </c>
      <c r="Q66" s="24" t="s">
        <v>205</v>
      </c>
      <c r="R66" s="24" t="s">
        <v>29</v>
      </c>
      <c r="S66" s="24" t="s">
        <v>30</v>
      </c>
      <c r="T66" s="24" t="s">
        <v>31</v>
      </c>
      <c r="U66" s="24" t="s">
        <v>212</v>
      </c>
      <c r="V66" s="47" t="s">
        <v>236</v>
      </c>
    </row>
    <row r="67">
      <c r="A67" s="24" t="s">
        <v>64</v>
      </c>
      <c r="B67" s="24" t="s">
        <v>65</v>
      </c>
      <c r="C67" s="24" t="s">
        <v>42</v>
      </c>
      <c r="D67" s="24">
        <v>426505.01</v>
      </c>
      <c r="E67" s="24">
        <v>320827.0</v>
      </c>
      <c r="F67" s="24">
        <v>48369.0</v>
      </c>
      <c r="G67" s="48">
        <v>8.81773470611342</v>
      </c>
      <c r="H67" s="48">
        <v>1329.3925074884596</v>
      </c>
      <c r="I67" s="49">
        <v>0.1507634955910818</v>
      </c>
      <c r="J67" s="24" t="s">
        <v>213</v>
      </c>
      <c r="K67" s="24" t="s">
        <v>201</v>
      </c>
      <c r="L67" s="24" t="s">
        <v>208</v>
      </c>
      <c r="M67" s="24" t="s">
        <v>217</v>
      </c>
      <c r="N67" s="24" t="s">
        <v>25</v>
      </c>
      <c r="O67" s="24" t="s">
        <v>154</v>
      </c>
      <c r="P67" s="24" t="s">
        <v>218</v>
      </c>
      <c r="Q67" s="24" t="s">
        <v>219</v>
      </c>
      <c r="R67" s="24" t="s">
        <v>29</v>
      </c>
      <c r="S67" s="24" t="s">
        <v>43</v>
      </c>
      <c r="T67" s="24" t="s">
        <v>44</v>
      </c>
      <c r="U67" s="24" t="s">
        <v>220</v>
      </c>
      <c r="V67" s="47" t="s">
        <v>45</v>
      </c>
    </row>
    <row r="68">
      <c r="A68" s="24" t="s">
        <v>60</v>
      </c>
      <c r="B68" s="24" t="s">
        <v>61</v>
      </c>
      <c r="C68" s="24" t="s">
        <v>51</v>
      </c>
      <c r="D68" s="24">
        <v>419438.39</v>
      </c>
      <c r="E68" s="24">
        <v>227609.0</v>
      </c>
      <c r="F68" s="24">
        <v>60450.0</v>
      </c>
      <c r="G68" s="48">
        <v>6.938600330851944</v>
      </c>
      <c r="H68" s="48">
        <v>1842.8023057084738</v>
      </c>
      <c r="I68" s="49">
        <v>0.2655870374194342</v>
      </c>
      <c r="J68" s="24" t="s">
        <v>200</v>
      </c>
      <c r="K68" s="24" t="s">
        <v>201</v>
      </c>
      <c r="L68" s="24" t="s">
        <v>208</v>
      </c>
      <c r="M68" s="24" t="s">
        <v>226</v>
      </c>
      <c r="N68" s="24" t="s">
        <v>25</v>
      </c>
      <c r="O68" s="24" t="s">
        <v>126</v>
      </c>
      <c r="P68" s="24" t="s">
        <v>204</v>
      </c>
      <c r="Q68" s="24" t="s">
        <v>205</v>
      </c>
      <c r="R68" s="24" t="s">
        <v>29</v>
      </c>
      <c r="S68" s="24" t="s">
        <v>30</v>
      </c>
      <c r="T68" s="24" t="s">
        <v>31</v>
      </c>
      <c r="U68" s="24" t="s">
        <v>212</v>
      </c>
      <c r="V68" s="47" t="s">
        <v>52</v>
      </c>
    </row>
    <row r="69">
      <c r="A69" s="24" t="s">
        <v>32</v>
      </c>
      <c r="B69" s="24" t="s">
        <v>33</v>
      </c>
      <c r="C69" s="24" t="s">
        <v>72</v>
      </c>
      <c r="D69" s="24">
        <v>407241.75</v>
      </c>
      <c r="E69" s="24">
        <v>156392.0</v>
      </c>
      <c r="F69" s="24">
        <v>53111.0</v>
      </c>
      <c r="G69" s="48">
        <v>7.667747735873925</v>
      </c>
      <c r="H69" s="48">
        <v>2603.9807023377157</v>
      </c>
      <c r="I69" s="49">
        <v>0.3396017699115044</v>
      </c>
      <c r="J69" s="24" t="s">
        <v>200</v>
      </c>
      <c r="K69" s="24" t="s">
        <v>209</v>
      </c>
      <c r="L69" s="24" t="s">
        <v>202</v>
      </c>
      <c r="M69" s="24" t="s">
        <v>232</v>
      </c>
      <c r="N69" s="24" t="s">
        <v>25</v>
      </c>
      <c r="O69" s="24" t="s">
        <v>126</v>
      </c>
      <c r="P69" s="24" t="s">
        <v>204</v>
      </c>
      <c r="Q69" s="24" t="s">
        <v>205</v>
      </c>
      <c r="R69" s="24" t="s">
        <v>29</v>
      </c>
      <c r="S69" s="24" t="s">
        <v>30</v>
      </c>
      <c r="T69" s="24" t="s">
        <v>31</v>
      </c>
      <c r="U69" s="24" t="s">
        <v>212</v>
      </c>
      <c r="V69" s="47" t="s">
        <v>73</v>
      </c>
    </row>
    <row r="70">
      <c r="A70" s="24" t="s">
        <v>27</v>
      </c>
      <c r="B70" s="24" t="s">
        <v>28</v>
      </c>
      <c r="C70" s="24" t="s">
        <v>84</v>
      </c>
      <c r="D70" s="24">
        <v>399565.02</v>
      </c>
      <c r="E70" s="24">
        <v>140888.0</v>
      </c>
      <c r="F70" s="24">
        <v>57320.0</v>
      </c>
      <c r="G70" s="48">
        <v>6.970778436845778</v>
      </c>
      <c r="H70" s="48">
        <v>2836.0472148089266</v>
      </c>
      <c r="I70" s="49">
        <v>0.4068479927318153</v>
      </c>
      <c r="J70" s="24" t="s">
        <v>207</v>
      </c>
      <c r="K70" s="24" t="s">
        <v>201</v>
      </c>
      <c r="L70" s="24" t="s">
        <v>208</v>
      </c>
      <c r="M70" s="24" t="s">
        <v>237</v>
      </c>
      <c r="N70" s="24" t="s">
        <v>25</v>
      </c>
      <c r="O70" s="24" t="s">
        <v>126</v>
      </c>
      <c r="P70" s="24" t="s">
        <v>238</v>
      </c>
      <c r="Q70" s="24" t="s">
        <v>205</v>
      </c>
      <c r="R70" s="24" t="s">
        <v>29</v>
      </c>
      <c r="S70" s="24" t="s">
        <v>30</v>
      </c>
      <c r="T70" s="24" t="s">
        <v>31</v>
      </c>
      <c r="U70" s="24" t="s">
        <v>212</v>
      </c>
      <c r="V70" s="47" t="s">
        <v>85</v>
      </c>
    </row>
    <row r="71">
      <c r="A71" s="24" t="s">
        <v>80</v>
      </c>
      <c r="B71" s="24" t="s">
        <v>81</v>
      </c>
      <c r="C71" s="24" t="s">
        <v>46</v>
      </c>
      <c r="D71" s="24">
        <v>393959.63</v>
      </c>
      <c r="E71" s="24">
        <v>194669.0</v>
      </c>
      <c r="F71" s="24">
        <v>23802.0</v>
      </c>
      <c r="G71" s="48">
        <v>16.551534744979413</v>
      </c>
      <c r="H71" s="48">
        <v>2023.7409654336336</v>
      </c>
      <c r="I71" s="49">
        <v>0.12226908239113572</v>
      </c>
      <c r="J71" s="24" t="s">
        <v>207</v>
      </c>
      <c r="K71" s="24" t="s">
        <v>201</v>
      </c>
      <c r="L71" s="24" t="s">
        <v>202</v>
      </c>
      <c r="M71" s="24" t="s">
        <v>221</v>
      </c>
      <c r="N71" s="24" t="s">
        <v>25</v>
      </c>
      <c r="O71" s="24" t="s">
        <v>126</v>
      </c>
      <c r="P71" s="24" t="s">
        <v>222</v>
      </c>
      <c r="Q71" s="24" t="s">
        <v>223</v>
      </c>
      <c r="R71" s="24" t="s">
        <v>47</v>
      </c>
      <c r="S71" s="24" t="s">
        <v>30</v>
      </c>
      <c r="T71" s="24" t="s">
        <v>31</v>
      </c>
      <c r="U71" s="24" t="s">
        <v>206</v>
      </c>
      <c r="V71" s="47" t="s">
        <v>48</v>
      </c>
    </row>
    <row r="72">
      <c r="A72" s="24" t="s">
        <v>60</v>
      </c>
      <c r="B72" s="24" t="s">
        <v>61</v>
      </c>
      <c r="C72" s="24" t="s">
        <v>34</v>
      </c>
      <c r="D72" s="24">
        <v>393925.45</v>
      </c>
      <c r="E72" s="24">
        <v>172397.0</v>
      </c>
      <c r="F72" s="24">
        <v>62027.0</v>
      </c>
      <c r="G72" s="48">
        <v>6.350870588614636</v>
      </c>
      <c r="H72" s="48">
        <v>2284.9901680423673</v>
      </c>
      <c r="I72" s="49">
        <v>0.35979164370609695</v>
      </c>
      <c r="J72" s="24" t="s">
        <v>200</v>
      </c>
      <c r="K72" s="24" t="s">
        <v>201</v>
      </c>
      <c r="L72" s="24" t="s">
        <v>208</v>
      </c>
      <c r="M72" s="24" t="s">
        <v>210</v>
      </c>
      <c r="N72" s="24" t="s">
        <v>25</v>
      </c>
      <c r="O72" s="24" t="s">
        <v>126</v>
      </c>
      <c r="P72" s="24" t="s">
        <v>211</v>
      </c>
      <c r="Q72" s="24" t="s">
        <v>205</v>
      </c>
      <c r="R72" s="24" t="s">
        <v>29</v>
      </c>
      <c r="S72" s="24" t="s">
        <v>30</v>
      </c>
      <c r="T72" s="24" t="s">
        <v>31</v>
      </c>
      <c r="U72" s="24" t="s">
        <v>212</v>
      </c>
      <c r="V72" s="47" t="s">
        <v>35</v>
      </c>
    </row>
    <row r="73">
      <c r="A73" s="24" t="s">
        <v>53</v>
      </c>
      <c r="B73" s="24" t="s">
        <v>54</v>
      </c>
      <c r="C73" s="24" t="s">
        <v>34</v>
      </c>
      <c r="D73" s="24">
        <v>393878.72</v>
      </c>
      <c r="E73" s="24">
        <v>156187.0</v>
      </c>
      <c r="F73" s="24">
        <v>61128.0</v>
      </c>
      <c r="G73" s="48">
        <v>6.443507394320115</v>
      </c>
      <c r="H73" s="48">
        <v>2521.8406141356195</v>
      </c>
      <c r="I73" s="49">
        <v>0.39137700320769336</v>
      </c>
      <c r="J73" s="24" t="s">
        <v>200</v>
      </c>
      <c r="K73" s="24" t="s">
        <v>209</v>
      </c>
      <c r="L73" s="24" t="s">
        <v>208</v>
      </c>
      <c r="M73" s="24" t="s">
        <v>210</v>
      </c>
      <c r="N73" s="24" t="s">
        <v>25</v>
      </c>
      <c r="O73" s="24" t="s">
        <v>126</v>
      </c>
      <c r="P73" s="24" t="s">
        <v>211</v>
      </c>
      <c r="Q73" s="24" t="s">
        <v>205</v>
      </c>
      <c r="R73" s="24" t="s">
        <v>29</v>
      </c>
      <c r="S73" s="24" t="s">
        <v>30</v>
      </c>
      <c r="T73" s="24" t="s">
        <v>31</v>
      </c>
      <c r="U73" s="24" t="s">
        <v>212</v>
      </c>
      <c r="V73" s="47" t="s">
        <v>35</v>
      </c>
    </row>
    <row r="74">
      <c r="A74" s="24" t="s">
        <v>70</v>
      </c>
      <c r="B74" s="24" t="s">
        <v>71</v>
      </c>
      <c r="C74" s="24" t="s">
        <v>42</v>
      </c>
      <c r="D74" s="24">
        <v>388057.59</v>
      </c>
      <c r="E74" s="24">
        <v>310322.0</v>
      </c>
      <c r="F74" s="24">
        <v>37716.0</v>
      </c>
      <c r="G74" s="48">
        <v>10.288938116449254</v>
      </c>
      <c r="H74" s="48">
        <v>1250.499771205393</v>
      </c>
      <c r="I74" s="49">
        <v>0.12153827314853603</v>
      </c>
      <c r="J74" s="24" t="s">
        <v>200</v>
      </c>
      <c r="K74" s="24" t="s">
        <v>201</v>
      </c>
      <c r="L74" s="24" t="s">
        <v>230</v>
      </c>
      <c r="M74" s="24" t="s">
        <v>217</v>
      </c>
      <c r="N74" s="24" t="s">
        <v>25</v>
      </c>
      <c r="O74" s="24" t="s">
        <v>154</v>
      </c>
      <c r="P74" s="24" t="s">
        <v>218</v>
      </c>
      <c r="Q74" s="24" t="s">
        <v>219</v>
      </c>
      <c r="R74" s="24" t="s">
        <v>29</v>
      </c>
      <c r="S74" s="24" t="s">
        <v>43</v>
      </c>
      <c r="T74" s="24" t="s">
        <v>44</v>
      </c>
      <c r="U74" s="24" t="s">
        <v>220</v>
      </c>
      <c r="V74" s="47" t="s">
        <v>45</v>
      </c>
    </row>
    <row r="75">
      <c r="A75" s="24" t="s">
        <v>66</v>
      </c>
      <c r="B75" s="24" t="s">
        <v>67</v>
      </c>
      <c r="C75" s="24" t="s">
        <v>34</v>
      </c>
      <c r="D75" s="24">
        <v>383357.42</v>
      </c>
      <c r="E75" s="24">
        <v>155270.0</v>
      </c>
      <c r="F75" s="24">
        <v>59403.0</v>
      </c>
      <c r="G75" s="48">
        <v>6.4535026850495765</v>
      </c>
      <c r="H75" s="48">
        <v>2468.9728859406196</v>
      </c>
      <c r="I75" s="49">
        <v>0.3825787338185097</v>
      </c>
      <c r="J75" s="24" t="s">
        <v>213</v>
      </c>
      <c r="K75" s="24" t="s">
        <v>201</v>
      </c>
      <c r="L75" s="24" t="s">
        <v>230</v>
      </c>
      <c r="M75" s="24" t="s">
        <v>210</v>
      </c>
      <c r="N75" s="24" t="s">
        <v>25</v>
      </c>
      <c r="O75" s="24" t="s">
        <v>126</v>
      </c>
      <c r="P75" s="24" t="s">
        <v>211</v>
      </c>
      <c r="Q75" s="24" t="s">
        <v>205</v>
      </c>
      <c r="R75" s="24" t="s">
        <v>29</v>
      </c>
      <c r="S75" s="24" t="s">
        <v>30</v>
      </c>
      <c r="T75" s="24" t="s">
        <v>31</v>
      </c>
      <c r="U75" s="24" t="s">
        <v>212</v>
      </c>
      <c r="V75" s="47" t="s">
        <v>35</v>
      </c>
    </row>
    <row r="76">
      <c r="A76" s="24" t="s">
        <v>55</v>
      </c>
      <c r="B76" s="24" t="s">
        <v>56</v>
      </c>
      <c r="C76" s="24" t="s">
        <v>42</v>
      </c>
      <c r="D76" s="24">
        <v>382776.46</v>
      </c>
      <c r="E76" s="24">
        <v>268624.0</v>
      </c>
      <c r="F76" s="24">
        <v>41160.0</v>
      </c>
      <c r="G76" s="48">
        <v>9.299719630709427</v>
      </c>
      <c r="H76" s="48">
        <v>1424.952573113348</v>
      </c>
      <c r="I76" s="49">
        <v>0.15322532610637918</v>
      </c>
      <c r="J76" s="24" t="s">
        <v>213</v>
      </c>
      <c r="K76" s="24" t="s">
        <v>201</v>
      </c>
      <c r="L76" s="24" t="s">
        <v>216</v>
      </c>
      <c r="M76" s="24" t="s">
        <v>217</v>
      </c>
      <c r="N76" s="24" t="s">
        <v>25</v>
      </c>
      <c r="O76" s="24" t="s">
        <v>154</v>
      </c>
      <c r="P76" s="24" t="s">
        <v>218</v>
      </c>
      <c r="Q76" s="24" t="s">
        <v>219</v>
      </c>
      <c r="R76" s="24" t="s">
        <v>29</v>
      </c>
      <c r="S76" s="24" t="s">
        <v>43</v>
      </c>
      <c r="T76" s="24" t="s">
        <v>44</v>
      </c>
      <c r="U76" s="24" t="s">
        <v>220</v>
      </c>
      <c r="V76" s="47" t="s">
        <v>45</v>
      </c>
    </row>
    <row r="77">
      <c r="A77" s="24" t="s">
        <v>32</v>
      </c>
      <c r="B77" s="24" t="s">
        <v>33</v>
      </c>
      <c r="C77" s="24" t="s">
        <v>84</v>
      </c>
      <c r="D77" s="24">
        <v>369715.52</v>
      </c>
      <c r="E77" s="24">
        <v>128614.0</v>
      </c>
      <c r="F77" s="24">
        <v>39214.0</v>
      </c>
      <c r="G77" s="48">
        <v>9.428151170500332</v>
      </c>
      <c r="H77" s="48">
        <v>2874.6133391388184</v>
      </c>
      <c r="I77" s="49">
        <v>0.3048968230519228</v>
      </c>
      <c r="J77" s="24" t="s">
        <v>200</v>
      </c>
      <c r="K77" s="24" t="s">
        <v>209</v>
      </c>
      <c r="L77" s="24" t="s">
        <v>202</v>
      </c>
      <c r="M77" s="24" t="s">
        <v>237</v>
      </c>
      <c r="N77" s="24" t="s">
        <v>25</v>
      </c>
      <c r="O77" s="24" t="s">
        <v>126</v>
      </c>
      <c r="P77" s="24" t="s">
        <v>238</v>
      </c>
      <c r="Q77" s="24" t="s">
        <v>205</v>
      </c>
      <c r="R77" s="24" t="s">
        <v>29</v>
      </c>
      <c r="S77" s="24" t="s">
        <v>30</v>
      </c>
      <c r="T77" s="24" t="s">
        <v>31</v>
      </c>
      <c r="U77" s="24" t="s">
        <v>212</v>
      </c>
      <c r="V77" s="47" t="s">
        <v>85</v>
      </c>
    </row>
    <row r="78">
      <c r="A78" s="24" t="s">
        <v>66</v>
      </c>
      <c r="B78" s="24" t="s">
        <v>67</v>
      </c>
      <c r="C78" s="24" t="s">
        <v>51</v>
      </c>
      <c r="D78" s="24">
        <v>361784.56</v>
      </c>
      <c r="E78" s="24">
        <v>172805.0</v>
      </c>
      <c r="F78" s="24">
        <v>50480.0</v>
      </c>
      <c r="G78" s="48">
        <v>7.166889064976228</v>
      </c>
      <c r="H78" s="48">
        <v>2093.600069442435</v>
      </c>
      <c r="I78" s="49">
        <v>0.2921211770492752</v>
      </c>
      <c r="J78" s="24" t="s">
        <v>213</v>
      </c>
      <c r="K78" s="24" t="s">
        <v>201</v>
      </c>
      <c r="L78" s="24" t="s">
        <v>230</v>
      </c>
      <c r="M78" s="24" t="s">
        <v>226</v>
      </c>
      <c r="N78" s="24" t="s">
        <v>25</v>
      </c>
      <c r="O78" s="24" t="s">
        <v>126</v>
      </c>
      <c r="P78" s="24" t="s">
        <v>204</v>
      </c>
      <c r="Q78" s="24" t="s">
        <v>205</v>
      </c>
      <c r="R78" s="24" t="s">
        <v>29</v>
      </c>
      <c r="S78" s="24" t="s">
        <v>30</v>
      </c>
      <c r="T78" s="24" t="s">
        <v>31</v>
      </c>
      <c r="U78" s="24" t="s">
        <v>212</v>
      </c>
      <c r="V78" s="47" t="s">
        <v>52</v>
      </c>
    </row>
    <row r="79">
      <c r="A79" s="24" t="s">
        <v>70</v>
      </c>
      <c r="B79" s="24" t="s">
        <v>71</v>
      </c>
      <c r="C79" s="24" t="s">
        <v>57</v>
      </c>
      <c r="D79" s="24">
        <v>357903.78</v>
      </c>
      <c r="E79" s="24">
        <v>117234.0</v>
      </c>
      <c r="F79" s="24">
        <v>53423.0</v>
      </c>
      <c r="G79" s="48">
        <v>6.699432454186399</v>
      </c>
      <c r="H79" s="48">
        <v>3052.9008649367934</v>
      </c>
      <c r="I79" s="49">
        <v>0.4556954467134108</v>
      </c>
      <c r="J79" s="24" t="s">
        <v>200</v>
      </c>
      <c r="K79" s="24" t="s">
        <v>201</v>
      </c>
      <c r="L79" s="24" t="s">
        <v>230</v>
      </c>
      <c r="M79" s="24" t="s">
        <v>227</v>
      </c>
      <c r="N79" s="24" t="s">
        <v>25</v>
      </c>
      <c r="O79" s="24" t="s">
        <v>126</v>
      </c>
      <c r="P79" s="24" t="s">
        <v>228</v>
      </c>
      <c r="Q79" s="24" t="s">
        <v>205</v>
      </c>
      <c r="R79" s="24" t="s">
        <v>29</v>
      </c>
      <c r="S79" s="24" t="s">
        <v>30</v>
      </c>
      <c r="T79" s="24" t="s">
        <v>31</v>
      </c>
      <c r="U79" s="24" t="s">
        <v>212</v>
      </c>
      <c r="V79" s="47" t="s">
        <v>58</v>
      </c>
    </row>
    <row r="80">
      <c r="A80" s="24" t="s">
        <v>64</v>
      </c>
      <c r="B80" s="24" t="s">
        <v>65</v>
      </c>
      <c r="C80" s="24" t="s">
        <v>34</v>
      </c>
      <c r="D80" s="24">
        <v>353628.53</v>
      </c>
      <c r="E80" s="24">
        <v>163144.0</v>
      </c>
      <c r="F80" s="24">
        <v>51966.0</v>
      </c>
      <c r="G80" s="48">
        <v>6.804998075664859</v>
      </c>
      <c r="H80" s="48">
        <v>2167.5852620997402</v>
      </c>
      <c r="I80" s="49">
        <v>0.31852841661354386</v>
      </c>
      <c r="J80" s="24" t="s">
        <v>213</v>
      </c>
      <c r="K80" s="24" t="s">
        <v>201</v>
      </c>
      <c r="L80" s="24" t="s">
        <v>208</v>
      </c>
      <c r="M80" s="24" t="s">
        <v>210</v>
      </c>
      <c r="N80" s="24" t="s">
        <v>25</v>
      </c>
      <c r="O80" s="24" t="s">
        <v>126</v>
      </c>
      <c r="P80" s="24" t="s">
        <v>211</v>
      </c>
      <c r="Q80" s="24" t="s">
        <v>205</v>
      </c>
      <c r="R80" s="24" t="s">
        <v>29</v>
      </c>
      <c r="S80" s="24" t="s">
        <v>30</v>
      </c>
      <c r="T80" s="24" t="s">
        <v>31</v>
      </c>
      <c r="U80" s="24" t="s">
        <v>212</v>
      </c>
      <c r="V80" s="47" t="s">
        <v>35</v>
      </c>
    </row>
    <row r="81">
      <c r="A81" s="24" t="s">
        <v>76</v>
      </c>
      <c r="B81" s="24" t="s">
        <v>77</v>
      </c>
      <c r="C81" s="24" t="s">
        <v>38</v>
      </c>
      <c r="D81" s="24">
        <v>351345.14</v>
      </c>
      <c r="E81" s="24">
        <v>99461.0</v>
      </c>
      <c r="F81" s="24">
        <v>45364.0</v>
      </c>
      <c r="G81" s="48">
        <v>7.745021162155013</v>
      </c>
      <c r="H81" s="48">
        <v>3532.49152934316</v>
      </c>
      <c r="I81" s="49">
        <v>0.45609837021546135</v>
      </c>
      <c r="J81" s="24" t="s">
        <v>233</v>
      </c>
      <c r="K81" s="24" t="s">
        <v>201</v>
      </c>
      <c r="L81" s="24" t="s">
        <v>202</v>
      </c>
      <c r="M81" s="24" t="s">
        <v>214</v>
      </c>
      <c r="N81" s="24" t="s">
        <v>25</v>
      </c>
      <c r="O81" s="24" t="s">
        <v>162</v>
      </c>
      <c r="P81" s="24" t="s">
        <v>215</v>
      </c>
      <c r="Q81" s="24" t="s">
        <v>205</v>
      </c>
      <c r="R81" s="24" t="s">
        <v>29</v>
      </c>
      <c r="S81" s="24" t="s">
        <v>30</v>
      </c>
      <c r="T81" s="24" t="s">
        <v>31</v>
      </c>
      <c r="U81" s="24" t="s">
        <v>212</v>
      </c>
      <c r="V81" s="47" t="s">
        <v>39</v>
      </c>
    </row>
    <row r="82">
      <c r="A82" s="24" t="s">
        <v>60</v>
      </c>
      <c r="B82" s="24" t="s">
        <v>61</v>
      </c>
      <c r="C82" s="24" t="s">
        <v>46</v>
      </c>
      <c r="D82" s="24">
        <v>349689.61</v>
      </c>
      <c r="E82" s="24">
        <v>134484.0</v>
      </c>
      <c r="F82" s="24">
        <v>29602.0</v>
      </c>
      <c r="G82" s="48">
        <v>11.81303999729748</v>
      </c>
      <c r="H82" s="48">
        <v>2600.232072216769</v>
      </c>
      <c r="I82" s="49">
        <v>0.22011540406293686</v>
      </c>
      <c r="J82" s="24" t="s">
        <v>200</v>
      </c>
      <c r="K82" s="24" t="s">
        <v>201</v>
      </c>
      <c r="L82" s="24" t="s">
        <v>208</v>
      </c>
      <c r="M82" s="24" t="s">
        <v>221</v>
      </c>
      <c r="N82" s="24" t="s">
        <v>25</v>
      </c>
      <c r="O82" s="24" t="s">
        <v>126</v>
      </c>
      <c r="P82" s="24" t="s">
        <v>222</v>
      </c>
      <c r="Q82" s="24" t="s">
        <v>223</v>
      </c>
      <c r="R82" s="24" t="s">
        <v>47</v>
      </c>
      <c r="S82" s="24" t="s">
        <v>30</v>
      </c>
      <c r="T82" s="24" t="s">
        <v>31</v>
      </c>
      <c r="U82" s="24" t="s">
        <v>206</v>
      </c>
      <c r="V82" s="47" t="s">
        <v>48</v>
      </c>
    </row>
    <row r="83">
      <c r="A83" s="24" t="s">
        <v>32</v>
      </c>
      <c r="B83" s="24" t="s">
        <v>33</v>
      </c>
      <c r="C83" s="24" t="s">
        <v>82</v>
      </c>
      <c r="D83" s="24">
        <v>340568.87</v>
      </c>
      <c r="E83" s="24">
        <v>151402.0</v>
      </c>
      <c r="F83" s="24">
        <v>44881.0</v>
      </c>
      <c r="G83" s="48">
        <v>7.588263853300951</v>
      </c>
      <c r="H83" s="48">
        <v>2249.4344196245756</v>
      </c>
      <c r="I83" s="49">
        <v>0.29643597838866065</v>
      </c>
      <c r="J83" s="24" t="s">
        <v>200</v>
      </c>
      <c r="K83" s="24" t="s">
        <v>209</v>
      </c>
      <c r="L83" s="24" t="s">
        <v>202</v>
      </c>
      <c r="M83" s="24" t="s">
        <v>234</v>
      </c>
      <c r="N83" s="24" t="s">
        <v>25</v>
      </c>
      <c r="O83" s="24" t="s">
        <v>172</v>
      </c>
      <c r="P83" s="24" t="s">
        <v>235</v>
      </c>
      <c r="Q83" s="24" t="s">
        <v>205</v>
      </c>
      <c r="R83" s="24" t="s">
        <v>29</v>
      </c>
      <c r="S83" s="24" t="s">
        <v>30</v>
      </c>
      <c r="T83" s="24" t="s">
        <v>31</v>
      </c>
      <c r="U83" s="24" t="s">
        <v>212</v>
      </c>
      <c r="V83" s="47" t="s">
        <v>86</v>
      </c>
    </row>
    <row r="84">
      <c r="A84" s="24" t="s">
        <v>62</v>
      </c>
      <c r="B84" s="24" t="s">
        <v>63</v>
      </c>
      <c r="C84" s="24" t="s">
        <v>57</v>
      </c>
      <c r="D84" s="24">
        <v>340182.98</v>
      </c>
      <c r="E84" s="24">
        <v>103380.0</v>
      </c>
      <c r="F84" s="24">
        <v>44258.0</v>
      </c>
      <c r="G84" s="48">
        <v>7.686361335803696</v>
      </c>
      <c r="H84" s="48">
        <v>3290.6072741342614</v>
      </c>
      <c r="I84" s="49">
        <v>0.42810988585799964</v>
      </c>
      <c r="J84" s="24" t="s">
        <v>213</v>
      </c>
      <c r="K84" s="24" t="s">
        <v>209</v>
      </c>
      <c r="L84" s="24" t="s">
        <v>208</v>
      </c>
      <c r="M84" s="24" t="s">
        <v>227</v>
      </c>
      <c r="N84" s="24" t="s">
        <v>25</v>
      </c>
      <c r="O84" s="24" t="s">
        <v>126</v>
      </c>
      <c r="P84" s="24" t="s">
        <v>228</v>
      </c>
      <c r="Q84" s="24" t="s">
        <v>205</v>
      </c>
      <c r="R84" s="24" t="s">
        <v>29</v>
      </c>
      <c r="S84" s="24" t="s">
        <v>30</v>
      </c>
      <c r="T84" s="24" t="s">
        <v>31</v>
      </c>
      <c r="U84" s="24" t="s">
        <v>212</v>
      </c>
      <c r="V84" s="47" t="s">
        <v>58</v>
      </c>
    </row>
    <row r="85">
      <c r="A85" s="24" t="s">
        <v>87</v>
      </c>
      <c r="B85" s="24" t="s">
        <v>88</v>
      </c>
      <c r="C85" s="24" t="s">
        <v>24</v>
      </c>
      <c r="D85" s="24">
        <v>339214.48</v>
      </c>
      <c r="E85" s="24">
        <v>95605.0</v>
      </c>
      <c r="F85" s="24">
        <v>52196.0</v>
      </c>
      <c r="G85" s="48">
        <v>6.498859682734309</v>
      </c>
      <c r="H85" s="48">
        <v>3548.0830500496836</v>
      </c>
      <c r="I85" s="49">
        <v>0.5459547094817216</v>
      </c>
      <c r="J85" s="24" t="s">
        <v>239</v>
      </c>
      <c r="K85" s="24" t="s">
        <v>201</v>
      </c>
      <c r="L85" s="24" t="s">
        <v>202</v>
      </c>
      <c r="M85" s="24" t="s">
        <v>203</v>
      </c>
      <c r="N85" s="24" t="s">
        <v>25</v>
      </c>
      <c r="O85" s="24" t="s">
        <v>126</v>
      </c>
      <c r="P85" s="24" t="s">
        <v>204</v>
      </c>
      <c r="Q85" s="24" t="s">
        <v>205</v>
      </c>
      <c r="R85" s="24" t="s">
        <v>29</v>
      </c>
      <c r="S85" s="24" t="s">
        <v>30</v>
      </c>
      <c r="T85" s="24" t="s">
        <v>31</v>
      </c>
      <c r="U85" s="24" t="s">
        <v>206</v>
      </c>
      <c r="V85" s="24" t="s">
        <v>26</v>
      </c>
    </row>
    <row r="86">
      <c r="A86" s="24" t="s">
        <v>27</v>
      </c>
      <c r="B86" s="24" t="s">
        <v>28</v>
      </c>
      <c r="C86" s="24" t="s">
        <v>89</v>
      </c>
      <c r="D86" s="24">
        <v>335947.23</v>
      </c>
      <c r="E86" s="24">
        <v>123138.0</v>
      </c>
      <c r="F86" s="24">
        <v>26111.0</v>
      </c>
      <c r="G86" s="48">
        <v>12.866118877101604</v>
      </c>
      <c r="H86" s="48">
        <v>2728.2173658821807</v>
      </c>
      <c r="I86" s="49">
        <v>0.21204664685149993</v>
      </c>
      <c r="J86" s="24" t="s">
        <v>207</v>
      </c>
      <c r="K86" s="24" t="s">
        <v>201</v>
      </c>
      <c r="L86" s="24" t="s">
        <v>208</v>
      </c>
      <c r="M86" s="24" t="s">
        <v>240</v>
      </c>
      <c r="N86" s="24" t="s">
        <v>25</v>
      </c>
      <c r="O86" s="24" t="s">
        <v>126</v>
      </c>
      <c r="P86" s="24" t="s">
        <v>238</v>
      </c>
      <c r="Q86" s="24" t="s">
        <v>223</v>
      </c>
      <c r="R86" s="24" t="s">
        <v>47</v>
      </c>
      <c r="S86" s="24" t="s">
        <v>30</v>
      </c>
      <c r="T86" s="24" t="s">
        <v>31</v>
      </c>
      <c r="U86" s="24" t="s">
        <v>212</v>
      </c>
      <c r="V86" s="47" t="s">
        <v>90</v>
      </c>
    </row>
    <row r="87">
      <c r="A87" s="24" t="s">
        <v>40</v>
      </c>
      <c r="B87" s="24" t="s">
        <v>41</v>
      </c>
      <c r="C87" s="24" t="s">
        <v>46</v>
      </c>
      <c r="D87" s="24">
        <v>332570.05</v>
      </c>
      <c r="E87" s="24">
        <v>155397.0</v>
      </c>
      <c r="F87" s="24">
        <v>19989.0</v>
      </c>
      <c r="G87" s="48">
        <v>16.637653209265096</v>
      </c>
      <c r="H87" s="48">
        <v>2140.1317271247194</v>
      </c>
      <c r="I87" s="49">
        <v>0.12863182686924457</v>
      </c>
      <c r="J87" s="24" t="s">
        <v>200</v>
      </c>
      <c r="K87" s="24" t="s">
        <v>201</v>
      </c>
      <c r="L87" s="24" t="s">
        <v>216</v>
      </c>
      <c r="M87" s="24" t="s">
        <v>221</v>
      </c>
      <c r="N87" s="24" t="s">
        <v>25</v>
      </c>
      <c r="O87" s="24" t="s">
        <v>126</v>
      </c>
      <c r="P87" s="24" t="s">
        <v>222</v>
      </c>
      <c r="Q87" s="24" t="s">
        <v>223</v>
      </c>
      <c r="R87" s="24" t="s">
        <v>47</v>
      </c>
      <c r="S87" s="24" t="s">
        <v>30</v>
      </c>
      <c r="T87" s="24" t="s">
        <v>31</v>
      </c>
      <c r="U87" s="24" t="s">
        <v>206</v>
      </c>
      <c r="V87" s="47" t="s">
        <v>48</v>
      </c>
    </row>
    <row r="88">
      <c r="A88" s="24" t="s">
        <v>66</v>
      </c>
      <c r="B88" s="24" t="s">
        <v>67</v>
      </c>
      <c r="C88" s="24" t="s">
        <v>24</v>
      </c>
      <c r="D88" s="24">
        <v>326026.08</v>
      </c>
      <c r="E88" s="24">
        <v>96657.0</v>
      </c>
      <c r="F88" s="24">
        <v>55513.0</v>
      </c>
      <c r="G88" s="48">
        <v>5.87296813359033</v>
      </c>
      <c r="H88" s="48">
        <v>3373.0208882957263</v>
      </c>
      <c r="I88" s="49">
        <v>0.5743298467777812</v>
      </c>
      <c r="J88" s="24" t="s">
        <v>213</v>
      </c>
      <c r="K88" s="24" t="s">
        <v>201</v>
      </c>
      <c r="L88" s="24" t="s">
        <v>230</v>
      </c>
      <c r="M88" s="24" t="s">
        <v>203</v>
      </c>
      <c r="N88" s="24" t="s">
        <v>25</v>
      </c>
      <c r="O88" s="24" t="s">
        <v>126</v>
      </c>
      <c r="P88" s="24" t="s">
        <v>204</v>
      </c>
      <c r="Q88" s="24" t="s">
        <v>205</v>
      </c>
      <c r="R88" s="24" t="s">
        <v>29</v>
      </c>
      <c r="S88" s="24" t="s">
        <v>30</v>
      </c>
      <c r="T88" s="24" t="s">
        <v>31</v>
      </c>
      <c r="U88" s="24" t="s">
        <v>206</v>
      </c>
      <c r="V88" s="24" t="s">
        <v>26</v>
      </c>
    </row>
    <row r="89">
      <c r="A89" s="24" t="s">
        <v>80</v>
      </c>
      <c r="B89" s="24" t="s">
        <v>81</v>
      </c>
      <c r="C89" s="24" t="s">
        <v>49</v>
      </c>
      <c r="D89" s="24">
        <v>325721.47</v>
      </c>
      <c r="E89" s="24">
        <v>100156.0</v>
      </c>
      <c r="F89" s="24">
        <v>70458.0</v>
      </c>
      <c r="G89" s="48">
        <v>4.62291677311306</v>
      </c>
      <c r="H89" s="48">
        <v>3252.141359479212</v>
      </c>
      <c r="I89" s="49">
        <v>0.7034825671951755</v>
      </c>
      <c r="J89" s="24" t="s">
        <v>207</v>
      </c>
      <c r="K89" s="24" t="s">
        <v>201</v>
      </c>
      <c r="L89" s="24" t="s">
        <v>202</v>
      </c>
      <c r="M89" s="24" t="s">
        <v>224</v>
      </c>
      <c r="N89" s="24" t="s">
        <v>25</v>
      </c>
      <c r="O89" s="24" t="s">
        <v>126</v>
      </c>
      <c r="P89" s="24" t="s">
        <v>225</v>
      </c>
      <c r="Q89" s="24" t="s">
        <v>205</v>
      </c>
      <c r="R89" s="24" t="s">
        <v>29</v>
      </c>
      <c r="S89" s="24" t="s">
        <v>30</v>
      </c>
      <c r="T89" s="24" t="s">
        <v>31</v>
      </c>
      <c r="U89" s="24" t="s">
        <v>206</v>
      </c>
      <c r="V89" s="47" t="s">
        <v>50</v>
      </c>
    </row>
    <row r="90">
      <c r="A90" s="24" t="s">
        <v>22</v>
      </c>
      <c r="B90" s="24" t="s">
        <v>23</v>
      </c>
      <c r="C90" s="24" t="s">
        <v>46</v>
      </c>
      <c r="D90" s="24">
        <v>322661.75</v>
      </c>
      <c r="E90" s="24">
        <v>132444.0</v>
      </c>
      <c r="F90" s="24">
        <v>26417.0</v>
      </c>
      <c r="G90" s="48">
        <v>12.214170799106636</v>
      </c>
      <c r="H90" s="48">
        <v>2436.2126634653137</v>
      </c>
      <c r="I90" s="49">
        <v>0.19945788408685935</v>
      </c>
      <c r="J90" s="24" t="s">
        <v>200</v>
      </c>
      <c r="K90" s="24" t="s">
        <v>201</v>
      </c>
      <c r="L90" s="24" t="s">
        <v>202</v>
      </c>
      <c r="M90" s="24" t="s">
        <v>221</v>
      </c>
      <c r="N90" s="24" t="s">
        <v>25</v>
      </c>
      <c r="O90" s="24" t="s">
        <v>126</v>
      </c>
      <c r="P90" s="24" t="s">
        <v>222</v>
      </c>
      <c r="Q90" s="24" t="s">
        <v>223</v>
      </c>
      <c r="R90" s="24" t="s">
        <v>47</v>
      </c>
      <c r="S90" s="24" t="s">
        <v>30</v>
      </c>
      <c r="T90" s="24" t="s">
        <v>31</v>
      </c>
      <c r="U90" s="24" t="s">
        <v>206</v>
      </c>
      <c r="V90" s="47" t="s">
        <v>48</v>
      </c>
    </row>
    <row r="91">
      <c r="A91" s="24" t="s">
        <v>55</v>
      </c>
      <c r="B91" s="24" t="s">
        <v>56</v>
      </c>
      <c r="C91" s="24" t="s">
        <v>57</v>
      </c>
      <c r="D91" s="24">
        <v>321441.13</v>
      </c>
      <c r="E91" s="24">
        <v>106971.0</v>
      </c>
      <c r="F91" s="24">
        <v>44858.0</v>
      </c>
      <c r="G91" s="48">
        <v>7.165748138570601</v>
      </c>
      <c r="H91" s="48">
        <v>3004.937132493854</v>
      </c>
      <c r="I91" s="49">
        <v>0.4193472997354423</v>
      </c>
      <c r="J91" s="24" t="s">
        <v>213</v>
      </c>
      <c r="K91" s="24" t="s">
        <v>201</v>
      </c>
      <c r="L91" s="24" t="s">
        <v>216</v>
      </c>
      <c r="M91" s="24" t="s">
        <v>227</v>
      </c>
      <c r="N91" s="24" t="s">
        <v>25</v>
      </c>
      <c r="O91" s="24" t="s">
        <v>126</v>
      </c>
      <c r="P91" s="24" t="s">
        <v>228</v>
      </c>
      <c r="Q91" s="24" t="s">
        <v>205</v>
      </c>
      <c r="R91" s="24" t="s">
        <v>29</v>
      </c>
      <c r="S91" s="24" t="s">
        <v>30</v>
      </c>
      <c r="T91" s="24" t="s">
        <v>31</v>
      </c>
      <c r="U91" s="24" t="s">
        <v>212</v>
      </c>
      <c r="V91" s="47" t="s">
        <v>58</v>
      </c>
    </row>
    <row r="92">
      <c r="A92" s="24" t="s">
        <v>27</v>
      </c>
      <c r="B92" s="24" t="s">
        <v>28</v>
      </c>
      <c r="C92" s="24" t="s">
        <v>91</v>
      </c>
      <c r="D92" s="24">
        <v>314693.09</v>
      </c>
      <c r="E92" s="24">
        <v>93201.0</v>
      </c>
      <c r="F92" s="24">
        <v>45444.0</v>
      </c>
      <c r="G92" s="48">
        <v>6.924854546254732</v>
      </c>
      <c r="H92" s="48">
        <v>3376.4990718983704</v>
      </c>
      <c r="I92" s="49">
        <v>0.48759133485692213</v>
      </c>
      <c r="J92" s="24" t="s">
        <v>207</v>
      </c>
      <c r="K92" s="24" t="s">
        <v>201</v>
      </c>
      <c r="L92" s="24" t="s">
        <v>208</v>
      </c>
      <c r="M92" s="24" t="s">
        <v>241</v>
      </c>
      <c r="N92" s="24" t="s">
        <v>25</v>
      </c>
      <c r="O92" s="24" t="s">
        <v>126</v>
      </c>
      <c r="P92" s="24" t="s">
        <v>242</v>
      </c>
      <c r="Q92" s="24" t="s">
        <v>205</v>
      </c>
      <c r="R92" s="24" t="s">
        <v>29</v>
      </c>
      <c r="S92" s="24" t="s">
        <v>30</v>
      </c>
      <c r="T92" s="24" t="s">
        <v>31</v>
      </c>
      <c r="U92" s="24" t="s">
        <v>212</v>
      </c>
      <c r="V92" s="47" t="s">
        <v>92</v>
      </c>
    </row>
    <row r="93">
      <c r="A93" s="24" t="s">
        <v>76</v>
      </c>
      <c r="B93" s="24" t="s">
        <v>77</v>
      </c>
      <c r="C93" s="24" t="s">
        <v>34</v>
      </c>
      <c r="D93" s="24">
        <v>308142.85</v>
      </c>
      <c r="E93" s="24">
        <v>100530.0</v>
      </c>
      <c r="F93" s="24">
        <v>41406.0</v>
      </c>
      <c r="G93" s="48">
        <v>7.441985461044292</v>
      </c>
      <c r="H93" s="48">
        <v>3065.183029941311</v>
      </c>
      <c r="I93" s="49">
        <v>0.41187705162638016</v>
      </c>
      <c r="J93" s="24" t="s">
        <v>233</v>
      </c>
      <c r="K93" s="24" t="s">
        <v>201</v>
      </c>
      <c r="L93" s="24" t="s">
        <v>202</v>
      </c>
      <c r="M93" s="24" t="s">
        <v>210</v>
      </c>
      <c r="N93" s="24" t="s">
        <v>25</v>
      </c>
      <c r="O93" s="24" t="s">
        <v>126</v>
      </c>
      <c r="P93" s="24" t="s">
        <v>211</v>
      </c>
      <c r="Q93" s="24" t="s">
        <v>205</v>
      </c>
      <c r="R93" s="24" t="s">
        <v>29</v>
      </c>
      <c r="S93" s="24" t="s">
        <v>30</v>
      </c>
      <c r="T93" s="24" t="s">
        <v>31</v>
      </c>
      <c r="U93" s="24" t="s">
        <v>212</v>
      </c>
      <c r="V93" s="47" t="s">
        <v>35</v>
      </c>
    </row>
    <row r="94">
      <c r="A94" s="24" t="s">
        <v>36</v>
      </c>
      <c r="B94" s="24" t="s">
        <v>37</v>
      </c>
      <c r="C94" s="24" t="s">
        <v>68</v>
      </c>
      <c r="D94" s="24">
        <v>303448.97</v>
      </c>
      <c r="E94" s="24">
        <v>126509.0</v>
      </c>
      <c r="F94" s="24">
        <v>25177.0</v>
      </c>
      <c r="G94" s="48">
        <v>12.052626206458275</v>
      </c>
      <c r="H94" s="48">
        <v>2398.6354330521935</v>
      </c>
      <c r="I94" s="49">
        <v>0.19901350892031397</v>
      </c>
      <c r="J94" s="24" t="s">
        <v>213</v>
      </c>
      <c r="K94" s="24" t="s">
        <v>201</v>
      </c>
      <c r="L94" s="24" t="s">
        <v>202</v>
      </c>
      <c r="M94" s="24" t="s">
        <v>231</v>
      </c>
      <c r="N94" s="24" t="s">
        <v>25</v>
      </c>
      <c r="O94" s="24" t="s">
        <v>162</v>
      </c>
      <c r="P94" s="24" t="s">
        <v>215</v>
      </c>
      <c r="Q94" s="24" t="s">
        <v>223</v>
      </c>
      <c r="R94" s="24" t="s">
        <v>47</v>
      </c>
      <c r="S94" s="24" t="s">
        <v>30</v>
      </c>
      <c r="T94" s="24" t="s">
        <v>31</v>
      </c>
      <c r="U94" s="24" t="s">
        <v>212</v>
      </c>
      <c r="V94" s="47" t="s">
        <v>69</v>
      </c>
    </row>
    <row r="95">
      <c r="A95" s="24" t="s">
        <v>93</v>
      </c>
      <c r="B95" s="24" t="s">
        <v>94</v>
      </c>
      <c r="C95" s="24" t="s">
        <v>34</v>
      </c>
      <c r="D95" s="24">
        <v>292279.82</v>
      </c>
      <c r="E95" s="24">
        <v>92430.0</v>
      </c>
      <c r="F95" s="24">
        <v>39269.0</v>
      </c>
      <c r="G95" s="48">
        <v>7.44301662889302</v>
      </c>
      <c r="H95" s="48">
        <v>3162.174835010278</v>
      </c>
      <c r="I95" s="49">
        <v>0.4248512387752894</v>
      </c>
      <c r="J95" s="24" t="s">
        <v>243</v>
      </c>
      <c r="K95" s="24" t="s">
        <v>201</v>
      </c>
      <c r="L95" s="24" t="s">
        <v>202</v>
      </c>
      <c r="M95" s="24" t="s">
        <v>210</v>
      </c>
      <c r="N95" s="24" t="s">
        <v>25</v>
      </c>
      <c r="O95" s="24" t="s">
        <v>126</v>
      </c>
      <c r="P95" s="24" t="s">
        <v>211</v>
      </c>
      <c r="Q95" s="24" t="s">
        <v>205</v>
      </c>
      <c r="R95" s="24" t="s">
        <v>29</v>
      </c>
      <c r="S95" s="24" t="s">
        <v>30</v>
      </c>
      <c r="T95" s="24" t="s">
        <v>31</v>
      </c>
      <c r="U95" s="24" t="s">
        <v>212</v>
      </c>
      <c r="V95" s="47" t="s">
        <v>35</v>
      </c>
    </row>
    <row r="96">
      <c r="A96" s="24" t="s">
        <v>40</v>
      </c>
      <c r="B96" s="24" t="s">
        <v>41</v>
      </c>
      <c r="C96" s="24" t="s">
        <v>72</v>
      </c>
      <c r="D96" s="24">
        <v>280768.62</v>
      </c>
      <c r="E96" s="24">
        <v>107320.0</v>
      </c>
      <c r="F96" s="24">
        <v>37795.0</v>
      </c>
      <c r="G96" s="48">
        <v>7.428723905278476</v>
      </c>
      <c r="H96" s="48">
        <v>2616.1816995900112</v>
      </c>
      <c r="I96" s="49">
        <v>0.3521710771524413</v>
      </c>
      <c r="J96" s="24" t="s">
        <v>200</v>
      </c>
      <c r="K96" s="24" t="s">
        <v>201</v>
      </c>
      <c r="L96" s="24" t="s">
        <v>216</v>
      </c>
      <c r="M96" s="24" t="s">
        <v>232</v>
      </c>
      <c r="N96" s="24" t="s">
        <v>25</v>
      </c>
      <c r="O96" s="24" t="s">
        <v>126</v>
      </c>
      <c r="P96" s="24" t="s">
        <v>204</v>
      </c>
      <c r="Q96" s="24" t="s">
        <v>205</v>
      </c>
      <c r="R96" s="24" t="s">
        <v>29</v>
      </c>
      <c r="S96" s="24" t="s">
        <v>30</v>
      </c>
      <c r="T96" s="24" t="s">
        <v>31</v>
      </c>
      <c r="U96" s="24" t="s">
        <v>212</v>
      </c>
      <c r="V96" s="47" t="s">
        <v>73</v>
      </c>
    </row>
    <row r="97">
      <c r="A97" s="24" t="s">
        <v>78</v>
      </c>
      <c r="B97" s="24" t="s">
        <v>79</v>
      </c>
      <c r="C97" s="24" t="s">
        <v>51</v>
      </c>
      <c r="D97" s="24">
        <v>278561.39</v>
      </c>
      <c r="E97" s="24">
        <v>99896.0</v>
      </c>
      <c r="F97" s="24">
        <v>41215.0</v>
      </c>
      <c r="G97" s="48">
        <v>6.758738080795827</v>
      </c>
      <c r="H97" s="48">
        <v>2788.5139545126935</v>
      </c>
      <c r="I97" s="49">
        <v>0.41257908224553536</v>
      </c>
      <c r="J97" s="24" t="s">
        <v>233</v>
      </c>
      <c r="K97" s="24" t="s">
        <v>201</v>
      </c>
      <c r="L97" s="24" t="s">
        <v>208</v>
      </c>
      <c r="M97" s="24" t="s">
        <v>226</v>
      </c>
      <c r="N97" s="24" t="s">
        <v>25</v>
      </c>
      <c r="O97" s="24" t="s">
        <v>126</v>
      </c>
      <c r="P97" s="24" t="s">
        <v>204</v>
      </c>
      <c r="Q97" s="24" t="s">
        <v>205</v>
      </c>
      <c r="R97" s="24" t="s">
        <v>29</v>
      </c>
      <c r="S97" s="24" t="s">
        <v>30</v>
      </c>
      <c r="T97" s="24" t="s">
        <v>31</v>
      </c>
      <c r="U97" s="24" t="s">
        <v>212</v>
      </c>
      <c r="V97" s="47" t="s">
        <v>52</v>
      </c>
    </row>
    <row r="98">
      <c r="A98" s="24" t="s">
        <v>62</v>
      </c>
      <c r="B98" s="24" t="s">
        <v>63</v>
      </c>
      <c r="C98" s="24" t="s">
        <v>51</v>
      </c>
      <c r="D98" s="24">
        <v>275700.33</v>
      </c>
      <c r="E98" s="24">
        <v>160098.0</v>
      </c>
      <c r="F98" s="24">
        <v>38045.0</v>
      </c>
      <c r="G98" s="48">
        <v>7.246690235247733</v>
      </c>
      <c r="H98" s="48">
        <v>1722.0722932204026</v>
      </c>
      <c r="I98" s="49">
        <v>0.23763569813489238</v>
      </c>
      <c r="J98" s="24" t="s">
        <v>213</v>
      </c>
      <c r="K98" s="24" t="s">
        <v>209</v>
      </c>
      <c r="L98" s="24" t="s">
        <v>208</v>
      </c>
      <c r="M98" s="24" t="s">
        <v>226</v>
      </c>
      <c r="N98" s="24" t="s">
        <v>25</v>
      </c>
      <c r="O98" s="24" t="s">
        <v>126</v>
      </c>
      <c r="P98" s="24" t="s">
        <v>204</v>
      </c>
      <c r="Q98" s="24" t="s">
        <v>205</v>
      </c>
      <c r="R98" s="24" t="s">
        <v>29</v>
      </c>
      <c r="S98" s="24" t="s">
        <v>30</v>
      </c>
      <c r="T98" s="24" t="s">
        <v>31</v>
      </c>
      <c r="U98" s="24" t="s">
        <v>212</v>
      </c>
      <c r="V98" s="47" t="s">
        <v>52</v>
      </c>
    </row>
    <row r="99">
      <c r="A99" s="24" t="s">
        <v>95</v>
      </c>
      <c r="B99" s="24" t="s">
        <v>96</v>
      </c>
      <c r="C99" s="24" t="s">
        <v>24</v>
      </c>
      <c r="D99" s="24">
        <v>270155.74</v>
      </c>
      <c r="E99" s="24">
        <v>73515.0</v>
      </c>
      <c r="F99" s="24">
        <v>34182.0</v>
      </c>
      <c r="G99" s="48">
        <v>7.903450353987479</v>
      </c>
      <c r="H99" s="48">
        <v>3674.8383323131334</v>
      </c>
      <c r="I99" s="49">
        <v>0.4649663334013467</v>
      </c>
      <c r="J99" s="24" t="s">
        <v>239</v>
      </c>
      <c r="K99" s="24" t="s">
        <v>209</v>
      </c>
      <c r="L99" s="24" t="s">
        <v>244</v>
      </c>
      <c r="M99" s="24" t="s">
        <v>203</v>
      </c>
      <c r="N99" s="24" t="s">
        <v>25</v>
      </c>
      <c r="O99" s="24" t="s">
        <v>126</v>
      </c>
      <c r="P99" s="24" t="s">
        <v>204</v>
      </c>
      <c r="Q99" s="24" t="s">
        <v>205</v>
      </c>
      <c r="R99" s="24" t="s">
        <v>29</v>
      </c>
      <c r="S99" s="24" t="s">
        <v>30</v>
      </c>
      <c r="T99" s="24" t="s">
        <v>31</v>
      </c>
      <c r="U99" s="24" t="s">
        <v>206</v>
      </c>
      <c r="V99" s="24" t="s">
        <v>26</v>
      </c>
    </row>
    <row r="100">
      <c r="A100" s="24" t="s">
        <v>97</v>
      </c>
      <c r="B100" s="24" t="s">
        <v>98</v>
      </c>
      <c r="C100" s="24" t="s">
        <v>34</v>
      </c>
      <c r="D100" s="24">
        <v>268573.25</v>
      </c>
      <c r="E100" s="24">
        <v>88175.0</v>
      </c>
      <c r="F100" s="24">
        <v>30827.0</v>
      </c>
      <c r="G100" s="48">
        <v>8.712273331819508</v>
      </c>
      <c r="H100" s="48">
        <v>3045.9115395520275</v>
      </c>
      <c r="I100" s="49">
        <v>0.3496115679047349</v>
      </c>
      <c r="J100" s="24" t="s">
        <v>239</v>
      </c>
      <c r="K100" s="24" t="s">
        <v>209</v>
      </c>
      <c r="L100" s="24" t="s">
        <v>202</v>
      </c>
      <c r="M100" s="24" t="s">
        <v>210</v>
      </c>
      <c r="N100" s="24" t="s">
        <v>25</v>
      </c>
      <c r="O100" s="24" t="s">
        <v>126</v>
      </c>
      <c r="P100" s="24" t="s">
        <v>211</v>
      </c>
      <c r="Q100" s="24" t="s">
        <v>205</v>
      </c>
      <c r="R100" s="24" t="s">
        <v>29</v>
      </c>
      <c r="S100" s="24" t="s">
        <v>30</v>
      </c>
      <c r="T100" s="24" t="s">
        <v>31</v>
      </c>
      <c r="U100" s="24" t="s">
        <v>212</v>
      </c>
      <c r="V100" s="47" t="s">
        <v>35</v>
      </c>
    </row>
    <row r="101">
      <c r="A101" s="24" t="s">
        <v>53</v>
      </c>
      <c r="B101" s="24" t="s">
        <v>54</v>
      </c>
      <c r="C101" s="24" t="s">
        <v>84</v>
      </c>
      <c r="D101" s="24">
        <v>264116.14</v>
      </c>
      <c r="E101" s="24">
        <v>85854.0</v>
      </c>
      <c r="F101" s="24">
        <v>27759.0</v>
      </c>
      <c r="G101" s="48">
        <v>9.514612918332794</v>
      </c>
      <c r="H101" s="48">
        <v>3076.3405316001586</v>
      </c>
      <c r="I101" s="49">
        <v>0.32332797540009783</v>
      </c>
      <c r="J101" s="24" t="s">
        <v>200</v>
      </c>
      <c r="K101" s="24" t="s">
        <v>209</v>
      </c>
      <c r="L101" s="24" t="s">
        <v>208</v>
      </c>
      <c r="M101" s="24" t="s">
        <v>237</v>
      </c>
      <c r="N101" s="24" t="s">
        <v>25</v>
      </c>
      <c r="O101" s="24" t="s">
        <v>126</v>
      </c>
      <c r="P101" s="24" t="s">
        <v>238</v>
      </c>
      <c r="Q101" s="24" t="s">
        <v>205</v>
      </c>
      <c r="R101" s="24" t="s">
        <v>29</v>
      </c>
      <c r="S101" s="24" t="s">
        <v>30</v>
      </c>
      <c r="T101" s="24" t="s">
        <v>31</v>
      </c>
      <c r="U101" s="24" t="s">
        <v>212</v>
      </c>
      <c r="V101" s="47" t="s">
        <v>85</v>
      </c>
    </row>
    <row r="102">
      <c r="A102" s="24" t="s">
        <v>66</v>
      </c>
      <c r="B102" s="24" t="s">
        <v>67</v>
      </c>
      <c r="C102" s="24" t="s">
        <v>42</v>
      </c>
      <c r="D102" s="24">
        <v>263374.14</v>
      </c>
      <c r="E102" s="24">
        <v>205898.0</v>
      </c>
      <c r="F102" s="24">
        <v>27215.0</v>
      </c>
      <c r="G102" s="48">
        <v>9.677535917692449</v>
      </c>
      <c r="H102" s="48">
        <v>1279.1486075629682</v>
      </c>
      <c r="I102" s="49">
        <v>0.13217709739774064</v>
      </c>
      <c r="J102" s="24" t="s">
        <v>213</v>
      </c>
      <c r="K102" s="24" t="s">
        <v>201</v>
      </c>
      <c r="L102" s="24" t="s">
        <v>230</v>
      </c>
      <c r="M102" s="24" t="s">
        <v>217</v>
      </c>
      <c r="N102" s="24" t="s">
        <v>25</v>
      </c>
      <c r="O102" s="24" t="s">
        <v>154</v>
      </c>
      <c r="P102" s="24" t="s">
        <v>218</v>
      </c>
      <c r="Q102" s="24" t="s">
        <v>219</v>
      </c>
      <c r="R102" s="24" t="s">
        <v>29</v>
      </c>
      <c r="S102" s="24" t="s">
        <v>43</v>
      </c>
      <c r="T102" s="24" t="s">
        <v>44</v>
      </c>
      <c r="U102" s="24" t="s">
        <v>220</v>
      </c>
      <c r="V102" s="47" t="s">
        <v>45</v>
      </c>
    </row>
    <row r="103">
      <c r="A103" s="24" t="s">
        <v>64</v>
      </c>
      <c r="B103" s="24" t="s">
        <v>65</v>
      </c>
      <c r="C103" s="24" t="s">
        <v>57</v>
      </c>
      <c r="D103" s="24">
        <v>261133.31</v>
      </c>
      <c r="E103" s="24">
        <v>100038.0</v>
      </c>
      <c r="F103" s="24">
        <v>37115.0</v>
      </c>
      <c r="G103" s="48">
        <v>7.035789034083255</v>
      </c>
      <c r="H103" s="48">
        <v>2610.341170355265</v>
      </c>
      <c r="I103" s="49">
        <v>0.371009016573702</v>
      </c>
      <c r="J103" s="24" t="s">
        <v>213</v>
      </c>
      <c r="K103" s="24" t="s">
        <v>201</v>
      </c>
      <c r="L103" s="24" t="s">
        <v>208</v>
      </c>
      <c r="M103" s="24" t="s">
        <v>227</v>
      </c>
      <c r="N103" s="24" t="s">
        <v>25</v>
      </c>
      <c r="O103" s="24" t="s">
        <v>126</v>
      </c>
      <c r="P103" s="24" t="s">
        <v>228</v>
      </c>
      <c r="Q103" s="24" t="s">
        <v>205</v>
      </c>
      <c r="R103" s="24" t="s">
        <v>29</v>
      </c>
      <c r="S103" s="24" t="s">
        <v>30</v>
      </c>
      <c r="T103" s="24" t="s">
        <v>31</v>
      </c>
      <c r="U103" s="24" t="s">
        <v>212</v>
      </c>
      <c r="V103" s="47" t="s">
        <v>58</v>
      </c>
    </row>
    <row r="104">
      <c r="A104" s="24" t="s">
        <v>70</v>
      </c>
      <c r="B104" s="24" t="s">
        <v>71</v>
      </c>
      <c r="C104" s="24" t="s">
        <v>46</v>
      </c>
      <c r="D104" s="24">
        <v>257894.09</v>
      </c>
      <c r="E104" s="24">
        <v>100379.0</v>
      </c>
      <c r="F104" s="24">
        <v>22776.0</v>
      </c>
      <c r="G104" s="48">
        <v>11.323063312258517</v>
      </c>
      <c r="H104" s="48">
        <v>2569.203618286693</v>
      </c>
      <c r="I104" s="49">
        <v>0.22690004881499118</v>
      </c>
      <c r="J104" s="24" t="s">
        <v>200</v>
      </c>
      <c r="K104" s="24" t="s">
        <v>201</v>
      </c>
      <c r="L104" s="24" t="s">
        <v>230</v>
      </c>
      <c r="M104" s="24" t="s">
        <v>221</v>
      </c>
      <c r="N104" s="24" t="s">
        <v>25</v>
      </c>
      <c r="O104" s="24" t="s">
        <v>126</v>
      </c>
      <c r="P104" s="24" t="s">
        <v>222</v>
      </c>
      <c r="Q104" s="24" t="s">
        <v>223</v>
      </c>
      <c r="R104" s="24" t="s">
        <v>47</v>
      </c>
      <c r="S104" s="24" t="s">
        <v>30</v>
      </c>
      <c r="T104" s="24" t="s">
        <v>31</v>
      </c>
      <c r="U104" s="24" t="s">
        <v>206</v>
      </c>
      <c r="V104" s="47" t="s">
        <v>48</v>
      </c>
    </row>
    <row r="105">
      <c r="A105" s="24" t="s">
        <v>62</v>
      </c>
      <c r="B105" s="24" t="s">
        <v>63</v>
      </c>
      <c r="C105" s="24" t="s">
        <v>89</v>
      </c>
      <c r="D105" s="24">
        <v>257430.8</v>
      </c>
      <c r="E105" s="24">
        <v>92573.0</v>
      </c>
      <c r="F105" s="24">
        <v>21186.0</v>
      </c>
      <c r="G105" s="48">
        <v>12.15098650051921</v>
      </c>
      <c r="H105" s="48">
        <v>2780.8410659695587</v>
      </c>
      <c r="I105" s="49">
        <v>0.2288572261890616</v>
      </c>
      <c r="J105" s="24" t="s">
        <v>213</v>
      </c>
      <c r="K105" s="24" t="s">
        <v>209</v>
      </c>
      <c r="L105" s="24" t="s">
        <v>208</v>
      </c>
      <c r="M105" s="24" t="s">
        <v>240</v>
      </c>
      <c r="N105" s="24" t="s">
        <v>25</v>
      </c>
      <c r="O105" s="24" t="s">
        <v>126</v>
      </c>
      <c r="P105" s="24" t="s">
        <v>238</v>
      </c>
      <c r="Q105" s="24" t="s">
        <v>223</v>
      </c>
      <c r="R105" s="24" t="s">
        <v>47</v>
      </c>
      <c r="S105" s="24" t="s">
        <v>30</v>
      </c>
      <c r="T105" s="24" t="s">
        <v>31</v>
      </c>
      <c r="U105" s="24" t="s">
        <v>212</v>
      </c>
      <c r="V105" s="47" t="s">
        <v>90</v>
      </c>
    </row>
    <row r="106">
      <c r="A106" s="24" t="s">
        <v>36</v>
      </c>
      <c r="B106" s="24" t="s">
        <v>37</v>
      </c>
      <c r="C106" s="24" t="s">
        <v>72</v>
      </c>
      <c r="D106" s="24">
        <v>256179.21</v>
      </c>
      <c r="E106" s="24">
        <v>132688.0</v>
      </c>
      <c r="F106" s="24">
        <v>28890.0</v>
      </c>
      <c r="G106" s="48">
        <v>8.86740083073728</v>
      </c>
      <c r="H106" s="48">
        <v>1930.6886078620523</v>
      </c>
      <c r="I106" s="49">
        <v>0.21772880742795128</v>
      </c>
      <c r="J106" s="24" t="s">
        <v>213</v>
      </c>
      <c r="K106" s="24" t="s">
        <v>201</v>
      </c>
      <c r="L106" s="24" t="s">
        <v>202</v>
      </c>
      <c r="M106" s="24" t="s">
        <v>232</v>
      </c>
      <c r="N106" s="24" t="s">
        <v>25</v>
      </c>
      <c r="O106" s="24" t="s">
        <v>126</v>
      </c>
      <c r="P106" s="24" t="s">
        <v>204</v>
      </c>
      <c r="Q106" s="24" t="s">
        <v>205</v>
      </c>
      <c r="R106" s="24" t="s">
        <v>29</v>
      </c>
      <c r="S106" s="24" t="s">
        <v>30</v>
      </c>
      <c r="T106" s="24" t="s">
        <v>31</v>
      </c>
      <c r="U106" s="24" t="s">
        <v>212</v>
      </c>
      <c r="V106" s="47" t="s">
        <v>73</v>
      </c>
    </row>
    <row r="107">
      <c r="A107" s="24" t="s">
        <v>22</v>
      </c>
      <c r="B107" s="24" t="s">
        <v>23</v>
      </c>
      <c r="C107" s="24" t="s">
        <v>82</v>
      </c>
      <c r="D107" s="24">
        <v>255077.38</v>
      </c>
      <c r="E107" s="24">
        <v>107206.0</v>
      </c>
      <c r="F107" s="24">
        <v>34774.0</v>
      </c>
      <c r="G107" s="48">
        <v>7.335290159314431</v>
      </c>
      <c r="H107" s="48">
        <v>2379.320000746227</v>
      </c>
      <c r="I107" s="49">
        <v>0.32436617353506336</v>
      </c>
      <c r="J107" s="24" t="s">
        <v>200</v>
      </c>
      <c r="K107" s="24" t="s">
        <v>201</v>
      </c>
      <c r="L107" s="24" t="s">
        <v>202</v>
      </c>
      <c r="M107" s="24" t="s">
        <v>234</v>
      </c>
      <c r="N107" s="24" t="s">
        <v>25</v>
      </c>
      <c r="O107" s="24" t="s">
        <v>172</v>
      </c>
      <c r="P107" s="24" t="s">
        <v>235</v>
      </c>
      <c r="Q107" s="24" t="s">
        <v>205</v>
      </c>
      <c r="R107" s="24" t="s">
        <v>29</v>
      </c>
      <c r="S107" s="24" t="s">
        <v>30</v>
      </c>
      <c r="T107" s="24" t="s">
        <v>31</v>
      </c>
      <c r="U107" s="24" t="s">
        <v>212</v>
      </c>
      <c r="V107" s="47" t="s">
        <v>86</v>
      </c>
    </row>
    <row r="108">
      <c r="A108" s="24" t="s">
        <v>99</v>
      </c>
      <c r="B108" s="24" t="s">
        <v>100</v>
      </c>
      <c r="C108" s="24" t="s">
        <v>24</v>
      </c>
      <c r="D108" s="24">
        <v>248298.65</v>
      </c>
      <c r="E108" s="24">
        <v>72632.0</v>
      </c>
      <c r="F108" s="24">
        <v>45462.0</v>
      </c>
      <c r="G108" s="48">
        <v>5.461674585368</v>
      </c>
      <c r="H108" s="48">
        <v>3418.584783566472</v>
      </c>
      <c r="I108" s="49">
        <v>0.6259224584205308</v>
      </c>
      <c r="J108" s="24" t="s">
        <v>245</v>
      </c>
      <c r="K108" s="24" t="s">
        <v>201</v>
      </c>
      <c r="L108" s="24" t="s">
        <v>216</v>
      </c>
      <c r="M108" s="24" t="s">
        <v>203</v>
      </c>
      <c r="N108" s="24" t="s">
        <v>25</v>
      </c>
      <c r="O108" s="24" t="s">
        <v>126</v>
      </c>
      <c r="P108" s="24" t="s">
        <v>204</v>
      </c>
      <c r="Q108" s="24" t="s">
        <v>205</v>
      </c>
      <c r="R108" s="24" t="s">
        <v>29</v>
      </c>
      <c r="S108" s="24" t="s">
        <v>30</v>
      </c>
      <c r="T108" s="24" t="s">
        <v>31</v>
      </c>
      <c r="U108" s="24" t="s">
        <v>206</v>
      </c>
      <c r="V108" s="24" t="s">
        <v>26</v>
      </c>
    </row>
    <row r="109">
      <c r="A109" s="24" t="s">
        <v>93</v>
      </c>
      <c r="B109" s="24" t="s">
        <v>94</v>
      </c>
      <c r="C109" s="24" t="s">
        <v>57</v>
      </c>
      <c r="D109" s="24">
        <v>242765.61</v>
      </c>
      <c r="E109" s="24">
        <v>69685.0</v>
      </c>
      <c r="F109" s="24">
        <v>30923.0</v>
      </c>
      <c r="G109" s="48">
        <v>7.850648708081363</v>
      </c>
      <c r="H109" s="48">
        <v>3483.757049580254</v>
      </c>
      <c r="I109" s="49">
        <v>0.4437540360192294</v>
      </c>
      <c r="J109" s="24" t="s">
        <v>243</v>
      </c>
      <c r="K109" s="24" t="s">
        <v>201</v>
      </c>
      <c r="L109" s="24" t="s">
        <v>202</v>
      </c>
      <c r="M109" s="24" t="s">
        <v>227</v>
      </c>
      <c r="N109" s="24" t="s">
        <v>25</v>
      </c>
      <c r="O109" s="24" t="s">
        <v>126</v>
      </c>
      <c r="P109" s="24" t="s">
        <v>228</v>
      </c>
      <c r="Q109" s="24" t="s">
        <v>205</v>
      </c>
      <c r="R109" s="24" t="s">
        <v>29</v>
      </c>
      <c r="S109" s="24" t="s">
        <v>30</v>
      </c>
      <c r="T109" s="24" t="s">
        <v>31</v>
      </c>
      <c r="U109" s="24" t="s">
        <v>212</v>
      </c>
      <c r="V109" s="47" t="s">
        <v>58</v>
      </c>
    </row>
    <row r="110">
      <c r="A110" s="24" t="s">
        <v>64</v>
      </c>
      <c r="B110" s="24" t="s">
        <v>65</v>
      </c>
      <c r="C110" s="24" t="s">
        <v>72</v>
      </c>
      <c r="D110" s="24">
        <v>242011.52</v>
      </c>
      <c r="E110" s="24">
        <v>163565.0</v>
      </c>
      <c r="F110" s="24">
        <v>30191.0</v>
      </c>
      <c r="G110" s="48">
        <v>8.016015368818522</v>
      </c>
      <c r="H110" s="48">
        <v>1479.6045608779384</v>
      </c>
      <c r="I110" s="49">
        <v>0.18458105340384556</v>
      </c>
      <c r="J110" s="24" t="s">
        <v>213</v>
      </c>
      <c r="K110" s="24" t="s">
        <v>201</v>
      </c>
      <c r="L110" s="24" t="s">
        <v>208</v>
      </c>
      <c r="M110" s="24" t="s">
        <v>232</v>
      </c>
      <c r="N110" s="24" t="s">
        <v>25</v>
      </c>
      <c r="O110" s="24" t="s">
        <v>126</v>
      </c>
      <c r="P110" s="24" t="s">
        <v>204</v>
      </c>
      <c r="Q110" s="24" t="s">
        <v>205</v>
      </c>
      <c r="R110" s="24" t="s">
        <v>29</v>
      </c>
      <c r="S110" s="24" t="s">
        <v>30</v>
      </c>
      <c r="T110" s="24" t="s">
        <v>31</v>
      </c>
      <c r="U110" s="24" t="s">
        <v>212</v>
      </c>
      <c r="V110" s="47" t="s">
        <v>73</v>
      </c>
    </row>
    <row r="111">
      <c r="A111" s="24" t="s">
        <v>64</v>
      </c>
      <c r="B111" s="24" t="s">
        <v>65</v>
      </c>
      <c r="C111" s="24" t="s">
        <v>84</v>
      </c>
      <c r="D111" s="24">
        <v>234539.15</v>
      </c>
      <c r="E111" s="24">
        <v>76967.0</v>
      </c>
      <c r="F111" s="24">
        <v>29413.0</v>
      </c>
      <c r="G111" s="48">
        <v>7.973996192159929</v>
      </c>
      <c r="H111" s="48">
        <v>3047.2689594241688</v>
      </c>
      <c r="I111" s="49">
        <v>0.38215079189782636</v>
      </c>
      <c r="J111" s="24" t="s">
        <v>213</v>
      </c>
      <c r="K111" s="24" t="s">
        <v>201</v>
      </c>
      <c r="L111" s="24" t="s">
        <v>208</v>
      </c>
      <c r="M111" s="24" t="s">
        <v>237</v>
      </c>
      <c r="N111" s="24" t="s">
        <v>25</v>
      </c>
      <c r="O111" s="24" t="s">
        <v>126</v>
      </c>
      <c r="P111" s="24" t="s">
        <v>238</v>
      </c>
      <c r="Q111" s="24" t="s">
        <v>205</v>
      </c>
      <c r="R111" s="24" t="s">
        <v>29</v>
      </c>
      <c r="S111" s="24" t="s">
        <v>30</v>
      </c>
      <c r="T111" s="24" t="s">
        <v>31</v>
      </c>
      <c r="U111" s="24" t="s">
        <v>212</v>
      </c>
      <c r="V111" s="47" t="s">
        <v>85</v>
      </c>
    </row>
    <row r="112">
      <c r="A112" s="24" t="s">
        <v>80</v>
      </c>
      <c r="B112" s="24" t="s">
        <v>81</v>
      </c>
      <c r="C112" s="24" t="s">
        <v>34</v>
      </c>
      <c r="D112" s="24">
        <v>232309.8</v>
      </c>
      <c r="E112" s="24">
        <v>107057.0</v>
      </c>
      <c r="F112" s="24">
        <v>40333.0</v>
      </c>
      <c r="G112" s="48">
        <v>5.759794709047182</v>
      </c>
      <c r="H112" s="48">
        <v>2169.9636642162586</v>
      </c>
      <c r="I112" s="49">
        <v>0.3767432302418338</v>
      </c>
      <c r="J112" s="24" t="s">
        <v>207</v>
      </c>
      <c r="K112" s="24" t="s">
        <v>201</v>
      </c>
      <c r="L112" s="24" t="s">
        <v>202</v>
      </c>
      <c r="M112" s="24" t="s">
        <v>210</v>
      </c>
      <c r="N112" s="24" t="s">
        <v>25</v>
      </c>
      <c r="O112" s="24" t="s">
        <v>126</v>
      </c>
      <c r="P112" s="24" t="s">
        <v>211</v>
      </c>
      <c r="Q112" s="24" t="s">
        <v>205</v>
      </c>
      <c r="R112" s="24" t="s">
        <v>29</v>
      </c>
      <c r="S112" s="24" t="s">
        <v>30</v>
      </c>
      <c r="T112" s="24" t="s">
        <v>31</v>
      </c>
      <c r="U112" s="24" t="s">
        <v>212</v>
      </c>
      <c r="V112" s="47" t="s">
        <v>35</v>
      </c>
    </row>
    <row r="113">
      <c r="A113" s="24" t="s">
        <v>36</v>
      </c>
      <c r="B113" s="24" t="s">
        <v>37</v>
      </c>
      <c r="C113" s="24" t="s">
        <v>84</v>
      </c>
      <c r="D113" s="24">
        <v>228669.48</v>
      </c>
      <c r="E113" s="24">
        <v>76341.0</v>
      </c>
      <c r="F113" s="24">
        <v>27253.0</v>
      </c>
      <c r="G113" s="48">
        <v>8.390616812827947</v>
      </c>
      <c r="H113" s="48">
        <v>2995.3691987267653</v>
      </c>
      <c r="I113" s="49">
        <v>0.3569903459477869</v>
      </c>
      <c r="J113" s="24" t="s">
        <v>213</v>
      </c>
      <c r="K113" s="24" t="s">
        <v>201</v>
      </c>
      <c r="L113" s="24" t="s">
        <v>202</v>
      </c>
      <c r="M113" s="24" t="s">
        <v>237</v>
      </c>
      <c r="N113" s="24" t="s">
        <v>25</v>
      </c>
      <c r="O113" s="24" t="s">
        <v>126</v>
      </c>
      <c r="P113" s="24" t="s">
        <v>238</v>
      </c>
      <c r="Q113" s="24" t="s">
        <v>205</v>
      </c>
      <c r="R113" s="24" t="s">
        <v>29</v>
      </c>
      <c r="S113" s="24" t="s">
        <v>30</v>
      </c>
      <c r="T113" s="24" t="s">
        <v>31</v>
      </c>
      <c r="U113" s="24" t="s">
        <v>212</v>
      </c>
      <c r="V113" s="47" t="s">
        <v>85</v>
      </c>
    </row>
    <row r="114">
      <c r="A114" s="24" t="s">
        <v>62</v>
      </c>
      <c r="B114" s="24" t="s">
        <v>63</v>
      </c>
      <c r="C114" s="24" t="s">
        <v>84</v>
      </c>
      <c r="D114" s="24">
        <v>224996.1</v>
      </c>
      <c r="E114" s="24">
        <v>72807.0</v>
      </c>
      <c r="F114" s="24">
        <v>27808.0</v>
      </c>
      <c r="G114" s="48">
        <v>8.091056530494821</v>
      </c>
      <c r="H114" s="48">
        <v>3090.308624170753</v>
      </c>
      <c r="I114" s="49">
        <v>0.38194129685332456</v>
      </c>
      <c r="J114" s="24" t="s">
        <v>213</v>
      </c>
      <c r="K114" s="24" t="s">
        <v>209</v>
      </c>
      <c r="L114" s="24" t="s">
        <v>208</v>
      </c>
      <c r="M114" s="24" t="s">
        <v>237</v>
      </c>
      <c r="N114" s="24" t="s">
        <v>25</v>
      </c>
      <c r="O114" s="24" t="s">
        <v>126</v>
      </c>
      <c r="P114" s="24" t="s">
        <v>238</v>
      </c>
      <c r="Q114" s="24" t="s">
        <v>205</v>
      </c>
      <c r="R114" s="24" t="s">
        <v>29</v>
      </c>
      <c r="S114" s="24" t="s">
        <v>30</v>
      </c>
      <c r="T114" s="24" t="s">
        <v>31</v>
      </c>
      <c r="U114" s="24" t="s">
        <v>212</v>
      </c>
      <c r="V114" s="47" t="s">
        <v>85</v>
      </c>
    </row>
    <row r="115">
      <c r="A115" s="24" t="s">
        <v>53</v>
      </c>
      <c r="B115" s="24" t="s">
        <v>54</v>
      </c>
      <c r="C115" s="24" t="s">
        <v>101</v>
      </c>
      <c r="D115" s="24">
        <v>224931.73</v>
      </c>
      <c r="E115" s="24">
        <v>89582.0</v>
      </c>
      <c r="F115" s="24">
        <v>18211.0</v>
      </c>
      <c r="G115" s="48">
        <v>12.351421119103838</v>
      </c>
      <c r="H115" s="48">
        <v>2510.903194838249</v>
      </c>
      <c r="I115" s="49">
        <v>0.203288607086245</v>
      </c>
      <c r="J115" s="24" t="s">
        <v>200</v>
      </c>
      <c r="K115" s="24" t="s">
        <v>209</v>
      </c>
      <c r="L115" s="24" t="s">
        <v>208</v>
      </c>
      <c r="M115" s="24" t="s">
        <v>246</v>
      </c>
      <c r="N115" s="24" t="s">
        <v>25</v>
      </c>
      <c r="O115" s="24" t="s">
        <v>172</v>
      </c>
      <c r="P115" s="24" t="s">
        <v>247</v>
      </c>
      <c r="Q115" s="24" t="s">
        <v>248</v>
      </c>
      <c r="R115" s="24" t="s">
        <v>47</v>
      </c>
      <c r="S115" s="24" t="s">
        <v>43</v>
      </c>
      <c r="T115" s="24" t="s">
        <v>44</v>
      </c>
      <c r="U115" s="24" t="s">
        <v>212</v>
      </c>
      <c r="V115" s="47" t="s">
        <v>102</v>
      </c>
    </row>
    <row r="116">
      <c r="A116" s="24" t="s">
        <v>27</v>
      </c>
      <c r="B116" s="24" t="s">
        <v>28</v>
      </c>
      <c r="C116" s="24" t="s">
        <v>101</v>
      </c>
      <c r="D116" s="24">
        <v>219647.79</v>
      </c>
      <c r="E116" s="24">
        <v>98975.0</v>
      </c>
      <c r="F116" s="24">
        <v>17382.0</v>
      </c>
      <c r="G116" s="48">
        <v>12.636508457024508</v>
      </c>
      <c r="H116" s="48">
        <v>2219.2249557969185</v>
      </c>
      <c r="I116" s="49">
        <v>0.1756201060873958</v>
      </c>
      <c r="J116" s="24" t="s">
        <v>207</v>
      </c>
      <c r="K116" s="24" t="s">
        <v>201</v>
      </c>
      <c r="L116" s="24" t="s">
        <v>208</v>
      </c>
      <c r="M116" s="24" t="s">
        <v>246</v>
      </c>
      <c r="N116" s="24" t="s">
        <v>25</v>
      </c>
      <c r="O116" s="24" t="s">
        <v>172</v>
      </c>
      <c r="P116" s="24" t="s">
        <v>247</v>
      </c>
      <c r="Q116" s="24" t="s">
        <v>248</v>
      </c>
      <c r="R116" s="24" t="s">
        <v>47</v>
      </c>
      <c r="S116" s="24" t="s">
        <v>43</v>
      </c>
      <c r="T116" s="24" t="s">
        <v>44</v>
      </c>
      <c r="U116" s="24" t="s">
        <v>212</v>
      </c>
      <c r="V116" s="47" t="s">
        <v>102</v>
      </c>
    </row>
    <row r="117">
      <c r="A117" s="24" t="s">
        <v>87</v>
      </c>
      <c r="B117" s="24" t="s">
        <v>88</v>
      </c>
      <c r="C117" s="24" t="s">
        <v>34</v>
      </c>
      <c r="D117" s="24">
        <v>219363.02</v>
      </c>
      <c r="E117" s="24">
        <v>77877.0</v>
      </c>
      <c r="F117" s="24">
        <v>31221.0</v>
      </c>
      <c r="G117" s="48">
        <v>7.026136895038595</v>
      </c>
      <c r="H117" s="48">
        <v>2816.788268680098</v>
      </c>
      <c r="I117" s="49">
        <v>0.4009014214723217</v>
      </c>
      <c r="J117" s="24" t="s">
        <v>239</v>
      </c>
      <c r="K117" s="24" t="s">
        <v>201</v>
      </c>
      <c r="L117" s="24" t="s">
        <v>202</v>
      </c>
      <c r="M117" s="24" t="s">
        <v>210</v>
      </c>
      <c r="N117" s="24" t="s">
        <v>25</v>
      </c>
      <c r="O117" s="24" t="s">
        <v>126</v>
      </c>
      <c r="P117" s="24" t="s">
        <v>211</v>
      </c>
      <c r="Q117" s="24" t="s">
        <v>205</v>
      </c>
      <c r="R117" s="24" t="s">
        <v>29</v>
      </c>
      <c r="S117" s="24" t="s">
        <v>30</v>
      </c>
      <c r="T117" s="24" t="s">
        <v>31</v>
      </c>
      <c r="U117" s="24" t="s">
        <v>212</v>
      </c>
      <c r="V117" s="47" t="s">
        <v>35</v>
      </c>
    </row>
    <row r="118">
      <c r="A118" s="24" t="s">
        <v>53</v>
      </c>
      <c r="B118" s="24" t="s">
        <v>54</v>
      </c>
      <c r="C118" s="24" t="s">
        <v>72</v>
      </c>
      <c r="D118" s="24">
        <v>216695.91</v>
      </c>
      <c r="E118" s="24">
        <v>124863.0</v>
      </c>
      <c r="F118" s="24">
        <v>28146.0</v>
      </c>
      <c r="G118" s="48">
        <v>7.698994883820081</v>
      </c>
      <c r="H118" s="48">
        <v>1735.469354412436</v>
      </c>
      <c r="I118" s="49">
        <v>0.22541505490017058</v>
      </c>
      <c r="J118" s="24" t="s">
        <v>200</v>
      </c>
      <c r="K118" s="24" t="s">
        <v>209</v>
      </c>
      <c r="L118" s="24" t="s">
        <v>208</v>
      </c>
      <c r="M118" s="24" t="s">
        <v>232</v>
      </c>
      <c r="N118" s="24" t="s">
        <v>25</v>
      </c>
      <c r="O118" s="24" t="s">
        <v>126</v>
      </c>
      <c r="P118" s="24" t="s">
        <v>204</v>
      </c>
      <c r="Q118" s="24" t="s">
        <v>205</v>
      </c>
      <c r="R118" s="24" t="s">
        <v>29</v>
      </c>
      <c r="S118" s="24" t="s">
        <v>30</v>
      </c>
      <c r="T118" s="24" t="s">
        <v>31</v>
      </c>
      <c r="U118" s="24" t="s">
        <v>212</v>
      </c>
      <c r="V118" s="47" t="s">
        <v>73</v>
      </c>
    </row>
    <row r="119">
      <c r="A119" s="24" t="s">
        <v>36</v>
      </c>
      <c r="B119" s="24" t="s">
        <v>37</v>
      </c>
      <c r="C119" s="24" t="s">
        <v>82</v>
      </c>
      <c r="D119" s="24">
        <v>216618.56</v>
      </c>
      <c r="E119" s="24">
        <v>100897.0</v>
      </c>
      <c r="F119" s="24">
        <v>27606.0</v>
      </c>
      <c r="G119" s="48">
        <v>7.846792726218938</v>
      </c>
      <c r="H119" s="48">
        <v>2146.92765889967</v>
      </c>
      <c r="I119" s="49">
        <v>0.27360575636540235</v>
      </c>
      <c r="J119" s="24" t="s">
        <v>213</v>
      </c>
      <c r="K119" s="24" t="s">
        <v>201</v>
      </c>
      <c r="L119" s="24" t="s">
        <v>202</v>
      </c>
      <c r="M119" s="24" t="s">
        <v>234</v>
      </c>
      <c r="N119" s="24" t="s">
        <v>25</v>
      </c>
      <c r="O119" s="24" t="s">
        <v>172</v>
      </c>
      <c r="P119" s="24" t="s">
        <v>235</v>
      </c>
      <c r="Q119" s="24" t="s">
        <v>205</v>
      </c>
      <c r="R119" s="24" t="s">
        <v>29</v>
      </c>
      <c r="S119" s="24" t="s">
        <v>30</v>
      </c>
      <c r="T119" s="24" t="s">
        <v>31</v>
      </c>
      <c r="U119" s="24" t="s">
        <v>212</v>
      </c>
      <c r="V119" s="47" t="s">
        <v>86</v>
      </c>
    </row>
    <row r="120">
      <c r="A120" s="24" t="s">
        <v>66</v>
      </c>
      <c r="B120" s="24" t="s">
        <v>67</v>
      </c>
      <c r="C120" s="24" t="s">
        <v>57</v>
      </c>
      <c r="D120" s="24">
        <v>216561.98</v>
      </c>
      <c r="E120" s="24">
        <v>78220.0</v>
      </c>
      <c r="F120" s="24">
        <v>33047.0</v>
      </c>
      <c r="G120" s="48">
        <v>6.553150966804854</v>
      </c>
      <c r="H120" s="48">
        <v>2768.6266939401685</v>
      </c>
      <c r="I120" s="49">
        <v>0.4224878547686014</v>
      </c>
      <c r="J120" s="24" t="s">
        <v>213</v>
      </c>
      <c r="K120" s="24" t="s">
        <v>201</v>
      </c>
      <c r="L120" s="24" t="s">
        <v>230</v>
      </c>
      <c r="M120" s="24" t="s">
        <v>227</v>
      </c>
      <c r="N120" s="24" t="s">
        <v>25</v>
      </c>
      <c r="O120" s="24" t="s">
        <v>126</v>
      </c>
      <c r="P120" s="24" t="s">
        <v>228</v>
      </c>
      <c r="Q120" s="24" t="s">
        <v>205</v>
      </c>
      <c r="R120" s="24" t="s">
        <v>29</v>
      </c>
      <c r="S120" s="24" t="s">
        <v>30</v>
      </c>
      <c r="T120" s="24" t="s">
        <v>31</v>
      </c>
      <c r="U120" s="24" t="s">
        <v>212</v>
      </c>
      <c r="V120" s="47" t="s">
        <v>58</v>
      </c>
    </row>
    <row r="121">
      <c r="A121" s="24" t="s">
        <v>76</v>
      </c>
      <c r="B121" s="24" t="s">
        <v>77</v>
      </c>
      <c r="C121" s="24" t="s">
        <v>51</v>
      </c>
      <c r="D121" s="24">
        <v>209203.81</v>
      </c>
      <c r="E121" s="24">
        <v>85670.0</v>
      </c>
      <c r="F121" s="24">
        <v>24729.0</v>
      </c>
      <c r="G121" s="48">
        <v>8.459857252618383</v>
      </c>
      <c r="H121" s="48">
        <v>2441.9728026146845</v>
      </c>
      <c r="I121" s="49">
        <v>0.28865413797128514</v>
      </c>
      <c r="J121" s="24" t="s">
        <v>233</v>
      </c>
      <c r="K121" s="24" t="s">
        <v>201</v>
      </c>
      <c r="L121" s="24" t="s">
        <v>202</v>
      </c>
      <c r="M121" s="24" t="s">
        <v>226</v>
      </c>
      <c r="N121" s="24" t="s">
        <v>25</v>
      </c>
      <c r="O121" s="24" t="s">
        <v>126</v>
      </c>
      <c r="P121" s="24" t="s">
        <v>204</v>
      </c>
      <c r="Q121" s="24" t="s">
        <v>205</v>
      </c>
      <c r="R121" s="24" t="s">
        <v>29</v>
      </c>
      <c r="S121" s="24" t="s">
        <v>30</v>
      </c>
      <c r="T121" s="24" t="s">
        <v>31</v>
      </c>
      <c r="U121" s="24" t="s">
        <v>212</v>
      </c>
      <c r="V121" s="47" t="s">
        <v>52</v>
      </c>
    </row>
    <row r="122">
      <c r="A122" s="24" t="s">
        <v>22</v>
      </c>
      <c r="B122" s="24" t="s">
        <v>23</v>
      </c>
      <c r="C122" s="24" t="s">
        <v>84</v>
      </c>
      <c r="D122" s="24">
        <v>205015.97</v>
      </c>
      <c r="E122" s="24">
        <v>65457.0</v>
      </c>
      <c r="F122" s="24">
        <v>25255.0</v>
      </c>
      <c r="G122" s="48">
        <v>8.11783686398733</v>
      </c>
      <c r="H122" s="48">
        <v>3132.0709778938844</v>
      </c>
      <c r="I122" s="49">
        <v>0.38582580930992866</v>
      </c>
      <c r="J122" s="24" t="s">
        <v>200</v>
      </c>
      <c r="K122" s="24" t="s">
        <v>201</v>
      </c>
      <c r="L122" s="24" t="s">
        <v>202</v>
      </c>
      <c r="M122" s="24" t="s">
        <v>237</v>
      </c>
      <c r="N122" s="24" t="s">
        <v>25</v>
      </c>
      <c r="O122" s="24" t="s">
        <v>126</v>
      </c>
      <c r="P122" s="24" t="s">
        <v>238</v>
      </c>
      <c r="Q122" s="24" t="s">
        <v>205</v>
      </c>
      <c r="R122" s="24" t="s">
        <v>29</v>
      </c>
      <c r="S122" s="24" t="s">
        <v>30</v>
      </c>
      <c r="T122" s="24" t="s">
        <v>31</v>
      </c>
      <c r="U122" s="24" t="s">
        <v>212</v>
      </c>
      <c r="V122" s="47" t="s">
        <v>85</v>
      </c>
    </row>
    <row r="123">
      <c r="A123" s="24" t="s">
        <v>55</v>
      </c>
      <c r="B123" s="24" t="s">
        <v>56</v>
      </c>
      <c r="C123" s="24" t="s">
        <v>46</v>
      </c>
      <c r="D123" s="24">
        <v>202945.23</v>
      </c>
      <c r="E123" s="24">
        <v>79361.0</v>
      </c>
      <c r="F123" s="24">
        <v>18140.0</v>
      </c>
      <c r="G123" s="48">
        <v>11.18771940463065</v>
      </c>
      <c r="H123" s="48">
        <v>2557.241340204887</v>
      </c>
      <c r="I123" s="49">
        <v>0.228575748793488</v>
      </c>
      <c r="J123" s="24" t="s">
        <v>213</v>
      </c>
      <c r="K123" s="24" t="s">
        <v>201</v>
      </c>
      <c r="L123" s="24" t="s">
        <v>216</v>
      </c>
      <c r="M123" s="24" t="s">
        <v>221</v>
      </c>
      <c r="N123" s="24" t="s">
        <v>25</v>
      </c>
      <c r="O123" s="24" t="s">
        <v>126</v>
      </c>
      <c r="P123" s="24" t="s">
        <v>222</v>
      </c>
      <c r="Q123" s="24" t="s">
        <v>223</v>
      </c>
      <c r="R123" s="24" t="s">
        <v>47</v>
      </c>
      <c r="S123" s="24" t="s">
        <v>30</v>
      </c>
      <c r="T123" s="24" t="s">
        <v>31</v>
      </c>
      <c r="U123" s="24" t="s">
        <v>206</v>
      </c>
      <c r="V123" s="47" t="s">
        <v>48</v>
      </c>
    </row>
    <row r="124">
      <c r="A124" s="24" t="s">
        <v>55</v>
      </c>
      <c r="B124" s="24" t="s">
        <v>56</v>
      </c>
      <c r="C124" s="24" t="s">
        <v>72</v>
      </c>
      <c r="D124" s="24">
        <v>201905.39</v>
      </c>
      <c r="E124" s="24">
        <v>112277.0</v>
      </c>
      <c r="F124" s="24">
        <v>24220.0</v>
      </c>
      <c r="G124" s="48">
        <v>8.336308422791083</v>
      </c>
      <c r="H124" s="48">
        <v>1798.2791667037775</v>
      </c>
      <c r="I124" s="49">
        <v>0.21571648690292758</v>
      </c>
      <c r="J124" s="24" t="s">
        <v>213</v>
      </c>
      <c r="K124" s="24" t="s">
        <v>201</v>
      </c>
      <c r="L124" s="24" t="s">
        <v>216</v>
      </c>
      <c r="M124" s="24" t="s">
        <v>232</v>
      </c>
      <c r="N124" s="24" t="s">
        <v>25</v>
      </c>
      <c r="O124" s="24" t="s">
        <v>126</v>
      </c>
      <c r="P124" s="24" t="s">
        <v>204</v>
      </c>
      <c r="Q124" s="24" t="s">
        <v>205</v>
      </c>
      <c r="R124" s="24" t="s">
        <v>29</v>
      </c>
      <c r="S124" s="24" t="s">
        <v>30</v>
      </c>
      <c r="T124" s="24" t="s">
        <v>31</v>
      </c>
      <c r="U124" s="24" t="s">
        <v>212</v>
      </c>
      <c r="V124" s="47" t="s">
        <v>73</v>
      </c>
    </row>
    <row r="125">
      <c r="A125" s="24" t="s">
        <v>32</v>
      </c>
      <c r="B125" s="24" t="s">
        <v>33</v>
      </c>
      <c r="C125" s="24" t="s">
        <v>91</v>
      </c>
      <c r="D125" s="24">
        <v>200545.08</v>
      </c>
      <c r="E125" s="24">
        <v>57654.0</v>
      </c>
      <c r="F125" s="24">
        <v>25835.0</v>
      </c>
      <c r="G125" s="48">
        <v>7.762534546158312</v>
      </c>
      <c r="H125" s="48">
        <v>3478.424393797481</v>
      </c>
      <c r="I125" s="49">
        <v>0.44810420786068617</v>
      </c>
      <c r="J125" s="24" t="s">
        <v>200</v>
      </c>
      <c r="K125" s="24" t="s">
        <v>209</v>
      </c>
      <c r="L125" s="24" t="s">
        <v>202</v>
      </c>
      <c r="M125" s="24" t="s">
        <v>241</v>
      </c>
      <c r="N125" s="24" t="s">
        <v>25</v>
      </c>
      <c r="O125" s="24" t="s">
        <v>126</v>
      </c>
      <c r="P125" s="24" t="s">
        <v>242</v>
      </c>
      <c r="Q125" s="24" t="s">
        <v>205</v>
      </c>
      <c r="R125" s="24" t="s">
        <v>29</v>
      </c>
      <c r="S125" s="24" t="s">
        <v>30</v>
      </c>
      <c r="T125" s="24" t="s">
        <v>31</v>
      </c>
      <c r="U125" s="24" t="s">
        <v>212</v>
      </c>
      <c r="V125" s="47" t="s">
        <v>92</v>
      </c>
    </row>
    <row r="126">
      <c r="A126" s="24" t="s">
        <v>55</v>
      </c>
      <c r="B126" s="24" t="s">
        <v>56</v>
      </c>
      <c r="C126" s="24" t="s">
        <v>82</v>
      </c>
      <c r="D126" s="24">
        <v>197369.36</v>
      </c>
      <c r="E126" s="24">
        <v>97513.0</v>
      </c>
      <c r="F126" s="24">
        <v>25569.0</v>
      </c>
      <c r="G126" s="48">
        <v>7.71908795807423</v>
      </c>
      <c r="H126" s="48">
        <v>2024.0312573708122</v>
      </c>
      <c r="I126" s="49">
        <v>0.26221119235384</v>
      </c>
      <c r="J126" s="24" t="s">
        <v>213</v>
      </c>
      <c r="K126" s="24" t="s">
        <v>201</v>
      </c>
      <c r="L126" s="24" t="s">
        <v>216</v>
      </c>
      <c r="M126" s="24" t="s">
        <v>234</v>
      </c>
      <c r="N126" s="24" t="s">
        <v>25</v>
      </c>
      <c r="O126" s="24" t="s">
        <v>172</v>
      </c>
      <c r="P126" s="24" t="s">
        <v>235</v>
      </c>
      <c r="Q126" s="24" t="s">
        <v>205</v>
      </c>
      <c r="R126" s="24" t="s">
        <v>29</v>
      </c>
      <c r="S126" s="24" t="s">
        <v>30</v>
      </c>
      <c r="T126" s="24" t="s">
        <v>31</v>
      </c>
      <c r="U126" s="24" t="s">
        <v>212</v>
      </c>
      <c r="V126" s="47" t="s">
        <v>86</v>
      </c>
    </row>
    <row r="127">
      <c r="A127" s="24" t="s">
        <v>80</v>
      </c>
      <c r="B127" s="24" t="s">
        <v>81</v>
      </c>
      <c r="C127" s="24" t="s">
        <v>51</v>
      </c>
      <c r="D127" s="24">
        <v>195045.69</v>
      </c>
      <c r="E127" s="24">
        <v>106564.0</v>
      </c>
      <c r="F127" s="24">
        <v>26963.0</v>
      </c>
      <c r="G127" s="48">
        <v>7.233827467269963</v>
      </c>
      <c r="H127" s="48">
        <v>1830.3150219586353</v>
      </c>
      <c r="I127" s="49">
        <v>0.2530216583461582</v>
      </c>
      <c r="J127" s="24" t="s">
        <v>207</v>
      </c>
      <c r="K127" s="24" t="s">
        <v>201</v>
      </c>
      <c r="L127" s="24" t="s">
        <v>202</v>
      </c>
      <c r="M127" s="24" t="s">
        <v>226</v>
      </c>
      <c r="N127" s="24" t="s">
        <v>25</v>
      </c>
      <c r="O127" s="24" t="s">
        <v>126</v>
      </c>
      <c r="P127" s="24" t="s">
        <v>204</v>
      </c>
      <c r="Q127" s="24" t="s">
        <v>205</v>
      </c>
      <c r="R127" s="24" t="s">
        <v>29</v>
      </c>
      <c r="S127" s="24" t="s">
        <v>30</v>
      </c>
      <c r="T127" s="24" t="s">
        <v>31</v>
      </c>
      <c r="U127" s="24" t="s">
        <v>212</v>
      </c>
      <c r="V127" s="47" t="s">
        <v>52</v>
      </c>
    </row>
    <row r="128">
      <c r="A128" s="24" t="s">
        <v>55</v>
      </c>
      <c r="B128" s="24" t="s">
        <v>56</v>
      </c>
      <c r="C128" s="24" t="s">
        <v>68</v>
      </c>
      <c r="D128" s="24">
        <v>194452.94</v>
      </c>
      <c r="E128" s="24">
        <v>80517.0</v>
      </c>
      <c r="F128" s="24">
        <v>15097.0</v>
      </c>
      <c r="G128" s="48">
        <v>12.880237133205272</v>
      </c>
      <c r="H128" s="48">
        <v>2415.054460548704</v>
      </c>
      <c r="I128" s="49">
        <v>0.18750077623359043</v>
      </c>
      <c r="J128" s="24" t="s">
        <v>213</v>
      </c>
      <c r="K128" s="24" t="s">
        <v>201</v>
      </c>
      <c r="L128" s="24" t="s">
        <v>216</v>
      </c>
      <c r="M128" s="24" t="s">
        <v>231</v>
      </c>
      <c r="N128" s="24" t="s">
        <v>25</v>
      </c>
      <c r="O128" s="24" t="s">
        <v>162</v>
      </c>
      <c r="P128" s="24" t="s">
        <v>215</v>
      </c>
      <c r="Q128" s="24" t="s">
        <v>223</v>
      </c>
      <c r="R128" s="24" t="s">
        <v>47</v>
      </c>
      <c r="S128" s="24" t="s">
        <v>30</v>
      </c>
      <c r="T128" s="24" t="s">
        <v>31</v>
      </c>
      <c r="U128" s="24" t="s">
        <v>212</v>
      </c>
      <c r="V128" s="47" t="s">
        <v>69</v>
      </c>
    </row>
    <row r="129">
      <c r="A129" s="24" t="s">
        <v>66</v>
      </c>
      <c r="B129" s="24" t="s">
        <v>67</v>
      </c>
      <c r="C129" s="24" t="s">
        <v>46</v>
      </c>
      <c r="D129" s="24">
        <v>192136.98</v>
      </c>
      <c r="E129" s="24">
        <v>73033.0</v>
      </c>
      <c r="F129" s="24">
        <v>17389.0</v>
      </c>
      <c r="G129" s="48">
        <v>11.049340387601358</v>
      </c>
      <c r="H129" s="48">
        <v>2630.824147987896</v>
      </c>
      <c r="I129" s="49">
        <v>0.2380978461791245</v>
      </c>
      <c r="J129" s="24" t="s">
        <v>213</v>
      </c>
      <c r="K129" s="24" t="s">
        <v>201</v>
      </c>
      <c r="L129" s="24" t="s">
        <v>230</v>
      </c>
      <c r="M129" s="24" t="s">
        <v>221</v>
      </c>
      <c r="N129" s="24" t="s">
        <v>25</v>
      </c>
      <c r="O129" s="24" t="s">
        <v>126</v>
      </c>
      <c r="P129" s="24" t="s">
        <v>222</v>
      </c>
      <c r="Q129" s="24" t="s">
        <v>223</v>
      </c>
      <c r="R129" s="24" t="s">
        <v>47</v>
      </c>
      <c r="S129" s="24" t="s">
        <v>30</v>
      </c>
      <c r="T129" s="24" t="s">
        <v>31</v>
      </c>
      <c r="U129" s="24" t="s">
        <v>206</v>
      </c>
      <c r="V129" s="47" t="s">
        <v>48</v>
      </c>
    </row>
    <row r="130">
      <c r="A130" s="24" t="s">
        <v>62</v>
      </c>
      <c r="B130" s="24" t="s">
        <v>63</v>
      </c>
      <c r="C130" s="24" t="s">
        <v>82</v>
      </c>
      <c r="D130" s="24">
        <v>191789.43</v>
      </c>
      <c r="E130" s="24">
        <v>79519.0</v>
      </c>
      <c r="F130" s="24">
        <v>26867.0</v>
      </c>
      <c r="G130" s="48">
        <v>7.138475825361968</v>
      </c>
      <c r="H130" s="48">
        <v>2411.8692387982746</v>
      </c>
      <c r="I130" s="49">
        <v>0.337868936983614</v>
      </c>
      <c r="J130" s="24" t="s">
        <v>213</v>
      </c>
      <c r="K130" s="24" t="s">
        <v>209</v>
      </c>
      <c r="L130" s="24" t="s">
        <v>208</v>
      </c>
      <c r="M130" s="24" t="s">
        <v>234</v>
      </c>
      <c r="N130" s="24" t="s">
        <v>25</v>
      </c>
      <c r="O130" s="24" t="s">
        <v>172</v>
      </c>
      <c r="P130" s="24" t="s">
        <v>235</v>
      </c>
      <c r="Q130" s="24" t="s">
        <v>205</v>
      </c>
      <c r="R130" s="24" t="s">
        <v>29</v>
      </c>
      <c r="S130" s="24" t="s">
        <v>30</v>
      </c>
      <c r="T130" s="24" t="s">
        <v>31</v>
      </c>
      <c r="U130" s="24" t="s">
        <v>212</v>
      </c>
      <c r="V130" s="47" t="s">
        <v>86</v>
      </c>
    </row>
    <row r="131">
      <c r="A131" s="24" t="s">
        <v>64</v>
      </c>
      <c r="B131" s="24" t="s">
        <v>65</v>
      </c>
      <c r="C131" s="24" t="s">
        <v>82</v>
      </c>
      <c r="D131" s="24">
        <v>190910.63</v>
      </c>
      <c r="E131" s="24">
        <v>92871.0</v>
      </c>
      <c r="F131" s="24">
        <v>27517.0</v>
      </c>
      <c r="G131" s="48">
        <v>6.937915833848167</v>
      </c>
      <c r="H131" s="48">
        <v>2055.6538639618398</v>
      </c>
      <c r="I131" s="49">
        <v>0.29629270708832683</v>
      </c>
      <c r="J131" s="24" t="s">
        <v>213</v>
      </c>
      <c r="K131" s="24" t="s">
        <v>201</v>
      </c>
      <c r="L131" s="24" t="s">
        <v>208</v>
      </c>
      <c r="M131" s="24" t="s">
        <v>234</v>
      </c>
      <c r="N131" s="24" t="s">
        <v>25</v>
      </c>
      <c r="O131" s="24" t="s">
        <v>172</v>
      </c>
      <c r="P131" s="24" t="s">
        <v>235</v>
      </c>
      <c r="Q131" s="24" t="s">
        <v>205</v>
      </c>
      <c r="R131" s="24" t="s">
        <v>29</v>
      </c>
      <c r="S131" s="24" t="s">
        <v>30</v>
      </c>
      <c r="T131" s="24" t="s">
        <v>31</v>
      </c>
      <c r="U131" s="24" t="s">
        <v>212</v>
      </c>
      <c r="V131" s="47" t="s">
        <v>86</v>
      </c>
    </row>
    <row r="132">
      <c r="A132" s="24" t="s">
        <v>76</v>
      </c>
      <c r="B132" s="24" t="s">
        <v>77</v>
      </c>
      <c r="C132" s="24" t="s">
        <v>57</v>
      </c>
      <c r="D132" s="24">
        <v>189218.65</v>
      </c>
      <c r="E132" s="24">
        <v>56729.0</v>
      </c>
      <c r="F132" s="24">
        <v>23355.0</v>
      </c>
      <c r="G132" s="48">
        <v>8.101847570113465</v>
      </c>
      <c r="H132" s="48">
        <v>3335.483615082233</v>
      </c>
      <c r="I132" s="49">
        <v>0.41169419520879974</v>
      </c>
      <c r="J132" s="24" t="s">
        <v>233</v>
      </c>
      <c r="K132" s="24" t="s">
        <v>201</v>
      </c>
      <c r="L132" s="24" t="s">
        <v>202</v>
      </c>
      <c r="M132" s="24" t="s">
        <v>227</v>
      </c>
      <c r="N132" s="24" t="s">
        <v>25</v>
      </c>
      <c r="O132" s="24" t="s">
        <v>126</v>
      </c>
      <c r="P132" s="24" t="s">
        <v>228</v>
      </c>
      <c r="Q132" s="24" t="s">
        <v>205</v>
      </c>
      <c r="R132" s="24" t="s">
        <v>29</v>
      </c>
      <c r="S132" s="24" t="s">
        <v>30</v>
      </c>
      <c r="T132" s="24" t="s">
        <v>31</v>
      </c>
      <c r="U132" s="24" t="s">
        <v>212</v>
      </c>
      <c r="V132" s="47" t="s">
        <v>58</v>
      </c>
    </row>
    <row r="133">
      <c r="A133" s="24" t="s">
        <v>36</v>
      </c>
      <c r="B133" s="24" t="s">
        <v>37</v>
      </c>
      <c r="C133" s="24" t="s">
        <v>46</v>
      </c>
      <c r="D133" s="24">
        <v>188320.72</v>
      </c>
      <c r="E133" s="24">
        <v>77832.0</v>
      </c>
      <c r="F133" s="24">
        <v>14058.0</v>
      </c>
      <c r="G133" s="48">
        <v>13.39598235879926</v>
      </c>
      <c r="H133" s="48">
        <v>2419.5796073594406</v>
      </c>
      <c r="I133" s="49">
        <v>0.18061979648473636</v>
      </c>
      <c r="J133" s="24" t="s">
        <v>213</v>
      </c>
      <c r="K133" s="24" t="s">
        <v>201</v>
      </c>
      <c r="L133" s="24" t="s">
        <v>202</v>
      </c>
      <c r="M133" s="24" t="s">
        <v>221</v>
      </c>
      <c r="N133" s="24" t="s">
        <v>25</v>
      </c>
      <c r="O133" s="24" t="s">
        <v>126</v>
      </c>
      <c r="P133" s="24" t="s">
        <v>222</v>
      </c>
      <c r="Q133" s="24" t="s">
        <v>223</v>
      </c>
      <c r="R133" s="24" t="s">
        <v>47</v>
      </c>
      <c r="S133" s="24" t="s">
        <v>30</v>
      </c>
      <c r="T133" s="24" t="s">
        <v>31</v>
      </c>
      <c r="U133" s="24" t="s">
        <v>206</v>
      </c>
      <c r="V133" s="47" t="s">
        <v>48</v>
      </c>
    </row>
    <row r="134">
      <c r="A134" s="24" t="s">
        <v>99</v>
      </c>
      <c r="B134" s="24" t="s">
        <v>100</v>
      </c>
      <c r="C134" s="24" t="s">
        <v>34</v>
      </c>
      <c r="D134" s="24">
        <v>186358.21</v>
      </c>
      <c r="E134" s="24">
        <v>70444.0</v>
      </c>
      <c r="F134" s="24">
        <v>32116.0</v>
      </c>
      <c r="G134" s="48">
        <v>5.802659422094906</v>
      </c>
      <c r="H134" s="48">
        <v>2645.480239622963</v>
      </c>
      <c r="I134" s="49">
        <v>0.4559082391687014</v>
      </c>
      <c r="J134" s="24" t="s">
        <v>245</v>
      </c>
      <c r="K134" s="24" t="s">
        <v>201</v>
      </c>
      <c r="L134" s="24" t="s">
        <v>216</v>
      </c>
      <c r="M134" s="24" t="s">
        <v>210</v>
      </c>
      <c r="N134" s="24" t="s">
        <v>25</v>
      </c>
      <c r="O134" s="24" t="s">
        <v>126</v>
      </c>
      <c r="P134" s="24" t="s">
        <v>211</v>
      </c>
      <c r="Q134" s="24" t="s">
        <v>205</v>
      </c>
      <c r="R134" s="24" t="s">
        <v>29</v>
      </c>
      <c r="S134" s="24" t="s">
        <v>30</v>
      </c>
      <c r="T134" s="24" t="s">
        <v>31</v>
      </c>
      <c r="U134" s="24" t="s">
        <v>212</v>
      </c>
      <c r="V134" s="47" t="s">
        <v>35</v>
      </c>
    </row>
    <row r="135">
      <c r="A135" s="24" t="s">
        <v>87</v>
      </c>
      <c r="B135" s="24" t="s">
        <v>88</v>
      </c>
      <c r="C135" s="24" t="s">
        <v>49</v>
      </c>
      <c r="D135" s="24">
        <v>184685.39</v>
      </c>
      <c r="E135" s="24">
        <v>49927.0</v>
      </c>
      <c r="F135" s="24">
        <v>28544.0</v>
      </c>
      <c r="G135" s="48">
        <v>6.470200042040359</v>
      </c>
      <c r="H135" s="48">
        <v>3699.1084984076756</v>
      </c>
      <c r="I135" s="49">
        <v>0.5717147034670619</v>
      </c>
      <c r="J135" s="24" t="s">
        <v>239</v>
      </c>
      <c r="K135" s="24" t="s">
        <v>201</v>
      </c>
      <c r="L135" s="24" t="s">
        <v>202</v>
      </c>
      <c r="M135" s="24" t="s">
        <v>224</v>
      </c>
      <c r="N135" s="24" t="s">
        <v>25</v>
      </c>
      <c r="O135" s="24" t="s">
        <v>126</v>
      </c>
      <c r="P135" s="24" t="s">
        <v>225</v>
      </c>
      <c r="Q135" s="24" t="s">
        <v>205</v>
      </c>
      <c r="R135" s="24" t="s">
        <v>29</v>
      </c>
      <c r="S135" s="24" t="s">
        <v>30</v>
      </c>
      <c r="T135" s="24" t="s">
        <v>31</v>
      </c>
      <c r="U135" s="24" t="s">
        <v>206</v>
      </c>
      <c r="V135" s="47" t="s">
        <v>50</v>
      </c>
    </row>
    <row r="136">
      <c r="A136" s="24" t="s">
        <v>78</v>
      </c>
      <c r="B136" s="24" t="s">
        <v>79</v>
      </c>
      <c r="C136" s="24" t="s">
        <v>42</v>
      </c>
      <c r="D136" s="24">
        <v>184096.01</v>
      </c>
      <c r="E136" s="24">
        <v>127028.0</v>
      </c>
      <c r="F136" s="24">
        <v>21112.0</v>
      </c>
      <c r="G136" s="48">
        <v>8.719970159151194</v>
      </c>
      <c r="H136" s="48">
        <v>1449.2553610227667</v>
      </c>
      <c r="I136" s="49">
        <v>0.16619957804578517</v>
      </c>
      <c r="J136" s="24" t="s">
        <v>233</v>
      </c>
      <c r="K136" s="24" t="s">
        <v>201</v>
      </c>
      <c r="L136" s="24" t="s">
        <v>208</v>
      </c>
      <c r="M136" s="24" t="s">
        <v>217</v>
      </c>
      <c r="N136" s="24" t="s">
        <v>25</v>
      </c>
      <c r="O136" s="24" t="s">
        <v>154</v>
      </c>
      <c r="P136" s="24" t="s">
        <v>218</v>
      </c>
      <c r="Q136" s="24" t="s">
        <v>219</v>
      </c>
      <c r="R136" s="24" t="s">
        <v>29</v>
      </c>
      <c r="S136" s="24" t="s">
        <v>43</v>
      </c>
      <c r="T136" s="24" t="s">
        <v>44</v>
      </c>
      <c r="U136" s="24" t="s">
        <v>220</v>
      </c>
      <c r="V136" s="47" t="s">
        <v>45</v>
      </c>
    </row>
    <row r="137">
      <c r="A137" s="24" t="s">
        <v>53</v>
      </c>
      <c r="B137" s="24" t="s">
        <v>54</v>
      </c>
      <c r="C137" s="24" t="s">
        <v>57</v>
      </c>
      <c r="D137" s="24">
        <v>183583.99</v>
      </c>
      <c r="E137" s="24">
        <v>67497.0</v>
      </c>
      <c r="F137" s="24">
        <v>25619.0</v>
      </c>
      <c r="G137" s="48">
        <v>7.165931144853428</v>
      </c>
      <c r="H137" s="48">
        <v>2719.8836985347493</v>
      </c>
      <c r="I137" s="49">
        <v>0.37955760996785043</v>
      </c>
      <c r="J137" s="24" t="s">
        <v>200</v>
      </c>
      <c r="K137" s="24" t="s">
        <v>209</v>
      </c>
      <c r="L137" s="24" t="s">
        <v>208</v>
      </c>
      <c r="M137" s="24" t="s">
        <v>227</v>
      </c>
      <c r="N137" s="24" t="s">
        <v>25</v>
      </c>
      <c r="O137" s="24" t="s">
        <v>126</v>
      </c>
      <c r="P137" s="24" t="s">
        <v>228</v>
      </c>
      <c r="Q137" s="24" t="s">
        <v>205</v>
      </c>
      <c r="R137" s="24" t="s">
        <v>29</v>
      </c>
      <c r="S137" s="24" t="s">
        <v>30</v>
      </c>
      <c r="T137" s="24" t="s">
        <v>31</v>
      </c>
      <c r="U137" s="24" t="s">
        <v>212</v>
      </c>
      <c r="V137" s="47" t="s">
        <v>58</v>
      </c>
    </row>
    <row r="138">
      <c r="A138" s="24" t="s">
        <v>97</v>
      </c>
      <c r="B138" s="24" t="s">
        <v>98</v>
      </c>
      <c r="C138" s="24" t="s">
        <v>49</v>
      </c>
      <c r="D138" s="24">
        <v>180688.93</v>
      </c>
      <c r="E138" s="24">
        <v>47197.0</v>
      </c>
      <c r="F138" s="24">
        <v>22360.0</v>
      </c>
      <c r="G138" s="48">
        <v>8.080900268336315</v>
      </c>
      <c r="H138" s="48">
        <v>3828.398627031379</v>
      </c>
      <c r="I138" s="49">
        <v>0.47375892535542513</v>
      </c>
      <c r="J138" s="24" t="s">
        <v>239</v>
      </c>
      <c r="K138" s="24" t="s">
        <v>209</v>
      </c>
      <c r="L138" s="24" t="s">
        <v>202</v>
      </c>
      <c r="M138" s="24" t="s">
        <v>224</v>
      </c>
      <c r="N138" s="24" t="s">
        <v>25</v>
      </c>
      <c r="O138" s="24" t="s">
        <v>126</v>
      </c>
      <c r="P138" s="24" t="s">
        <v>225</v>
      </c>
      <c r="Q138" s="24" t="s">
        <v>205</v>
      </c>
      <c r="R138" s="24" t="s">
        <v>29</v>
      </c>
      <c r="S138" s="24" t="s">
        <v>30</v>
      </c>
      <c r="T138" s="24" t="s">
        <v>31</v>
      </c>
      <c r="U138" s="24" t="s">
        <v>206</v>
      </c>
      <c r="V138" s="47" t="s">
        <v>50</v>
      </c>
    </row>
    <row r="139">
      <c r="A139" s="24" t="s">
        <v>62</v>
      </c>
      <c r="B139" s="24" t="s">
        <v>63</v>
      </c>
      <c r="C139" s="24" t="s">
        <v>72</v>
      </c>
      <c r="D139" s="24">
        <v>179463.33</v>
      </c>
      <c r="E139" s="24">
        <v>95166.0</v>
      </c>
      <c r="F139" s="24">
        <v>22169.0</v>
      </c>
      <c r="G139" s="48">
        <v>8.095237944877983</v>
      </c>
      <c r="H139" s="48">
        <v>1885.7925099300169</v>
      </c>
      <c r="I139" s="49">
        <v>0.23295084378874809</v>
      </c>
      <c r="J139" s="24" t="s">
        <v>213</v>
      </c>
      <c r="K139" s="24" t="s">
        <v>209</v>
      </c>
      <c r="L139" s="24" t="s">
        <v>208</v>
      </c>
      <c r="M139" s="24" t="s">
        <v>232</v>
      </c>
      <c r="N139" s="24" t="s">
        <v>25</v>
      </c>
      <c r="O139" s="24" t="s">
        <v>126</v>
      </c>
      <c r="P139" s="24" t="s">
        <v>204</v>
      </c>
      <c r="Q139" s="24" t="s">
        <v>205</v>
      </c>
      <c r="R139" s="24" t="s">
        <v>29</v>
      </c>
      <c r="S139" s="24" t="s">
        <v>30</v>
      </c>
      <c r="T139" s="24" t="s">
        <v>31</v>
      </c>
      <c r="U139" s="24" t="s">
        <v>212</v>
      </c>
      <c r="V139" s="47" t="s">
        <v>73</v>
      </c>
    </row>
    <row r="140">
      <c r="A140" s="24" t="s">
        <v>97</v>
      </c>
      <c r="B140" s="24" t="s">
        <v>98</v>
      </c>
      <c r="C140" s="24" t="s">
        <v>24</v>
      </c>
      <c r="D140" s="24">
        <v>177995.99</v>
      </c>
      <c r="E140" s="24">
        <v>50102.0</v>
      </c>
      <c r="F140" s="24">
        <v>22343.0</v>
      </c>
      <c r="G140" s="48">
        <v>7.966521505616972</v>
      </c>
      <c r="H140" s="48">
        <v>3552.672348409245</v>
      </c>
      <c r="I140" s="49">
        <v>0.4459502614666081</v>
      </c>
      <c r="J140" s="24" t="s">
        <v>239</v>
      </c>
      <c r="K140" s="24" t="s">
        <v>209</v>
      </c>
      <c r="L140" s="24" t="s">
        <v>202</v>
      </c>
      <c r="M140" s="24" t="s">
        <v>203</v>
      </c>
      <c r="N140" s="24" t="s">
        <v>25</v>
      </c>
      <c r="O140" s="24" t="s">
        <v>126</v>
      </c>
      <c r="P140" s="24" t="s">
        <v>204</v>
      </c>
      <c r="Q140" s="24" t="s">
        <v>205</v>
      </c>
      <c r="R140" s="24" t="s">
        <v>29</v>
      </c>
      <c r="S140" s="24" t="s">
        <v>30</v>
      </c>
      <c r="T140" s="24" t="s">
        <v>31</v>
      </c>
      <c r="U140" s="24" t="s">
        <v>206</v>
      </c>
      <c r="V140" s="24" t="s">
        <v>26</v>
      </c>
    </row>
    <row r="141">
      <c r="A141" s="24" t="s">
        <v>60</v>
      </c>
      <c r="B141" s="24" t="s">
        <v>61</v>
      </c>
      <c r="C141" s="24" t="s">
        <v>72</v>
      </c>
      <c r="D141" s="24">
        <v>176197.12</v>
      </c>
      <c r="E141" s="24">
        <v>115789.0</v>
      </c>
      <c r="F141" s="24">
        <v>21620.0</v>
      </c>
      <c r="G141" s="48">
        <v>8.14972802960222</v>
      </c>
      <c r="H141" s="48">
        <v>1521.7086251716482</v>
      </c>
      <c r="I141" s="49">
        <v>0.1867189456684141</v>
      </c>
      <c r="J141" s="24" t="s">
        <v>200</v>
      </c>
      <c r="K141" s="24" t="s">
        <v>201</v>
      </c>
      <c r="L141" s="24" t="s">
        <v>208</v>
      </c>
      <c r="M141" s="24" t="s">
        <v>232</v>
      </c>
      <c r="N141" s="24" t="s">
        <v>25</v>
      </c>
      <c r="O141" s="24" t="s">
        <v>126</v>
      </c>
      <c r="P141" s="24" t="s">
        <v>204</v>
      </c>
      <c r="Q141" s="24" t="s">
        <v>205</v>
      </c>
      <c r="R141" s="24" t="s">
        <v>29</v>
      </c>
      <c r="S141" s="24" t="s">
        <v>30</v>
      </c>
      <c r="T141" s="24" t="s">
        <v>31</v>
      </c>
      <c r="U141" s="24" t="s">
        <v>212</v>
      </c>
      <c r="V141" s="47" t="s">
        <v>73</v>
      </c>
    </row>
    <row r="142">
      <c r="A142" s="24" t="s">
        <v>22</v>
      </c>
      <c r="B142" s="24" t="s">
        <v>23</v>
      </c>
      <c r="C142" s="24" t="s">
        <v>68</v>
      </c>
      <c r="D142" s="24">
        <v>175229.26</v>
      </c>
      <c r="E142" s="24">
        <v>77401.0</v>
      </c>
      <c r="F142" s="24">
        <v>11409.0</v>
      </c>
      <c r="G142" s="48">
        <v>15.358862301691648</v>
      </c>
      <c r="H142" s="48">
        <v>2263.9146781049344</v>
      </c>
      <c r="I142" s="49">
        <v>0.147401196366972</v>
      </c>
      <c r="J142" s="24" t="s">
        <v>200</v>
      </c>
      <c r="K142" s="24" t="s">
        <v>201</v>
      </c>
      <c r="L142" s="24" t="s">
        <v>202</v>
      </c>
      <c r="M142" s="24" t="s">
        <v>231</v>
      </c>
      <c r="N142" s="24" t="s">
        <v>25</v>
      </c>
      <c r="O142" s="24" t="s">
        <v>162</v>
      </c>
      <c r="P142" s="24" t="s">
        <v>215</v>
      </c>
      <c r="Q142" s="24" t="s">
        <v>223</v>
      </c>
      <c r="R142" s="24" t="s">
        <v>47</v>
      </c>
      <c r="S142" s="24" t="s">
        <v>30</v>
      </c>
      <c r="T142" s="24" t="s">
        <v>31</v>
      </c>
      <c r="U142" s="24" t="s">
        <v>212</v>
      </c>
      <c r="V142" s="47" t="s">
        <v>69</v>
      </c>
    </row>
    <row r="143">
      <c r="A143" s="24" t="s">
        <v>40</v>
      </c>
      <c r="B143" s="24" t="s">
        <v>41</v>
      </c>
      <c r="C143" s="24" t="s">
        <v>82</v>
      </c>
      <c r="D143" s="24">
        <v>175087.82</v>
      </c>
      <c r="E143" s="24">
        <v>83999.0</v>
      </c>
      <c r="F143" s="24">
        <v>23607.0</v>
      </c>
      <c r="G143" s="48">
        <v>7.416775532680985</v>
      </c>
      <c r="H143" s="48">
        <v>2084.403623852665</v>
      </c>
      <c r="I143" s="49">
        <v>0.2810390599888094</v>
      </c>
      <c r="J143" s="24" t="s">
        <v>200</v>
      </c>
      <c r="K143" s="24" t="s">
        <v>201</v>
      </c>
      <c r="L143" s="24" t="s">
        <v>216</v>
      </c>
      <c r="M143" s="24" t="s">
        <v>234</v>
      </c>
      <c r="N143" s="24" t="s">
        <v>25</v>
      </c>
      <c r="O143" s="24" t="s">
        <v>172</v>
      </c>
      <c r="P143" s="24" t="s">
        <v>235</v>
      </c>
      <c r="Q143" s="24" t="s">
        <v>205</v>
      </c>
      <c r="R143" s="24" t="s">
        <v>29</v>
      </c>
      <c r="S143" s="24" t="s">
        <v>30</v>
      </c>
      <c r="T143" s="24" t="s">
        <v>31</v>
      </c>
      <c r="U143" s="24" t="s">
        <v>212</v>
      </c>
      <c r="V143" s="47" t="s">
        <v>86</v>
      </c>
    </row>
    <row r="144">
      <c r="A144" s="24" t="s">
        <v>66</v>
      </c>
      <c r="B144" s="24" t="s">
        <v>67</v>
      </c>
      <c r="C144" s="24" t="s">
        <v>68</v>
      </c>
      <c r="D144" s="24">
        <v>173004.88</v>
      </c>
      <c r="E144" s="24">
        <v>64903.0</v>
      </c>
      <c r="F144" s="24">
        <v>15416.0</v>
      </c>
      <c r="G144" s="48">
        <v>11.222423456149455</v>
      </c>
      <c r="H144" s="48">
        <v>2665.5914210437113</v>
      </c>
      <c r="I144" s="49">
        <v>0.23752368919772585</v>
      </c>
      <c r="J144" s="24" t="s">
        <v>213</v>
      </c>
      <c r="K144" s="24" t="s">
        <v>201</v>
      </c>
      <c r="L144" s="24" t="s">
        <v>230</v>
      </c>
      <c r="M144" s="24" t="s">
        <v>231</v>
      </c>
      <c r="N144" s="24" t="s">
        <v>25</v>
      </c>
      <c r="O144" s="24" t="s">
        <v>162</v>
      </c>
      <c r="P144" s="24" t="s">
        <v>215</v>
      </c>
      <c r="Q144" s="24" t="s">
        <v>223</v>
      </c>
      <c r="R144" s="24" t="s">
        <v>47</v>
      </c>
      <c r="S144" s="24" t="s">
        <v>30</v>
      </c>
      <c r="T144" s="24" t="s">
        <v>31</v>
      </c>
      <c r="U144" s="24" t="s">
        <v>212</v>
      </c>
      <c r="V144" s="47" t="s">
        <v>69</v>
      </c>
    </row>
    <row r="145">
      <c r="A145" s="24" t="s">
        <v>32</v>
      </c>
      <c r="B145" s="24" t="s">
        <v>33</v>
      </c>
      <c r="C145" s="24" t="s">
        <v>101</v>
      </c>
      <c r="D145" s="24">
        <v>172066.9</v>
      </c>
      <c r="E145" s="24">
        <v>74783.0</v>
      </c>
      <c r="F145" s="24">
        <v>12472.0</v>
      </c>
      <c r="G145" s="48">
        <v>13.79625561257216</v>
      </c>
      <c r="H145" s="48">
        <v>2300.882553521522</v>
      </c>
      <c r="I145" s="49">
        <v>0.1667758715216025</v>
      </c>
      <c r="J145" s="24" t="s">
        <v>200</v>
      </c>
      <c r="K145" s="24" t="s">
        <v>209</v>
      </c>
      <c r="L145" s="24" t="s">
        <v>202</v>
      </c>
      <c r="M145" s="24" t="s">
        <v>246</v>
      </c>
      <c r="N145" s="24" t="s">
        <v>25</v>
      </c>
      <c r="O145" s="24" t="s">
        <v>172</v>
      </c>
      <c r="P145" s="24" t="s">
        <v>247</v>
      </c>
      <c r="Q145" s="24" t="s">
        <v>248</v>
      </c>
      <c r="R145" s="24" t="s">
        <v>47</v>
      </c>
      <c r="S145" s="24" t="s">
        <v>43</v>
      </c>
      <c r="T145" s="24" t="s">
        <v>44</v>
      </c>
      <c r="U145" s="24" t="s">
        <v>212</v>
      </c>
      <c r="V145" s="47" t="s">
        <v>102</v>
      </c>
    </row>
    <row r="146">
      <c r="A146" s="24" t="s">
        <v>97</v>
      </c>
      <c r="B146" s="24" t="s">
        <v>98</v>
      </c>
      <c r="C146" s="24" t="s">
        <v>57</v>
      </c>
      <c r="D146" s="24">
        <v>171808.34</v>
      </c>
      <c r="E146" s="24">
        <v>49397.0</v>
      </c>
      <c r="F146" s="24">
        <v>19304.0</v>
      </c>
      <c r="G146" s="48">
        <v>8.900141939494405</v>
      </c>
      <c r="H146" s="48">
        <v>3478.112840860781</v>
      </c>
      <c r="I146" s="49">
        <v>0.39079296313541306</v>
      </c>
      <c r="J146" s="24" t="s">
        <v>239</v>
      </c>
      <c r="K146" s="24" t="s">
        <v>209</v>
      </c>
      <c r="L146" s="24" t="s">
        <v>202</v>
      </c>
      <c r="M146" s="24" t="s">
        <v>227</v>
      </c>
      <c r="N146" s="24" t="s">
        <v>25</v>
      </c>
      <c r="O146" s="24" t="s">
        <v>126</v>
      </c>
      <c r="P146" s="24" t="s">
        <v>228</v>
      </c>
      <c r="Q146" s="24" t="s">
        <v>205</v>
      </c>
      <c r="R146" s="24" t="s">
        <v>29</v>
      </c>
      <c r="S146" s="24" t="s">
        <v>30</v>
      </c>
      <c r="T146" s="24" t="s">
        <v>31</v>
      </c>
      <c r="U146" s="24" t="s">
        <v>212</v>
      </c>
      <c r="V146" s="47" t="s">
        <v>58</v>
      </c>
    </row>
    <row r="147">
      <c r="A147" s="24" t="s">
        <v>93</v>
      </c>
      <c r="B147" s="24" t="s">
        <v>94</v>
      </c>
      <c r="C147" s="24" t="s">
        <v>24</v>
      </c>
      <c r="D147" s="24">
        <v>170601.09</v>
      </c>
      <c r="E147" s="24">
        <v>48721.0</v>
      </c>
      <c r="F147" s="24">
        <v>23926.0</v>
      </c>
      <c r="G147" s="48">
        <v>7.1303640391206216</v>
      </c>
      <c r="H147" s="48">
        <v>3501.592537098992</v>
      </c>
      <c r="I147" s="49">
        <v>0.49108187434576467</v>
      </c>
      <c r="J147" s="24" t="s">
        <v>243</v>
      </c>
      <c r="K147" s="24" t="s">
        <v>201</v>
      </c>
      <c r="L147" s="24" t="s">
        <v>202</v>
      </c>
      <c r="M147" s="24" t="s">
        <v>203</v>
      </c>
      <c r="N147" s="24" t="s">
        <v>25</v>
      </c>
      <c r="O147" s="24" t="s">
        <v>126</v>
      </c>
      <c r="P147" s="24" t="s">
        <v>204</v>
      </c>
      <c r="Q147" s="24" t="s">
        <v>205</v>
      </c>
      <c r="R147" s="24" t="s">
        <v>29</v>
      </c>
      <c r="S147" s="24" t="s">
        <v>30</v>
      </c>
      <c r="T147" s="24" t="s">
        <v>31</v>
      </c>
      <c r="U147" s="24" t="s">
        <v>206</v>
      </c>
      <c r="V147" s="24" t="s">
        <v>26</v>
      </c>
    </row>
    <row r="148">
      <c r="A148" s="24" t="s">
        <v>80</v>
      </c>
      <c r="B148" s="24" t="s">
        <v>81</v>
      </c>
      <c r="C148" s="24" t="s">
        <v>42</v>
      </c>
      <c r="D148" s="24">
        <v>169036.93</v>
      </c>
      <c r="E148" s="24">
        <v>161647.0</v>
      </c>
      <c r="F148" s="24">
        <v>20984.0</v>
      </c>
      <c r="G148" s="48">
        <v>8.055515154403354</v>
      </c>
      <c r="H148" s="48">
        <v>1045.716468601335</v>
      </c>
      <c r="I148" s="49">
        <v>0.12981372991766008</v>
      </c>
      <c r="J148" s="24" t="s">
        <v>207</v>
      </c>
      <c r="K148" s="24" t="s">
        <v>201</v>
      </c>
      <c r="L148" s="24" t="s">
        <v>202</v>
      </c>
      <c r="M148" s="24" t="s">
        <v>217</v>
      </c>
      <c r="N148" s="24" t="s">
        <v>25</v>
      </c>
      <c r="O148" s="24" t="s">
        <v>154</v>
      </c>
      <c r="P148" s="24" t="s">
        <v>218</v>
      </c>
      <c r="Q148" s="24" t="s">
        <v>219</v>
      </c>
      <c r="R148" s="24" t="s">
        <v>29</v>
      </c>
      <c r="S148" s="24" t="s">
        <v>43</v>
      </c>
      <c r="T148" s="24" t="s">
        <v>44</v>
      </c>
      <c r="U148" s="24" t="s">
        <v>220</v>
      </c>
      <c r="V148" s="47" t="s">
        <v>45</v>
      </c>
    </row>
    <row r="149">
      <c r="A149" s="24" t="s">
        <v>62</v>
      </c>
      <c r="B149" s="24" t="s">
        <v>63</v>
      </c>
      <c r="C149" s="24" t="s">
        <v>101</v>
      </c>
      <c r="D149" s="24">
        <v>167926.34</v>
      </c>
      <c r="E149" s="24">
        <v>67843.0</v>
      </c>
      <c r="F149" s="24">
        <v>13591.0</v>
      </c>
      <c r="G149" s="48">
        <v>12.355701567213597</v>
      </c>
      <c r="H149" s="48">
        <v>2475.219845820497</v>
      </c>
      <c r="I149" s="49">
        <v>0.20033017407838685</v>
      </c>
      <c r="J149" s="24" t="s">
        <v>213</v>
      </c>
      <c r="K149" s="24" t="s">
        <v>209</v>
      </c>
      <c r="L149" s="24" t="s">
        <v>208</v>
      </c>
      <c r="M149" s="24" t="s">
        <v>246</v>
      </c>
      <c r="N149" s="24" t="s">
        <v>25</v>
      </c>
      <c r="O149" s="24" t="s">
        <v>172</v>
      </c>
      <c r="P149" s="24" t="s">
        <v>247</v>
      </c>
      <c r="Q149" s="24" t="s">
        <v>248</v>
      </c>
      <c r="R149" s="24" t="s">
        <v>47</v>
      </c>
      <c r="S149" s="24" t="s">
        <v>43</v>
      </c>
      <c r="T149" s="24" t="s">
        <v>44</v>
      </c>
      <c r="U149" s="24" t="s">
        <v>212</v>
      </c>
      <c r="V149" s="47" t="s">
        <v>102</v>
      </c>
    </row>
    <row r="150">
      <c r="A150" s="24" t="s">
        <v>95</v>
      </c>
      <c r="B150" s="24" t="s">
        <v>96</v>
      </c>
      <c r="C150" s="24" t="s">
        <v>34</v>
      </c>
      <c r="D150" s="24">
        <v>167297.22</v>
      </c>
      <c r="E150" s="24">
        <v>57841.0</v>
      </c>
      <c r="F150" s="24">
        <v>19482.0</v>
      </c>
      <c r="G150" s="48">
        <v>8.587271327379119</v>
      </c>
      <c r="H150" s="48">
        <v>2892.3638941235454</v>
      </c>
      <c r="I150" s="49">
        <v>0.3368199028370879</v>
      </c>
      <c r="J150" s="24" t="s">
        <v>239</v>
      </c>
      <c r="K150" s="24" t="s">
        <v>209</v>
      </c>
      <c r="L150" s="24" t="s">
        <v>244</v>
      </c>
      <c r="M150" s="24" t="s">
        <v>210</v>
      </c>
      <c r="N150" s="24" t="s">
        <v>25</v>
      </c>
      <c r="O150" s="24" t="s">
        <v>126</v>
      </c>
      <c r="P150" s="24" t="s">
        <v>211</v>
      </c>
      <c r="Q150" s="24" t="s">
        <v>205</v>
      </c>
      <c r="R150" s="24" t="s">
        <v>29</v>
      </c>
      <c r="S150" s="24" t="s">
        <v>30</v>
      </c>
      <c r="T150" s="24" t="s">
        <v>31</v>
      </c>
      <c r="U150" s="24" t="s">
        <v>212</v>
      </c>
      <c r="V150" s="47" t="s">
        <v>35</v>
      </c>
    </row>
    <row r="151">
      <c r="A151" s="24" t="s">
        <v>103</v>
      </c>
      <c r="B151" s="24" t="s">
        <v>104</v>
      </c>
      <c r="C151" s="24" t="s">
        <v>34</v>
      </c>
      <c r="D151" s="24">
        <v>161940.6</v>
      </c>
      <c r="E151" s="24">
        <v>54750.0</v>
      </c>
      <c r="F151" s="24">
        <v>22618.0</v>
      </c>
      <c r="G151" s="48">
        <v>7.15981077018304</v>
      </c>
      <c r="H151" s="48">
        <v>2957.8191780821917</v>
      </c>
      <c r="I151" s="49">
        <v>0.41311415525114153</v>
      </c>
      <c r="J151" s="24" t="s">
        <v>243</v>
      </c>
      <c r="K151" s="24" t="s">
        <v>201</v>
      </c>
      <c r="L151" s="24" t="s">
        <v>216</v>
      </c>
      <c r="M151" s="24" t="s">
        <v>210</v>
      </c>
      <c r="N151" s="24" t="s">
        <v>25</v>
      </c>
      <c r="O151" s="24" t="s">
        <v>126</v>
      </c>
      <c r="P151" s="24" t="s">
        <v>211</v>
      </c>
      <c r="Q151" s="24" t="s">
        <v>205</v>
      </c>
      <c r="R151" s="24" t="s">
        <v>29</v>
      </c>
      <c r="S151" s="24" t="s">
        <v>30</v>
      </c>
      <c r="T151" s="24" t="s">
        <v>31</v>
      </c>
      <c r="U151" s="24" t="s">
        <v>212</v>
      </c>
      <c r="V151" s="47" t="s">
        <v>35</v>
      </c>
    </row>
    <row r="152">
      <c r="A152" s="24" t="s">
        <v>93</v>
      </c>
      <c r="B152" s="24" t="s">
        <v>94</v>
      </c>
      <c r="C152" s="24" t="s">
        <v>51</v>
      </c>
      <c r="D152" s="24">
        <v>161613.41</v>
      </c>
      <c r="E152" s="24">
        <v>58976.0</v>
      </c>
      <c r="F152" s="24">
        <v>20929.0</v>
      </c>
      <c r="G152" s="48">
        <v>7.7219843279659806</v>
      </c>
      <c r="H152" s="48">
        <v>2740.3250474769397</v>
      </c>
      <c r="I152" s="49">
        <v>0.3548731687466088</v>
      </c>
      <c r="J152" s="24" t="s">
        <v>243</v>
      </c>
      <c r="K152" s="24" t="s">
        <v>201</v>
      </c>
      <c r="L152" s="24" t="s">
        <v>202</v>
      </c>
      <c r="M152" s="24" t="s">
        <v>226</v>
      </c>
      <c r="N152" s="24" t="s">
        <v>25</v>
      </c>
      <c r="O152" s="24" t="s">
        <v>126</v>
      </c>
      <c r="P152" s="24" t="s">
        <v>204</v>
      </c>
      <c r="Q152" s="24" t="s">
        <v>205</v>
      </c>
      <c r="R152" s="24" t="s">
        <v>29</v>
      </c>
      <c r="S152" s="24" t="s">
        <v>30</v>
      </c>
      <c r="T152" s="24" t="s">
        <v>31</v>
      </c>
      <c r="U152" s="24" t="s">
        <v>212</v>
      </c>
      <c r="V152" s="47" t="s">
        <v>52</v>
      </c>
    </row>
    <row r="153">
      <c r="A153" s="24" t="s">
        <v>32</v>
      </c>
      <c r="B153" s="24" t="s">
        <v>33</v>
      </c>
      <c r="C153" s="24" t="s">
        <v>89</v>
      </c>
      <c r="D153" s="24">
        <v>161105.59</v>
      </c>
      <c r="E153" s="24">
        <v>62601.0</v>
      </c>
      <c r="F153" s="24">
        <v>12918.0</v>
      </c>
      <c r="G153" s="48">
        <v>12.471403468029106</v>
      </c>
      <c r="H153" s="48">
        <v>2573.530614526924</v>
      </c>
      <c r="I153" s="49">
        <v>0.20635453107777832</v>
      </c>
      <c r="J153" s="24" t="s">
        <v>200</v>
      </c>
      <c r="K153" s="24" t="s">
        <v>209</v>
      </c>
      <c r="L153" s="24" t="s">
        <v>202</v>
      </c>
      <c r="M153" s="24" t="s">
        <v>240</v>
      </c>
      <c r="N153" s="24" t="s">
        <v>25</v>
      </c>
      <c r="O153" s="24" t="s">
        <v>126</v>
      </c>
      <c r="P153" s="24" t="s">
        <v>238</v>
      </c>
      <c r="Q153" s="24" t="s">
        <v>223</v>
      </c>
      <c r="R153" s="24" t="s">
        <v>47</v>
      </c>
      <c r="S153" s="24" t="s">
        <v>30</v>
      </c>
      <c r="T153" s="24" t="s">
        <v>31</v>
      </c>
      <c r="U153" s="24" t="s">
        <v>212</v>
      </c>
      <c r="V153" s="47" t="s">
        <v>90</v>
      </c>
    </row>
    <row r="154">
      <c r="A154" s="24" t="s">
        <v>105</v>
      </c>
      <c r="B154" s="24" t="s">
        <v>106</v>
      </c>
      <c r="C154" s="24" t="s">
        <v>24</v>
      </c>
      <c r="D154" s="24">
        <v>160568.5</v>
      </c>
      <c r="E154" s="24">
        <v>45679.0</v>
      </c>
      <c r="F154" s="24">
        <v>25986.0</v>
      </c>
      <c r="G154" s="48">
        <v>6.179038713153236</v>
      </c>
      <c r="H154" s="48">
        <v>3515.1491932835656</v>
      </c>
      <c r="I154" s="49">
        <v>0.5688828564548261</v>
      </c>
      <c r="J154" s="24" t="s">
        <v>239</v>
      </c>
      <c r="K154" s="24" t="s">
        <v>201</v>
      </c>
      <c r="L154" s="24" t="s">
        <v>216</v>
      </c>
      <c r="M154" s="24" t="s">
        <v>203</v>
      </c>
      <c r="N154" s="24" t="s">
        <v>25</v>
      </c>
      <c r="O154" s="24" t="s">
        <v>126</v>
      </c>
      <c r="P154" s="24" t="s">
        <v>204</v>
      </c>
      <c r="Q154" s="24" t="s">
        <v>205</v>
      </c>
      <c r="R154" s="24" t="s">
        <v>29</v>
      </c>
      <c r="S154" s="24" t="s">
        <v>30</v>
      </c>
      <c r="T154" s="24" t="s">
        <v>31</v>
      </c>
      <c r="U154" s="24" t="s">
        <v>206</v>
      </c>
      <c r="V154" s="24" t="s">
        <v>26</v>
      </c>
    </row>
    <row r="155">
      <c r="A155" s="24" t="s">
        <v>103</v>
      </c>
      <c r="B155" s="24" t="s">
        <v>104</v>
      </c>
      <c r="C155" s="24" t="s">
        <v>51</v>
      </c>
      <c r="D155" s="24">
        <v>156015.1</v>
      </c>
      <c r="E155" s="24">
        <v>56945.0</v>
      </c>
      <c r="F155" s="24">
        <v>20346.0</v>
      </c>
      <c r="G155" s="48">
        <v>7.668096923228153</v>
      </c>
      <c r="H155" s="48">
        <v>2739.7506365791555</v>
      </c>
      <c r="I155" s="49">
        <v>0.35729212397927823</v>
      </c>
      <c r="J155" s="24" t="s">
        <v>243</v>
      </c>
      <c r="K155" s="24" t="s">
        <v>201</v>
      </c>
      <c r="L155" s="24" t="s">
        <v>216</v>
      </c>
      <c r="M155" s="24" t="s">
        <v>226</v>
      </c>
      <c r="N155" s="24" t="s">
        <v>25</v>
      </c>
      <c r="O155" s="24" t="s">
        <v>126</v>
      </c>
      <c r="P155" s="24" t="s">
        <v>204</v>
      </c>
      <c r="Q155" s="24" t="s">
        <v>205</v>
      </c>
      <c r="R155" s="24" t="s">
        <v>29</v>
      </c>
      <c r="S155" s="24" t="s">
        <v>30</v>
      </c>
      <c r="T155" s="24" t="s">
        <v>31</v>
      </c>
      <c r="U155" s="24" t="s">
        <v>212</v>
      </c>
      <c r="V155" s="47" t="s">
        <v>52</v>
      </c>
    </row>
    <row r="156">
      <c r="A156" s="24" t="s">
        <v>105</v>
      </c>
      <c r="B156" s="24" t="s">
        <v>106</v>
      </c>
      <c r="C156" s="24" t="s">
        <v>34</v>
      </c>
      <c r="D156" s="24">
        <v>153244.59</v>
      </c>
      <c r="E156" s="24">
        <v>54631.0</v>
      </c>
      <c r="F156" s="24">
        <v>23485.0</v>
      </c>
      <c r="G156" s="48">
        <v>6.5252114115392805</v>
      </c>
      <c r="H156" s="48">
        <v>2805.084841939558</v>
      </c>
      <c r="I156" s="49">
        <v>0.42988413172008566</v>
      </c>
      <c r="J156" s="24" t="s">
        <v>239</v>
      </c>
      <c r="K156" s="24" t="s">
        <v>201</v>
      </c>
      <c r="L156" s="24" t="s">
        <v>216</v>
      </c>
      <c r="M156" s="24" t="s">
        <v>210</v>
      </c>
      <c r="N156" s="24" t="s">
        <v>25</v>
      </c>
      <c r="O156" s="24" t="s">
        <v>126</v>
      </c>
      <c r="P156" s="24" t="s">
        <v>211</v>
      </c>
      <c r="Q156" s="24" t="s">
        <v>205</v>
      </c>
      <c r="R156" s="24" t="s">
        <v>29</v>
      </c>
      <c r="S156" s="24" t="s">
        <v>30</v>
      </c>
      <c r="T156" s="24" t="s">
        <v>31</v>
      </c>
      <c r="U156" s="24" t="s">
        <v>212</v>
      </c>
      <c r="V156" s="47" t="s">
        <v>35</v>
      </c>
    </row>
    <row r="157">
      <c r="A157" s="24" t="s">
        <v>97</v>
      </c>
      <c r="B157" s="24" t="s">
        <v>98</v>
      </c>
      <c r="C157" s="24" t="s">
        <v>51</v>
      </c>
      <c r="D157" s="24">
        <v>152248.4</v>
      </c>
      <c r="E157" s="24">
        <v>58603.0</v>
      </c>
      <c r="F157" s="24">
        <v>17398.0</v>
      </c>
      <c r="G157" s="48">
        <v>8.750913898149212</v>
      </c>
      <c r="H157" s="48">
        <v>2597.962561643602</v>
      </c>
      <c r="I157" s="49">
        <v>0.296878999368633</v>
      </c>
      <c r="J157" s="24" t="s">
        <v>239</v>
      </c>
      <c r="K157" s="24" t="s">
        <v>209</v>
      </c>
      <c r="L157" s="24" t="s">
        <v>202</v>
      </c>
      <c r="M157" s="24" t="s">
        <v>226</v>
      </c>
      <c r="N157" s="24" t="s">
        <v>25</v>
      </c>
      <c r="O157" s="24" t="s">
        <v>126</v>
      </c>
      <c r="P157" s="24" t="s">
        <v>204</v>
      </c>
      <c r="Q157" s="24" t="s">
        <v>205</v>
      </c>
      <c r="R157" s="24" t="s">
        <v>29</v>
      </c>
      <c r="S157" s="24" t="s">
        <v>30</v>
      </c>
      <c r="T157" s="24" t="s">
        <v>31</v>
      </c>
      <c r="U157" s="24" t="s">
        <v>212</v>
      </c>
      <c r="V157" s="47" t="s">
        <v>52</v>
      </c>
    </row>
    <row r="158">
      <c r="A158" s="24" t="s">
        <v>36</v>
      </c>
      <c r="B158" s="24" t="s">
        <v>37</v>
      </c>
      <c r="C158" s="24" t="s">
        <v>91</v>
      </c>
      <c r="D158" s="24">
        <v>150578.64</v>
      </c>
      <c r="E158" s="24">
        <v>41284.0</v>
      </c>
      <c r="F158" s="24">
        <v>18791.0</v>
      </c>
      <c r="G158" s="48">
        <v>8.01333830025012</v>
      </c>
      <c r="H158" s="48">
        <v>3647.3849433194464</v>
      </c>
      <c r="I158" s="49">
        <v>0.45516422827245423</v>
      </c>
      <c r="J158" s="24" t="s">
        <v>213</v>
      </c>
      <c r="K158" s="24" t="s">
        <v>201</v>
      </c>
      <c r="L158" s="24" t="s">
        <v>202</v>
      </c>
      <c r="M158" s="24" t="s">
        <v>241</v>
      </c>
      <c r="N158" s="24" t="s">
        <v>25</v>
      </c>
      <c r="O158" s="24" t="s">
        <v>126</v>
      </c>
      <c r="P158" s="24" t="s">
        <v>242</v>
      </c>
      <c r="Q158" s="24" t="s">
        <v>205</v>
      </c>
      <c r="R158" s="24" t="s">
        <v>29</v>
      </c>
      <c r="S158" s="24" t="s">
        <v>30</v>
      </c>
      <c r="T158" s="24" t="s">
        <v>31</v>
      </c>
      <c r="U158" s="24" t="s">
        <v>212</v>
      </c>
      <c r="V158" s="47" t="s">
        <v>92</v>
      </c>
    </row>
    <row r="159">
      <c r="A159" s="24" t="s">
        <v>107</v>
      </c>
      <c r="B159" s="24" t="s">
        <v>108</v>
      </c>
      <c r="C159" s="24" t="s">
        <v>34</v>
      </c>
      <c r="D159" s="24">
        <v>150106.19</v>
      </c>
      <c r="E159" s="24">
        <v>54686.0</v>
      </c>
      <c r="F159" s="24">
        <v>21120.0</v>
      </c>
      <c r="G159" s="48">
        <v>7.107300662878788</v>
      </c>
      <c r="H159" s="48">
        <v>2744.8741908349484</v>
      </c>
      <c r="I159" s="49">
        <v>0.3862048787623889</v>
      </c>
      <c r="J159" s="24" t="s">
        <v>239</v>
      </c>
      <c r="K159" s="24" t="s">
        <v>209</v>
      </c>
      <c r="L159" s="24" t="s">
        <v>216</v>
      </c>
      <c r="M159" s="24" t="s">
        <v>210</v>
      </c>
      <c r="N159" s="24" t="s">
        <v>25</v>
      </c>
      <c r="O159" s="24" t="s">
        <v>126</v>
      </c>
      <c r="P159" s="24" t="s">
        <v>211</v>
      </c>
      <c r="Q159" s="24" t="s">
        <v>205</v>
      </c>
      <c r="R159" s="24" t="s">
        <v>29</v>
      </c>
      <c r="S159" s="24" t="s">
        <v>30</v>
      </c>
      <c r="T159" s="24" t="s">
        <v>31</v>
      </c>
      <c r="U159" s="24" t="s">
        <v>212</v>
      </c>
      <c r="V159" s="47" t="s">
        <v>35</v>
      </c>
    </row>
    <row r="160">
      <c r="A160" s="24" t="s">
        <v>76</v>
      </c>
      <c r="B160" s="24" t="s">
        <v>77</v>
      </c>
      <c r="C160" s="24" t="s">
        <v>42</v>
      </c>
      <c r="D160" s="24">
        <v>149231.46</v>
      </c>
      <c r="E160" s="24">
        <v>117400.0</v>
      </c>
      <c r="F160" s="24">
        <v>14237.0</v>
      </c>
      <c r="G160" s="48">
        <v>10.481945634614034</v>
      </c>
      <c r="H160" s="48">
        <v>1271.136797274276</v>
      </c>
      <c r="I160" s="49">
        <v>0.12126916524701874</v>
      </c>
      <c r="J160" s="24" t="s">
        <v>233</v>
      </c>
      <c r="K160" s="24" t="s">
        <v>201</v>
      </c>
      <c r="L160" s="24" t="s">
        <v>202</v>
      </c>
      <c r="M160" s="24" t="s">
        <v>217</v>
      </c>
      <c r="N160" s="24" t="s">
        <v>25</v>
      </c>
      <c r="O160" s="24" t="s">
        <v>154</v>
      </c>
      <c r="P160" s="24" t="s">
        <v>218</v>
      </c>
      <c r="Q160" s="24" t="s">
        <v>219</v>
      </c>
      <c r="R160" s="24" t="s">
        <v>29</v>
      </c>
      <c r="S160" s="24" t="s">
        <v>43</v>
      </c>
      <c r="T160" s="24" t="s">
        <v>44</v>
      </c>
      <c r="U160" s="24" t="s">
        <v>220</v>
      </c>
      <c r="V160" s="47" t="s">
        <v>45</v>
      </c>
    </row>
    <row r="161">
      <c r="A161" s="24" t="s">
        <v>53</v>
      </c>
      <c r="B161" s="24" t="s">
        <v>54</v>
      </c>
      <c r="C161" s="24" t="s">
        <v>89</v>
      </c>
      <c r="D161" s="24">
        <v>148556.13</v>
      </c>
      <c r="E161" s="24">
        <v>57135.0</v>
      </c>
      <c r="F161" s="24">
        <v>12163.0</v>
      </c>
      <c r="G161" s="48">
        <v>12.213773740031243</v>
      </c>
      <c r="H161" s="48">
        <v>2600.08978734576</v>
      </c>
      <c r="I161" s="49">
        <v>0.212881771243546</v>
      </c>
      <c r="J161" s="24" t="s">
        <v>200</v>
      </c>
      <c r="K161" s="24" t="s">
        <v>209</v>
      </c>
      <c r="L161" s="24" t="s">
        <v>208</v>
      </c>
      <c r="M161" s="24" t="s">
        <v>240</v>
      </c>
      <c r="N161" s="24" t="s">
        <v>25</v>
      </c>
      <c r="O161" s="24" t="s">
        <v>126</v>
      </c>
      <c r="P161" s="24" t="s">
        <v>238</v>
      </c>
      <c r="Q161" s="24" t="s">
        <v>223</v>
      </c>
      <c r="R161" s="24" t="s">
        <v>47</v>
      </c>
      <c r="S161" s="24" t="s">
        <v>30</v>
      </c>
      <c r="T161" s="24" t="s">
        <v>31</v>
      </c>
      <c r="U161" s="24" t="s">
        <v>212</v>
      </c>
      <c r="V161" s="47" t="s">
        <v>90</v>
      </c>
    </row>
    <row r="162">
      <c r="A162" s="24" t="s">
        <v>60</v>
      </c>
      <c r="B162" s="24" t="s">
        <v>61</v>
      </c>
      <c r="C162" s="24" t="s">
        <v>84</v>
      </c>
      <c r="D162" s="24">
        <v>148545.52</v>
      </c>
      <c r="E162" s="24">
        <v>48824.0</v>
      </c>
      <c r="F162" s="24">
        <v>16863.0</v>
      </c>
      <c r="G162" s="48">
        <v>8.80896163197533</v>
      </c>
      <c r="H162" s="48">
        <v>3042.4692774045548</v>
      </c>
      <c r="I162" s="49">
        <v>0.3453834179911519</v>
      </c>
      <c r="J162" s="24" t="s">
        <v>200</v>
      </c>
      <c r="K162" s="24" t="s">
        <v>201</v>
      </c>
      <c r="L162" s="24" t="s">
        <v>208</v>
      </c>
      <c r="M162" s="24" t="s">
        <v>237</v>
      </c>
      <c r="N162" s="24" t="s">
        <v>25</v>
      </c>
      <c r="O162" s="24" t="s">
        <v>126</v>
      </c>
      <c r="P162" s="24" t="s">
        <v>238</v>
      </c>
      <c r="Q162" s="24" t="s">
        <v>205</v>
      </c>
      <c r="R162" s="24" t="s">
        <v>29</v>
      </c>
      <c r="S162" s="24" t="s">
        <v>30</v>
      </c>
      <c r="T162" s="24" t="s">
        <v>31</v>
      </c>
      <c r="U162" s="24" t="s">
        <v>212</v>
      </c>
      <c r="V162" s="47" t="s">
        <v>85</v>
      </c>
    </row>
    <row r="163">
      <c r="A163" s="24" t="s">
        <v>103</v>
      </c>
      <c r="B163" s="24" t="s">
        <v>104</v>
      </c>
      <c r="C163" s="24" t="s">
        <v>57</v>
      </c>
      <c r="D163" s="24">
        <v>148083.37</v>
      </c>
      <c r="E163" s="24">
        <v>42757.0</v>
      </c>
      <c r="F163" s="24">
        <v>19841.0</v>
      </c>
      <c r="G163" s="48">
        <v>7.463503351645582</v>
      </c>
      <c r="H163" s="48">
        <v>3463.3713777860935</v>
      </c>
      <c r="I163" s="49">
        <v>0.46404097574666137</v>
      </c>
      <c r="J163" s="24" t="s">
        <v>243</v>
      </c>
      <c r="K163" s="24" t="s">
        <v>201</v>
      </c>
      <c r="L163" s="24" t="s">
        <v>216</v>
      </c>
      <c r="M163" s="24" t="s">
        <v>227</v>
      </c>
      <c r="N163" s="24" t="s">
        <v>25</v>
      </c>
      <c r="O163" s="24" t="s">
        <v>126</v>
      </c>
      <c r="P163" s="24" t="s">
        <v>228</v>
      </c>
      <c r="Q163" s="24" t="s">
        <v>205</v>
      </c>
      <c r="R163" s="24" t="s">
        <v>29</v>
      </c>
      <c r="S163" s="24" t="s">
        <v>30</v>
      </c>
      <c r="T163" s="24" t="s">
        <v>31</v>
      </c>
      <c r="U163" s="24" t="s">
        <v>212</v>
      </c>
      <c r="V163" s="47" t="s">
        <v>58</v>
      </c>
    </row>
    <row r="164">
      <c r="A164" s="24" t="s">
        <v>109</v>
      </c>
      <c r="B164" s="24" t="s">
        <v>110</v>
      </c>
      <c r="C164" s="24" t="s">
        <v>49</v>
      </c>
      <c r="D164" s="24">
        <v>147004.12</v>
      </c>
      <c r="E164" s="24">
        <v>37471.0</v>
      </c>
      <c r="F164" s="24">
        <v>18970.0</v>
      </c>
      <c r="G164" s="48">
        <v>7.749294675803901</v>
      </c>
      <c r="H164" s="48">
        <v>3923.143764511222</v>
      </c>
      <c r="I164" s="49">
        <v>0.5062581729871101</v>
      </c>
      <c r="J164" s="24" t="s">
        <v>239</v>
      </c>
      <c r="K164" s="24" t="s">
        <v>201</v>
      </c>
      <c r="L164" s="24" t="s">
        <v>244</v>
      </c>
      <c r="M164" s="24" t="s">
        <v>224</v>
      </c>
      <c r="N164" s="24" t="s">
        <v>25</v>
      </c>
      <c r="O164" s="24" t="s">
        <v>126</v>
      </c>
      <c r="P164" s="24" t="s">
        <v>225</v>
      </c>
      <c r="Q164" s="24" t="s">
        <v>205</v>
      </c>
      <c r="R164" s="24" t="s">
        <v>29</v>
      </c>
      <c r="S164" s="24" t="s">
        <v>30</v>
      </c>
      <c r="T164" s="24" t="s">
        <v>31</v>
      </c>
      <c r="U164" s="24" t="s">
        <v>206</v>
      </c>
      <c r="V164" s="47" t="s">
        <v>50</v>
      </c>
    </row>
    <row r="165">
      <c r="A165" s="24" t="s">
        <v>55</v>
      </c>
      <c r="B165" s="24" t="s">
        <v>56</v>
      </c>
      <c r="C165" s="24" t="s">
        <v>84</v>
      </c>
      <c r="D165" s="24">
        <v>146848.8</v>
      </c>
      <c r="E165" s="24">
        <v>50632.0</v>
      </c>
      <c r="F165" s="24">
        <v>17683.0</v>
      </c>
      <c r="G165" s="48">
        <v>8.304518464061527</v>
      </c>
      <c r="H165" s="48">
        <v>2900.316005688102</v>
      </c>
      <c r="I165" s="49">
        <v>0.34924553641965556</v>
      </c>
      <c r="J165" s="24" t="s">
        <v>213</v>
      </c>
      <c r="K165" s="24" t="s">
        <v>201</v>
      </c>
      <c r="L165" s="24" t="s">
        <v>216</v>
      </c>
      <c r="M165" s="24" t="s">
        <v>237</v>
      </c>
      <c r="N165" s="24" t="s">
        <v>25</v>
      </c>
      <c r="O165" s="24" t="s">
        <v>126</v>
      </c>
      <c r="P165" s="24" t="s">
        <v>238</v>
      </c>
      <c r="Q165" s="24" t="s">
        <v>205</v>
      </c>
      <c r="R165" s="24" t="s">
        <v>29</v>
      </c>
      <c r="S165" s="24" t="s">
        <v>30</v>
      </c>
      <c r="T165" s="24" t="s">
        <v>31</v>
      </c>
      <c r="U165" s="24" t="s">
        <v>212</v>
      </c>
      <c r="V165" s="47" t="s">
        <v>85</v>
      </c>
    </row>
    <row r="166">
      <c r="A166" s="24" t="s">
        <v>62</v>
      </c>
      <c r="B166" s="24" t="s">
        <v>63</v>
      </c>
      <c r="C166" s="24" t="s">
        <v>91</v>
      </c>
      <c r="D166" s="24">
        <v>146668.35</v>
      </c>
      <c r="E166" s="24">
        <v>44703.0</v>
      </c>
      <c r="F166" s="24">
        <v>17895.0</v>
      </c>
      <c r="G166" s="48">
        <v>8.196051969823973</v>
      </c>
      <c r="H166" s="48">
        <v>3280.950942889739</v>
      </c>
      <c r="I166" s="49">
        <v>0.40030870411381786</v>
      </c>
      <c r="J166" s="24" t="s">
        <v>213</v>
      </c>
      <c r="K166" s="24" t="s">
        <v>209</v>
      </c>
      <c r="L166" s="24" t="s">
        <v>208</v>
      </c>
      <c r="M166" s="24" t="s">
        <v>241</v>
      </c>
      <c r="N166" s="24" t="s">
        <v>25</v>
      </c>
      <c r="O166" s="24" t="s">
        <v>126</v>
      </c>
      <c r="P166" s="24" t="s">
        <v>242</v>
      </c>
      <c r="Q166" s="24" t="s">
        <v>205</v>
      </c>
      <c r="R166" s="24" t="s">
        <v>29</v>
      </c>
      <c r="S166" s="24" t="s">
        <v>30</v>
      </c>
      <c r="T166" s="24" t="s">
        <v>31</v>
      </c>
      <c r="U166" s="24" t="s">
        <v>212</v>
      </c>
      <c r="V166" s="47" t="s">
        <v>92</v>
      </c>
    </row>
    <row r="167">
      <c r="A167" s="24" t="s">
        <v>87</v>
      </c>
      <c r="B167" s="24" t="s">
        <v>88</v>
      </c>
      <c r="C167" s="24" t="s">
        <v>51</v>
      </c>
      <c r="D167" s="24">
        <v>146419.11</v>
      </c>
      <c r="E167" s="24">
        <v>64063.0</v>
      </c>
      <c r="F167" s="24">
        <v>18755.0</v>
      </c>
      <c r="G167" s="48">
        <v>7.806937350039989</v>
      </c>
      <c r="H167" s="48">
        <v>2285.548756692631</v>
      </c>
      <c r="I167" s="49">
        <v>0.2927586906638777</v>
      </c>
      <c r="J167" s="24" t="s">
        <v>239</v>
      </c>
      <c r="K167" s="24" t="s">
        <v>201</v>
      </c>
      <c r="L167" s="24" t="s">
        <v>202</v>
      </c>
      <c r="M167" s="24" t="s">
        <v>226</v>
      </c>
      <c r="N167" s="24" t="s">
        <v>25</v>
      </c>
      <c r="O167" s="24" t="s">
        <v>126</v>
      </c>
      <c r="P167" s="24" t="s">
        <v>204</v>
      </c>
      <c r="Q167" s="24" t="s">
        <v>205</v>
      </c>
      <c r="R167" s="24" t="s">
        <v>29</v>
      </c>
      <c r="S167" s="24" t="s">
        <v>30</v>
      </c>
      <c r="T167" s="24" t="s">
        <v>31</v>
      </c>
      <c r="U167" s="24" t="s">
        <v>212</v>
      </c>
      <c r="V167" s="47" t="s">
        <v>52</v>
      </c>
    </row>
    <row r="168">
      <c r="A168" s="24" t="s">
        <v>70</v>
      </c>
      <c r="B168" s="24" t="s">
        <v>71</v>
      </c>
      <c r="C168" s="24" t="s">
        <v>72</v>
      </c>
      <c r="D168" s="24">
        <v>145522.95</v>
      </c>
      <c r="E168" s="24">
        <v>65667.0</v>
      </c>
      <c r="F168" s="24">
        <v>20926.0</v>
      </c>
      <c r="G168" s="48">
        <v>6.9541694542674195</v>
      </c>
      <c r="H168" s="48">
        <v>2216.074283886884</v>
      </c>
      <c r="I168" s="49">
        <v>0.31866843315516163</v>
      </c>
      <c r="J168" s="24" t="s">
        <v>200</v>
      </c>
      <c r="K168" s="24" t="s">
        <v>201</v>
      </c>
      <c r="L168" s="24" t="s">
        <v>230</v>
      </c>
      <c r="M168" s="24" t="s">
        <v>232</v>
      </c>
      <c r="N168" s="24" t="s">
        <v>25</v>
      </c>
      <c r="O168" s="24" t="s">
        <v>126</v>
      </c>
      <c r="P168" s="24" t="s">
        <v>204</v>
      </c>
      <c r="Q168" s="24" t="s">
        <v>205</v>
      </c>
      <c r="R168" s="24" t="s">
        <v>29</v>
      </c>
      <c r="S168" s="24" t="s">
        <v>30</v>
      </c>
      <c r="T168" s="24" t="s">
        <v>31</v>
      </c>
      <c r="U168" s="24" t="s">
        <v>212</v>
      </c>
      <c r="V168" s="47" t="s">
        <v>73</v>
      </c>
    </row>
    <row r="169">
      <c r="A169" s="24" t="s">
        <v>66</v>
      </c>
      <c r="B169" s="24" t="s">
        <v>67</v>
      </c>
      <c r="C169" s="24" t="s">
        <v>72</v>
      </c>
      <c r="D169" s="24">
        <v>143373.93</v>
      </c>
      <c r="E169" s="24">
        <v>93837.0</v>
      </c>
      <c r="F169" s="24">
        <v>16978.0</v>
      </c>
      <c r="G169" s="48">
        <v>8.44468900930616</v>
      </c>
      <c r="H169" s="48">
        <v>1527.9040250647397</v>
      </c>
      <c r="I169" s="49">
        <v>0.18093076291867813</v>
      </c>
      <c r="J169" s="24" t="s">
        <v>213</v>
      </c>
      <c r="K169" s="24" t="s">
        <v>201</v>
      </c>
      <c r="L169" s="24" t="s">
        <v>230</v>
      </c>
      <c r="M169" s="24" t="s">
        <v>232</v>
      </c>
      <c r="N169" s="24" t="s">
        <v>25</v>
      </c>
      <c r="O169" s="24" t="s">
        <v>126</v>
      </c>
      <c r="P169" s="24" t="s">
        <v>204</v>
      </c>
      <c r="Q169" s="24" t="s">
        <v>205</v>
      </c>
      <c r="R169" s="24" t="s">
        <v>29</v>
      </c>
      <c r="S169" s="24" t="s">
        <v>30</v>
      </c>
      <c r="T169" s="24" t="s">
        <v>31</v>
      </c>
      <c r="U169" s="24" t="s">
        <v>212</v>
      </c>
      <c r="V169" s="47" t="s">
        <v>73</v>
      </c>
    </row>
    <row r="170">
      <c r="A170" s="24" t="s">
        <v>60</v>
      </c>
      <c r="B170" s="24" t="s">
        <v>61</v>
      </c>
      <c r="C170" s="24" t="s">
        <v>82</v>
      </c>
      <c r="D170" s="24">
        <v>142025.74</v>
      </c>
      <c r="E170" s="24">
        <v>67049.0</v>
      </c>
      <c r="F170" s="24">
        <v>20935.0</v>
      </c>
      <c r="G170" s="48">
        <v>6.784128970623358</v>
      </c>
      <c r="H170" s="48">
        <v>2118.2380050410893</v>
      </c>
      <c r="I170" s="49">
        <v>0.31223433608256645</v>
      </c>
      <c r="J170" s="24" t="s">
        <v>200</v>
      </c>
      <c r="K170" s="24" t="s">
        <v>201</v>
      </c>
      <c r="L170" s="24" t="s">
        <v>208</v>
      </c>
      <c r="M170" s="24" t="s">
        <v>234</v>
      </c>
      <c r="N170" s="24" t="s">
        <v>25</v>
      </c>
      <c r="O170" s="24" t="s">
        <v>172</v>
      </c>
      <c r="P170" s="24" t="s">
        <v>235</v>
      </c>
      <c r="Q170" s="24" t="s">
        <v>205</v>
      </c>
      <c r="R170" s="24" t="s">
        <v>29</v>
      </c>
      <c r="S170" s="24" t="s">
        <v>30</v>
      </c>
      <c r="T170" s="24" t="s">
        <v>31</v>
      </c>
      <c r="U170" s="24" t="s">
        <v>212</v>
      </c>
      <c r="V170" s="47" t="s">
        <v>86</v>
      </c>
    </row>
    <row r="171">
      <c r="A171" s="24" t="s">
        <v>111</v>
      </c>
      <c r="B171" s="24" t="s">
        <v>112</v>
      </c>
      <c r="C171" s="24" t="s">
        <v>51</v>
      </c>
      <c r="D171" s="24">
        <v>138235.03</v>
      </c>
      <c r="E171" s="24">
        <v>60760.0</v>
      </c>
      <c r="F171" s="24">
        <v>22253.0</v>
      </c>
      <c r="G171" s="48">
        <v>6.211972767716713</v>
      </c>
      <c r="H171" s="48">
        <v>2275.0992429229755</v>
      </c>
      <c r="I171" s="49">
        <v>0.3662442396313364</v>
      </c>
      <c r="J171" s="24" t="s">
        <v>239</v>
      </c>
      <c r="K171" s="24" t="s">
        <v>201</v>
      </c>
      <c r="L171" s="24" t="s">
        <v>208</v>
      </c>
      <c r="M171" s="24" t="s">
        <v>226</v>
      </c>
      <c r="N171" s="24" t="s">
        <v>25</v>
      </c>
      <c r="O171" s="24" t="s">
        <v>126</v>
      </c>
      <c r="P171" s="24" t="s">
        <v>204</v>
      </c>
      <c r="Q171" s="24" t="s">
        <v>205</v>
      </c>
      <c r="R171" s="24" t="s">
        <v>29</v>
      </c>
      <c r="S171" s="24" t="s">
        <v>30</v>
      </c>
      <c r="T171" s="24" t="s">
        <v>31</v>
      </c>
      <c r="U171" s="24" t="s">
        <v>212</v>
      </c>
      <c r="V171" s="47" t="s">
        <v>52</v>
      </c>
    </row>
    <row r="172">
      <c r="A172" s="24" t="s">
        <v>87</v>
      </c>
      <c r="B172" s="24" t="s">
        <v>88</v>
      </c>
      <c r="C172" s="24" t="s">
        <v>57</v>
      </c>
      <c r="D172" s="24">
        <v>138093.38</v>
      </c>
      <c r="E172" s="24">
        <v>41586.0</v>
      </c>
      <c r="F172" s="24">
        <v>18745.0</v>
      </c>
      <c r="G172" s="48">
        <v>7.366944785276074</v>
      </c>
      <c r="H172" s="48">
        <v>3320.6699369980283</v>
      </c>
      <c r="I172" s="49">
        <v>0.45075265714423124</v>
      </c>
      <c r="J172" s="24" t="s">
        <v>239</v>
      </c>
      <c r="K172" s="24" t="s">
        <v>201</v>
      </c>
      <c r="L172" s="24" t="s">
        <v>202</v>
      </c>
      <c r="M172" s="24" t="s">
        <v>227</v>
      </c>
      <c r="N172" s="24" t="s">
        <v>25</v>
      </c>
      <c r="O172" s="24" t="s">
        <v>126</v>
      </c>
      <c r="P172" s="24" t="s">
        <v>228</v>
      </c>
      <c r="Q172" s="24" t="s">
        <v>205</v>
      </c>
      <c r="R172" s="24" t="s">
        <v>29</v>
      </c>
      <c r="S172" s="24" t="s">
        <v>30</v>
      </c>
      <c r="T172" s="24" t="s">
        <v>31</v>
      </c>
      <c r="U172" s="24" t="s">
        <v>212</v>
      </c>
      <c r="V172" s="47" t="s">
        <v>58</v>
      </c>
    </row>
    <row r="173">
      <c r="A173" s="24" t="s">
        <v>70</v>
      </c>
      <c r="B173" s="24" t="s">
        <v>71</v>
      </c>
      <c r="C173" s="24" t="s">
        <v>84</v>
      </c>
      <c r="D173" s="24">
        <v>137896.67</v>
      </c>
      <c r="E173" s="24">
        <v>45664.0</v>
      </c>
      <c r="F173" s="24">
        <v>19056.0</v>
      </c>
      <c r="G173" s="48">
        <v>7.23639116288833</v>
      </c>
      <c r="H173" s="48">
        <v>3019.811448843728</v>
      </c>
      <c r="I173" s="49">
        <v>0.4173090399439383</v>
      </c>
      <c r="J173" s="24" t="s">
        <v>200</v>
      </c>
      <c r="K173" s="24" t="s">
        <v>201</v>
      </c>
      <c r="L173" s="24" t="s">
        <v>230</v>
      </c>
      <c r="M173" s="24" t="s">
        <v>237</v>
      </c>
      <c r="N173" s="24" t="s">
        <v>25</v>
      </c>
      <c r="O173" s="24" t="s">
        <v>126</v>
      </c>
      <c r="P173" s="24" t="s">
        <v>238</v>
      </c>
      <c r="Q173" s="24" t="s">
        <v>205</v>
      </c>
      <c r="R173" s="24" t="s">
        <v>29</v>
      </c>
      <c r="S173" s="24" t="s">
        <v>30</v>
      </c>
      <c r="T173" s="24" t="s">
        <v>31</v>
      </c>
      <c r="U173" s="24" t="s">
        <v>212</v>
      </c>
      <c r="V173" s="47" t="s">
        <v>85</v>
      </c>
    </row>
    <row r="174">
      <c r="A174" s="24" t="s">
        <v>40</v>
      </c>
      <c r="B174" s="24" t="s">
        <v>41</v>
      </c>
      <c r="C174" s="24" t="s">
        <v>91</v>
      </c>
      <c r="D174" s="24">
        <v>137769.51</v>
      </c>
      <c r="E174" s="24">
        <v>39029.0</v>
      </c>
      <c r="F174" s="24">
        <v>18400.0</v>
      </c>
      <c r="G174" s="48">
        <v>7.487473369565218</v>
      </c>
      <c r="H174" s="48">
        <v>3529.9267211560636</v>
      </c>
      <c r="I174" s="49">
        <v>0.47144431064080555</v>
      </c>
      <c r="J174" s="24" t="s">
        <v>200</v>
      </c>
      <c r="K174" s="24" t="s">
        <v>201</v>
      </c>
      <c r="L174" s="24" t="s">
        <v>216</v>
      </c>
      <c r="M174" s="24" t="s">
        <v>241</v>
      </c>
      <c r="N174" s="24" t="s">
        <v>25</v>
      </c>
      <c r="O174" s="24" t="s">
        <v>126</v>
      </c>
      <c r="P174" s="24" t="s">
        <v>242</v>
      </c>
      <c r="Q174" s="24" t="s">
        <v>205</v>
      </c>
      <c r="R174" s="24" t="s">
        <v>29</v>
      </c>
      <c r="S174" s="24" t="s">
        <v>30</v>
      </c>
      <c r="T174" s="24" t="s">
        <v>31</v>
      </c>
      <c r="U174" s="24" t="s">
        <v>212</v>
      </c>
      <c r="V174" s="47" t="s">
        <v>92</v>
      </c>
    </row>
    <row r="175">
      <c r="A175" s="24" t="s">
        <v>99</v>
      </c>
      <c r="B175" s="24" t="s">
        <v>100</v>
      </c>
      <c r="C175" s="24" t="s">
        <v>42</v>
      </c>
      <c r="D175" s="24">
        <v>136491.25</v>
      </c>
      <c r="E175" s="24">
        <v>122260.0</v>
      </c>
      <c r="F175" s="24">
        <v>15217.0</v>
      </c>
      <c r="G175" s="48">
        <v>8.969655648288098</v>
      </c>
      <c r="H175" s="48">
        <v>1116.401521347947</v>
      </c>
      <c r="I175" s="49">
        <v>0.12446425650253558</v>
      </c>
      <c r="J175" s="24" t="s">
        <v>245</v>
      </c>
      <c r="K175" s="24" t="s">
        <v>201</v>
      </c>
      <c r="L175" s="24" t="s">
        <v>216</v>
      </c>
      <c r="M175" s="24" t="s">
        <v>217</v>
      </c>
      <c r="N175" s="24" t="s">
        <v>25</v>
      </c>
      <c r="O175" s="24" t="s">
        <v>154</v>
      </c>
      <c r="P175" s="24" t="s">
        <v>218</v>
      </c>
      <c r="Q175" s="24" t="s">
        <v>219</v>
      </c>
      <c r="R175" s="24" t="s">
        <v>29</v>
      </c>
      <c r="S175" s="24" t="s">
        <v>43</v>
      </c>
      <c r="T175" s="24" t="s">
        <v>44</v>
      </c>
      <c r="U175" s="24" t="s">
        <v>220</v>
      </c>
      <c r="V175" s="47" t="s">
        <v>45</v>
      </c>
    </row>
    <row r="176">
      <c r="A176" s="24" t="s">
        <v>60</v>
      </c>
      <c r="B176" s="24" t="s">
        <v>61</v>
      </c>
      <c r="C176" s="24" t="s">
        <v>57</v>
      </c>
      <c r="D176" s="24">
        <v>135465.87</v>
      </c>
      <c r="E176" s="24">
        <v>64059.0</v>
      </c>
      <c r="F176" s="24">
        <v>18665.0</v>
      </c>
      <c r="G176" s="48">
        <v>7.25774819180284</v>
      </c>
      <c r="H176" s="48">
        <v>2114.7047253313353</v>
      </c>
      <c r="I176" s="49">
        <v>0.29137201642236066</v>
      </c>
      <c r="J176" s="24" t="s">
        <v>200</v>
      </c>
      <c r="K176" s="24" t="s">
        <v>201</v>
      </c>
      <c r="L176" s="24" t="s">
        <v>208</v>
      </c>
      <c r="M176" s="24" t="s">
        <v>227</v>
      </c>
      <c r="N176" s="24" t="s">
        <v>25</v>
      </c>
      <c r="O176" s="24" t="s">
        <v>126</v>
      </c>
      <c r="P176" s="24" t="s">
        <v>228</v>
      </c>
      <c r="Q176" s="24" t="s">
        <v>205</v>
      </c>
      <c r="R176" s="24" t="s">
        <v>29</v>
      </c>
      <c r="S176" s="24" t="s">
        <v>30</v>
      </c>
      <c r="T176" s="24" t="s">
        <v>31</v>
      </c>
      <c r="U176" s="24" t="s">
        <v>212</v>
      </c>
      <c r="V176" s="47" t="s">
        <v>58</v>
      </c>
    </row>
    <row r="177">
      <c r="A177" s="24" t="s">
        <v>70</v>
      </c>
      <c r="B177" s="24" t="s">
        <v>71</v>
      </c>
      <c r="C177" s="24" t="s">
        <v>82</v>
      </c>
      <c r="D177" s="24">
        <v>134947.81</v>
      </c>
      <c r="E177" s="24">
        <v>67279.0</v>
      </c>
      <c r="F177" s="24">
        <v>19535.0</v>
      </c>
      <c r="G177" s="48">
        <v>6.908001535705145</v>
      </c>
      <c r="H177" s="48">
        <v>2005.7939327278941</v>
      </c>
      <c r="I177" s="49">
        <v>0.2903580612078063</v>
      </c>
      <c r="J177" s="24" t="s">
        <v>200</v>
      </c>
      <c r="K177" s="24" t="s">
        <v>201</v>
      </c>
      <c r="L177" s="24" t="s">
        <v>230</v>
      </c>
      <c r="M177" s="24" t="s">
        <v>234</v>
      </c>
      <c r="N177" s="24" t="s">
        <v>25</v>
      </c>
      <c r="O177" s="24" t="s">
        <v>172</v>
      </c>
      <c r="P177" s="24" t="s">
        <v>235</v>
      </c>
      <c r="Q177" s="24" t="s">
        <v>205</v>
      </c>
      <c r="R177" s="24" t="s">
        <v>29</v>
      </c>
      <c r="S177" s="24" t="s">
        <v>30</v>
      </c>
      <c r="T177" s="24" t="s">
        <v>31</v>
      </c>
      <c r="U177" s="24" t="s">
        <v>212</v>
      </c>
      <c r="V177" s="47" t="s">
        <v>86</v>
      </c>
    </row>
    <row r="178">
      <c r="A178" s="24" t="s">
        <v>78</v>
      </c>
      <c r="B178" s="24" t="s">
        <v>79</v>
      </c>
      <c r="C178" s="24" t="s">
        <v>34</v>
      </c>
      <c r="D178" s="24">
        <v>129383.56</v>
      </c>
      <c r="E178" s="24">
        <v>48115.0</v>
      </c>
      <c r="F178" s="24">
        <v>19341.0</v>
      </c>
      <c r="G178" s="48">
        <v>6.689600330903263</v>
      </c>
      <c r="H178" s="48">
        <v>2689.0483217291903</v>
      </c>
      <c r="I178" s="49">
        <v>0.40197443624649276</v>
      </c>
      <c r="J178" s="24" t="s">
        <v>233</v>
      </c>
      <c r="K178" s="24" t="s">
        <v>201</v>
      </c>
      <c r="L178" s="24" t="s">
        <v>208</v>
      </c>
      <c r="M178" s="24" t="s">
        <v>210</v>
      </c>
      <c r="N178" s="24" t="s">
        <v>25</v>
      </c>
      <c r="O178" s="24" t="s">
        <v>126</v>
      </c>
      <c r="P178" s="24" t="s">
        <v>211</v>
      </c>
      <c r="Q178" s="24" t="s">
        <v>205</v>
      </c>
      <c r="R178" s="24" t="s">
        <v>29</v>
      </c>
      <c r="S178" s="24" t="s">
        <v>30</v>
      </c>
      <c r="T178" s="24" t="s">
        <v>31</v>
      </c>
      <c r="U178" s="24" t="s">
        <v>212</v>
      </c>
      <c r="V178" s="47" t="s">
        <v>35</v>
      </c>
    </row>
    <row r="179">
      <c r="A179" s="24" t="s">
        <v>111</v>
      </c>
      <c r="B179" s="24" t="s">
        <v>112</v>
      </c>
      <c r="C179" s="24" t="s">
        <v>42</v>
      </c>
      <c r="D179" s="24">
        <v>128156.27</v>
      </c>
      <c r="E179" s="24">
        <v>91047.0</v>
      </c>
      <c r="F179" s="24">
        <v>13835.0</v>
      </c>
      <c r="G179" s="48">
        <v>9.26319262739429</v>
      </c>
      <c r="H179" s="48">
        <v>1407.5836655793162</v>
      </c>
      <c r="I179" s="49">
        <v>0.15195448504618495</v>
      </c>
      <c r="J179" s="24" t="s">
        <v>239</v>
      </c>
      <c r="K179" s="24" t="s">
        <v>201</v>
      </c>
      <c r="L179" s="24" t="s">
        <v>208</v>
      </c>
      <c r="M179" s="24" t="s">
        <v>217</v>
      </c>
      <c r="N179" s="24" t="s">
        <v>25</v>
      </c>
      <c r="O179" s="24" t="s">
        <v>154</v>
      </c>
      <c r="P179" s="24" t="s">
        <v>218</v>
      </c>
      <c r="Q179" s="24" t="s">
        <v>219</v>
      </c>
      <c r="R179" s="24" t="s">
        <v>29</v>
      </c>
      <c r="S179" s="24" t="s">
        <v>43</v>
      </c>
      <c r="T179" s="24" t="s">
        <v>44</v>
      </c>
      <c r="U179" s="24" t="s">
        <v>220</v>
      </c>
      <c r="V179" s="47" t="s">
        <v>45</v>
      </c>
    </row>
    <row r="180">
      <c r="A180" s="24" t="s">
        <v>76</v>
      </c>
      <c r="B180" s="24" t="s">
        <v>77</v>
      </c>
      <c r="C180" s="24" t="s">
        <v>68</v>
      </c>
      <c r="D180" s="24">
        <v>125834.72</v>
      </c>
      <c r="E180" s="24">
        <v>65042.0</v>
      </c>
      <c r="F180" s="24">
        <v>6266.0</v>
      </c>
      <c r="G180" s="48">
        <v>20.082144909032877</v>
      </c>
      <c r="H180" s="48">
        <v>1934.668675624981</v>
      </c>
      <c r="I180" s="49">
        <v>0.09633775099166693</v>
      </c>
      <c r="J180" s="24" t="s">
        <v>233</v>
      </c>
      <c r="K180" s="24" t="s">
        <v>201</v>
      </c>
      <c r="L180" s="24" t="s">
        <v>202</v>
      </c>
      <c r="M180" s="24" t="s">
        <v>231</v>
      </c>
      <c r="N180" s="24" t="s">
        <v>25</v>
      </c>
      <c r="O180" s="24" t="s">
        <v>162</v>
      </c>
      <c r="P180" s="24" t="s">
        <v>215</v>
      </c>
      <c r="Q180" s="24" t="s">
        <v>223</v>
      </c>
      <c r="R180" s="24" t="s">
        <v>47</v>
      </c>
      <c r="S180" s="24" t="s">
        <v>30</v>
      </c>
      <c r="T180" s="24" t="s">
        <v>31</v>
      </c>
      <c r="U180" s="24" t="s">
        <v>212</v>
      </c>
      <c r="V180" s="47" t="s">
        <v>69</v>
      </c>
    </row>
    <row r="181">
      <c r="A181" s="24" t="s">
        <v>36</v>
      </c>
      <c r="B181" s="24" t="s">
        <v>37</v>
      </c>
      <c r="C181" s="24" t="s">
        <v>89</v>
      </c>
      <c r="D181" s="24">
        <v>124956.57</v>
      </c>
      <c r="E181" s="24">
        <v>52488.0</v>
      </c>
      <c r="F181" s="24">
        <v>11236.0</v>
      </c>
      <c r="G181" s="48">
        <v>11.121090245639017</v>
      </c>
      <c r="H181" s="48">
        <v>2380.669295839049</v>
      </c>
      <c r="I181" s="49">
        <v>0.21406797744246303</v>
      </c>
      <c r="J181" s="24" t="s">
        <v>213</v>
      </c>
      <c r="K181" s="24" t="s">
        <v>201</v>
      </c>
      <c r="L181" s="24" t="s">
        <v>202</v>
      </c>
      <c r="M181" s="24" t="s">
        <v>240</v>
      </c>
      <c r="N181" s="24" t="s">
        <v>25</v>
      </c>
      <c r="O181" s="24" t="s">
        <v>126</v>
      </c>
      <c r="P181" s="24" t="s">
        <v>238</v>
      </c>
      <c r="Q181" s="24" t="s">
        <v>223</v>
      </c>
      <c r="R181" s="24" t="s">
        <v>47</v>
      </c>
      <c r="S181" s="24" t="s">
        <v>30</v>
      </c>
      <c r="T181" s="24" t="s">
        <v>31</v>
      </c>
      <c r="U181" s="24" t="s">
        <v>212</v>
      </c>
      <c r="V181" s="47" t="s">
        <v>90</v>
      </c>
    </row>
    <row r="182">
      <c r="A182" s="24" t="s">
        <v>111</v>
      </c>
      <c r="B182" s="24" t="s">
        <v>112</v>
      </c>
      <c r="C182" s="24" t="s">
        <v>38</v>
      </c>
      <c r="D182" s="24">
        <v>123871.35</v>
      </c>
      <c r="E182" s="24">
        <v>40622.0</v>
      </c>
      <c r="F182" s="24">
        <v>21317.0</v>
      </c>
      <c r="G182" s="48">
        <v>5.810918515738613</v>
      </c>
      <c r="H182" s="48">
        <v>3049.3661070355965</v>
      </c>
      <c r="I182" s="49">
        <v>0.5247649057161144</v>
      </c>
      <c r="J182" s="24" t="s">
        <v>239</v>
      </c>
      <c r="K182" s="24" t="s">
        <v>201</v>
      </c>
      <c r="L182" s="24" t="s">
        <v>208</v>
      </c>
      <c r="M182" s="24" t="s">
        <v>214</v>
      </c>
      <c r="N182" s="24" t="s">
        <v>25</v>
      </c>
      <c r="O182" s="24" t="s">
        <v>162</v>
      </c>
      <c r="P182" s="24" t="s">
        <v>215</v>
      </c>
      <c r="Q182" s="24" t="s">
        <v>205</v>
      </c>
      <c r="R182" s="24" t="s">
        <v>29</v>
      </c>
      <c r="S182" s="24" t="s">
        <v>30</v>
      </c>
      <c r="T182" s="24" t="s">
        <v>31</v>
      </c>
      <c r="U182" s="24" t="s">
        <v>212</v>
      </c>
      <c r="V182" s="47" t="s">
        <v>39</v>
      </c>
    </row>
    <row r="183">
      <c r="A183" s="24" t="s">
        <v>40</v>
      </c>
      <c r="B183" s="24" t="s">
        <v>41</v>
      </c>
      <c r="C183" s="24" t="s">
        <v>101</v>
      </c>
      <c r="D183" s="24">
        <v>122750.26</v>
      </c>
      <c r="E183" s="24">
        <v>57952.0</v>
      </c>
      <c r="F183" s="24">
        <v>10551.0</v>
      </c>
      <c r="G183" s="48">
        <v>11.633992986446781</v>
      </c>
      <c r="H183" s="48">
        <v>2118.1367338487025</v>
      </c>
      <c r="I183" s="49">
        <v>0.18206446714522365</v>
      </c>
      <c r="J183" s="24" t="s">
        <v>200</v>
      </c>
      <c r="K183" s="24" t="s">
        <v>201</v>
      </c>
      <c r="L183" s="24" t="s">
        <v>216</v>
      </c>
      <c r="M183" s="24" t="s">
        <v>246</v>
      </c>
      <c r="N183" s="24" t="s">
        <v>25</v>
      </c>
      <c r="O183" s="24" t="s">
        <v>172</v>
      </c>
      <c r="P183" s="24" t="s">
        <v>247</v>
      </c>
      <c r="Q183" s="24" t="s">
        <v>248</v>
      </c>
      <c r="R183" s="24" t="s">
        <v>47</v>
      </c>
      <c r="S183" s="24" t="s">
        <v>43</v>
      </c>
      <c r="T183" s="24" t="s">
        <v>44</v>
      </c>
      <c r="U183" s="24" t="s">
        <v>212</v>
      </c>
      <c r="V183" s="47" t="s">
        <v>102</v>
      </c>
    </row>
    <row r="184">
      <c r="A184" s="24" t="s">
        <v>78</v>
      </c>
      <c r="B184" s="24" t="s">
        <v>79</v>
      </c>
      <c r="C184" s="24" t="s">
        <v>57</v>
      </c>
      <c r="D184" s="24">
        <v>122234.96</v>
      </c>
      <c r="E184" s="24">
        <v>40050.0</v>
      </c>
      <c r="F184" s="24">
        <v>16308.0</v>
      </c>
      <c r="G184" s="48">
        <v>7.495398577385333</v>
      </c>
      <c r="H184" s="48">
        <v>3052.0589263420725</v>
      </c>
      <c r="I184" s="49">
        <v>0.4071910112359551</v>
      </c>
      <c r="J184" s="24" t="s">
        <v>233</v>
      </c>
      <c r="K184" s="24" t="s">
        <v>201</v>
      </c>
      <c r="L184" s="24" t="s">
        <v>208</v>
      </c>
      <c r="M184" s="24" t="s">
        <v>227</v>
      </c>
      <c r="N184" s="24" t="s">
        <v>25</v>
      </c>
      <c r="O184" s="24" t="s">
        <v>126</v>
      </c>
      <c r="P184" s="24" t="s">
        <v>228</v>
      </c>
      <c r="Q184" s="24" t="s">
        <v>205</v>
      </c>
      <c r="R184" s="24" t="s">
        <v>29</v>
      </c>
      <c r="S184" s="24" t="s">
        <v>30</v>
      </c>
      <c r="T184" s="24" t="s">
        <v>31</v>
      </c>
      <c r="U184" s="24" t="s">
        <v>212</v>
      </c>
      <c r="V184" s="47" t="s">
        <v>58</v>
      </c>
    </row>
    <row r="185">
      <c r="A185" s="24" t="s">
        <v>93</v>
      </c>
      <c r="B185" s="24" t="s">
        <v>94</v>
      </c>
      <c r="C185" s="24" t="s">
        <v>42</v>
      </c>
      <c r="D185" s="24">
        <v>120511.49</v>
      </c>
      <c r="E185" s="24">
        <v>83807.0</v>
      </c>
      <c r="F185" s="24">
        <v>12171.0</v>
      </c>
      <c r="G185" s="48">
        <v>9.901527401199573</v>
      </c>
      <c r="H185" s="48">
        <v>1437.964489839751</v>
      </c>
      <c r="I185" s="49">
        <v>0.14522653238989583</v>
      </c>
      <c r="J185" s="24" t="s">
        <v>243</v>
      </c>
      <c r="K185" s="24" t="s">
        <v>201</v>
      </c>
      <c r="L185" s="24" t="s">
        <v>202</v>
      </c>
      <c r="M185" s="24" t="s">
        <v>217</v>
      </c>
      <c r="N185" s="24" t="s">
        <v>25</v>
      </c>
      <c r="O185" s="24" t="s">
        <v>154</v>
      </c>
      <c r="P185" s="24" t="s">
        <v>218</v>
      </c>
      <c r="Q185" s="24" t="s">
        <v>219</v>
      </c>
      <c r="R185" s="24" t="s">
        <v>29</v>
      </c>
      <c r="S185" s="24" t="s">
        <v>43</v>
      </c>
      <c r="T185" s="24" t="s">
        <v>44</v>
      </c>
      <c r="U185" s="24" t="s">
        <v>220</v>
      </c>
      <c r="V185" s="47" t="s">
        <v>45</v>
      </c>
    </row>
    <row r="186">
      <c r="A186" s="24" t="s">
        <v>105</v>
      </c>
      <c r="B186" s="24" t="s">
        <v>106</v>
      </c>
      <c r="C186" s="24" t="s">
        <v>38</v>
      </c>
      <c r="D186" s="24">
        <v>120377.66</v>
      </c>
      <c r="E186" s="24">
        <v>38196.0</v>
      </c>
      <c r="F186" s="24">
        <v>18315.0</v>
      </c>
      <c r="G186" s="48">
        <v>6.572626808626809</v>
      </c>
      <c r="H186" s="48">
        <v>3151.5776521101684</v>
      </c>
      <c r="I186" s="49">
        <v>0.4795004712535344</v>
      </c>
      <c r="J186" s="24" t="s">
        <v>239</v>
      </c>
      <c r="K186" s="24" t="s">
        <v>201</v>
      </c>
      <c r="L186" s="24" t="s">
        <v>216</v>
      </c>
      <c r="M186" s="24" t="s">
        <v>214</v>
      </c>
      <c r="N186" s="24" t="s">
        <v>25</v>
      </c>
      <c r="O186" s="24" t="s">
        <v>162</v>
      </c>
      <c r="P186" s="24" t="s">
        <v>215</v>
      </c>
      <c r="Q186" s="24" t="s">
        <v>205</v>
      </c>
      <c r="R186" s="24" t="s">
        <v>29</v>
      </c>
      <c r="S186" s="24" t="s">
        <v>30</v>
      </c>
      <c r="T186" s="24" t="s">
        <v>31</v>
      </c>
      <c r="U186" s="24" t="s">
        <v>212</v>
      </c>
      <c r="V186" s="47" t="s">
        <v>39</v>
      </c>
    </row>
    <row r="187">
      <c r="A187" s="24" t="s">
        <v>64</v>
      </c>
      <c r="B187" s="24" t="s">
        <v>65</v>
      </c>
      <c r="C187" s="24" t="s">
        <v>89</v>
      </c>
      <c r="D187" s="24">
        <v>120239.57</v>
      </c>
      <c r="E187" s="24">
        <v>43062.0</v>
      </c>
      <c r="F187" s="24">
        <v>9593.0</v>
      </c>
      <c r="G187" s="48">
        <v>12.534094652350673</v>
      </c>
      <c r="H187" s="48">
        <v>2792.2430449119875</v>
      </c>
      <c r="I187" s="49">
        <v>0.22277181737959223</v>
      </c>
      <c r="J187" s="24" t="s">
        <v>213</v>
      </c>
      <c r="K187" s="24" t="s">
        <v>201</v>
      </c>
      <c r="L187" s="24" t="s">
        <v>208</v>
      </c>
      <c r="M187" s="24" t="s">
        <v>240</v>
      </c>
      <c r="N187" s="24" t="s">
        <v>25</v>
      </c>
      <c r="O187" s="24" t="s">
        <v>126</v>
      </c>
      <c r="P187" s="24" t="s">
        <v>238</v>
      </c>
      <c r="Q187" s="24" t="s">
        <v>223</v>
      </c>
      <c r="R187" s="24" t="s">
        <v>47</v>
      </c>
      <c r="S187" s="24" t="s">
        <v>30</v>
      </c>
      <c r="T187" s="24" t="s">
        <v>31</v>
      </c>
      <c r="U187" s="24" t="s">
        <v>212</v>
      </c>
      <c r="V187" s="47" t="s">
        <v>90</v>
      </c>
    </row>
    <row r="188">
      <c r="A188" s="24" t="s">
        <v>109</v>
      </c>
      <c r="B188" s="24" t="s">
        <v>110</v>
      </c>
      <c r="C188" s="24" t="s">
        <v>34</v>
      </c>
      <c r="D188" s="24">
        <v>115881.47</v>
      </c>
      <c r="E188" s="24">
        <v>44142.0</v>
      </c>
      <c r="F188" s="24">
        <v>13922.0</v>
      </c>
      <c r="G188" s="48">
        <v>8.32362232437868</v>
      </c>
      <c r="H188" s="48">
        <v>2625.197544288886</v>
      </c>
      <c r="I188" s="49">
        <v>0.31539123737030494</v>
      </c>
      <c r="J188" s="24" t="s">
        <v>239</v>
      </c>
      <c r="K188" s="24" t="s">
        <v>201</v>
      </c>
      <c r="L188" s="24" t="s">
        <v>244</v>
      </c>
      <c r="M188" s="24" t="s">
        <v>210</v>
      </c>
      <c r="N188" s="24" t="s">
        <v>25</v>
      </c>
      <c r="O188" s="24" t="s">
        <v>126</v>
      </c>
      <c r="P188" s="24" t="s">
        <v>211</v>
      </c>
      <c r="Q188" s="24" t="s">
        <v>205</v>
      </c>
      <c r="R188" s="24" t="s">
        <v>29</v>
      </c>
      <c r="S188" s="24" t="s">
        <v>30</v>
      </c>
      <c r="T188" s="24" t="s">
        <v>31</v>
      </c>
      <c r="U188" s="24" t="s">
        <v>212</v>
      </c>
      <c r="V188" s="47" t="s">
        <v>35</v>
      </c>
    </row>
    <row r="189">
      <c r="A189" s="24" t="s">
        <v>70</v>
      </c>
      <c r="B189" s="24" t="s">
        <v>71</v>
      </c>
      <c r="C189" s="24" t="s">
        <v>89</v>
      </c>
      <c r="D189" s="24">
        <v>113120.68</v>
      </c>
      <c r="E189" s="24">
        <v>44476.0</v>
      </c>
      <c r="F189" s="24">
        <v>10900.0</v>
      </c>
      <c r="G189" s="48">
        <v>10.378044036697247</v>
      </c>
      <c r="H189" s="48">
        <v>2543.4094792697183</v>
      </c>
      <c r="I189" s="49">
        <v>0.2450759960428096</v>
      </c>
      <c r="J189" s="24" t="s">
        <v>200</v>
      </c>
      <c r="K189" s="24" t="s">
        <v>201</v>
      </c>
      <c r="L189" s="24" t="s">
        <v>230</v>
      </c>
      <c r="M189" s="24" t="s">
        <v>240</v>
      </c>
      <c r="N189" s="24" t="s">
        <v>25</v>
      </c>
      <c r="O189" s="24" t="s">
        <v>126</v>
      </c>
      <c r="P189" s="24" t="s">
        <v>238</v>
      </c>
      <c r="Q189" s="24" t="s">
        <v>223</v>
      </c>
      <c r="R189" s="24" t="s">
        <v>47</v>
      </c>
      <c r="S189" s="24" t="s">
        <v>30</v>
      </c>
      <c r="T189" s="24" t="s">
        <v>31</v>
      </c>
      <c r="U189" s="24" t="s">
        <v>212</v>
      </c>
      <c r="V189" s="47" t="s">
        <v>90</v>
      </c>
    </row>
    <row r="190">
      <c r="A190" s="24" t="s">
        <v>64</v>
      </c>
      <c r="B190" s="24" t="s">
        <v>65</v>
      </c>
      <c r="C190" s="24" t="s">
        <v>101</v>
      </c>
      <c r="D190" s="24">
        <v>113073.78</v>
      </c>
      <c r="E190" s="24">
        <v>46505.0</v>
      </c>
      <c r="F190" s="24">
        <v>9404.0</v>
      </c>
      <c r="G190" s="48">
        <v>12.024008932369204</v>
      </c>
      <c r="H190" s="48">
        <v>2431.4327491667564</v>
      </c>
      <c r="I190" s="49">
        <v>0.2022148156112246</v>
      </c>
      <c r="J190" s="24" t="s">
        <v>213</v>
      </c>
      <c r="K190" s="24" t="s">
        <v>201</v>
      </c>
      <c r="L190" s="24" t="s">
        <v>208</v>
      </c>
      <c r="M190" s="24" t="s">
        <v>246</v>
      </c>
      <c r="N190" s="24" t="s">
        <v>25</v>
      </c>
      <c r="O190" s="24" t="s">
        <v>172</v>
      </c>
      <c r="P190" s="24" t="s">
        <v>247</v>
      </c>
      <c r="Q190" s="24" t="s">
        <v>248</v>
      </c>
      <c r="R190" s="24" t="s">
        <v>47</v>
      </c>
      <c r="S190" s="24" t="s">
        <v>43</v>
      </c>
      <c r="T190" s="24" t="s">
        <v>44</v>
      </c>
      <c r="U190" s="24" t="s">
        <v>212</v>
      </c>
      <c r="V190" s="47" t="s">
        <v>102</v>
      </c>
    </row>
    <row r="191">
      <c r="A191" s="24" t="s">
        <v>99</v>
      </c>
      <c r="B191" s="24" t="s">
        <v>100</v>
      </c>
      <c r="C191" s="24" t="s">
        <v>46</v>
      </c>
      <c r="D191" s="24">
        <v>112799.42</v>
      </c>
      <c r="E191" s="24">
        <v>52853.0</v>
      </c>
      <c r="F191" s="24">
        <v>8293.0</v>
      </c>
      <c r="G191" s="48">
        <v>13.601762932593754</v>
      </c>
      <c r="H191" s="48">
        <v>2134.2103570279833</v>
      </c>
      <c r="I191" s="49">
        <v>0.156906892702401</v>
      </c>
      <c r="J191" s="24" t="s">
        <v>245</v>
      </c>
      <c r="K191" s="24" t="s">
        <v>201</v>
      </c>
      <c r="L191" s="24" t="s">
        <v>216</v>
      </c>
      <c r="M191" s="24" t="s">
        <v>221</v>
      </c>
      <c r="N191" s="24" t="s">
        <v>25</v>
      </c>
      <c r="O191" s="24" t="s">
        <v>126</v>
      </c>
      <c r="P191" s="24" t="s">
        <v>222</v>
      </c>
      <c r="Q191" s="24" t="s">
        <v>223</v>
      </c>
      <c r="R191" s="24" t="s">
        <v>47</v>
      </c>
      <c r="S191" s="24" t="s">
        <v>30</v>
      </c>
      <c r="T191" s="24" t="s">
        <v>31</v>
      </c>
      <c r="U191" s="24" t="s">
        <v>206</v>
      </c>
      <c r="V191" s="47" t="s">
        <v>48</v>
      </c>
    </row>
    <row r="192">
      <c r="A192" s="24" t="s">
        <v>60</v>
      </c>
      <c r="B192" s="24" t="s">
        <v>61</v>
      </c>
      <c r="C192" s="24" t="s">
        <v>101</v>
      </c>
      <c r="D192" s="24">
        <v>111707.64</v>
      </c>
      <c r="E192" s="24">
        <v>46986.0</v>
      </c>
      <c r="F192" s="24">
        <v>8773.0</v>
      </c>
      <c r="G192" s="48">
        <v>12.733117519662601</v>
      </c>
      <c r="H192" s="48">
        <v>2377.4664793768357</v>
      </c>
      <c r="I192" s="49">
        <v>0.18671519175924745</v>
      </c>
      <c r="J192" s="24" t="s">
        <v>200</v>
      </c>
      <c r="K192" s="24" t="s">
        <v>201</v>
      </c>
      <c r="L192" s="24" t="s">
        <v>208</v>
      </c>
      <c r="M192" s="24" t="s">
        <v>246</v>
      </c>
      <c r="N192" s="24" t="s">
        <v>25</v>
      </c>
      <c r="O192" s="24" t="s">
        <v>172</v>
      </c>
      <c r="P192" s="24" t="s">
        <v>247</v>
      </c>
      <c r="Q192" s="24" t="s">
        <v>248</v>
      </c>
      <c r="R192" s="24" t="s">
        <v>47</v>
      </c>
      <c r="S192" s="24" t="s">
        <v>43</v>
      </c>
      <c r="T192" s="24" t="s">
        <v>44</v>
      </c>
      <c r="U192" s="24" t="s">
        <v>212</v>
      </c>
      <c r="V192" s="47" t="s">
        <v>102</v>
      </c>
    </row>
    <row r="193">
      <c r="A193" s="24" t="s">
        <v>78</v>
      </c>
      <c r="B193" s="24" t="s">
        <v>79</v>
      </c>
      <c r="C193" s="24" t="s">
        <v>46</v>
      </c>
      <c r="D193" s="24">
        <v>111551.93</v>
      </c>
      <c r="E193" s="24">
        <v>40398.0</v>
      </c>
      <c r="F193" s="24">
        <v>8765.0</v>
      </c>
      <c r="G193" s="48">
        <v>12.726974329720479</v>
      </c>
      <c r="H193" s="48">
        <v>2761.3230853012524</v>
      </c>
      <c r="I193" s="49">
        <v>0.2169661864448735</v>
      </c>
      <c r="J193" s="24" t="s">
        <v>233</v>
      </c>
      <c r="K193" s="24" t="s">
        <v>201</v>
      </c>
      <c r="L193" s="24" t="s">
        <v>208</v>
      </c>
      <c r="M193" s="24" t="s">
        <v>221</v>
      </c>
      <c r="N193" s="24" t="s">
        <v>25</v>
      </c>
      <c r="O193" s="24" t="s">
        <v>126</v>
      </c>
      <c r="P193" s="24" t="s">
        <v>222</v>
      </c>
      <c r="Q193" s="24" t="s">
        <v>223</v>
      </c>
      <c r="R193" s="24" t="s">
        <v>47</v>
      </c>
      <c r="S193" s="24" t="s">
        <v>30</v>
      </c>
      <c r="T193" s="24" t="s">
        <v>31</v>
      </c>
      <c r="U193" s="24" t="s">
        <v>206</v>
      </c>
      <c r="V193" s="47" t="s">
        <v>48</v>
      </c>
    </row>
    <row r="194">
      <c r="A194" s="24" t="s">
        <v>99</v>
      </c>
      <c r="B194" s="24" t="s">
        <v>100</v>
      </c>
      <c r="C194" s="24" t="s">
        <v>51</v>
      </c>
      <c r="D194" s="24">
        <v>109130.18</v>
      </c>
      <c r="E194" s="24">
        <v>52206.0</v>
      </c>
      <c r="F194" s="24">
        <v>17027.0</v>
      </c>
      <c r="G194" s="48">
        <v>6.409242967052328</v>
      </c>
      <c r="H194" s="48">
        <v>2090.376201969122</v>
      </c>
      <c r="I194" s="49">
        <v>0.326150250929012</v>
      </c>
      <c r="J194" s="24" t="s">
        <v>245</v>
      </c>
      <c r="K194" s="24" t="s">
        <v>201</v>
      </c>
      <c r="L194" s="24" t="s">
        <v>216</v>
      </c>
      <c r="M194" s="24" t="s">
        <v>226</v>
      </c>
      <c r="N194" s="24" t="s">
        <v>25</v>
      </c>
      <c r="O194" s="24" t="s">
        <v>126</v>
      </c>
      <c r="P194" s="24" t="s">
        <v>204</v>
      </c>
      <c r="Q194" s="24" t="s">
        <v>205</v>
      </c>
      <c r="R194" s="24" t="s">
        <v>29</v>
      </c>
      <c r="S194" s="24" t="s">
        <v>30</v>
      </c>
      <c r="T194" s="24" t="s">
        <v>31</v>
      </c>
      <c r="U194" s="24" t="s">
        <v>212</v>
      </c>
      <c r="V194" s="47" t="s">
        <v>52</v>
      </c>
    </row>
    <row r="195">
      <c r="A195" s="24" t="s">
        <v>103</v>
      </c>
      <c r="B195" s="24" t="s">
        <v>104</v>
      </c>
      <c r="C195" s="24" t="s">
        <v>24</v>
      </c>
      <c r="D195" s="24">
        <v>108863.64</v>
      </c>
      <c r="E195" s="24">
        <v>30670.0</v>
      </c>
      <c r="F195" s="24">
        <v>16288.0</v>
      </c>
      <c r="G195" s="48">
        <v>6.683671414538311</v>
      </c>
      <c r="H195" s="48">
        <v>3549.5154874470163</v>
      </c>
      <c r="I195" s="49">
        <v>0.5310727094880991</v>
      </c>
      <c r="J195" s="24" t="s">
        <v>243</v>
      </c>
      <c r="K195" s="24" t="s">
        <v>201</v>
      </c>
      <c r="L195" s="24" t="s">
        <v>216</v>
      </c>
      <c r="M195" s="24" t="s">
        <v>203</v>
      </c>
      <c r="N195" s="24" t="s">
        <v>25</v>
      </c>
      <c r="O195" s="24" t="s">
        <v>126</v>
      </c>
      <c r="P195" s="24" t="s">
        <v>204</v>
      </c>
      <c r="Q195" s="24" t="s">
        <v>205</v>
      </c>
      <c r="R195" s="24" t="s">
        <v>29</v>
      </c>
      <c r="S195" s="24" t="s">
        <v>30</v>
      </c>
      <c r="T195" s="24" t="s">
        <v>31</v>
      </c>
      <c r="U195" s="24" t="s">
        <v>206</v>
      </c>
      <c r="V195" s="24" t="s">
        <v>26</v>
      </c>
    </row>
    <row r="196">
      <c r="A196" s="24" t="s">
        <v>107</v>
      </c>
      <c r="B196" s="24" t="s">
        <v>108</v>
      </c>
      <c r="C196" s="24" t="s">
        <v>24</v>
      </c>
      <c r="D196" s="24">
        <v>106089.69</v>
      </c>
      <c r="E196" s="24">
        <v>31662.0</v>
      </c>
      <c r="F196" s="24">
        <v>16698.0</v>
      </c>
      <c r="G196" s="48">
        <v>6.353436938555515</v>
      </c>
      <c r="H196" s="48">
        <v>3350.694523403449</v>
      </c>
      <c r="I196" s="49">
        <v>0.5273829827553534</v>
      </c>
      <c r="J196" s="24" t="s">
        <v>239</v>
      </c>
      <c r="K196" s="24" t="s">
        <v>209</v>
      </c>
      <c r="L196" s="24" t="s">
        <v>216</v>
      </c>
      <c r="M196" s="24" t="s">
        <v>203</v>
      </c>
      <c r="N196" s="24" t="s">
        <v>25</v>
      </c>
      <c r="O196" s="24" t="s">
        <v>126</v>
      </c>
      <c r="P196" s="24" t="s">
        <v>204</v>
      </c>
      <c r="Q196" s="24" t="s">
        <v>205</v>
      </c>
      <c r="R196" s="24" t="s">
        <v>29</v>
      </c>
      <c r="S196" s="24" t="s">
        <v>30</v>
      </c>
      <c r="T196" s="24" t="s">
        <v>31</v>
      </c>
      <c r="U196" s="24" t="s">
        <v>206</v>
      </c>
      <c r="V196" s="24" t="s">
        <v>26</v>
      </c>
    </row>
    <row r="197">
      <c r="A197" s="24" t="s">
        <v>103</v>
      </c>
      <c r="B197" s="24" t="s">
        <v>104</v>
      </c>
      <c r="C197" s="24" t="s">
        <v>38</v>
      </c>
      <c r="D197" s="24">
        <v>105158.85</v>
      </c>
      <c r="E197" s="24">
        <v>33569.0</v>
      </c>
      <c r="F197" s="24">
        <v>14606.0</v>
      </c>
      <c r="G197" s="48">
        <v>7.199702177187458</v>
      </c>
      <c r="H197" s="48">
        <v>3132.6178915070454</v>
      </c>
      <c r="I197" s="49">
        <v>0.4351038160207334</v>
      </c>
      <c r="J197" s="24" t="s">
        <v>243</v>
      </c>
      <c r="K197" s="24" t="s">
        <v>201</v>
      </c>
      <c r="L197" s="24" t="s">
        <v>216</v>
      </c>
      <c r="M197" s="24" t="s">
        <v>214</v>
      </c>
      <c r="N197" s="24" t="s">
        <v>25</v>
      </c>
      <c r="O197" s="24" t="s">
        <v>162</v>
      </c>
      <c r="P197" s="24" t="s">
        <v>215</v>
      </c>
      <c r="Q197" s="24" t="s">
        <v>205</v>
      </c>
      <c r="R197" s="24" t="s">
        <v>29</v>
      </c>
      <c r="S197" s="24" t="s">
        <v>30</v>
      </c>
      <c r="T197" s="24" t="s">
        <v>31</v>
      </c>
      <c r="U197" s="24" t="s">
        <v>212</v>
      </c>
      <c r="V197" s="47" t="s">
        <v>39</v>
      </c>
    </row>
    <row r="198">
      <c r="A198" s="24" t="s">
        <v>78</v>
      </c>
      <c r="B198" s="24" t="s">
        <v>79</v>
      </c>
      <c r="C198" s="24" t="s">
        <v>84</v>
      </c>
      <c r="D198" s="24">
        <v>104746.04</v>
      </c>
      <c r="E198" s="24">
        <v>31824.0</v>
      </c>
      <c r="F198" s="24">
        <v>14100.0</v>
      </c>
      <c r="G198" s="48">
        <v>7.428797163120567</v>
      </c>
      <c r="H198" s="48">
        <v>3291.4165409753646</v>
      </c>
      <c r="I198" s="49">
        <v>0.44306184012066363</v>
      </c>
      <c r="J198" s="24" t="s">
        <v>233</v>
      </c>
      <c r="K198" s="24" t="s">
        <v>201</v>
      </c>
      <c r="L198" s="24" t="s">
        <v>208</v>
      </c>
      <c r="M198" s="24" t="s">
        <v>237</v>
      </c>
      <c r="N198" s="24" t="s">
        <v>25</v>
      </c>
      <c r="O198" s="24" t="s">
        <v>126</v>
      </c>
      <c r="P198" s="24" t="s">
        <v>238</v>
      </c>
      <c r="Q198" s="24" t="s">
        <v>205</v>
      </c>
      <c r="R198" s="24" t="s">
        <v>29</v>
      </c>
      <c r="S198" s="24" t="s">
        <v>30</v>
      </c>
      <c r="T198" s="24" t="s">
        <v>31</v>
      </c>
      <c r="U198" s="24" t="s">
        <v>212</v>
      </c>
      <c r="V198" s="47" t="s">
        <v>85</v>
      </c>
    </row>
    <row r="199">
      <c r="A199" s="24" t="s">
        <v>97</v>
      </c>
      <c r="B199" s="24" t="s">
        <v>98</v>
      </c>
      <c r="C199" s="24" t="s">
        <v>42</v>
      </c>
      <c r="D199" s="24">
        <v>103447.72</v>
      </c>
      <c r="E199" s="24">
        <v>70404.0</v>
      </c>
      <c r="F199" s="24">
        <v>9471.0</v>
      </c>
      <c r="G199" s="48">
        <v>10.922576285503116</v>
      </c>
      <c r="H199" s="48">
        <v>1469.3443554343503</v>
      </c>
      <c r="I199" s="49">
        <v>0.1345236066132606</v>
      </c>
      <c r="J199" s="24" t="s">
        <v>239</v>
      </c>
      <c r="K199" s="24" t="s">
        <v>209</v>
      </c>
      <c r="L199" s="24" t="s">
        <v>202</v>
      </c>
      <c r="M199" s="24" t="s">
        <v>217</v>
      </c>
      <c r="N199" s="24" t="s">
        <v>25</v>
      </c>
      <c r="O199" s="24" t="s">
        <v>154</v>
      </c>
      <c r="P199" s="24" t="s">
        <v>218</v>
      </c>
      <c r="Q199" s="24" t="s">
        <v>219</v>
      </c>
      <c r="R199" s="24" t="s">
        <v>29</v>
      </c>
      <c r="S199" s="24" t="s">
        <v>43</v>
      </c>
      <c r="T199" s="24" t="s">
        <v>44</v>
      </c>
      <c r="U199" s="24" t="s">
        <v>220</v>
      </c>
      <c r="V199" s="47" t="s">
        <v>45</v>
      </c>
    </row>
    <row r="200">
      <c r="A200" s="24" t="s">
        <v>22</v>
      </c>
      <c r="B200" s="24" t="s">
        <v>23</v>
      </c>
      <c r="C200" s="24" t="s">
        <v>101</v>
      </c>
      <c r="D200" s="24">
        <v>102697.22</v>
      </c>
      <c r="E200" s="24">
        <v>46195.0</v>
      </c>
      <c r="F200" s="24">
        <v>9460.0</v>
      </c>
      <c r="G200" s="48">
        <v>10.85594291754757</v>
      </c>
      <c r="H200" s="48">
        <v>2223.1241476350256</v>
      </c>
      <c r="I200" s="49">
        <v>0.20478406753977704</v>
      </c>
      <c r="J200" s="24" t="s">
        <v>200</v>
      </c>
      <c r="K200" s="24" t="s">
        <v>201</v>
      </c>
      <c r="L200" s="24" t="s">
        <v>202</v>
      </c>
      <c r="M200" s="24" t="s">
        <v>246</v>
      </c>
      <c r="N200" s="24" t="s">
        <v>25</v>
      </c>
      <c r="O200" s="24" t="s">
        <v>172</v>
      </c>
      <c r="P200" s="24" t="s">
        <v>247</v>
      </c>
      <c r="Q200" s="24" t="s">
        <v>248</v>
      </c>
      <c r="R200" s="24" t="s">
        <v>47</v>
      </c>
      <c r="S200" s="24" t="s">
        <v>43</v>
      </c>
      <c r="T200" s="24" t="s">
        <v>44</v>
      </c>
      <c r="U200" s="24" t="s">
        <v>212</v>
      </c>
      <c r="V200" s="47" t="s">
        <v>102</v>
      </c>
    </row>
    <row r="201">
      <c r="A201" s="24" t="s">
        <v>66</v>
      </c>
      <c r="B201" s="24" t="s">
        <v>67</v>
      </c>
      <c r="C201" s="24" t="s">
        <v>82</v>
      </c>
      <c r="D201" s="24">
        <v>102696.68</v>
      </c>
      <c r="E201" s="24">
        <v>52760.0</v>
      </c>
      <c r="F201" s="24">
        <v>15125.0</v>
      </c>
      <c r="G201" s="48">
        <v>6.789863140495867</v>
      </c>
      <c r="H201" s="48">
        <v>1946.4874905231236</v>
      </c>
      <c r="I201" s="49">
        <v>0.2866755117513268</v>
      </c>
      <c r="J201" s="24" t="s">
        <v>213</v>
      </c>
      <c r="K201" s="24" t="s">
        <v>201</v>
      </c>
      <c r="L201" s="24" t="s">
        <v>230</v>
      </c>
      <c r="M201" s="24" t="s">
        <v>234</v>
      </c>
      <c r="N201" s="24" t="s">
        <v>25</v>
      </c>
      <c r="O201" s="24" t="s">
        <v>172</v>
      </c>
      <c r="P201" s="24" t="s">
        <v>235</v>
      </c>
      <c r="Q201" s="24" t="s">
        <v>205</v>
      </c>
      <c r="R201" s="24" t="s">
        <v>29</v>
      </c>
      <c r="S201" s="24" t="s">
        <v>30</v>
      </c>
      <c r="T201" s="24" t="s">
        <v>31</v>
      </c>
      <c r="U201" s="24" t="s">
        <v>212</v>
      </c>
      <c r="V201" s="47" t="s">
        <v>86</v>
      </c>
    </row>
    <row r="202">
      <c r="A202" s="24" t="s">
        <v>109</v>
      </c>
      <c r="B202" s="24" t="s">
        <v>110</v>
      </c>
      <c r="C202" s="24" t="s">
        <v>38</v>
      </c>
      <c r="D202" s="24">
        <v>100601.11</v>
      </c>
      <c r="E202" s="24">
        <v>30549.0</v>
      </c>
      <c r="F202" s="24">
        <v>11186.0</v>
      </c>
      <c r="G202" s="48">
        <v>8.99348381905954</v>
      </c>
      <c r="H202" s="48">
        <v>3293.1064846639824</v>
      </c>
      <c r="I202" s="49">
        <v>0.36616583194212576</v>
      </c>
      <c r="J202" s="24" t="s">
        <v>239</v>
      </c>
      <c r="K202" s="24" t="s">
        <v>201</v>
      </c>
      <c r="L202" s="24" t="s">
        <v>244</v>
      </c>
      <c r="M202" s="24" t="s">
        <v>214</v>
      </c>
      <c r="N202" s="24" t="s">
        <v>25</v>
      </c>
      <c r="O202" s="24" t="s">
        <v>162</v>
      </c>
      <c r="P202" s="24" t="s">
        <v>215</v>
      </c>
      <c r="Q202" s="24" t="s">
        <v>205</v>
      </c>
      <c r="R202" s="24" t="s">
        <v>29</v>
      </c>
      <c r="S202" s="24" t="s">
        <v>30</v>
      </c>
      <c r="T202" s="24" t="s">
        <v>31</v>
      </c>
      <c r="U202" s="24" t="s">
        <v>212</v>
      </c>
      <c r="V202" s="47" t="s">
        <v>39</v>
      </c>
    </row>
    <row r="203">
      <c r="A203" s="24" t="s">
        <v>105</v>
      </c>
      <c r="B203" s="24" t="s">
        <v>106</v>
      </c>
      <c r="C203" s="24" t="s">
        <v>51</v>
      </c>
      <c r="D203" s="24">
        <v>99977.34</v>
      </c>
      <c r="E203" s="24">
        <v>48920.0</v>
      </c>
      <c r="F203" s="24">
        <v>12998.0</v>
      </c>
      <c r="G203" s="48">
        <v>7.691747961224803</v>
      </c>
      <c r="H203" s="48">
        <v>2043.6905151267374</v>
      </c>
      <c r="I203" s="49">
        <v>0.26569910057236307</v>
      </c>
      <c r="J203" s="24" t="s">
        <v>239</v>
      </c>
      <c r="K203" s="24" t="s">
        <v>201</v>
      </c>
      <c r="L203" s="24" t="s">
        <v>216</v>
      </c>
      <c r="M203" s="24" t="s">
        <v>226</v>
      </c>
      <c r="N203" s="24" t="s">
        <v>25</v>
      </c>
      <c r="O203" s="24" t="s">
        <v>126</v>
      </c>
      <c r="P203" s="24" t="s">
        <v>204</v>
      </c>
      <c r="Q203" s="24" t="s">
        <v>205</v>
      </c>
      <c r="R203" s="24" t="s">
        <v>29</v>
      </c>
      <c r="S203" s="24" t="s">
        <v>30</v>
      </c>
      <c r="T203" s="24" t="s">
        <v>31</v>
      </c>
      <c r="U203" s="24" t="s">
        <v>212</v>
      </c>
      <c r="V203" s="47" t="s">
        <v>52</v>
      </c>
    </row>
    <row r="204">
      <c r="A204" s="24" t="s">
        <v>103</v>
      </c>
      <c r="B204" s="24" t="s">
        <v>104</v>
      </c>
      <c r="C204" s="24" t="s">
        <v>42</v>
      </c>
      <c r="D204" s="24">
        <v>99395.31</v>
      </c>
      <c r="E204" s="24">
        <v>74116.0</v>
      </c>
      <c r="F204" s="24">
        <v>9655.0</v>
      </c>
      <c r="G204" s="48">
        <v>10.294698083894355</v>
      </c>
      <c r="H204" s="48">
        <v>1341.077635058557</v>
      </c>
      <c r="I204" s="49">
        <v>0.1302687678773814</v>
      </c>
      <c r="J204" s="24" t="s">
        <v>243</v>
      </c>
      <c r="K204" s="24" t="s">
        <v>201</v>
      </c>
      <c r="L204" s="24" t="s">
        <v>216</v>
      </c>
      <c r="M204" s="24" t="s">
        <v>217</v>
      </c>
      <c r="N204" s="24" t="s">
        <v>25</v>
      </c>
      <c r="O204" s="24" t="s">
        <v>154</v>
      </c>
      <c r="P204" s="24" t="s">
        <v>218</v>
      </c>
      <c r="Q204" s="24" t="s">
        <v>219</v>
      </c>
      <c r="R204" s="24" t="s">
        <v>29</v>
      </c>
      <c r="S204" s="24" t="s">
        <v>43</v>
      </c>
      <c r="T204" s="24" t="s">
        <v>44</v>
      </c>
      <c r="U204" s="24" t="s">
        <v>220</v>
      </c>
      <c r="V204" s="47" t="s">
        <v>45</v>
      </c>
    </row>
    <row r="205">
      <c r="A205" s="24" t="s">
        <v>53</v>
      </c>
      <c r="B205" s="24" t="s">
        <v>54</v>
      </c>
      <c r="C205" s="24" t="s">
        <v>82</v>
      </c>
      <c r="D205" s="24">
        <v>96306.09</v>
      </c>
      <c r="E205" s="24">
        <v>38651.0</v>
      </c>
      <c r="F205" s="24">
        <v>13743.0</v>
      </c>
      <c r="G205" s="48">
        <v>7.007646802008295</v>
      </c>
      <c r="H205" s="48">
        <v>2491.684303122817</v>
      </c>
      <c r="I205" s="49">
        <v>0.35556647952187526</v>
      </c>
      <c r="J205" s="24" t="s">
        <v>200</v>
      </c>
      <c r="K205" s="24" t="s">
        <v>209</v>
      </c>
      <c r="L205" s="24" t="s">
        <v>208</v>
      </c>
      <c r="M205" s="24" t="s">
        <v>234</v>
      </c>
      <c r="N205" s="24" t="s">
        <v>25</v>
      </c>
      <c r="O205" s="24" t="s">
        <v>172</v>
      </c>
      <c r="P205" s="24" t="s">
        <v>235</v>
      </c>
      <c r="Q205" s="24" t="s">
        <v>205</v>
      </c>
      <c r="R205" s="24" t="s">
        <v>29</v>
      </c>
      <c r="S205" s="24" t="s">
        <v>30</v>
      </c>
      <c r="T205" s="24" t="s">
        <v>31</v>
      </c>
      <c r="U205" s="24" t="s">
        <v>212</v>
      </c>
      <c r="V205" s="47" t="s">
        <v>86</v>
      </c>
    </row>
    <row r="206">
      <c r="A206" s="24" t="s">
        <v>22</v>
      </c>
      <c r="B206" s="24" t="s">
        <v>23</v>
      </c>
      <c r="C206" s="24" t="s">
        <v>91</v>
      </c>
      <c r="D206" s="24">
        <v>95114.84</v>
      </c>
      <c r="E206" s="24">
        <v>28091.0</v>
      </c>
      <c r="F206" s="24">
        <v>11899.0</v>
      </c>
      <c r="G206" s="48">
        <v>7.9935154214639885</v>
      </c>
      <c r="H206" s="48">
        <v>3385.9542202128796</v>
      </c>
      <c r="I206" s="49">
        <v>0.42358762593001315</v>
      </c>
      <c r="J206" s="24" t="s">
        <v>200</v>
      </c>
      <c r="K206" s="24" t="s">
        <v>201</v>
      </c>
      <c r="L206" s="24" t="s">
        <v>202</v>
      </c>
      <c r="M206" s="24" t="s">
        <v>241</v>
      </c>
      <c r="N206" s="24" t="s">
        <v>25</v>
      </c>
      <c r="O206" s="24" t="s">
        <v>126</v>
      </c>
      <c r="P206" s="24" t="s">
        <v>242</v>
      </c>
      <c r="Q206" s="24" t="s">
        <v>205</v>
      </c>
      <c r="R206" s="24" t="s">
        <v>29</v>
      </c>
      <c r="S206" s="24" t="s">
        <v>30</v>
      </c>
      <c r="T206" s="24" t="s">
        <v>31</v>
      </c>
      <c r="U206" s="24" t="s">
        <v>212</v>
      </c>
      <c r="V206" s="47" t="s">
        <v>92</v>
      </c>
    </row>
    <row r="207">
      <c r="A207" s="24" t="s">
        <v>95</v>
      </c>
      <c r="B207" s="24" t="s">
        <v>96</v>
      </c>
      <c r="C207" s="24" t="s">
        <v>42</v>
      </c>
      <c r="D207" s="24">
        <v>93669.64</v>
      </c>
      <c r="E207" s="24">
        <v>67249.0</v>
      </c>
      <c r="F207" s="24">
        <v>8372.0</v>
      </c>
      <c r="G207" s="48">
        <v>11.18844242713808</v>
      </c>
      <c r="H207" s="48">
        <v>1392.8778123094767</v>
      </c>
      <c r="I207" s="49">
        <v>0.12449255751014884</v>
      </c>
      <c r="J207" s="24" t="s">
        <v>239</v>
      </c>
      <c r="K207" s="24" t="s">
        <v>209</v>
      </c>
      <c r="L207" s="24" t="s">
        <v>244</v>
      </c>
      <c r="M207" s="24" t="s">
        <v>217</v>
      </c>
      <c r="N207" s="24" t="s">
        <v>25</v>
      </c>
      <c r="O207" s="24" t="s">
        <v>154</v>
      </c>
      <c r="P207" s="24" t="s">
        <v>218</v>
      </c>
      <c r="Q207" s="24" t="s">
        <v>219</v>
      </c>
      <c r="R207" s="24" t="s">
        <v>29</v>
      </c>
      <c r="S207" s="24" t="s">
        <v>43</v>
      </c>
      <c r="T207" s="24" t="s">
        <v>44</v>
      </c>
      <c r="U207" s="24" t="s">
        <v>220</v>
      </c>
      <c r="V207" s="47" t="s">
        <v>45</v>
      </c>
    </row>
    <row r="208">
      <c r="A208" s="24" t="s">
        <v>109</v>
      </c>
      <c r="B208" s="24" t="s">
        <v>110</v>
      </c>
      <c r="C208" s="24" t="s">
        <v>24</v>
      </c>
      <c r="D208" s="24">
        <v>92872.46</v>
      </c>
      <c r="E208" s="24">
        <v>24812.0</v>
      </c>
      <c r="F208" s="24">
        <v>11960.0</v>
      </c>
      <c r="G208" s="48">
        <v>7.7652558528428095</v>
      </c>
      <c r="H208" s="48">
        <v>3743.046106722554</v>
      </c>
      <c r="I208" s="49">
        <v>0.4820248266967596</v>
      </c>
      <c r="J208" s="24" t="s">
        <v>239</v>
      </c>
      <c r="K208" s="24" t="s">
        <v>201</v>
      </c>
      <c r="L208" s="24" t="s">
        <v>244</v>
      </c>
      <c r="M208" s="24" t="s">
        <v>203</v>
      </c>
      <c r="N208" s="24" t="s">
        <v>25</v>
      </c>
      <c r="O208" s="24" t="s">
        <v>126</v>
      </c>
      <c r="P208" s="24" t="s">
        <v>204</v>
      </c>
      <c r="Q208" s="24" t="s">
        <v>205</v>
      </c>
      <c r="R208" s="24" t="s">
        <v>29</v>
      </c>
      <c r="S208" s="24" t="s">
        <v>30</v>
      </c>
      <c r="T208" s="24" t="s">
        <v>31</v>
      </c>
      <c r="U208" s="24" t="s">
        <v>206</v>
      </c>
      <c r="V208" s="24" t="s">
        <v>26</v>
      </c>
    </row>
    <row r="209">
      <c r="A209" s="24" t="s">
        <v>95</v>
      </c>
      <c r="B209" s="24" t="s">
        <v>96</v>
      </c>
      <c r="C209" s="24" t="s">
        <v>57</v>
      </c>
      <c r="D209" s="24">
        <v>92260.61</v>
      </c>
      <c r="E209" s="24">
        <v>27547.0</v>
      </c>
      <c r="F209" s="24">
        <v>10013.0</v>
      </c>
      <c r="G209" s="48">
        <v>9.214082692499751</v>
      </c>
      <c r="H209" s="48">
        <v>3349.207173194903</v>
      </c>
      <c r="I209" s="49">
        <v>0.36348785711692744</v>
      </c>
      <c r="J209" s="24" t="s">
        <v>239</v>
      </c>
      <c r="K209" s="24" t="s">
        <v>209</v>
      </c>
      <c r="L209" s="24" t="s">
        <v>244</v>
      </c>
      <c r="M209" s="24" t="s">
        <v>227</v>
      </c>
      <c r="N209" s="24" t="s">
        <v>25</v>
      </c>
      <c r="O209" s="24" t="s">
        <v>126</v>
      </c>
      <c r="P209" s="24" t="s">
        <v>228</v>
      </c>
      <c r="Q209" s="24" t="s">
        <v>205</v>
      </c>
      <c r="R209" s="24" t="s">
        <v>29</v>
      </c>
      <c r="S209" s="24" t="s">
        <v>30</v>
      </c>
      <c r="T209" s="24" t="s">
        <v>31</v>
      </c>
      <c r="U209" s="24" t="s">
        <v>212</v>
      </c>
      <c r="V209" s="47" t="s">
        <v>58</v>
      </c>
    </row>
    <row r="210">
      <c r="A210" s="24" t="s">
        <v>87</v>
      </c>
      <c r="B210" s="24" t="s">
        <v>88</v>
      </c>
      <c r="C210" s="24" t="s">
        <v>72</v>
      </c>
      <c r="D210" s="24">
        <v>92124.49</v>
      </c>
      <c r="E210" s="24">
        <v>51961.0</v>
      </c>
      <c r="F210" s="24">
        <v>10778.0</v>
      </c>
      <c r="G210" s="48">
        <v>8.54745685655966</v>
      </c>
      <c r="H210" s="48">
        <v>1772.9545235849967</v>
      </c>
      <c r="I210" s="49">
        <v>0.20742479936875735</v>
      </c>
      <c r="J210" s="24" t="s">
        <v>239</v>
      </c>
      <c r="K210" s="24" t="s">
        <v>201</v>
      </c>
      <c r="L210" s="24" t="s">
        <v>202</v>
      </c>
      <c r="M210" s="24" t="s">
        <v>232</v>
      </c>
      <c r="N210" s="24" t="s">
        <v>25</v>
      </c>
      <c r="O210" s="24" t="s">
        <v>126</v>
      </c>
      <c r="P210" s="24" t="s">
        <v>204</v>
      </c>
      <c r="Q210" s="24" t="s">
        <v>205</v>
      </c>
      <c r="R210" s="24" t="s">
        <v>29</v>
      </c>
      <c r="S210" s="24" t="s">
        <v>30</v>
      </c>
      <c r="T210" s="24" t="s">
        <v>31</v>
      </c>
      <c r="U210" s="24" t="s">
        <v>212</v>
      </c>
      <c r="V210" s="47" t="s">
        <v>73</v>
      </c>
    </row>
    <row r="211">
      <c r="A211" s="24" t="s">
        <v>64</v>
      </c>
      <c r="B211" s="24" t="s">
        <v>65</v>
      </c>
      <c r="C211" s="24" t="s">
        <v>91</v>
      </c>
      <c r="D211" s="24">
        <v>90917.6</v>
      </c>
      <c r="E211" s="24">
        <v>31153.0</v>
      </c>
      <c r="F211" s="24">
        <v>11350.0</v>
      </c>
      <c r="G211" s="48">
        <v>8.010361233480177</v>
      </c>
      <c r="H211" s="48">
        <v>2918.421981831605</v>
      </c>
      <c r="I211" s="49">
        <v>0.3643308830610214</v>
      </c>
      <c r="J211" s="24" t="s">
        <v>213</v>
      </c>
      <c r="K211" s="24" t="s">
        <v>201</v>
      </c>
      <c r="L211" s="24" t="s">
        <v>208</v>
      </c>
      <c r="M211" s="24" t="s">
        <v>241</v>
      </c>
      <c r="N211" s="24" t="s">
        <v>25</v>
      </c>
      <c r="O211" s="24" t="s">
        <v>126</v>
      </c>
      <c r="P211" s="24" t="s">
        <v>242</v>
      </c>
      <c r="Q211" s="24" t="s">
        <v>205</v>
      </c>
      <c r="R211" s="24" t="s">
        <v>29</v>
      </c>
      <c r="S211" s="24" t="s">
        <v>30</v>
      </c>
      <c r="T211" s="24" t="s">
        <v>31</v>
      </c>
      <c r="U211" s="24" t="s">
        <v>212</v>
      </c>
      <c r="V211" s="47" t="s">
        <v>92</v>
      </c>
    </row>
    <row r="212">
      <c r="A212" s="24" t="s">
        <v>80</v>
      </c>
      <c r="B212" s="24" t="s">
        <v>81</v>
      </c>
      <c r="C212" s="24" t="s">
        <v>84</v>
      </c>
      <c r="D212" s="24">
        <v>89620.77</v>
      </c>
      <c r="E212" s="24">
        <v>46619.0</v>
      </c>
      <c r="F212" s="24">
        <v>9863.0</v>
      </c>
      <c r="G212" s="48">
        <v>9.086562911892933</v>
      </c>
      <c r="H212" s="48">
        <v>1922.4086745747443</v>
      </c>
      <c r="I212" s="49">
        <v>0.21156609965893736</v>
      </c>
      <c r="J212" s="24" t="s">
        <v>207</v>
      </c>
      <c r="K212" s="24" t="s">
        <v>201</v>
      </c>
      <c r="L212" s="24" t="s">
        <v>202</v>
      </c>
      <c r="M212" s="24" t="s">
        <v>237</v>
      </c>
      <c r="N212" s="24" t="s">
        <v>25</v>
      </c>
      <c r="O212" s="24" t="s">
        <v>126</v>
      </c>
      <c r="P212" s="24" t="s">
        <v>238</v>
      </c>
      <c r="Q212" s="24" t="s">
        <v>205</v>
      </c>
      <c r="R212" s="24" t="s">
        <v>29</v>
      </c>
      <c r="S212" s="24" t="s">
        <v>30</v>
      </c>
      <c r="T212" s="24" t="s">
        <v>31</v>
      </c>
      <c r="U212" s="24" t="s">
        <v>212</v>
      </c>
      <c r="V212" s="47" t="s">
        <v>85</v>
      </c>
    </row>
    <row r="213">
      <c r="A213" s="24" t="s">
        <v>105</v>
      </c>
      <c r="B213" s="24" t="s">
        <v>106</v>
      </c>
      <c r="C213" s="24" t="s">
        <v>49</v>
      </c>
      <c r="D213" s="24">
        <v>88054.06</v>
      </c>
      <c r="E213" s="24">
        <v>24000.0</v>
      </c>
      <c r="F213" s="24">
        <v>14826.0</v>
      </c>
      <c r="G213" s="48">
        <v>5.9391649804397675</v>
      </c>
      <c r="H213" s="48">
        <v>3668.9191666666666</v>
      </c>
      <c r="I213" s="49">
        <v>0.61775</v>
      </c>
      <c r="J213" s="24" t="s">
        <v>239</v>
      </c>
      <c r="K213" s="24" t="s">
        <v>201</v>
      </c>
      <c r="L213" s="24" t="s">
        <v>216</v>
      </c>
      <c r="M213" s="24" t="s">
        <v>224</v>
      </c>
      <c r="N213" s="24" t="s">
        <v>25</v>
      </c>
      <c r="O213" s="24" t="s">
        <v>126</v>
      </c>
      <c r="P213" s="24" t="s">
        <v>225</v>
      </c>
      <c r="Q213" s="24" t="s">
        <v>205</v>
      </c>
      <c r="R213" s="24" t="s">
        <v>29</v>
      </c>
      <c r="S213" s="24" t="s">
        <v>30</v>
      </c>
      <c r="T213" s="24" t="s">
        <v>31</v>
      </c>
      <c r="U213" s="24" t="s">
        <v>206</v>
      </c>
      <c r="V213" s="47" t="s">
        <v>50</v>
      </c>
    </row>
    <row r="214">
      <c r="A214" s="24" t="s">
        <v>113</v>
      </c>
      <c r="B214" s="24" t="s">
        <v>114</v>
      </c>
      <c r="C214" s="24" t="s">
        <v>46</v>
      </c>
      <c r="D214" s="24">
        <v>87591.42</v>
      </c>
      <c r="E214" s="24">
        <v>31030.0</v>
      </c>
      <c r="F214" s="24">
        <v>6830.0</v>
      </c>
      <c r="G214" s="48">
        <v>12.824512445095168</v>
      </c>
      <c r="H214" s="48">
        <v>2822.7979374798583</v>
      </c>
      <c r="I214" s="49">
        <v>0.22010957138253304</v>
      </c>
      <c r="J214" s="24" t="s">
        <v>239</v>
      </c>
      <c r="K214" s="24" t="s">
        <v>209</v>
      </c>
      <c r="L214" s="24" t="s">
        <v>208</v>
      </c>
      <c r="M214" s="24" t="s">
        <v>221</v>
      </c>
      <c r="N214" s="24" t="s">
        <v>25</v>
      </c>
      <c r="O214" s="24" t="s">
        <v>126</v>
      </c>
      <c r="P214" s="24" t="s">
        <v>222</v>
      </c>
      <c r="Q214" s="24" t="s">
        <v>223</v>
      </c>
      <c r="R214" s="24" t="s">
        <v>47</v>
      </c>
      <c r="S214" s="24" t="s">
        <v>30</v>
      </c>
      <c r="T214" s="24" t="s">
        <v>31</v>
      </c>
      <c r="U214" s="24" t="s">
        <v>206</v>
      </c>
      <c r="V214" s="47" t="s">
        <v>48</v>
      </c>
    </row>
    <row r="215">
      <c r="A215" s="24" t="s">
        <v>87</v>
      </c>
      <c r="B215" s="24" t="s">
        <v>88</v>
      </c>
      <c r="C215" s="24" t="s">
        <v>42</v>
      </c>
      <c r="D215" s="24">
        <v>85396.87</v>
      </c>
      <c r="E215" s="24">
        <v>68101.0</v>
      </c>
      <c r="F215" s="24">
        <v>8965.0</v>
      </c>
      <c r="G215" s="48">
        <v>9.525585052983825</v>
      </c>
      <c r="H215" s="48">
        <v>1253.9738036152187</v>
      </c>
      <c r="I215" s="49">
        <v>0.13164270715554838</v>
      </c>
      <c r="J215" s="24" t="s">
        <v>239</v>
      </c>
      <c r="K215" s="24" t="s">
        <v>201</v>
      </c>
      <c r="L215" s="24" t="s">
        <v>202</v>
      </c>
      <c r="M215" s="24" t="s">
        <v>217</v>
      </c>
      <c r="N215" s="24" t="s">
        <v>25</v>
      </c>
      <c r="O215" s="24" t="s">
        <v>154</v>
      </c>
      <c r="P215" s="24" t="s">
        <v>218</v>
      </c>
      <c r="Q215" s="24" t="s">
        <v>219</v>
      </c>
      <c r="R215" s="24" t="s">
        <v>29</v>
      </c>
      <c r="S215" s="24" t="s">
        <v>43</v>
      </c>
      <c r="T215" s="24" t="s">
        <v>44</v>
      </c>
      <c r="U215" s="24" t="s">
        <v>220</v>
      </c>
      <c r="V215" s="47" t="s">
        <v>45</v>
      </c>
    </row>
    <row r="216">
      <c r="A216" s="24" t="s">
        <v>111</v>
      </c>
      <c r="B216" s="24" t="s">
        <v>112</v>
      </c>
      <c r="C216" s="24" t="s">
        <v>34</v>
      </c>
      <c r="D216" s="24">
        <v>85313.2</v>
      </c>
      <c r="E216" s="24">
        <v>38533.0</v>
      </c>
      <c r="F216" s="24">
        <v>13817.0</v>
      </c>
      <c r="G216" s="48">
        <v>6.174509662010567</v>
      </c>
      <c r="H216" s="48">
        <v>2214.029533127449</v>
      </c>
      <c r="I216" s="49">
        <v>0.35857576622635146</v>
      </c>
      <c r="J216" s="24" t="s">
        <v>239</v>
      </c>
      <c r="K216" s="24" t="s">
        <v>201</v>
      </c>
      <c r="L216" s="24" t="s">
        <v>208</v>
      </c>
      <c r="M216" s="24" t="s">
        <v>210</v>
      </c>
      <c r="N216" s="24" t="s">
        <v>25</v>
      </c>
      <c r="O216" s="24" t="s">
        <v>126</v>
      </c>
      <c r="P216" s="24" t="s">
        <v>211</v>
      </c>
      <c r="Q216" s="24" t="s">
        <v>205</v>
      </c>
      <c r="R216" s="24" t="s">
        <v>29</v>
      </c>
      <c r="S216" s="24" t="s">
        <v>30</v>
      </c>
      <c r="T216" s="24" t="s">
        <v>31</v>
      </c>
      <c r="U216" s="24" t="s">
        <v>212</v>
      </c>
      <c r="V216" s="47" t="s">
        <v>35</v>
      </c>
    </row>
    <row r="217">
      <c r="A217" s="24" t="s">
        <v>107</v>
      </c>
      <c r="B217" s="24" t="s">
        <v>108</v>
      </c>
      <c r="C217" s="24" t="s">
        <v>46</v>
      </c>
      <c r="D217" s="24">
        <v>84817.2</v>
      </c>
      <c r="E217" s="24">
        <v>28434.0</v>
      </c>
      <c r="F217" s="24">
        <v>5570.0</v>
      </c>
      <c r="G217" s="48">
        <v>15.227504488330341</v>
      </c>
      <c r="H217" s="48">
        <v>2982.9499894492506</v>
      </c>
      <c r="I217" s="49">
        <v>0.19589224168249278</v>
      </c>
      <c r="J217" s="24" t="s">
        <v>239</v>
      </c>
      <c r="K217" s="24" t="s">
        <v>209</v>
      </c>
      <c r="L217" s="24" t="s">
        <v>216</v>
      </c>
      <c r="M217" s="24" t="s">
        <v>221</v>
      </c>
      <c r="N217" s="24" t="s">
        <v>25</v>
      </c>
      <c r="O217" s="24" t="s">
        <v>126</v>
      </c>
      <c r="P217" s="24" t="s">
        <v>222</v>
      </c>
      <c r="Q217" s="24" t="s">
        <v>223</v>
      </c>
      <c r="R217" s="24" t="s">
        <v>47</v>
      </c>
      <c r="S217" s="24" t="s">
        <v>30</v>
      </c>
      <c r="T217" s="24" t="s">
        <v>31</v>
      </c>
      <c r="U217" s="24" t="s">
        <v>206</v>
      </c>
      <c r="V217" s="47" t="s">
        <v>48</v>
      </c>
    </row>
    <row r="218">
      <c r="A218" s="24" t="s">
        <v>107</v>
      </c>
      <c r="B218" s="24" t="s">
        <v>108</v>
      </c>
      <c r="C218" s="24" t="s">
        <v>49</v>
      </c>
      <c r="D218" s="24">
        <v>83742.5</v>
      </c>
      <c r="E218" s="24">
        <v>23307.0</v>
      </c>
      <c r="F218" s="24">
        <v>13720.0</v>
      </c>
      <c r="G218" s="48">
        <v>6.103680758017493</v>
      </c>
      <c r="H218" s="48">
        <v>3593.0192645986185</v>
      </c>
      <c r="I218" s="49">
        <v>0.5886643497661647</v>
      </c>
      <c r="J218" s="24" t="s">
        <v>239</v>
      </c>
      <c r="K218" s="24" t="s">
        <v>209</v>
      </c>
      <c r="L218" s="24" t="s">
        <v>216</v>
      </c>
      <c r="M218" s="24" t="s">
        <v>224</v>
      </c>
      <c r="N218" s="24" t="s">
        <v>25</v>
      </c>
      <c r="O218" s="24" t="s">
        <v>126</v>
      </c>
      <c r="P218" s="24" t="s">
        <v>225</v>
      </c>
      <c r="Q218" s="24" t="s">
        <v>205</v>
      </c>
      <c r="R218" s="24" t="s">
        <v>29</v>
      </c>
      <c r="S218" s="24" t="s">
        <v>30</v>
      </c>
      <c r="T218" s="24" t="s">
        <v>31</v>
      </c>
      <c r="U218" s="24" t="s">
        <v>206</v>
      </c>
      <c r="V218" s="47" t="s">
        <v>50</v>
      </c>
    </row>
    <row r="219">
      <c r="A219" s="24" t="s">
        <v>95</v>
      </c>
      <c r="B219" s="24" t="s">
        <v>96</v>
      </c>
      <c r="C219" s="24" t="s">
        <v>46</v>
      </c>
      <c r="D219" s="24">
        <v>83706.48</v>
      </c>
      <c r="E219" s="24">
        <v>37381.0</v>
      </c>
      <c r="F219" s="24">
        <v>3821.0</v>
      </c>
      <c r="G219" s="48">
        <v>21.90695629416383</v>
      </c>
      <c r="H219" s="48">
        <v>2239.278777988818</v>
      </c>
      <c r="I219" s="49">
        <v>0.10221770418126856</v>
      </c>
      <c r="J219" s="24" t="s">
        <v>239</v>
      </c>
      <c r="K219" s="24" t="s">
        <v>209</v>
      </c>
      <c r="L219" s="24" t="s">
        <v>244</v>
      </c>
      <c r="M219" s="24" t="s">
        <v>221</v>
      </c>
      <c r="N219" s="24" t="s">
        <v>25</v>
      </c>
      <c r="O219" s="24" t="s">
        <v>126</v>
      </c>
      <c r="P219" s="24" t="s">
        <v>222</v>
      </c>
      <c r="Q219" s="24" t="s">
        <v>223</v>
      </c>
      <c r="R219" s="24" t="s">
        <v>47</v>
      </c>
      <c r="S219" s="24" t="s">
        <v>30</v>
      </c>
      <c r="T219" s="24" t="s">
        <v>31</v>
      </c>
      <c r="U219" s="24" t="s">
        <v>206</v>
      </c>
      <c r="V219" s="47" t="s">
        <v>48</v>
      </c>
    </row>
    <row r="220">
      <c r="A220" s="24" t="s">
        <v>107</v>
      </c>
      <c r="B220" s="24" t="s">
        <v>108</v>
      </c>
      <c r="C220" s="24" t="s">
        <v>68</v>
      </c>
      <c r="D220" s="24">
        <v>83700.32</v>
      </c>
      <c r="E220" s="24">
        <v>30261.0</v>
      </c>
      <c r="F220" s="24">
        <v>5358.0</v>
      </c>
      <c r="G220" s="48">
        <v>15.621560283687945</v>
      </c>
      <c r="H220" s="48">
        <v>2765.9469283896765</v>
      </c>
      <c r="I220" s="49">
        <v>0.17705958163973431</v>
      </c>
      <c r="J220" s="24" t="s">
        <v>239</v>
      </c>
      <c r="K220" s="24" t="s">
        <v>209</v>
      </c>
      <c r="L220" s="24" t="s">
        <v>216</v>
      </c>
      <c r="M220" s="24" t="s">
        <v>231</v>
      </c>
      <c r="N220" s="24" t="s">
        <v>25</v>
      </c>
      <c r="O220" s="24" t="s">
        <v>162</v>
      </c>
      <c r="P220" s="24" t="s">
        <v>215</v>
      </c>
      <c r="Q220" s="24" t="s">
        <v>223</v>
      </c>
      <c r="R220" s="24" t="s">
        <v>47</v>
      </c>
      <c r="S220" s="24" t="s">
        <v>30</v>
      </c>
      <c r="T220" s="24" t="s">
        <v>31</v>
      </c>
      <c r="U220" s="24" t="s">
        <v>212</v>
      </c>
      <c r="V220" s="47" t="s">
        <v>69</v>
      </c>
    </row>
    <row r="221">
      <c r="A221" s="24" t="s">
        <v>111</v>
      </c>
      <c r="B221" s="24" t="s">
        <v>112</v>
      </c>
      <c r="C221" s="24" t="s">
        <v>24</v>
      </c>
      <c r="D221" s="24">
        <v>83601.64</v>
      </c>
      <c r="E221" s="24">
        <v>24520.0</v>
      </c>
      <c r="F221" s="24">
        <v>14196.0</v>
      </c>
      <c r="G221" s="48">
        <v>5.889098337559876</v>
      </c>
      <c r="H221" s="48">
        <v>3409.5285481239803</v>
      </c>
      <c r="I221" s="49">
        <v>0.5789559543230016</v>
      </c>
      <c r="J221" s="24" t="s">
        <v>239</v>
      </c>
      <c r="K221" s="24" t="s">
        <v>201</v>
      </c>
      <c r="L221" s="24" t="s">
        <v>208</v>
      </c>
      <c r="M221" s="24" t="s">
        <v>203</v>
      </c>
      <c r="N221" s="24" t="s">
        <v>25</v>
      </c>
      <c r="O221" s="24" t="s">
        <v>126</v>
      </c>
      <c r="P221" s="24" t="s">
        <v>204</v>
      </c>
      <c r="Q221" s="24" t="s">
        <v>205</v>
      </c>
      <c r="R221" s="24" t="s">
        <v>29</v>
      </c>
      <c r="S221" s="24" t="s">
        <v>30</v>
      </c>
      <c r="T221" s="24" t="s">
        <v>31</v>
      </c>
      <c r="U221" s="24" t="s">
        <v>206</v>
      </c>
      <c r="V221" s="24" t="s">
        <v>26</v>
      </c>
    </row>
    <row r="222">
      <c r="A222" s="24" t="s">
        <v>87</v>
      </c>
      <c r="B222" s="24" t="s">
        <v>88</v>
      </c>
      <c r="C222" s="24" t="s">
        <v>46</v>
      </c>
      <c r="D222" s="24">
        <v>83444.8</v>
      </c>
      <c r="E222" s="24">
        <v>41931.0</v>
      </c>
      <c r="F222" s="24">
        <v>5188.0</v>
      </c>
      <c r="G222" s="48">
        <v>16.08419429452583</v>
      </c>
      <c r="H222" s="48">
        <v>1990.0503207650663</v>
      </c>
      <c r="I222" s="49">
        <v>0.1237270754334502</v>
      </c>
      <c r="J222" s="24" t="s">
        <v>239</v>
      </c>
      <c r="K222" s="24" t="s">
        <v>201</v>
      </c>
      <c r="L222" s="24" t="s">
        <v>202</v>
      </c>
      <c r="M222" s="24" t="s">
        <v>221</v>
      </c>
      <c r="N222" s="24" t="s">
        <v>25</v>
      </c>
      <c r="O222" s="24" t="s">
        <v>126</v>
      </c>
      <c r="P222" s="24" t="s">
        <v>222</v>
      </c>
      <c r="Q222" s="24" t="s">
        <v>223</v>
      </c>
      <c r="R222" s="24" t="s">
        <v>47</v>
      </c>
      <c r="S222" s="24" t="s">
        <v>30</v>
      </c>
      <c r="T222" s="24" t="s">
        <v>31</v>
      </c>
      <c r="U222" s="24" t="s">
        <v>206</v>
      </c>
      <c r="V222" s="47" t="s">
        <v>48</v>
      </c>
    </row>
    <row r="223">
      <c r="A223" s="24" t="s">
        <v>22</v>
      </c>
      <c r="B223" s="24" t="s">
        <v>23</v>
      </c>
      <c r="C223" s="24" t="s">
        <v>89</v>
      </c>
      <c r="D223" s="24">
        <v>81824.41</v>
      </c>
      <c r="E223" s="24">
        <v>38129.0</v>
      </c>
      <c r="F223" s="24">
        <v>6170.0</v>
      </c>
      <c r="G223" s="48">
        <v>13.261654781199352</v>
      </c>
      <c r="H223" s="48">
        <v>2145.9888798552283</v>
      </c>
      <c r="I223" s="49">
        <v>0.16181908783340765</v>
      </c>
      <c r="J223" s="24" t="s">
        <v>200</v>
      </c>
      <c r="K223" s="24" t="s">
        <v>201</v>
      </c>
      <c r="L223" s="24" t="s">
        <v>202</v>
      </c>
      <c r="M223" s="24" t="s">
        <v>240</v>
      </c>
      <c r="N223" s="24" t="s">
        <v>25</v>
      </c>
      <c r="O223" s="24" t="s">
        <v>126</v>
      </c>
      <c r="P223" s="24" t="s">
        <v>238</v>
      </c>
      <c r="Q223" s="24" t="s">
        <v>223</v>
      </c>
      <c r="R223" s="24" t="s">
        <v>47</v>
      </c>
      <c r="S223" s="24" t="s">
        <v>30</v>
      </c>
      <c r="T223" s="24" t="s">
        <v>31</v>
      </c>
      <c r="U223" s="24" t="s">
        <v>212</v>
      </c>
      <c r="V223" s="47" t="s">
        <v>90</v>
      </c>
    </row>
    <row r="224">
      <c r="A224" s="24" t="s">
        <v>55</v>
      </c>
      <c r="B224" s="24" t="s">
        <v>56</v>
      </c>
      <c r="C224" s="24" t="s">
        <v>91</v>
      </c>
      <c r="D224" s="24">
        <v>80953.08</v>
      </c>
      <c r="E224" s="24">
        <v>23507.0</v>
      </c>
      <c r="F224" s="24">
        <v>11162.0</v>
      </c>
      <c r="G224" s="48">
        <v>7.2525604730335065</v>
      </c>
      <c r="H224" s="48">
        <v>3443.7861062662187</v>
      </c>
      <c r="I224" s="49">
        <v>0.4748372825115923</v>
      </c>
      <c r="J224" s="24" t="s">
        <v>213</v>
      </c>
      <c r="K224" s="24" t="s">
        <v>201</v>
      </c>
      <c r="L224" s="24" t="s">
        <v>216</v>
      </c>
      <c r="M224" s="24" t="s">
        <v>241</v>
      </c>
      <c r="N224" s="24" t="s">
        <v>25</v>
      </c>
      <c r="O224" s="24" t="s">
        <v>126</v>
      </c>
      <c r="P224" s="24" t="s">
        <v>242</v>
      </c>
      <c r="Q224" s="24" t="s">
        <v>205</v>
      </c>
      <c r="R224" s="24" t="s">
        <v>29</v>
      </c>
      <c r="S224" s="24" t="s">
        <v>30</v>
      </c>
      <c r="T224" s="24" t="s">
        <v>31</v>
      </c>
      <c r="U224" s="24" t="s">
        <v>212</v>
      </c>
      <c r="V224" s="47" t="s">
        <v>92</v>
      </c>
    </row>
    <row r="225">
      <c r="A225" s="24" t="s">
        <v>109</v>
      </c>
      <c r="B225" s="24" t="s">
        <v>110</v>
      </c>
      <c r="C225" s="24" t="s">
        <v>51</v>
      </c>
      <c r="D225" s="24">
        <v>80017.74</v>
      </c>
      <c r="E225" s="24">
        <v>35791.0</v>
      </c>
      <c r="F225" s="24">
        <v>8292.0</v>
      </c>
      <c r="G225" s="48">
        <v>9.649992764109987</v>
      </c>
      <c r="H225" s="48">
        <v>2235.694448324998</v>
      </c>
      <c r="I225" s="49">
        <v>0.23167835489368835</v>
      </c>
      <c r="J225" s="24" t="s">
        <v>239</v>
      </c>
      <c r="K225" s="24" t="s">
        <v>201</v>
      </c>
      <c r="L225" s="24" t="s">
        <v>244</v>
      </c>
      <c r="M225" s="24" t="s">
        <v>226</v>
      </c>
      <c r="N225" s="24" t="s">
        <v>25</v>
      </c>
      <c r="O225" s="24" t="s">
        <v>126</v>
      </c>
      <c r="P225" s="24" t="s">
        <v>204</v>
      </c>
      <c r="Q225" s="24" t="s">
        <v>205</v>
      </c>
      <c r="R225" s="24" t="s">
        <v>29</v>
      </c>
      <c r="S225" s="24" t="s">
        <v>30</v>
      </c>
      <c r="T225" s="24" t="s">
        <v>31</v>
      </c>
      <c r="U225" s="24" t="s">
        <v>212</v>
      </c>
      <c r="V225" s="47" t="s">
        <v>52</v>
      </c>
    </row>
    <row r="226">
      <c r="A226" s="24" t="s">
        <v>76</v>
      </c>
      <c r="B226" s="24" t="s">
        <v>77</v>
      </c>
      <c r="C226" s="24" t="s">
        <v>72</v>
      </c>
      <c r="D226" s="24">
        <v>79313.36</v>
      </c>
      <c r="E226" s="24">
        <v>34845.0</v>
      </c>
      <c r="F226" s="24">
        <v>9103.0</v>
      </c>
      <c r="G226" s="48">
        <v>8.712881467648028</v>
      </c>
      <c r="H226" s="48">
        <v>2276.17620892524</v>
      </c>
      <c r="I226" s="49">
        <v>0.2612426460037308</v>
      </c>
      <c r="J226" s="24" t="s">
        <v>233</v>
      </c>
      <c r="K226" s="24" t="s">
        <v>201</v>
      </c>
      <c r="L226" s="24" t="s">
        <v>202</v>
      </c>
      <c r="M226" s="24" t="s">
        <v>232</v>
      </c>
      <c r="N226" s="24" t="s">
        <v>25</v>
      </c>
      <c r="O226" s="24" t="s">
        <v>126</v>
      </c>
      <c r="P226" s="24" t="s">
        <v>204</v>
      </c>
      <c r="Q226" s="24" t="s">
        <v>205</v>
      </c>
      <c r="R226" s="24" t="s">
        <v>29</v>
      </c>
      <c r="S226" s="24" t="s">
        <v>30</v>
      </c>
      <c r="T226" s="24" t="s">
        <v>31</v>
      </c>
      <c r="U226" s="24" t="s">
        <v>212</v>
      </c>
      <c r="V226" s="47" t="s">
        <v>73</v>
      </c>
    </row>
    <row r="227">
      <c r="A227" s="24" t="s">
        <v>97</v>
      </c>
      <c r="B227" s="24" t="s">
        <v>98</v>
      </c>
      <c r="C227" s="24" t="s">
        <v>84</v>
      </c>
      <c r="D227" s="24">
        <v>79198.95</v>
      </c>
      <c r="E227" s="24">
        <v>24170.0</v>
      </c>
      <c r="F227" s="24">
        <v>8839.0</v>
      </c>
      <c r="G227" s="48">
        <v>8.960170833804728</v>
      </c>
      <c r="H227" s="48">
        <v>3276.745966073645</v>
      </c>
      <c r="I227" s="49">
        <v>0.36570128258171286</v>
      </c>
      <c r="J227" s="24" t="s">
        <v>239</v>
      </c>
      <c r="K227" s="24" t="s">
        <v>209</v>
      </c>
      <c r="L227" s="24" t="s">
        <v>202</v>
      </c>
      <c r="M227" s="24" t="s">
        <v>237</v>
      </c>
      <c r="N227" s="24" t="s">
        <v>25</v>
      </c>
      <c r="O227" s="24" t="s">
        <v>126</v>
      </c>
      <c r="P227" s="24" t="s">
        <v>238</v>
      </c>
      <c r="Q227" s="24" t="s">
        <v>205</v>
      </c>
      <c r="R227" s="24" t="s">
        <v>29</v>
      </c>
      <c r="S227" s="24" t="s">
        <v>30</v>
      </c>
      <c r="T227" s="24" t="s">
        <v>31</v>
      </c>
      <c r="U227" s="24" t="s">
        <v>212</v>
      </c>
      <c r="V227" s="47" t="s">
        <v>85</v>
      </c>
    </row>
    <row r="228">
      <c r="A228" s="24" t="s">
        <v>66</v>
      </c>
      <c r="B228" s="24" t="s">
        <v>67</v>
      </c>
      <c r="C228" s="24" t="s">
        <v>89</v>
      </c>
      <c r="D228" s="24">
        <v>77359.8</v>
      </c>
      <c r="E228" s="24">
        <v>32360.0</v>
      </c>
      <c r="F228" s="24">
        <v>7507.0</v>
      </c>
      <c r="G228" s="48">
        <v>10.305021979485813</v>
      </c>
      <c r="H228" s="48">
        <v>2390.599505562423</v>
      </c>
      <c r="I228" s="49">
        <v>0.2319839307787392</v>
      </c>
      <c r="J228" s="24" t="s">
        <v>213</v>
      </c>
      <c r="K228" s="24" t="s">
        <v>201</v>
      </c>
      <c r="L228" s="24" t="s">
        <v>230</v>
      </c>
      <c r="M228" s="24" t="s">
        <v>240</v>
      </c>
      <c r="N228" s="24" t="s">
        <v>25</v>
      </c>
      <c r="O228" s="24" t="s">
        <v>126</v>
      </c>
      <c r="P228" s="24" t="s">
        <v>238</v>
      </c>
      <c r="Q228" s="24" t="s">
        <v>223</v>
      </c>
      <c r="R228" s="24" t="s">
        <v>47</v>
      </c>
      <c r="S228" s="24" t="s">
        <v>30</v>
      </c>
      <c r="T228" s="24" t="s">
        <v>31</v>
      </c>
      <c r="U228" s="24" t="s">
        <v>212</v>
      </c>
      <c r="V228" s="47" t="s">
        <v>90</v>
      </c>
    </row>
    <row r="229">
      <c r="A229" s="24" t="s">
        <v>80</v>
      </c>
      <c r="B229" s="24" t="s">
        <v>81</v>
      </c>
      <c r="C229" s="24" t="s">
        <v>82</v>
      </c>
      <c r="D229" s="24">
        <v>76823.41</v>
      </c>
      <c r="E229" s="24">
        <v>42862.0</v>
      </c>
      <c r="F229" s="24">
        <v>12414.0</v>
      </c>
      <c r="G229" s="48">
        <v>6.188449331400032</v>
      </c>
      <c r="H229" s="48">
        <v>1792.3431011152072</v>
      </c>
      <c r="I229" s="49">
        <v>0.2896271755867668</v>
      </c>
      <c r="J229" s="24" t="s">
        <v>207</v>
      </c>
      <c r="K229" s="24" t="s">
        <v>201</v>
      </c>
      <c r="L229" s="24" t="s">
        <v>202</v>
      </c>
      <c r="M229" s="24" t="s">
        <v>234</v>
      </c>
      <c r="N229" s="24" t="s">
        <v>25</v>
      </c>
      <c r="O229" s="24" t="s">
        <v>172</v>
      </c>
      <c r="P229" s="24" t="s">
        <v>235</v>
      </c>
      <c r="Q229" s="24" t="s">
        <v>205</v>
      </c>
      <c r="R229" s="24" t="s">
        <v>29</v>
      </c>
      <c r="S229" s="24" t="s">
        <v>30</v>
      </c>
      <c r="T229" s="24" t="s">
        <v>31</v>
      </c>
      <c r="U229" s="24" t="s">
        <v>212</v>
      </c>
      <c r="V229" s="47" t="s">
        <v>86</v>
      </c>
    </row>
    <row r="230">
      <c r="A230" s="24" t="s">
        <v>111</v>
      </c>
      <c r="B230" s="24" t="s">
        <v>112</v>
      </c>
      <c r="C230" s="24" t="s">
        <v>68</v>
      </c>
      <c r="D230" s="24">
        <v>75604.55</v>
      </c>
      <c r="E230" s="24">
        <v>30695.0</v>
      </c>
      <c r="F230" s="24">
        <v>5488.0</v>
      </c>
      <c r="G230" s="48">
        <v>13.776339285714286</v>
      </c>
      <c r="H230" s="48">
        <v>2463.09007981756</v>
      </c>
      <c r="I230" s="49">
        <v>0.17879133409350056</v>
      </c>
      <c r="J230" s="24" t="s">
        <v>239</v>
      </c>
      <c r="K230" s="24" t="s">
        <v>201</v>
      </c>
      <c r="L230" s="24" t="s">
        <v>208</v>
      </c>
      <c r="M230" s="24" t="s">
        <v>231</v>
      </c>
      <c r="N230" s="24" t="s">
        <v>25</v>
      </c>
      <c r="O230" s="24" t="s">
        <v>162</v>
      </c>
      <c r="P230" s="24" t="s">
        <v>215</v>
      </c>
      <c r="Q230" s="24" t="s">
        <v>223</v>
      </c>
      <c r="R230" s="24" t="s">
        <v>47</v>
      </c>
      <c r="S230" s="24" t="s">
        <v>30</v>
      </c>
      <c r="T230" s="24" t="s">
        <v>31</v>
      </c>
      <c r="U230" s="24" t="s">
        <v>212</v>
      </c>
      <c r="V230" s="47" t="s">
        <v>69</v>
      </c>
    </row>
    <row r="231">
      <c r="A231" s="24" t="s">
        <v>107</v>
      </c>
      <c r="B231" s="24" t="s">
        <v>108</v>
      </c>
      <c r="C231" s="24" t="s">
        <v>38</v>
      </c>
      <c r="D231" s="24">
        <v>73504.84</v>
      </c>
      <c r="E231" s="24">
        <v>26921.0</v>
      </c>
      <c r="F231" s="24">
        <v>10288.0</v>
      </c>
      <c r="G231" s="48">
        <v>7.144716174183515</v>
      </c>
      <c r="H231" s="48">
        <v>2730.3904015452617</v>
      </c>
      <c r="I231" s="49">
        <v>0.3821551948293154</v>
      </c>
      <c r="J231" s="24" t="s">
        <v>239</v>
      </c>
      <c r="K231" s="24" t="s">
        <v>209</v>
      </c>
      <c r="L231" s="24" t="s">
        <v>216</v>
      </c>
      <c r="M231" s="24" t="s">
        <v>214</v>
      </c>
      <c r="N231" s="24" t="s">
        <v>25</v>
      </c>
      <c r="O231" s="24" t="s">
        <v>162</v>
      </c>
      <c r="P231" s="24" t="s">
        <v>215</v>
      </c>
      <c r="Q231" s="24" t="s">
        <v>205</v>
      </c>
      <c r="R231" s="24" t="s">
        <v>29</v>
      </c>
      <c r="S231" s="24" t="s">
        <v>30</v>
      </c>
      <c r="T231" s="24" t="s">
        <v>31</v>
      </c>
      <c r="U231" s="24" t="s">
        <v>212</v>
      </c>
      <c r="V231" s="47" t="s">
        <v>39</v>
      </c>
    </row>
    <row r="232">
      <c r="A232" s="24" t="s">
        <v>107</v>
      </c>
      <c r="B232" s="24" t="s">
        <v>108</v>
      </c>
      <c r="C232" s="24" t="s">
        <v>42</v>
      </c>
      <c r="D232" s="24">
        <v>73035.91</v>
      </c>
      <c r="E232" s="24">
        <v>53177.0</v>
      </c>
      <c r="F232" s="24">
        <v>7427.0</v>
      </c>
      <c r="G232" s="48">
        <v>9.833837350208698</v>
      </c>
      <c r="H232" s="48">
        <v>1373.4492355717698</v>
      </c>
      <c r="I232" s="49">
        <v>0.13966564492167666</v>
      </c>
      <c r="J232" s="24" t="s">
        <v>239</v>
      </c>
      <c r="K232" s="24" t="s">
        <v>209</v>
      </c>
      <c r="L232" s="24" t="s">
        <v>216</v>
      </c>
      <c r="M232" s="24" t="s">
        <v>217</v>
      </c>
      <c r="N232" s="24" t="s">
        <v>25</v>
      </c>
      <c r="O232" s="24" t="s">
        <v>154</v>
      </c>
      <c r="P232" s="24" t="s">
        <v>218</v>
      </c>
      <c r="Q232" s="24" t="s">
        <v>219</v>
      </c>
      <c r="R232" s="24" t="s">
        <v>29</v>
      </c>
      <c r="S232" s="24" t="s">
        <v>43</v>
      </c>
      <c r="T232" s="24" t="s">
        <v>44</v>
      </c>
      <c r="U232" s="24" t="s">
        <v>220</v>
      </c>
      <c r="V232" s="47" t="s">
        <v>45</v>
      </c>
    </row>
    <row r="233">
      <c r="A233" s="24" t="s">
        <v>78</v>
      </c>
      <c r="B233" s="24" t="s">
        <v>79</v>
      </c>
      <c r="C233" s="24" t="s">
        <v>82</v>
      </c>
      <c r="D233" s="24">
        <v>72191.94</v>
      </c>
      <c r="E233" s="24">
        <v>27877.0</v>
      </c>
      <c r="F233" s="24">
        <v>10497.0</v>
      </c>
      <c r="G233" s="48">
        <v>6.8773878250928835</v>
      </c>
      <c r="H233" s="48">
        <v>2589.6595759945476</v>
      </c>
      <c r="I233" s="49">
        <v>0.37654697420812855</v>
      </c>
      <c r="J233" s="24" t="s">
        <v>233</v>
      </c>
      <c r="K233" s="24" t="s">
        <v>201</v>
      </c>
      <c r="L233" s="24" t="s">
        <v>208</v>
      </c>
      <c r="M233" s="24" t="s">
        <v>234</v>
      </c>
      <c r="N233" s="24" t="s">
        <v>25</v>
      </c>
      <c r="O233" s="24" t="s">
        <v>172</v>
      </c>
      <c r="P233" s="24" t="s">
        <v>235</v>
      </c>
      <c r="Q233" s="24" t="s">
        <v>205</v>
      </c>
      <c r="R233" s="24" t="s">
        <v>29</v>
      </c>
      <c r="S233" s="24" t="s">
        <v>30</v>
      </c>
      <c r="T233" s="24" t="s">
        <v>31</v>
      </c>
      <c r="U233" s="24" t="s">
        <v>212</v>
      </c>
      <c r="V233" s="47" t="s">
        <v>86</v>
      </c>
    </row>
    <row r="234">
      <c r="A234" s="24" t="s">
        <v>97</v>
      </c>
      <c r="B234" s="24" t="s">
        <v>98</v>
      </c>
      <c r="C234" s="24" t="s">
        <v>82</v>
      </c>
      <c r="D234" s="24">
        <v>71558.39</v>
      </c>
      <c r="E234" s="24">
        <v>33260.0</v>
      </c>
      <c r="F234" s="24">
        <v>7619.0</v>
      </c>
      <c r="G234" s="48">
        <v>9.392097388108676</v>
      </c>
      <c r="H234" s="48">
        <v>2151.48496692724</v>
      </c>
      <c r="I234" s="49">
        <v>0.22907396271797956</v>
      </c>
      <c r="J234" s="24" t="s">
        <v>239</v>
      </c>
      <c r="K234" s="24" t="s">
        <v>209</v>
      </c>
      <c r="L234" s="24" t="s">
        <v>202</v>
      </c>
      <c r="M234" s="24" t="s">
        <v>234</v>
      </c>
      <c r="N234" s="24" t="s">
        <v>25</v>
      </c>
      <c r="O234" s="24" t="s">
        <v>172</v>
      </c>
      <c r="P234" s="24" t="s">
        <v>235</v>
      </c>
      <c r="Q234" s="24" t="s">
        <v>205</v>
      </c>
      <c r="R234" s="24" t="s">
        <v>29</v>
      </c>
      <c r="S234" s="24" t="s">
        <v>30</v>
      </c>
      <c r="T234" s="24" t="s">
        <v>31</v>
      </c>
      <c r="U234" s="24" t="s">
        <v>212</v>
      </c>
      <c r="V234" s="47" t="s">
        <v>86</v>
      </c>
    </row>
    <row r="235">
      <c r="A235" s="24" t="s">
        <v>70</v>
      </c>
      <c r="B235" s="24" t="s">
        <v>71</v>
      </c>
      <c r="C235" s="24" t="s">
        <v>101</v>
      </c>
      <c r="D235" s="24">
        <v>70645.22</v>
      </c>
      <c r="E235" s="24">
        <v>33106.0</v>
      </c>
      <c r="F235" s="24">
        <v>6229.0</v>
      </c>
      <c r="G235" s="48">
        <v>11.34134210948788</v>
      </c>
      <c r="H235" s="48">
        <v>2133.9098652812177</v>
      </c>
      <c r="I235" s="49">
        <v>0.18815320485712558</v>
      </c>
      <c r="J235" s="24" t="s">
        <v>200</v>
      </c>
      <c r="K235" s="24" t="s">
        <v>201</v>
      </c>
      <c r="L235" s="24" t="s">
        <v>230</v>
      </c>
      <c r="M235" s="24" t="s">
        <v>246</v>
      </c>
      <c r="N235" s="24" t="s">
        <v>25</v>
      </c>
      <c r="O235" s="24" t="s">
        <v>172</v>
      </c>
      <c r="P235" s="24" t="s">
        <v>247</v>
      </c>
      <c r="Q235" s="24" t="s">
        <v>248</v>
      </c>
      <c r="R235" s="24" t="s">
        <v>47</v>
      </c>
      <c r="S235" s="24" t="s">
        <v>43</v>
      </c>
      <c r="T235" s="24" t="s">
        <v>44</v>
      </c>
      <c r="U235" s="24" t="s">
        <v>212</v>
      </c>
      <c r="V235" s="47" t="s">
        <v>102</v>
      </c>
    </row>
    <row r="236">
      <c r="A236" s="24" t="s">
        <v>97</v>
      </c>
      <c r="B236" s="24" t="s">
        <v>98</v>
      </c>
      <c r="C236" s="24" t="s">
        <v>72</v>
      </c>
      <c r="D236" s="24">
        <v>69657.14</v>
      </c>
      <c r="E236" s="24">
        <v>27301.0</v>
      </c>
      <c r="F236" s="24">
        <v>6918.0</v>
      </c>
      <c r="G236" s="48">
        <v>10.068970800809483</v>
      </c>
      <c r="H236" s="48">
        <v>2551.450130031867</v>
      </c>
      <c r="I236" s="49">
        <v>0.2533973114537929</v>
      </c>
      <c r="J236" s="24" t="s">
        <v>239</v>
      </c>
      <c r="K236" s="24" t="s">
        <v>209</v>
      </c>
      <c r="L236" s="24" t="s">
        <v>202</v>
      </c>
      <c r="M236" s="24" t="s">
        <v>232</v>
      </c>
      <c r="N236" s="24" t="s">
        <v>25</v>
      </c>
      <c r="O236" s="24" t="s">
        <v>126</v>
      </c>
      <c r="P236" s="24" t="s">
        <v>204</v>
      </c>
      <c r="Q236" s="24" t="s">
        <v>205</v>
      </c>
      <c r="R236" s="24" t="s">
        <v>29</v>
      </c>
      <c r="S236" s="24" t="s">
        <v>30</v>
      </c>
      <c r="T236" s="24" t="s">
        <v>31</v>
      </c>
      <c r="U236" s="24" t="s">
        <v>212</v>
      </c>
      <c r="V236" s="47" t="s">
        <v>73</v>
      </c>
    </row>
    <row r="237">
      <c r="A237" s="24" t="s">
        <v>66</v>
      </c>
      <c r="B237" s="24" t="s">
        <v>67</v>
      </c>
      <c r="C237" s="24" t="s">
        <v>84</v>
      </c>
      <c r="D237" s="24">
        <v>69328.89</v>
      </c>
      <c r="E237" s="24">
        <v>24374.0</v>
      </c>
      <c r="F237" s="24">
        <v>9691.0</v>
      </c>
      <c r="G237" s="48">
        <v>7.1539459292126715</v>
      </c>
      <c r="H237" s="48">
        <v>2844.378846311644</v>
      </c>
      <c r="I237" s="49">
        <v>0.39759579880200213</v>
      </c>
      <c r="J237" s="24" t="s">
        <v>213</v>
      </c>
      <c r="K237" s="24" t="s">
        <v>201</v>
      </c>
      <c r="L237" s="24" t="s">
        <v>230</v>
      </c>
      <c r="M237" s="24" t="s">
        <v>237</v>
      </c>
      <c r="N237" s="24" t="s">
        <v>25</v>
      </c>
      <c r="O237" s="24" t="s">
        <v>126</v>
      </c>
      <c r="P237" s="24" t="s">
        <v>238</v>
      </c>
      <c r="Q237" s="24" t="s">
        <v>205</v>
      </c>
      <c r="R237" s="24" t="s">
        <v>29</v>
      </c>
      <c r="S237" s="24" t="s">
        <v>30</v>
      </c>
      <c r="T237" s="24" t="s">
        <v>31</v>
      </c>
      <c r="U237" s="24" t="s">
        <v>212</v>
      </c>
      <c r="V237" s="47" t="s">
        <v>85</v>
      </c>
    </row>
    <row r="238">
      <c r="A238" s="24" t="s">
        <v>78</v>
      </c>
      <c r="B238" s="24" t="s">
        <v>79</v>
      </c>
      <c r="C238" s="24" t="s">
        <v>72</v>
      </c>
      <c r="D238" s="24">
        <v>68834.85</v>
      </c>
      <c r="E238" s="24">
        <v>29425.0</v>
      </c>
      <c r="F238" s="24">
        <v>8571.0</v>
      </c>
      <c r="G238" s="48">
        <v>8.031134056702836</v>
      </c>
      <c r="H238" s="48">
        <v>2339.3322005097707</v>
      </c>
      <c r="I238" s="49">
        <v>0.29128292268479183</v>
      </c>
      <c r="J238" s="24" t="s">
        <v>233</v>
      </c>
      <c r="K238" s="24" t="s">
        <v>201</v>
      </c>
      <c r="L238" s="24" t="s">
        <v>208</v>
      </c>
      <c r="M238" s="24" t="s">
        <v>232</v>
      </c>
      <c r="N238" s="24" t="s">
        <v>25</v>
      </c>
      <c r="O238" s="24" t="s">
        <v>126</v>
      </c>
      <c r="P238" s="24" t="s">
        <v>204</v>
      </c>
      <c r="Q238" s="24" t="s">
        <v>205</v>
      </c>
      <c r="R238" s="24" t="s">
        <v>29</v>
      </c>
      <c r="S238" s="24" t="s">
        <v>30</v>
      </c>
      <c r="T238" s="24" t="s">
        <v>31</v>
      </c>
      <c r="U238" s="24" t="s">
        <v>212</v>
      </c>
      <c r="V238" s="47" t="s">
        <v>73</v>
      </c>
    </row>
    <row r="239">
      <c r="A239" s="24" t="s">
        <v>53</v>
      </c>
      <c r="B239" s="24" t="s">
        <v>54</v>
      </c>
      <c r="C239" s="24" t="s">
        <v>91</v>
      </c>
      <c r="D239" s="24">
        <v>67719.06</v>
      </c>
      <c r="E239" s="24">
        <v>23996.0</v>
      </c>
      <c r="F239" s="24">
        <v>7959.0</v>
      </c>
      <c r="G239" s="48">
        <v>8.508488503580852</v>
      </c>
      <c r="H239" s="48">
        <v>2822.097849641607</v>
      </c>
      <c r="I239" s="49">
        <v>0.33168028004667444</v>
      </c>
      <c r="J239" s="24" t="s">
        <v>200</v>
      </c>
      <c r="K239" s="24" t="s">
        <v>209</v>
      </c>
      <c r="L239" s="24" t="s">
        <v>208</v>
      </c>
      <c r="M239" s="24" t="s">
        <v>241</v>
      </c>
      <c r="N239" s="24" t="s">
        <v>25</v>
      </c>
      <c r="O239" s="24" t="s">
        <v>126</v>
      </c>
      <c r="P239" s="24" t="s">
        <v>242</v>
      </c>
      <c r="Q239" s="24" t="s">
        <v>205</v>
      </c>
      <c r="R239" s="24" t="s">
        <v>29</v>
      </c>
      <c r="S239" s="24" t="s">
        <v>30</v>
      </c>
      <c r="T239" s="24" t="s">
        <v>31</v>
      </c>
      <c r="U239" s="24" t="s">
        <v>212</v>
      </c>
      <c r="V239" s="47" t="s">
        <v>92</v>
      </c>
    </row>
    <row r="240">
      <c r="A240" s="24" t="s">
        <v>80</v>
      </c>
      <c r="B240" s="24" t="s">
        <v>81</v>
      </c>
      <c r="C240" s="24" t="s">
        <v>57</v>
      </c>
      <c r="D240" s="24">
        <v>67020.6</v>
      </c>
      <c r="E240" s="24">
        <v>26447.0</v>
      </c>
      <c r="F240" s="24">
        <v>9819.0</v>
      </c>
      <c r="G240" s="48">
        <v>6.825603421937061</v>
      </c>
      <c r="H240" s="48">
        <v>2534.1475403637464</v>
      </c>
      <c r="I240" s="49">
        <v>0.37127084357394036</v>
      </c>
      <c r="J240" s="24" t="s">
        <v>207</v>
      </c>
      <c r="K240" s="24" t="s">
        <v>201</v>
      </c>
      <c r="L240" s="24" t="s">
        <v>202</v>
      </c>
      <c r="M240" s="24" t="s">
        <v>227</v>
      </c>
      <c r="N240" s="24" t="s">
        <v>25</v>
      </c>
      <c r="O240" s="24" t="s">
        <v>126</v>
      </c>
      <c r="P240" s="24" t="s">
        <v>228</v>
      </c>
      <c r="Q240" s="24" t="s">
        <v>205</v>
      </c>
      <c r="R240" s="24" t="s">
        <v>29</v>
      </c>
      <c r="S240" s="24" t="s">
        <v>30</v>
      </c>
      <c r="T240" s="24" t="s">
        <v>31</v>
      </c>
      <c r="U240" s="24" t="s">
        <v>212</v>
      </c>
      <c r="V240" s="47" t="s">
        <v>58</v>
      </c>
    </row>
    <row r="241">
      <c r="A241" s="24" t="s">
        <v>93</v>
      </c>
      <c r="B241" s="24" t="s">
        <v>94</v>
      </c>
      <c r="C241" s="24" t="s">
        <v>46</v>
      </c>
      <c r="D241" s="24">
        <v>67018.85</v>
      </c>
      <c r="E241" s="24">
        <v>28841.0</v>
      </c>
      <c r="F241" s="24">
        <v>5308.0</v>
      </c>
      <c r="G241" s="48">
        <v>12.626007912584779</v>
      </c>
      <c r="H241" s="48">
        <v>2323.735307374918</v>
      </c>
      <c r="I241" s="49">
        <v>0.1840435491141084</v>
      </c>
      <c r="J241" s="24" t="s">
        <v>243</v>
      </c>
      <c r="K241" s="24" t="s">
        <v>201</v>
      </c>
      <c r="L241" s="24" t="s">
        <v>202</v>
      </c>
      <c r="M241" s="24" t="s">
        <v>221</v>
      </c>
      <c r="N241" s="24" t="s">
        <v>25</v>
      </c>
      <c r="O241" s="24" t="s">
        <v>126</v>
      </c>
      <c r="P241" s="24" t="s">
        <v>222</v>
      </c>
      <c r="Q241" s="24" t="s">
        <v>223</v>
      </c>
      <c r="R241" s="24" t="s">
        <v>47</v>
      </c>
      <c r="S241" s="24" t="s">
        <v>30</v>
      </c>
      <c r="T241" s="24" t="s">
        <v>31</v>
      </c>
      <c r="U241" s="24" t="s">
        <v>206</v>
      </c>
      <c r="V241" s="47" t="s">
        <v>48</v>
      </c>
    </row>
    <row r="242">
      <c r="A242" s="24" t="s">
        <v>93</v>
      </c>
      <c r="B242" s="24" t="s">
        <v>94</v>
      </c>
      <c r="C242" s="24" t="s">
        <v>72</v>
      </c>
      <c r="D242" s="24">
        <v>66577.14</v>
      </c>
      <c r="E242" s="24">
        <v>25602.0</v>
      </c>
      <c r="F242" s="24">
        <v>8260.0</v>
      </c>
      <c r="G242" s="48">
        <v>8.060186440677967</v>
      </c>
      <c r="H242" s="48">
        <v>2600.4663698148584</v>
      </c>
      <c r="I242" s="49">
        <v>0.32263104444965235</v>
      </c>
      <c r="J242" s="24" t="s">
        <v>243</v>
      </c>
      <c r="K242" s="24" t="s">
        <v>201</v>
      </c>
      <c r="L242" s="24" t="s">
        <v>202</v>
      </c>
      <c r="M242" s="24" t="s">
        <v>232</v>
      </c>
      <c r="N242" s="24" t="s">
        <v>25</v>
      </c>
      <c r="O242" s="24" t="s">
        <v>126</v>
      </c>
      <c r="P242" s="24" t="s">
        <v>204</v>
      </c>
      <c r="Q242" s="24" t="s">
        <v>205</v>
      </c>
      <c r="R242" s="24" t="s">
        <v>29</v>
      </c>
      <c r="S242" s="24" t="s">
        <v>30</v>
      </c>
      <c r="T242" s="24" t="s">
        <v>31</v>
      </c>
      <c r="U242" s="24" t="s">
        <v>212</v>
      </c>
      <c r="V242" s="47" t="s">
        <v>73</v>
      </c>
    </row>
    <row r="243">
      <c r="A243" s="24" t="s">
        <v>76</v>
      </c>
      <c r="B243" s="24" t="s">
        <v>77</v>
      </c>
      <c r="C243" s="24" t="s">
        <v>82</v>
      </c>
      <c r="D243" s="24">
        <v>65947.75</v>
      </c>
      <c r="E243" s="24">
        <v>29412.0</v>
      </c>
      <c r="F243" s="24">
        <v>8331.0</v>
      </c>
      <c r="G243" s="48">
        <v>7.915946465010203</v>
      </c>
      <c r="H243" s="48">
        <v>2242.205562355501</v>
      </c>
      <c r="I243" s="49">
        <v>0.28325173398612813</v>
      </c>
      <c r="J243" s="24" t="s">
        <v>233</v>
      </c>
      <c r="K243" s="24" t="s">
        <v>201</v>
      </c>
      <c r="L243" s="24" t="s">
        <v>202</v>
      </c>
      <c r="M243" s="24" t="s">
        <v>234</v>
      </c>
      <c r="N243" s="24" t="s">
        <v>25</v>
      </c>
      <c r="O243" s="24" t="s">
        <v>172</v>
      </c>
      <c r="P243" s="24" t="s">
        <v>235</v>
      </c>
      <c r="Q243" s="24" t="s">
        <v>205</v>
      </c>
      <c r="R243" s="24" t="s">
        <v>29</v>
      </c>
      <c r="S243" s="24" t="s">
        <v>30</v>
      </c>
      <c r="T243" s="24" t="s">
        <v>31</v>
      </c>
      <c r="U243" s="24" t="s">
        <v>212</v>
      </c>
      <c r="V243" s="47" t="s">
        <v>86</v>
      </c>
    </row>
    <row r="244">
      <c r="A244" s="24" t="s">
        <v>78</v>
      </c>
      <c r="B244" s="24" t="s">
        <v>79</v>
      </c>
      <c r="C244" s="24" t="s">
        <v>89</v>
      </c>
      <c r="D244" s="24">
        <v>65842.52</v>
      </c>
      <c r="E244" s="24">
        <v>23805.0</v>
      </c>
      <c r="F244" s="24">
        <v>5108.0</v>
      </c>
      <c r="G244" s="48">
        <v>12.890078308535632</v>
      </c>
      <c r="H244" s="48">
        <v>2765.9113631590003</v>
      </c>
      <c r="I244" s="49">
        <v>0.21457676958622138</v>
      </c>
      <c r="J244" s="24" t="s">
        <v>233</v>
      </c>
      <c r="K244" s="24" t="s">
        <v>201</v>
      </c>
      <c r="L244" s="24" t="s">
        <v>208</v>
      </c>
      <c r="M244" s="24" t="s">
        <v>240</v>
      </c>
      <c r="N244" s="24" t="s">
        <v>25</v>
      </c>
      <c r="O244" s="24" t="s">
        <v>126</v>
      </c>
      <c r="P244" s="24" t="s">
        <v>238</v>
      </c>
      <c r="Q244" s="24" t="s">
        <v>223</v>
      </c>
      <c r="R244" s="24" t="s">
        <v>47</v>
      </c>
      <c r="S244" s="24" t="s">
        <v>30</v>
      </c>
      <c r="T244" s="24" t="s">
        <v>31</v>
      </c>
      <c r="U244" s="24" t="s">
        <v>212</v>
      </c>
      <c r="V244" s="47" t="s">
        <v>90</v>
      </c>
    </row>
    <row r="245">
      <c r="A245" s="24" t="s">
        <v>93</v>
      </c>
      <c r="B245" s="24" t="s">
        <v>94</v>
      </c>
      <c r="C245" s="24" t="s">
        <v>82</v>
      </c>
      <c r="D245" s="24">
        <v>65769.93</v>
      </c>
      <c r="E245" s="24">
        <v>29559.0</v>
      </c>
      <c r="F245" s="24">
        <v>8586.0</v>
      </c>
      <c r="G245" s="48">
        <v>7.660136268343814</v>
      </c>
      <c r="H245" s="48">
        <v>2225.0390743935855</v>
      </c>
      <c r="I245" s="49">
        <v>0.29046990764234243</v>
      </c>
      <c r="J245" s="24" t="s">
        <v>243</v>
      </c>
      <c r="K245" s="24" t="s">
        <v>201</v>
      </c>
      <c r="L245" s="24" t="s">
        <v>202</v>
      </c>
      <c r="M245" s="24" t="s">
        <v>234</v>
      </c>
      <c r="N245" s="24" t="s">
        <v>25</v>
      </c>
      <c r="O245" s="24" t="s">
        <v>172</v>
      </c>
      <c r="P245" s="24" t="s">
        <v>235</v>
      </c>
      <c r="Q245" s="24" t="s">
        <v>205</v>
      </c>
      <c r="R245" s="24" t="s">
        <v>29</v>
      </c>
      <c r="S245" s="24" t="s">
        <v>30</v>
      </c>
      <c r="T245" s="24" t="s">
        <v>31</v>
      </c>
      <c r="U245" s="24" t="s">
        <v>212</v>
      </c>
      <c r="V245" s="47" t="s">
        <v>86</v>
      </c>
    </row>
    <row r="246">
      <c r="A246" s="24" t="s">
        <v>105</v>
      </c>
      <c r="B246" s="24" t="s">
        <v>106</v>
      </c>
      <c r="C246" s="24" t="s">
        <v>57</v>
      </c>
      <c r="D246" s="24">
        <v>64349.41</v>
      </c>
      <c r="E246" s="24">
        <v>21286.0</v>
      </c>
      <c r="F246" s="24">
        <v>9345.0</v>
      </c>
      <c r="G246" s="48">
        <v>6.885972177635099</v>
      </c>
      <c r="H246" s="48">
        <v>3023.0860659588466</v>
      </c>
      <c r="I246" s="49">
        <v>0.4390209527388894</v>
      </c>
      <c r="J246" s="24" t="s">
        <v>239</v>
      </c>
      <c r="K246" s="24" t="s">
        <v>201</v>
      </c>
      <c r="L246" s="24" t="s">
        <v>216</v>
      </c>
      <c r="M246" s="24" t="s">
        <v>227</v>
      </c>
      <c r="N246" s="24" t="s">
        <v>25</v>
      </c>
      <c r="O246" s="24" t="s">
        <v>126</v>
      </c>
      <c r="P246" s="24" t="s">
        <v>228</v>
      </c>
      <c r="Q246" s="24" t="s">
        <v>205</v>
      </c>
      <c r="R246" s="24" t="s">
        <v>29</v>
      </c>
      <c r="S246" s="24" t="s">
        <v>30</v>
      </c>
      <c r="T246" s="24" t="s">
        <v>31</v>
      </c>
      <c r="U246" s="24" t="s">
        <v>212</v>
      </c>
      <c r="V246" s="47" t="s">
        <v>58</v>
      </c>
    </row>
    <row r="247">
      <c r="A247" s="24" t="s">
        <v>80</v>
      </c>
      <c r="B247" s="24" t="s">
        <v>81</v>
      </c>
      <c r="C247" s="24" t="s">
        <v>89</v>
      </c>
      <c r="D247" s="24">
        <v>62270.11</v>
      </c>
      <c r="E247" s="24">
        <v>40499.0</v>
      </c>
      <c r="F247" s="24">
        <v>3273.0</v>
      </c>
      <c r="G247" s="48">
        <v>19.025392606171707</v>
      </c>
      <c r="H247" s="48">
        <v>1537.571544976419</v>
      </c>
      <c r="I247" s="49">
        <v>0.08081681029161214</v>
      </c>
      <c r="J247" s="24" t="s">
        <v>207</v>
      </c>
      <c r="K247" s="24" t="s">
        <v>201</v>
      </c>
      <c r="L247" s="24" t="s">
        <v>202</v>
      </c>
      <c r="M247" s="24" t="s">
        <v>240</v>
      </c>
      <c r="N247" s="24" t="s">
        <v>25</v>
      </c>
      <c r="O247" s="24" t="s">
        <v>126</v>
      </c>
      <c r="P247" s="24" t="s">
        <v>238</v>
      </c>
      <c r="Q247" s="24" t="s">
        <v>223</v>
      </c>
      <c r="R247" s="24" t="s">
        <v>47</v>
      </c>
      <c r="S247" s="24" t="s">
        <v>30</v>
      </c>
      <c r="T247" s="24" t="s">
        <v>31</v>
      </c>
      <c r="U247" s="24" t="s">
        <v>212</v>
      </c>
      <c r="V247" s="47" t="s">
        <v>90</v>
      </c>
    </row>
    <row r="248">
      <c r="A248" s="24" t="s">
        <v>111</v>
      </c>
      <c r="B248" s="24" t="s">
        <v>112</v>
      </c>
      <c r="C248" s="24" t="s">
        <v>57</v>
      </c>
      <c r="D248" s="24">
        <v>61287.35</v>
      </c>
      <c r="E248" s="24">
        <v>19302.0</v>
      </c>
      <c r="F248" s="24">
        <v>9301.0</v>
      </c>
      <c r="G248" s="48">
        <v>6.589329104397376</v>
      </c>
      <c r="H248" s="48">
        <v>3175.1813283597553</v>
      </c>
      <c r="I248" s="49">
        <v>0.4818671640244534</v>
      </c>
      <c r="J248" s="24" t="s">
        <v>239</v>
      </c>
      <c r="K248" s="24" t="s">
        <v>201</v>
      </c>
      <c r="L248" s="24" t="s">
        <v>208</v>
      </c>
      <c r="M248" s="24" t="s">
        <v>227</v>
      </c>
      <c r="N248" s="24" t="s">
        <v>25</v>
      </c>
      <c r="O248" s="24" t="s">
        <v>126</v>
      </c>
      <c r="P248" s="24" t="s">
        <v>228</v>
      </c>
      <c r="Q248" s="24" t="s">
        <v>205</v>
      </c>
      <c r="R248" s="24" t="s">
        <v>29</v>
      </c>
      <c r="S248" s="24" t="s">
        <v>30</v>
      </c>
      <c r="T248" s="24" t="s">
        <v>31</v>
      </c>
      <c r="U248" s="24" t="s">
        <v>212</v>
      </c>
      <c r="V248" s="47" t="s">
        <v>58</v>
      </c>
    </row>
    <row r="249">
      <c r="A249" s="24" t="s">
        <v>113</v>
      </c>
      <c r="B249" s="24" t="s">
        <v>114</v>
      </c>
      <c r="C249" s="24" t="s">
        <v>42</v>
      </c>
      <c r="D249" s="24">
        <v>61126.12</v>
      </c>
      <c r="E249" s="24">
        <v>49410.0</v>
      </c>
      <c r="F249" s="24">
        <v>7041.0</v>
      </c>
      <c r="G249" s="48">
        <v>8.681454338872319</v>
      </c>
      <c r="H249" s="48">
        <v>1237.1204209674156</v>
      </c>
      <c r="I249" s="49">
        <v>0.142501517911354</v>
      </c>
      <c r="J249" s="24" t="s">
        <v>239</v>
      </c>
      <c r="K249" s="24" t="s">
        <v>209</v>
      </c>
      <c r="L249" s="24" t="s">
        <v>208</v>
      </c>
      <c r="M249" s="24" t="s">
        <v>217</v>
      </c>
      <c r="N249" s="24" t="s">
        <v>25</v>
      </c>
      <c r="O249" s="24" t="s">
        <v>154</v>
      </c>
      <c r="P249" s="24" t="s">
        <v>218</v>
      </c>
      <c r="Q249" s="24" t="s">
        <v>219</v>
      </c>
      <c r="R249" s="24" t="s">
        <v>29</v>
      </c>
      <c r="S249" s="24" t="s">
        <v>43</v>
      </c>
      <c r="T249" s="24" t="s">
        <v>44</v>
      </c>
      <c r="U249" s="24" t="s">
        <v>220</v>
      </c>
      <c r="V249" s="47" t="s">
        <v>45</v>
      </c>
    </row>
    <row r="250">
      <c r="A250" s="24" t="s">
        <v>70</v>
      </c>
      <c r="B250" s="24" t="s">
        <v>71</v>
      </c>
      <c r="C250" s="24" t="s">
        <v>91</v>
      </c>
      <c r="D250" s="24">
        <v>60374.22</v>
      </c>
      <c r="E250" s="24">
        <v>19064.0</v>
      </c>
      <c r="F250" s="24">
        <v>8669.0</v>
      </c>
      <c r="G250" s="48">
        <v>6.964381128157804</v>
      </c>
      <c r="H250" s="48">
        <v>3166.922996223248</v>
      </c>
      <c r="I250" s="49">
        <v>0.45473143096936636</v>
      </c>
      <c r="J250" s="24" t="s">
        <v>200</v>
      </c>
      <c r="K250" s="24" t="s">
        <v>201</v>
      </c>
      <c r="L250" s="24" t="s">
        <v>230</v>
      </c>
      <c r="M250" s="24" t="s">
        <v>241</v>
      </c>
      <c r="N250" s="24" t="s">
        <v>25</v>
      </c>
      <c r="O250" s="24" t="s">
        <v>126</v>
      </c>
      <c r="P250" s="24" t="s">
        <v>242</v>
      </c>
      <c r="Q250" s="24" t="s">
        <v>205</v>
      </c>
      <c r="R250" s="24" t="s">
        <v>29</v>
      </c>
      <c r="S250" s="24" t="s">
        <v>30</v>
      </c>
      <c r="T250" s="24" t="s">
        <v>31</v>
      </c>
      <c r="U250" s="24" t="s">
        <v>212</v>
      </c>
      <c r="V250" s="47" t="s">
        <v>92</v>
      </c>
    </row>
    <row r="251">
      <c r="A251" s="24" t="s">
        <v>109</v>
      </c>
      <c r="B251" s="24" t="s">
        <v>110</v>
      </c>
      <c r="C251" s="24" t="s">
        <v>57</v>
      </c>
      <c r="D251" s="24">
        <v>60267.93</v>
      </c>
      <c r="E251" s="24">
        <v>19999.0</v>
      </c>
      <c r="F251" s="24">
        <v>6498.0</v>
      </c>
      <c r="G251" s="48">
        <v>9.274843028624192</v>
      </c>
      <c r="H251" s="48">
        <v>3013.547177358868</v>
      </c>
      <c r="I251" s="49">
        <v>0.3249162458122906</v>
      </c>
      <c r="J251" s="24" t="s">
        <v>239</v>
      </c>
      <c r="K251" s="24" t="s">
        <v>201</v>
      </c>
      <c r="L251" s="24" t="s">
        <v>244</v>
      </c>
      <c r="M251" s="24" t="s">
        <v>227</v>
      </c>
      <c r="N251" s="24" t="s">
        <v>25</v>
      </c>
      <c r="O251" s="24" t="s">
        <v>126</v>
      </c>
      <c r="P251" s="24" t="s">
        <v>228</v>
      </c>
      <c r="Q251" s="24" t="s">
        <v>205</v>
      </c>
      <c r="R251" s="24" t="s">
        <v>29</v>
      </c>
      <c r="S251" s="24" t="s">
        <v>30</v>
      </c>
      <c r="T251" s="24" t="s">
        <v>31</v>
      </c>
      <c r="U251" s="24" t="s">
        <v>212</v>
      </c>
      <c r="V251" s="47" t="s">
        <v>58</v>
      </c>
    </row>
    <row r="252">
      <c r="A252" s="24" t="s">
        <v>93</v>
      </c>
      <c r="B252" s="24" t="s">
        <v>94</v>
      </c>
      <c r="C252" s="24" t="s">
        <v>84</v>
      </c>
      <c r="D252" s="24">
        <v>59229.25</v>
      </c>
      <c r="E252" s="24">
        <v>20701.0</v>
      </c>
      <c r="F252" s="24">
        <v>7104.0</v>
      </c>
      <c r="G252" s="48">
        <v>8.337450731981981</v>
      </c>
      <c r="H252" s="48">
        <v>2861.1782039515</v>
      </c>
      <c r="I252" s="49">
        <v>0.3431718274479494</v>
      </c>
      <c r="J252" s="24" t="s">
        <v>243</v>
      </c>
      <c r="K252" s="24" t="s">
        <v>201</v>
      </c>
      <c r="L252" s="24" t="s">
        <v>202</v>
      </c>
      <c r="M252" s="24" t="s">
        <v>237</v>
      </c>
      <c r="N252" s="24" t="s">
        <v>25</v>
      </c>
      <c r="O252" s="24" t="s">
        <v>126</v>
      </c>
      <c r="P252" s="24" t="s">
        <v>238</v>
      </c>
      <c r="Q252" s="24" t="s">
        <v>205</v>
      </c>
      <c r="R252" s="24" t="s">
        <v>29</v>
      </c>
      <c r="S252" s="24" t="s">
        <v>30</v>
      </c>
      <c r="T252" s="24" t="s">
        <v>31</v>
      </c>
      <c r="U252" s="24" t="s">
        <v>212</v>
      </c>
      <c r="V252" s="47" t="s">
        <v>85</v>
      </c>
    </row>
    <row r="253">
      <c r="A253" s="24" t="s">
        <v>95</v>
      </c>
      <c r="B253" s="24" t="s">
        <v>96</v>
      </c>
      <c r="C253" s="24" t="s">
        <v>51</v>
      </c>
      <c r="D253" s="24">
        <v>59040.88</v>
      </c>
      <c r="E253" s="24">
        <v>26096.0</v>
      </c>
      <c r="F253" s="24">
        <v>6624.0</v>
      </c>
      <c r="G253" s="48">
        <v>8.913176328502415</v>
      </c>
      <c r="H253" s="48">
        <v>2262.4494175352547</v>
      </c>
      <c r="I253" s="49">
        <v>0.25383200490496627</v>
      </c>
      <c r="J253" s="24" t="s">
        <v>239</v>
      </c>
      <c r="K253" s="24" t="s">
        <v>209</v>
      </c>
      <c r="L253" s="24" t="s">
        <v>244</v>
      </c>
      <c r="M253" s="24" t="s">
        <v>226</v>
      </c>
      <c r="N253" s="24" t="s">
        <v>25</v>
      </c>
      <c r="O253" s="24" t="s">
        <v>126</v>
      </c>
      <c r="P253" s="24" t="s">
        <v>204</v>
      </c>
      <c r="Q253" s="24" t="s">
        <v>205</v>
      </c>
      <c r="R253" s="24" t="s">
        <v>29</v>
      </c>
      <c r="S253" s="24" t="s">
        <v>30</v>
      </c>
      <c r="T253" s="24" t="s">
        <v>31</v>
      </c>
      <c r="U253" s="24" t="s">
        <v>212</v>
      </c>
      <c r="V253" s="47" t="s">
        <v>52</v>
      </c>
    </row>
    <row r="254">
      <c r="A254" s="24" t="s">
        <v>107</v>
      </c>
      <c r="B254" s="24" t="s">
        <v>108</v>
      </c>
      <c r="C254" s="24" t="s">
        <v>57</v>
      </c>
      <c r="D254" s="24">
        <v>58691.42</v>
      </c>
      <c r="E254" s="24">
        <v>20872.0</v>
      </c>
      <c r="F254" s="24">
        <v>7533.0</v>
      </c>
      <c r="G254" s="48">
        <v>7.791241205363069</v>
      </c>
      <c r="H254" s="48">
        <v>2811.9691452663856</v>
      </c>
      <c r="I254" s="49">
        <v>0.3609141433499425</v>
      </c>
      <c r="J254" s="24" t="s">
        <v>239</v>
      </c>
      <c r="K254" s="24" t="s">
        <v>209</v>
      </c>
      <c r="L254" s="24" t="s">
        <v>216</v>
      </c>
      <c r="M254" s="24" t="s">
        <v>227</v>
      </c>
      <c r="N254" s="24" t="s">
        <v>25</v>
      </c>
      <c r="O254" s="24" t="s">
        <v>126</v>
      </c>
      <c r="P254" s="24" t="s">
        <v>228</v>
      </c>
      <c r="Q254" s="24" t="s">
        <v>205</v>
      </c>
      <c r="R254" s="24" t="s">
        <v>29</v>
      </c>
      <c r="S254" s="24" t="s">
        <v>30</v>
      </c>
      <c r="T254" s="24" t="s">
        <v>31</v>
      </c>
      <c r="U254" s="24" t="s">
        <v>212</v>
      </c>
      <c r="V254" s="47" t="s">
        <v>58</v>
      </c>
    </row>
    <row r="255">
      <c r="A255" s="24" t="s">
        <v>76</v>
      </c>
      <c r="B255" s="24" t="s">
        <v>77</v>
      </c>
      <c r="C255" s="24" t="s">
        <v>84</v>
      </c>
      <c r="D255" s="24">
        <v>57781.47</v>
      </c>
      <c r="E255" s="24">
        <v>20820.0</v>
      </c>
      <c r="F255" s="24">
        <v>6519.0</v>
      </c>
      <c r="G255" s="48">
        <v>8.863548090197883</v>
      </c>
      <c r="H255" s="48">
        <v>2775.28674351585</v>
      </c>
      <c r="I255" s="49">
        <v>0.31311239193083573</v>
      </c>
      <c r="J255" s="24" t="s">
        <v>233</v>
      </c>
      <c r="K255" s="24" t="s">
        <v>201</v>
      </c>
      <c r="L255" s="24" t="s">
        <v>202</v>
      </c>
      <c r="M255" s="24" t="s">
        <v>237</v>
      </c>
      <c r="N255" s="24" t="s">
        <v>25</v>
      </c>
      <c r="O255" s="24" t="s">
        <v>126</v>
      </c>
      <c r="P255" s="24" t="s">
        <v>238</v>
      </c>
      <c r="Q255" s="24" t="s">
        <v>205</v>
      </c>
      <c r="R255" s="24" t="s">
        <v>29</v>
      </c>
      <c r="S255" s="24" t="s">
        <v>30</v>
      </c>
      <c r="T255" s="24" t="s">
        <v>31</v>
      </c>
      <c r="U255" s="24" t="s">
        <v>212</v>
      </c>
      <c r="V255" s="47" t="s">
        <v>85</v>
      </c>
    </row>
    <row r="256">
      <c r="A256" s="24" t="s">
        <v>66</v>
      </c>
      <c r="B256" s="24" t="s">
        <v>67</v>
      </c>
      <c r="C256" s="24" t="s">
        <v>91</v>
      </c>
      <c r="D256" s="24">
        <v>56815.43</v>
      </c>
      <c r="E256" s="24">
        <v>19021.0</v>
      </c>
      <c r="F256" s="24">
        <v>8383.0</v>
      </c>
      <c r="G256" s="48">
        <v>6.777457950614338</v>
      </c>
      <c r="H256" s="48">
        <v>2986.9843856789867</v>
      </c>
      <c r="I256" s="49">
        <v>0.44072341096682616</v>
      </c>
      <c r="J256" s="24" t="s">
        <v>213</v>
      </c>
      <c r="K256" s="24" t="s">
        <v>201</v>
      </c>
      <c r="L256" s="24" t="s">
        <v>230</v>
      </c>
      <c r="M256" s="24" t="s">
        <v>241</v>
      </c>
      <c r="N256" s="24" t="s">
        <v>25</v>
      </c>
      <c r="O256" s="24" t="s">
        <v>126</v>
      </c>
      <c r="P256" s="24" t="s">
        <v>242</v>
      </c>
      <c r="Q256" s="24" t="s">
        <v>205</v>
      </c>
      <c r="R256" s="24" t="s">
        <v>29</v>
      </c>
      <c r="S256" s="24" t="s">
        <v>30</v>
      </c>
      <c r="T256" s="24" t="s">
        <v>31</v>
      </c>
      <c r="U256" s="24" t="s">
        <v>212</v>
      </c>
      <c r="V256" s="47" t="s">
        <v>92</v>
      </c>
    </row>
    <row r="257">
      <c r="A257" s="24" t="s">
        <v>66</v>
      </c>
      <c r="B257" s="24" t="s">
        <v>67</v>
      </c>
      <c r="C257" s="24" t="s">
        <v>101</v>
      </c>
      <c r="D257" s="24">
        <v>55654.86</v>
      </c>
      <c r="E257" s="24">
        <v>24143.0</v>
      </c>
      <c r="F257" s="24">
        <v>5689.0</v>
      </c>
      <c r="G257" s="48">
        <v>9.782889787308841</v>
      </c>
      <c r="H257" s="48">
        <v>2305.2172472352236</v>
      </c>
      <c r="I257" s="49">
        <v>0.23563765894876362</v>
      </c>
      <c r="J257" s="24" t="s">
        <v>213</v>
      </c>
      <c r="K257" s="24" t="s">
        <v>201</v>
      </c>
      <c r="L257" s="24" t="s">
        <v>230</v>
      </c>
      <c r="M257" s="24" t="s">
        <v>246</v>
      </c>
      <c r="N257" s="24" t="s">
        <v>25</v>
      </c>
      <c r="O257" s="24" t="s">
        <v>172</v>
      </c>
      <c r="P257" s="24" t="s">
        <v>247</v>
      </c>
      <c r="Q257" s="24" t="s">
        <v>248</v>
      </c>
      <c r="R257" s="24" t="s">
        <v>47</v>
      </c>
      <c r="S257" s="24" t="s">
        <v>43</v>
      </c>
      <c r="T257" s="24" t="s">
        <v>44</v>
      </c>
      <c r="U257" s="24" t="s">
        <v>212</v>
      </c>
      <c r="V257" s="47" t="s">
        <v>102</v>
      </c>
    </row>
    <row r="258">
      <c r="A258" s="24" t="s">
        <v>111</v>
      </c>
      <c r="B258" s="24" t="s">
        <v>112</v>
      </c>
      <c r="C258" s="24" t="s">
        <v>46</v>
      </c>
      <c r="D258" s="24">
        <v>55304.89</v>
      </c>
      <c r="E258" s="24">
        <v>21404.0</v>
      </c>
      <c r="F258" s="24">
        <v>4647.0</v>
      </c>
      <c r="G258" s="48">
        <v>11.901202926619325</v>
      </c>
      <c r="H258" s="48">
        <v>2583.8576901513734</v>
      </c>
      <c r="I258" s="49">
        <v>0.21710895159783217</v>
      </c>
      <c r="J258" s="24" t="s">
        <v>239</v>
      </c>
      <c r="K258" s="24" t="s">
        <v>201</v>
      </c>
      <c r="L258" s="24" t="s">
        <v>208</v>
      </c>
      <c r="M258" s="24" t="s">
        <v>221</v>
      </c>
      <c r="N258" s="24" t="s">
        <v>25</v>
      </c>
      <c r="O258" s="24" t="s">
        <v>126</v>
      </c>
      <c r="P258" s="24" t="s">
        <v>222</v>
      </c>
      <c r="Q258" s="24" t="s">
        <v>223</v>
      </c>
      <c r="R258" s="24" t="s">
        <v>47</v>
      </c>
      <c r="S258" s="24" t="s">
        <v>30</v>
      </c>
      <c r="T258" s="24" t="s">
        <v>31</v>
      </c>
      <c r="U258" s="24" t="s">
        <v>206</v>
      </c>
      <c r="V258" s="47" t="s">
        <v>48</v>
      </c>
    </row>
    <row r="259">
      <c r="A259" s="24" t="s">
        <v>103</v>
      </c>
      <c r="B259" s="24" t="s">
        <v>104</v>
      </c>
      <c r="C259" s="24" t="s">
        <v>68</v>
      </c>
      <c r="D259" s="24">
        <v>55218.43</v>
      </c>
      <c r="E259" s="24">
        <v>26677.0</v>
      </c>
      <c r="F259" s="24">
        <v>3476.0</v>
      </c>
      <c r="G259" s="48">
        <v>15.885624280782508</v>
      </c>
      <c r="H259" s="48">
        <v>2069.889042995839</v>
      </c>
      <c r="I259" s="49">
        <v>0.13029950894028564</v>
      </c>
      <c r="J259" s="24" t="s">
        <v>243</v>
      </c>
      <c r="K259" s="24" t="s">
        <v>201</v>
      </c>
      <c r="L259" s="24" t="s">
        <v>216</v>
      </c>
      <c r="M259" s="24" t="s">
        <v>231</v>
      </c>
      <c r="N259" s="24" t="s">
        <v>25</v>
      </c>
      <c r="O259" s="24" t="s">
        <v>162</v>
      </c>
      <c r="P259" s="24" t="s">
        <v>215</v>
      </c>
      <c r="Q259" s="24" t="s">
        <v>223</v>
      </c>
      <c r="R259" s="24" t="s">
        <v>47</v>
      </c>
      <c r="S259" s="24" t="s">
        <v>30</v>
      </c>
      <c r="T259" s="24" t="s">
        <v>31</v>
      </c>
      <c r="U259" s="24" t="s">
        <v>212</v>
      </c>
      <c r="V259" s="47" t="s">
        <v>69</v>
      </c>
    </row>
    <row r="260">
      <c r="A260" s="24" t="s">
        <v>80</v>
      </c>
      <c r="B260" s="24" t="s">
        <v>81</v>
      </c>
      <c r="C260" s="24" t="s">
        <v>101</v>
      </c>
      <c r="D260" s="24">
        <v>55080.72</v>
      </c>
      <c r="E260" s="24">
        <v>35614.0</v>
      </c>
      <c r="F260" s="24">
        <v>3190.0</v>
      </c>
      <c r="G260" s="48">
        <v>17.266683385579938</v>
      </c>
      <c r="H260" s="48">
        <v>1546.603021283765</v>
      </c>
      <c r="I260" s="49">
        <v>0.0895715168192284</v>
      </c>
      <c r="J260" s="24" t="s">
        <v>207</v>
      </c>
      <c r="K260" s="24" t="s">
        <v>201</v>
      </c>
      <c r="L260" s="24" t="s">
        <v>202</v>
      </c>
      <c r="M260" s="24" t="s">
        <v>246</v>
      </c>
      <c r="N260" s="24" t="s">
        <v>25</v>
      </c>
      <c r="O260" s="24" t="s">
        <v>172</v>
      </c>
      <c r="P260" s="24" t="s">
        <v>247</v>
      </c>
      <c r="Q260" s="24" t="s">
        <v>248</v>
      </c>
      <c r="R260" s="24" t="s">
        <v>47</v>
      </c>
      <c r="S260" s="24" t="s">
        <v>43</v>
      </c>
      <c r="T260" s="24" t="s">
        <v>44</v>
      </c>
      <c r="U260" s="24" t="s">
        <v>212</v>
      </c>
      <c r="V260" s="47" t="s">
        <v>102</v>
      </c>
    </row>
    <row r="261">
      <c r="A261" s="24" t="s">
        <v>87</v>
      </c>
      <c r="B261" s="24" t="s">
        <v>88</v>
      </c>
      <c r="C261" s="24" t="s">
        <v>82</v>
      </c>
      <c r="D261" s="24">
        <v>54630.81</v>
      </c>
      <c r="E261" s="24">
        <v>29368.0</v>
      </c>
      <c r="F261" s="24">
        <v>6853.0</v>
      </c>
      <c r="G261" s="48">
        <v>7.9718094265285275</v>
      </c>
      <c r="H261" s="48">
        <v>1860.2155407245982</v>
      </c>
      <c r="I261" s="49">
        <v>0.23334922364478344</v>
      </c>
      <c r="J261" s="24" t="s">
        <v>239</v>
      </c>
      <c r="K261" s="24" t="s">
        <v>201</v>
      </c>
      <c r="L261" s="24" t="s">
        <v>202</v>
      </c>
      <c r="M261" s="24" t="s">
        <v>234</v>
      </c>
      <c r="N261" s="24" t="s">
        <v>25</v>
      </c>
      <c r="O261" s="24" t="s">
        <v>172</v>
      </c>
      <c r="P261" s="24" t="s">
        <v>235</v>
      </c>
      <c r="Q261" s="24" t="s">
        <v>205</v>
      </c>
      <c r="R261" s="24" t="s">
        <v>29</v>
      </c>
      <c r="S261" s="24" t="s">
        <v>30</v>
      </c>
      <c r="T261" s="24" t="s">
        <v>31</v>
      </c>
      <c r="U261" s="24" t="s">
        <v>212</v>
      </c>
      <c r="V261" s="47" t="s">
        <v>86</v>
      </c>
    </row>
    <row r="262">
      <c r="A262" s="24" t="s">
        <v>60</v>
      </c>
      <c r="B262" s="24" t="s">
        <v>61</v>
      </c>
      <c r="C262" s="24" t="s">
        <v>89</v>
      </c>
      <c r="D262" s="24">
        <v>54582.3</v>
      </c>
      <c r="E262" s="24">
        <v>21034.0</v>
      </c>
      <c r="F262" s="24">
        <v>4507.0</v>
      </c>
      <c r="G262" s="48">
        <v>12.110561349012647</v>
      </c>
      <c r="H262" s="48">
        <v>2594.9557858704957</v>
      </c>
      <c r="I262" s="49">
        <v>0.21427213083578966</v>
      </c>
      <c r="J262" s="24" t="s">
        <v>200</v>
      </c>
      <c r="K262" s="24" t="s">
        <v>201</v>
      </c>
      <c r="L262" s="24" t="s">
        <v>208</v>
      </c>
      <c r="M262" s="24" t="s">
        <v>240</v>
      </c>
      <c r="N262" s="24" t="s">
        <v>25</v>
      </c>
      <c r="O262" s="24" t="s">
        <v>126</v>
      </c>
      <c r="P262" s="24" t="s">
        <v>238</v>
      </c>
      <c r="Q262" s="24" t="s">
        <v>223</v>
      </c>
      <c r="R262" s="24" t="s">
        <v>47</v>
      </c>
      <c r="S262" s="24" t="s">
        <v>30</v>
      </c>
      <c r="T262" s="24" t="s">
        <v>31</v>
      </c>
      <c r="U262" s="24" t="s">
        <v>212</v>
      </c>
      <c r="V262" s="47" t="s">
        <v>90</v>
      </c>
    </row>
    <row r="263">
      <c r="A263" s="24" t="s">
        <v>60</v>
      </c>
      <c r="B263" s="24" t="s">
        <v>61</v>
      </c>
      <c r="C263" s="24" t="s">
        <v>91</v>
      </c>
      <c r="D263" s="24">
        <v>54429.93</v>
      </c>
      <c r="E263" s="24">
        <v>17372.0</v>
      </c>
      <c r="F263" s="24">
        <v>7228.0</v>
      </c>
      <c r="G263" s="48">
        <v>7.530427504150526</v>
      </c>
      <c r="H263" s="48">
        <v>3133.1988256965233</v>
      </c>
      <c r="I263" s="49">
        <v>0.41607183974211376</v>
      </c>
      <c r="J263" s="24" t="s">
        <v>200</v>
      </c>
      <c r="K263" s="24" t="s">
        <v>201</v>
      </c>
      <c r="L263" s="24" t="s">
        <v>208</v>
      </c>
      <c r="M263" s="24" t="s">
        <v>241</v>
      </c>
      <c r="N263" s="24" t="s">
        <v>25</v>
      </c>
      <c r="O263" s="24" t="s">
        <v>126</v>
      </c>
      <c r="P263" s="24" t="s">
        <v>242</v>
      </c>
      <c r="Q263" s="24" t="s">
        <v>205</v>
      </c>
      <c r="R263" s="24" t="s">
        <v>29</v>
      </c>
      <c r="S263" s="24" t="s">
        <v>30</v>
      </c>
      <c r="T263" s="24" t="s">
        <v>31</v>
      </c>
      <c r="U263" s="24" t="s">
        <v>212</v>
      </c>
      <c r="V263" s="47" t="s">
        <v>92</v>
      </c>
    </row>
    <row r="264">
      <c r="A264" s="24" t="s">
        <v>105</v>
      </c>
      <c r="B264" s="24" t="s">
        <v>106</v>
      </c>
      <c r="C264" s="24" t="s">
        <v>42</v>
      </c>
      <c r="D264" s="24">
        <v>53927.32</v>
      </c>
      <c r="E264" s="24">
        <v>46228.0</v>
      </c>
      <c r="F264" s="24">
        <v>5817.0</v>
      </c>
      <c r="G264" s="48">
        <v>9.270641223998625</v>
      </c>
      <c r="H264" s="48">
        <v>1166.551008047071</v>
      </c>
      <c r="I264" s="49">
        <v>0.1258328285887341</v>
      </c>
      <c r="J264" s="24" t="s">
        <v>239</v>
      </c>
      <c r="K264" s="24" t="s">
        <v>201</v>
      </c>
      <c r="L264" s="24" t="s">
        <v>216</v>
      </c>
      <c r="M264" s="24" t="s">
        <v>217</v>
      </c>
      <c r="N264" s="24" t="s">
        <v>25</v>
      </c>
      <c r="O264" s="24" t="s">
        <v>154</v>
      </c>
      <c r="P264" s="24" t="s">
        <v>218</v>
      </c>
      <c r="Q264" s="24" t="s">
        <v>219</v>
      </c>
      <c r="R264" s="24" t="s">
        <v>29</v>
      </c>
      <c r="S264" s="24" t="s">
        <v>43</v>
      </c>
      <c r="T264" s="24" t="s">
        <v>44</v>
      </c>
      <c r="U264" s="24" t="s">
        <v>220</v>
      </c>
      <c r="V264" s="47" t="s">
        <v>45</v>
      </c>
    </row>
    <row r="265">
      <c r="A265" s="24" t="s">
        <v>80</v>
      </c>
      <c r="B265" s="24" t="s">
        <v>81</v>
      </c>
      <c r="C265" s="24" t="s">
        <v>72</v>
      </c>
      <c r="D265" s="24">
        <v>53748.56</v>
      </c>
      <c r="E265" s="24">
        <v>39223.0</v>
      </c>
      <c r="F265" s="24">
        <v>7733.0</v>
      </c>
      <c r="G265" s="48">
        <v>6.950544420018104</v>
      </c>
      <c r="H265" s="48">
        <v>1370.332712949035</v>
      </c>
      <c r="I265" s="49">
        <v>0.19715473064273514</v>
      </c>
      <c r="J265" s="24" t="s">
        <v>207</v>
      </c>
      <c r="K265" s="24" t="s">
        <v>201</v>
      </c>
      <c r="L265" s="24" t="s">
        <v>202</v>
      </c>
      <c r="M265" s="24" t="s">
        <v>232</v>
      </c>
      <c r="N265" s="24" t="s">
        <v>25</v>
      </c>
      <c r="O265" s="24" t="s">
        <v>126</v>
      </c>
      <c r="P265" s="24" t="s">
        <v>204</v>
      </c>
      <c r="Q265" s="24" t="s">
        <v>205</v>
      </c>
      <c r="R265" s="24" t="s">
        <v>29</v>
      </c>
      <c r="S265" s="24" t="s">
        <v>30</v>
      </c>
      <c r="T265" s="24" t="s">
        <v>31</v>
      </c>
      <c r="U265" s="24" t="s">
        <v>212</v>
      </c>
      <c r="V265" s="47" t="s">
        <v>73</v>
      </c>
    </row>
    <row r="266">
      <c r="A266" s="24" t="s">
        <v>76</v>
      </c>
      <c r="B266" s="24" t="s">
        <v>77</v>
      </c>
      <c r="C266" s="24" t="s">
        <v>46</v>
      </c>
      <c r="D266" s="24">
        <v>53210.41</v>
      </c>
      <c r="E266" s="24">
        <v>26585.0</v>
      </c>
      <c r="F266" s="24">
        <v>3172.0</v>
      </c>
      <c r="G266" s="48">
        <v>16.77503467843632</v>
      </c>
      <c r="H266" s="48">
        <v>2001.5200300921574</v>
      </c>
      <c r="I266" s="49">
        <v>0.11931540342298289</v>
      </c>
      <c r="J266" s="24" t="s">
        <v>233</v>
      </c>
      <c r="K266" s="24" t="s">
        <v>201</v>
      </c>
      <c r="L266" s="24" t="s">
        <v>202</v>
      </c>
      <c r="M266" s="24" t="s">
        <v>221</v>
      </c>
      <c r="N266" s="24" t="s">
        <v>25</v>
      </c>
      <c r="O266" s="24" t="s">
        <v>126</v>
      </c>
      <c r="P266" s="24" t="s">
        <v>222</v>
      </c>
      <c r="Q266" s="24" t="s">
        <v>223</v>
      </c>
      <c r="R266" s="24" t="s">
        <v>47</v>
      </c>
      <c r="S266" s="24" t="s">
        <v>30</v>
      </c>
      <c r="T266" s="24" t="s">
        <v>31</v>
      </c>
      <c r="U266" s="24" t="s">
        <v>206</v>
      </c>
      <c r="V266" s="47" t="s">
        <v>48</v>
      </c>
    </row>
    <row r="267">
      <c r="A267" s="24" t="s">
        <v>97</v>
      </c>
      <c r="B267" s="24" t="s">
        <v>98</v>
      </c>
      <c r="C267" s="24" t="s">
        <v>46</v>
      </c>
      <c r="D267" s="24">
        <v>52766.87</v>
      </c>
      <c r="E267" s="24">
        <v>18675.0</v>
      </c>
      <c r="F267" s="24">
        <v>3140.0</v>
      </c>
      <c r="G267" s="48">
        <v>16.80473566878981</v>
      </c>
      <c r="H267" s="48">
        <v>2825.5352074966536</v>
      </c>
      <c r="I267" s="49">
        <v>0.1681392235609103</v>
      </c>
      <c r="J267" s="24" t="s">
        <v>239</v>
      </c>
      <c r="K267" s="24" t="s">
        <v>209</v>
      </c>
      <c r="L267" s="24" t="s">
        <v>202</v>
      </c>
      <c r="M267" s="24" t="s">
        <v>221</v>
      </c>
      <c r="N267" s="24" t="s">
        <v>25</v>
      </c>
      <c r="O267" s="24" t="s">
        <v>126</v>
      </c>
      <c r="P267" s="24" t="s">
        <v>222</v>
      </c>
      <c r="Q267" s="24" t="s">
        <v>223</v>
      </c>
      <c r="R267" s="24" t="s">
        <v>47</v>
      </c>
      <c r="S267" s="24" t="s">
        <v>30</v>
      </c>
      <c r="T267" s="24" t="s">
        <v>31</v>
      </c>
      <c r="U267" s="24" t="s">
        <v>206</v>
      </c>
      <c r="V267" s="47" t="s">
        <v>48</v>
      </c>
    </row>
    <row r="268">
      <c r="A268" s="24" t="s">
        <v>55</v>
      </c>
      <c r="B268" s="24" t="s">
        <v>56</v>
      </c>
      <c r="C268" s="24" t="s">
        <v>101</v>
      </c>
      <c r="D268" s="24">
        <v>52099.65</v>
      </c>
      <c r="E268" s="24">
        <v>22716.0</v>
      </c>
      <c r="F268" s="24">
        <v>5052.0</v>
      </c>
      <c r="G268" s="48">
        <v>10.312678147268409</v>
      </c>
      <c r="H268" s="48">
        <v>2293.5221870047544</v>
      </c>
      <c r="I268" s="49">
        <v>0.22239830956154252</v>
      </c>
      <c r="J268" s="24" t="s">
        <v>213</v>
      </c>
      <c r="K268" s="24" t="s">
        <v>201</v>
      </c>
      <c r="L268" s="24" t="s">
        <v>216</v>
      </c>
      <c r="M268" s="24" t="s">
        <v>246</v>
      </c>
      <c r="N268" s="24" t="s">
        <v>25</v>
      </c>
      <c r="O268" s="24" t="s">
        <v>172</v>
      </c>
      <c r="P268" s="24" t="s">
        <v>247</v>
      </c>
      <c r="Q268" s="24" t="s">
        <v>248</v>
      </c>
      <c r="R268" s="24" t="s">
        <v>47</v>
      </c>
      <c r="S268" s="24" t="s">
        <v>43</v>
      </c>
      <c r="T268" s="24" t="s">
        <v>44</v>
      </c>
      <c r="U268" s="24" t="s">
        <v>212</v>
      </c>
      <c r="V268" s="47" t="s">
        <v>102</v>
      </c>
    </row>
    <row r="269">
      <c r="A269" s="24" t="s">
        <v>107</v>
      </c>
      <c r="B269" s="24" t="s">
        <v>108</v>
      </c>
      <c r="C269" s="24" t="s">
        <v>51</v>
      </c>
      <c r="D269" s="24">
        <v>51186.94</v>
      </c>
      <c r="E269" s="24">
        <v>31834.0</v>
      </c>
      <c r="F269" s="24">
        <v>5814.0</v>
      </c>
      <c r="G269" s="48">
        <v>8.804083247334022</v>
      </c>
      <c r="H269" s="48">
        <v>1607.9330275805744</v>
      </c>
      <c r="I269" s="49">
        <v>0.1826349186404473</v>
      </c>
      <c r="J269" s="24" t="s">
        <v>239</v>
      </c>
      <c r="K269" s="24" t="s">
        <v>209</v>
      </c>
      <c r="L269" s="24" t="s">
        <v>216</v>
      </c>
      <c r="M269" s="24" t="s">
        <v>226</v>
      </c>
      <c r="N269" s="24" t="s">
        <v>25</v>
      </c>
      <c r="O269" s="24" t="s">
        <v>126</v>
      </c>
      <c r="P269" s="24" t="s">
        <v>204</v>
      </c>
      <c r="Q269" s="24" t="s">
        <v>205</v>
      </c>
      <c r="R269" s="24" t="s">
        <v>29</v>
      </c>
      <c r="S269" s="24" t="s">
        <v>30</v>
      </c>
      <c r="T269" s="24" t="s">
        <v>31</v>
      </c>
      <c r="U269" s="24" t="s">
        <v>212</v>
      </c>
      <c r="V269" s="47" t="s">
        <v>52</v>
      </c>
    </row>
    <row r="270">
      <c r="A270" s="24" t="s">
        <v>99</v>
      </c>
      <c r="B270" s="24" t="s">
        <v>100</v>
      </c>
      <c r="C270" s="24" t="s">
        <v>84</v>
      </c>
      <c r="D270" s="24">
        <v>51060.74</v>
      </c>
      <c r="E270" s="24">
        <v>18720.0</v>
      </c>
      <c r="F270" s="24">
        <v>7098.0</v>
      </c>
      <c r="G270" s="48">
        <v>7.193679909833755</v>
      </c>
      <c r="H270" s="48">
        <v>2727.6036324786323</v>
      </c>
      <c r="I270" s="49">
        <v>0.37916666666666665</v>
      </c>
      <c r="J270" s="24" t="s">
        <v>245</v>
      </c>
      <c r="K270" s="24" t="s">
        <v>201</v>
      </c>
      <c r="L270" s="24" t="s">
        <v>216</v>
      </c>
      <c r="M270" s="24" t="s">
        <v>237</v>
      </c>
      <c r="N270" s="24" t="s">
        <v>25</v>
      </c>
      <c r="O270" s="24" t="s">
        <v>126</v>
      </c>
      <c r="P270" s="24" t="s">
        <v>238</v>
      </c>
      <c r="Q270" s="24" t="s">
        <v>205</v>
      </c>
      <c r="R270" s="24" t="s">
        <v>29</v>
      </c>
      <c r="S270" s="24" t="s">
        <v>30</v>
      </c>
      <c r="T270" s="24" t="s">
        <v>31</v>
      </c>
      <c r="U270" s="24" t="s">
        <v>212</v>
      </c>
      <c r="V270" s="47" t="s">
        <v>85</v>
      </c>
    </row>
    <row r="271">
      <c r="A271" s="24" t="s">
        <v>109</v>
      </c>
      <c r="B271" s="24" t="s">
        <v>110</v>
      </c>
      <c r="C271" s="24" t="s">
        <v>68</v>
      </c>
      <c r="D271" s="24">
        <v>50802.04</v>
      </c>
      <c r="E271" s="24">
        <v>19227.0</v>
      </c>
      <c r="F271" s="24">
        <v>2438.0</v>
      </c>
      <c r="G271" s="48">
        <v>20.837588187038556</v>
      </c>
      <c r="H271" s="48">
        <v>2642.2239558953556</v>
      </c>
      <c r="I271" s="49">
        <v>0.12680085296718158</v>
      </c>
      <c r="J271" s="24" t="s">
        <v>239</v>
      </c>
      <c r="K271" s="24" t="s">
        <v>201</v>
      </c>
      <c r="L271" s="24" t="s">
        <v>244</v>
      </c>
      <c r="M271" s="24" t="s">
        <v>231</v>
      </c>
      <c r="N271" s="24" t="s">
        <v>25</v>
      </c>
      <c r="O271" s="24" t="s">
        <v>162</v>
      </c>
      <c r="P271" s="24" t="s">
        <v>215</v>
      </c>
      <c r="Q271" s="24" t="s">
        <v>223</v>
      </c>
      <c r="R271" s="24" t="s">
        <v>47</v>
      </c>
      <c r="S271" s="24" t="s">
        <v>30</v>
      </c>
      <c r="T271" s="24" t="s">
        <v>31</v>
      </c>
      <c r="U271" s="24" t="s">
        <v>212</v>
      </c>
      <c r="V271" s="47" t="s">
        <v>69</v>
      </c>
    </row>
    <row r="272">
      <c r="A272" s="24" t="s">
        <v>99</v>
      </c>
      <c r="B272" s="24" t="s">
        <v>100</v>
      </c>
      <c r="C272" s="24" t="s">
        <v>57</v>
      </c>
      <c r="D272" s="24">
        <v>50629.86</v>
      </c>
      <c r="E272" s="24">
        <v>18057.0</v>
      </c>
      <c r="F272" s="24">
        <v>8155.0</v>
      </c>
      <c r="G272" s="48">
        <v>6.208443899448191</v>
      </c>
      <c r="H272" s="48">
        <v>2803.8910117959795</v>
      </c>
      <c r="I272" s="49">
        <v>0.4516254084288642</v>
      </c>
      <c r="J272" s="24" t="s">
        <v>245</v>
      </c>
      <c r="K272" s="24" t="s">
        <v>201</v>
      </c>
      <c r="L272" s="24" t="s">
        <v>216</v>
      </c>
      <c r="M272" s="24" t="s">
        <v>227</v>
      </c>
      <c r="N272" s="24" t="s">
        <v>25</v>
      </c>
      <c r="O272" s="24" t="s">
        <v>126</v>
      </c>
      <c r="P272" s="24" t="s">
        <v>228</v>
      </c>
      <c r="Q272" s="24" t="s">
        <v>205</v>
      </c>
      <c r="R272" s="24" t="s">
        <v>29</v>
      </c>
      <c r="S272" s="24" t="s">
        <v>30</v>
      </c>
      <c r="T272" s="24" t="s">
        <v>31</v>
      </c>
      <c r="U272" s="24" t="s">
        <v>212</v>
      </c>
      <c r="V272" s="47" t="s">
        <v>58</v>
      </c>
    </row>
    <row r="273">
      <c r="A273" s="24" t="s">
        <v>107</v>
      </c>
      <c r="B273" s="24" t="s">
        <v>108</v>
      </c>
      <c r="C273" s="24" t="s">
        <v>72</v>
      </c>
      <c r="D273" s="24">
        <v>49259.22</v>
      </c>
      <c r="E273" s="24">
        <v>22149.0</v>
      </c>
      <c r="F273" s="24">
        <v>5976.0</v>
      </c>
      <c r="G273" s="48">
        <v>8.242841365461848</v>
      </c>
      <c r="H273" s="48">
        <v>2223.992956792632</v>
      </c>
      <c r="I273" s="49">
        <v>0.2698090207232832</v>
      </c>
      <c r="J273" s="24" t="s">
        <v>239</v>
      </c>
      <c r="K273" s="24" t="s">
        <v>209</v>
      </c>
      <c r="L273" s="24" t="s">
        <v>216</v>
      </c>
      <c r="M273" s="24" t="s">
        <v>232</v>
      </c>
      <c r="N273" s="24" t="s">
        <v>25</v>
      </c>
      <c r="O273" s="24" t="s">
        <v>126</v>
      </c>
      <c r="P273" s="24" t="s">
        <v>204</v>
      </c>
      <c r="Q273" s="24" t="s">
        <v>205</v>
      </c>
      <c r="R273" s="24" t="s">
        <v>29</v>
      </c>
      <c r="S273" s="24" t="s">
        <v>30</v>
      </c>
      <c r="T273" s="24" t="s">
        <v>31</v>
      </c>
      <c r="U273" s="24" t="s">
        <v>212</v>
      </c>
      <c r="V273" s="47" t="s">
        <v>73</v>
      </c>
    </row>
    <row r="274">
      <c r="A274" s="24" t="s">
        <v>113</v>
      </c>
      <c r="B274" s="24" t="s">
        <v>114</v>
      </c>
      <c r="C274" s="24" t="s">
        <v>24</v>
      </c>
      <c r="D274" s="24">
        <v>49016.15</v>
      </c>
      <c r="E274" s="24">
        <v>15710.0</v>
      </c>
      <c r="F274" s="24">
        <v>8297.0</v>
      </c>
      <c r="G274" s="48">
        <v>5.907695552609377</v>
      </c>
      <c r="H274" s="48">
        <v>3120.0604710375555</v>
      </c>
      <c r="I274" s="49">
        <v>0.5281349458943349</v>
      </c>
      <c r="J274" s="24" t="s">
        <v>239</v>
      </c>
      <c r="K274" s="24" t="s">
        <v>209</v>
      </c>
      <c r="L274" s="24" t="s">
        <v>208</v>
      </c>
      <c r="M274" s="24" t="s">
        <v>203</v>
      </c>
      <c r="N274" s="24" t="s">
        <v>25</v>
      </c>
      <c r="O274" s="24" t="s">
        <v>126</v>
      </c>
      <c r="P274" s="24" t="s">
        <v>204</v>
      </c>
      <c r="Q274" s="24" t="s">
        <v>205</v>
      </c>
      <c r="R274" s="24" t="s">
        <v>29</v>
      </c>
      <c r="S274" s="24" t="s">
        <v>30</v>
      </c>
      <c r="T274" s="24" t="s">
        <v>31</v>
      </c>
      <c r="U274" s="24" t="s">
        <v>206</v>
      </c>
      <c r="V274" s="24" t="s">
        <v>26</v>
      </c>
    </row>
    <row r="275">
      <c r="A275" s="24" t="s">
        <v>109</v>
      </c>
      <c r="B275" s="24" t="s">
        <v>110</v>
      </c>
      <c r="C275" s="24" t="s">
        <v>82</v>
      </c>
      <c r="D275" s="24">
        <v>48977.59</v>
      </c>
      <c r="E275" s="24">
        <v>25907.0</v>
      </c>
      <c r="F275" s="24">
        <v>5472.0</v>
      </c>
      <c r="G275" s="48">
        <v>8.950582967836256</v>
      </c>
      <c r="H275" s="48">
        <v>1890.5156907399544</v>
      </c>
      <c r="I275" s="49">
        <v>0.21121704558613502</v>
      </c>
      <c r="J275" s="24" t="s">
        <v>239</v>
      </c>
      <c r="K275" s="24" t="s">
        <v>201</v>
      </c>
      <c r="L275" s="24" t="s">
        <v>244</v>
      </c>
      <c r="M275" s="24" t="s">
        <v>234</v>
      </c>
      <c r="N275" s="24" t="s">
        <v>25</v>
      </c>
      <c r="O275" s="24" t="s">
        <v>172</v>
      </c>
      <c r="P275" s="24" t="s">
        <v>235</v>
      </c>
      <c r="Q275" s="24" t="s">
        <v>205</v>
      </c>
      <c r="R275" s="24" t="s">
        <v>29</v>
      </c>
      <c r="S275" s="24" t="s">
        <v>30</v>
      </c>
      <c r="T275" s="24" t="s">
        <v>31</v>
      </c>
      <c r="U275" s="24" t="s">
        <v>212</v>
      </c>
      <c r="V275" s="47" t="s">
        <v>86</v>
      </c>
    </row>
    <row r="276">
      <c r="A276" s="24" t="s">
        <v>55</v>
      </c>
      <c r="B276" s="24" t="s">
        <v>56</v>
      </c>
      <c r="C276" s="24" t="s">
        <v>89</v>
      </c>
      <c r="D276" s="24">
        <v>48252.25</v>
      </c>
      <c r="E276" s="24">
        <v>19101.0</v>
      </c>
      <c r="F276" s="24">
        <v>4346.0</v>
      </c>
      <c r="G276" s="48">
        <v>11.102680625862863</v>
      </c>
      <c r="H276" s="48">
        <v>2526.1635516465108</v>
      </c>
      <c r="I276" s="49">
        <v>0.227527354588765</v>
      </c>
      <c r="J276" s="24" t="s">
        <v>213</v>
      </c>
      <c r="K276" s="24" t="s">
        <v>201</v>
      </c>
      <c r="L276" s="24" t="s">
        <v>216</v>
      </c>
      <c r="M276" s="24" t="s">
        <v>240</v>
      </c>
      <c r="N276" s="24" t="s">
        <v>25</v>
      </c>
      <c r="O276" s="24" t="s">
        <v>126</v>
      </c>
      <c r="P276" s="24" t="s">
        <v>238</v>
      </c>
      <c r="Q276" s="24" t="s">
        <v>223</v>
      </c>
      <c r="R276" s="24" t="s">
        <v>47</v>
      </c>
      <c r="S276" s="24" t="s">
        <v>30</v>
      </c>
      <c r="T276" s="24" t="s">
        <v>31</v>
      </c>
      <c r="U276" s="24" t="s">
        <v>212</v>
      </c>
      <c r="V276" s="47" t="s">
        <v>90</v>
      </c>
    </row>
    <row r="277">
      <c r="A277" s="24" t="s">
        <v>103</v>
      </c>
      <c r="B277" s="24" t="s">
        <v>104</v>
      </c>
      <c r="C277" s="24" t="s">
        <v>72</v>
      </c>
      <c r="D277" s="24">
        <v>47508.98</v>
      </c>
      <c r="E277" s="24">
        <v>22182.0</v>
      </c>
      <c r="F277" s="24">
        <v>5967.0</v>
      </c>
      <c r="G277" s="48">
        <v>7.961954080777611</v>
      </c>
      <c r="H277" s="48">
        <v>2141.7807231088273</v>
      </c>
      <c r="I277" s="49">
        <v>0.26900189342710307</v>
      </c>
      <c r="J277" s="24" t="s">
        <v>243</v>
      </c>
      <c r="K277" s="24" t="s">
        <v>201</v>
      </c>
      <c r="L277" s="24" t="s">
        <v>216</v>
      </c>
      <c r="M277" s="24" t="s">
        <v>232</v>
      </c>
      <c r="N277" s="24" t="s">
        <v>25</v>
      </c>
      <c r="O277" s="24" t="s">
        <v>126</v>
      </c>
      <c r="P277" s="24" t="s">
        <v>204</v>
      </c>
      <c r="Q277" s="24" t="s">
        <v>205</v>
      </c>
      <c r="R277" s="24" t="s">
        <v>29</v>
      </c>
      <c r="S277" s="24" t="s">
        <v>30</v>
      </c>
      <c r="T277" s="24" t="s">
        <v>31</v>
      </c>
      <c r="U277" s="24" t="s">
        <v>212</v>
      </c>
      <c r="V277" s="47" t="s">
        <v>73</v>
      </c>
    </row>
    <row r="278">
      <c r="A278" s="24" t="s">
        <v>95</v>
      </c>
      <c r="B278" s="24" t="s">
        <v>96</v>
      </c>
      <c r="C278" s="24" t="s">
        <v>82</v>
      </c>
      <c r="D278" s="24">
        <v>46221.13</v>
      </c>
      <c r="E278" s="24">
        <v>21779.0</v>
      </c>
      <c r="F278" s="24">
        <v>5392.0</v>
      </c>
      <c r="G278" s="48">
        <v>8.572168026706231</v>
      </c>
      <c r="H278" s="48">
        <v>2122.279718995362</v>
      </c>
      <c r="I278" s="49">
        <v>0.24757794205427247</v>
      </c>
      <c r="J278" s="24" t="s">
        <v>239</v>
      </c>
      <c r="K278" s="24" t="s">
        <v>209</v>
      </c>
      <c r="L278" s="24" t="s">
        <v>244</v>
      </c>
      <c r="M278" s="24" t="s">
        <v>234</v>
      </c>
      <c r="N278" s="24" t="s">
        <v>25</v>
      </c>
      <c r="O278" s="24" t="s">
        <v>172</v>
      </c>
      <c r="P278" s="24" t="s">
        <v>235</v>
      </c>
      <c r="Q278" s="24" t="s">
        <v>205</v>
      </c>
      <c r="R278" s="24" t="s">
        <v>29</v>
      </c>
      <c r="S278" s="24" t="s">
        <v>30</v>
      </c>
      <c r="T278" s="24" t="s">
        <v>31</v>
      </c>
      <c r="U278" s="24" t="s">
        <v>212</v>
      </c>
      <c r="V278" s="47" t="s">
        <v>86</v>
      </c>
    </row>
    <row r="279">
      <c r="A279" s="24" t="s">
        <v>99</v>
      </c>
      <c r="B279" s="24" t="s">
        <v>100</v>
      </c>
      <c r="C279" s="24" t="s">
        <v>82</v>
      </c>
      <c r="D279" s="24">
        <v>45387.05</v>
      </c>
      <c r="E279" s="24">
        <v>26002.0</v>
      </c>
      <c r="F279" s="24">
        <v>6739.0</v>
      </c>
      <c r="G279" s="48">
        <v>6.734982935153584</v>
      </c>
      <c r="H279" s="48">
        <v>1745.5214983462813</v>
      </c>
      <c r="I279" s="49">
        <v>0.25917237135604954</v>
      </c>
      <c r="J279" s="24" t="s">
        <v>245</v>
      </c>
      <c r="K279" s="24" t="s">
        <v>201</v>
      </c>
      <c r="L279" s="24" t="s">
        <v>216</v>
      </c>
      <c r="M279" s="24" t="s">
        <v>234</v>
      </c>
      <c r="N279" s="24" t="s">
        <v>25</v>
      </c>
      <c r="O279" s="24" t="s">
        <v>172</v>
      </c>
      <c r="P279" s="24" t="s">
        <v>235</v>
      </c>
      <c r="Q279" s="24" t="s">
        <v>205</v>
      </c>
      <c r="R279" s="24" t="s">
        <v>29</v>
      </c>
      <c r="S279" s="24" t="s">
        <v>30</v>
      </c>
      <c r="T279" s="24" t="s">
        <v>31</v>
      </c>
      <c r="U279" s="24" t="s">
        <v>212</v>
      </c>
      <c r="V279" s="47" t="s">
        <v>86</v>
      </c>
    </row>
    <row r="280">
      <c r="A280" s="24" t="s">
        <v>105</v>
      </c>
      <c r="B280" s="24" t="s">
        <v>106</v>
      </c>
      <c r="C280" s="24" t="s">
        <v>46</v>
      </c>
      <c r="D280" s="24">
        <v>45330.96</v>
      </c>
      <c r="E280" s="24">
        <v>19954.0</v>
      </c>
      <c r="F280" s="24">
        <v>3237.0</v>
      </c>
      <c r="G280" s="48">
        <v>14.004003707136237</v>
      </c>
      <c r="H280" s="48">
        <v>2271.773078079583</v>
      </c>
      <c r="I280" s="49">
        <v>0.1622231131602686</v>
      </c>
      <c r="J280" s="24" t="s">
        <v>239</v>
      </c>
      <c r="K280" s="24" t="s">
        <v>201</v>
      </c>
      <c r="L280" s="24" t="s">
        <v>216</v>
      </c>
      <c r="M280" s="24" t="s">
        <v>221</v>
      </c>
      <c r="N280" s="24" t="s">
        <v>25</v>
      </c>
      <c r="O280" s="24" t="s">
        <v>126</v>
      </c>
      <c r="P280" s="24" t="s">
        <v>222</v>
      </c>
      <c r="Q280" s="24" t="s">
        <v>223</v>
      </c>
      <c r="R280" s="24" t="s">
        <v>47</v>
      </c>
      <c r="S280" s="24" t="s">
        <v>30</v>
      </c>
      <c r="T280" s="24" t="s">
        <v>31</v>
      </c>
      <c r="U280" s="24" t="s">
        <v>206</v>
      </c>
      <c r="V280" s="47" t="s">
        <v>48</v>
      </c>
    </row>
    <row r="281">
      <c r="A281" s="24" t="s">
        <v>113</v>
      </c>
      <c r="B281" s="24" t="s">
        <v>114</v>
      </c>
      <c r="C281" s="24" t="s">
        <v>51</v>
      </c>
      <c r="D281" s="24">
        <v>44387.66</v>
      </c>
      <c r="E281" s="24">
        <v>27748.0</v>
      </c>
      <c r="F281" s="24">
        <v>6458.0</v>
      </c>
      <c r="G281" s="48">
        <v>6.873282750077424</v>
      </c>
      <c r="H281" s="48">
        <v>1599.670606890587</v>
      </c>
      <c r="I281" s="49">
        <v>0.23273749459420498</v>
      </c>
      <c r="J281" s="24" t="s">
        <v>239</v>
      </c>
      <c r="K281" s="24" t="s">
        <v>209</v>
      </c>
      <c r="L281" s="24" t="s">
        <v>208</v>
      </c>
      <c r="M281" s="24" t="s">
        <v>226</v>
      </c>
      <c r="N281" s="24" t="s">
        <v>25</v>
      </c>
      <c r="O281" s="24" t="s">
        <v>126</v>
      </c>
      <c r="P281" s="24" t="s">
        <v>204</v>
      </c>
      <c r="Q281" s="24" t="s">
        <v>205</v>
      </c>
      <c r="R281" s="24" t="s">
        <v>29</v>
      </c>
      <c r="S281" s="24" t="s">
        <v>30</v>
      </c>
      <c r="T281" s="24" t="s">
        <v>31</v>
      </c>
      <c r="U281" s="24" t="s">
        <v>212</v>
      </c>
      <c r="V281" s="47" t="s">
        <v>52</v>
      </c>
    </row>
    <row r="282">
      <c r="A282" s="24" t="s">
        <v>109</v>
      </c>
      <c r="B282" s="24" t="s">
        <v>110</v>
      </c>
      <c r="C282" s="24" t="s">
        <v>42</v>
      </c>
      <c r="D282" s="24">
        <v>43953.19</v>
      </c>
      <c r="E282" s="24">
        <v>31689.0</v>
      </c>
      <c r="F282" s="24">
        <v>4189.0</v>
      </c>
      <c r="G282" s="48">
        <v>10.492525662449273</v>
      </c>
      <c r="H282" s="48">
        <v>1387.0172615103033</v>
      </c>
      <c r="I282" s="49">
        <v>0.13219098109754174</v>
      </c>
      <c r="J282" s="24" t="s">
        <v>239</v>
      </c>
      <c r="K282" s="24" t="s">
        <v>201</v>
      </c>
      <c r="L282" s="24" t="s">
        <v>244</v>
      </c>
      <c r="M282" s="24" t="s">
        <v>217</v>
      </c>
      <c r="N282" s="24" t="s">
        <v>25</v>
      </c>
      <c r="O282" s="24" t="s">
        <v>154</v>
      </c>
      <c r="P282" s="24" t="s">
        <v>218</v>
      </c>
      <c r="Q282" s="24" t="s">
        <v>219</v>
      </c>
      <c r="R282" s="24" t="s">
        <v>29</v>
      </c>
      <c r="S282" s="24" t="s">
        <v>43</v>
      </c>
      <c r="T282" s="24" t="s">
        <v>44</v>
      </c>
      <c r="U282" s="24" t="s">
        <v>220</v>
      </c>
      <c r="V282" s="47" t="s">
        <v>45</v>
      </c>
    </row>
    <row r="283">
      <c r="A283" s="24" t="s">
        <v>109</v>
      </c>
      <c r="B283" s="24" t="s">
        <v>110</v>
      </c>
      <c r="C283" s="24" t="s">
        <v>72</v>
      </c>
      <c r="D283" s="24">
        <v>43401.11</v>
      </c>
      <c r="E283" s="24">
        <v>19372.0</v>
      </c>
      <c r="F283" s="24">
        <v>3989.0</v>
      </c>
      <c r="G283" s="48">
        <v>10.880198044622713</v>
      </c>
      <c r="H283" s="48">
        <v>2240.404191616766</v>
      </c>
      <c r="I283" s="49">
        <v>0.20591575469750154</v>
      </c>
      <c r="J283" s="24" t="s">
        <v>239</v>
      </c>
      <c r="K283" s="24" t="s">
        <v>201</v>
      </c>
      <c r="L283" s="24" t="s">
        <v>244</v>
      </c>
      <c r="M283" s="24" t="s">
        <v>232</v>
      </c>
      <c r="N283" s="24" t="s">
        <v>25</v>
      </c>
      <c r="O283" s="24" t="s">
        <v>126</v>
      </c>
      <c r="P283" s="24" t="s">
        <v>204</v>
      </c>
      <c r="Q283" s="24" t="s">
        <v>205</v>
      </c>
      <c r="R283" s="24" t="s">
        <v>29</v>
      </c>
      <c r="S283" s="24" t="s">
        <v>30</v>
      </c>
      <c r="T283" s="24" t="s">
        <v>31</v>
      </c>
      <c r="U283" s="24" t="s">
        <v>212</v>
      </c>
      <c r="V283" s="47" t="s">
        <v>73</v>
      </c>
    </row>
    <row r="284">
      <c r="A284" s="24" t="s">
        <v>109</v>
      </c>
      <c r="B284" s="24" t="s">
        <v>110</v>
      </c>
      <c r="C284" s="24" t="s">
        <v>84</v>
      </c>
      <c r="D284" s="24">
        <v>42678.02</v>
      </c>
      <c r="E284" s="24">
        <v>13123.0</v>
      </c>
      <c r="F284" s="24">
        <v>4364.0</v>
      </c>
      <c r="G284" s="48">
        <v>9.779564619615032</v>
      </c>
      <c r="H284" s="48">
        <v>3252.154233025985</v>
      </c>
      <c r="I284" s="49">
        <v>0.33254591175798215</v>
      </c>
      <c r="J284" s="24" t="s">
        <v>239</v>
      </c>
      <c r="K284" s="24" t="s">
        <v>201</v>
      </c>
      <c r="L284" s="24" t="s">
        <v>244</v>
      </c>
      <c r="M284" s="24" t="s">
        <v>237</v>
      </c>
      <c r="N284" s="24" t="s">
        <v>25</v>
      </c>
      <c r="O284" s="24" t="s">
        <v>126</v>
      </c>
      <c r="P284" s="24" t="s">
        <v>238</v>
      </c>
      <c r="Q284" s="24" t="s">
        <v>205</v>
      </c>
      <c r="R284" s="24" t="s">
        <v>29</v>
      </c>
      <c r="S284" s="24" t="s">
        <v>30</v>
      </c>
      <c r="T284" s="24" t="s">
        <v>31</v>
      </c>
      <c r="U284" s="24" t="s">
        <v>212</v>
      </c>
      <c r="V284" s="47" t="s">
        <v>85</v>
      </c>
    </row>
    <row r="285">
      <c r="A285" s="24" t="s">
        <v>99</v>
      </c>
      <c r="B285" s="24" t="s">
        <v>100</v>
      </c>
      <c r="C285" s="24" t="s">
        <v>72</v>
      </c>
      <c r="D285" s="24">
        <v>41197.25</v>
      </c>
      <c r="E285" s="24">
        <v>24192.0</v>
      </c>
      <c r="F285" s="24">
        <v>5854.0</v>
      </c>
      <c r="G285" s="48">
        <v>7.037453023573625</v>
      </c>
      <c r="H285" s="48">
        <v>1702.928654100529</v>
      </c>
      <c r="I285" s="49">
        <v>0.24198082010582012</v>
      </c>
      <c r="J285" s="24" t="s">
        <v>245</v>
      </c>
      <c r="K285" s="24" t="s">
        <v>201</v>
      </c>
      <c r="L285" s="24" t="s">
        <v>216</v>
      </c>
      <c r="M285" s="24" t="s">
        <v>232</v>
      </c>
      <c r="N285" s="24" t="s">
        <v>25</v>
      </c>
      <c r="O285" s="24" t="s">
        <v>126</v>
      </c>
      <c r="P285" s="24" t="s">
        <v>204</v>
      </c>
      <c r="Q285" s="24" t="s">
        <v>205</v>
      </c>
      <c r="R285" s="24" t="s">
        <v>29</v>
      </c>
      <c r="S285" s="24" t="s">
        <v>30</v>
      </c>
      <c r="T285" s="24" t="s">
        <v>31</v>
      </c>
      <c r="U285" s="24" t="s">
        <v>212</v>
      </c>
      <c r="V285" s="47" t="s">
        <v>73</v>
      </c>
    </row>
    <row r="286">
      <c r="A286" s="24" t="s">
        <v>76</v>
      </c>
      <c r="B286" s="24" t="s">
        <v>77</v>
      </c>
      <c r="C286" s="24" t="s">
        <v>91</v>
      </c>
      <c r="D286" s="24">
        <v>41034.34</v>
      </c>
      <c r="E286" s="24">
        <v>12244.0</v>
      </c>
      <c r="F286" s="24">
        <v>4661.0</v>
      </c>
      <c r="G286" s="48">
        <v>8.803763140956875</v>
      </c>
      <c r="H286" s="48">
        <v>3351.3835347925515</v>
      </c>
      <c r="I286" s="49">
        <v>0.3806762495916367</v>
      </c>
      <c r="J286" s="24" t="s">
        <v>233</v>
      </c>
      <c r="K286" s="24" t="s">
        <v>201</v>
      </c>
      <c r="L286" s="24" t="s">
        <v>202</v>
      </c>
      <c r="M286" s="24" t="s">
        <v>241</v>
      </c>
      <c r="N286" s="24" t="s">
        <v>25</v>
      </c>
      <c r="O286" s="24" t="s">
        <v>126</v>
      </c>
      <c r="P286" s="24" t="s">
        <v>242</v>
      </c>
      <c r="Q286" s="24" t="s">
        <v>205</v>
      </c>
      <c r="R286" s="24" t="s">
        <v>29</v>
      </c>
      <c r="S286" s="24" t="s">
        <v>30</v>
      </c>
      <c r="T286" s="24" t="s">
        <v>31</v>
      </c>
      <c r="U286" s="24" t="s">
        <v>212</v>
      </c>
      <c r="V286" s="47" t="s">
        <v>92</v>
      </c>
    </row>
    <row r="287">
      <c r="A287" s="24" t="s">
        <v>103</v>
      </c>
      <c r="B287" s="24" t="s">
        <v>104</v>
      </c>
      <c r="C287" s="24" t="s">
        <v>82</v>
      </c>
      <c r="D287" s="24">
        <v>40469.06</v>
      </c>
      <c r="E287" s="24">
        <v>18229.0</v>
      </c>
      <c r="F287" s="24">
        <v>5537.0</v>
      </c>
      <c r="G287" s="48">
        <v>7.308842333393534</v>
      </c>
      <c r="H287" s="48">
        <v>2220.0373031982003</v>
      </c>
      <c r="I287" s="49">
        <v>0.30374677711339076</v>
      </c>
      <c r="J287" s="24" t="s">
        <v>243</v>
      </c>
      <c r="K287" s="24" t="s">
        <v>201</v>
      </c>
      <c r="L287" s="24" t="s">
        <v>216</v>
      </c>
      <c r="M287" s="24" t="s">
        <v>234</v>
      </c>
      <c r="N287" s="24" t="s">
        <v>25</v>
      </c>
      <c r="O287" s="24" t="s">
        <v>172</v>
      </c>
      <c r="P287" s="24" t="s">
        <v>235</v>
      </c>
      <c r="Q287" s="24" t="s">
        <v>205</v>
      </c>
      <c r="R287" s="24" t="s">
        <v>29</v>
      </c>
      <c r="S287" s="24" t="s">
        <v>30</v>
      </c>
      <c r="T287" s="24" t="s">
        <v>31</v>
      </c>
      <c r="U287" s="24" t="s">
        <v>212</v>
      </c>
      <c r="V287" s="47" t="s">
        <v>86</v>
      </c>
    </row>
    <row r="288">
      <c r="A288" s="24" t="s">
        <v>111</v>
      </c>
      <c r="B288" s="24" t="s">
        <v>112</v>
      </c>
      <c r="C288" s="24" t="s">
        <v>72</v>
      </c>
      <c r="D288" s="24">
        <v>39750.91</v>
      </c>
      <c r="E288" s="24">
        <v>24604.0</v>
      </c>
      <c r="F288" s="24">
        <v>4869.0</v>
      </c>
      <c r="G288" s="48">
        <v>8.164080920106798</v>
      </c>
      <c r="H288" s="48">
        <v>1615.6279466753374</v>
      </c>
      <c r="I288" s="49">
        <v>0.19789465127621525</v>
      </c>
      <c r="J288" s="24" t="s">
        <v>239</v>
      </c>
      <c r="K288" s="24" t="s">
        <v>201</v>
      </c>
      <c r="L288" s="24" t="s">
        <v>208</v>
      </c>
      <c r="M288" s="24" t="s">
        <v>232</v>
      </c>
      <c r="N288" s="24" t="s">
        <v>25</v>
      </c>
      <c r="O288" s="24" t="s">
        <v>126</v>
      </c>
      <c r="P288" s="24" t="s">
        <v>204</v>
      </c>
      <c r="Q288" s="24" t="s">
        <v>205</v>
      </c>
      <c r="R288" s="24" t="s">
        <v>29</v>
      </c>
      <c r="S288" s="24" t="s">
        <v>30</v>
      </c>
      <c r="T288" s="24" t="s">
        <v>31</v>
      </c>
      <c r="U288" s="24" t="s">
        <v>212</v>
      </c>
      <c r="V288" s="47" t="s">
        <v>73</v>
      </c>
    </row>
    <row r="289">
      <c r="A289" s="24" t="s">
        <v>36</v>
      </c>
      <c r="B289" s="24" t="s">
        <v>37</v>
      </c>
      <c r="C289" s="24" t="s">
        <v>101</v>
      </c>
      <c r="D289" s="24">
        <v>39390.19</v>
      </c>
      <c r="E289" s="24">
        <v>16255.0</v>
      </c>
      <c r="F289" s="24">
        <v>4174.0</v>
      </c>
      <c r="G289" s="48">
        <v>9.437036415908002</v>
      </c>
      <c r="H289" s="48">
        <v>2423.266071977853</v>
      </c>
      <c r="I289" s="49">
        <v>0.25678252845278376</v>
      </c>
      <c r="J289" s="24" t="s">
        <v>213</v>
      </c>
      <c r="K289" s="24" t="s">
        <v>201</v>
      </c>
      <c r="L289" s="24" t="s">
        <v>202</v>
      </c>
      <c r="M289" s="24" t="s">
        <v>246</v>
      </c>
      <c r="N289" s="24" t="s">
        <v>25</v>
      </c>
      <c r="O289" s="24" t="s">
        <v>172</v>
      </c>
      <c r="P289" s="24" t="s">
        <v>247</v>
      </c>
      <c r="Q289" s="24" t="s">
        <v>248</v>
      </c>
      <c r="R289" s="24" t="s">
        <v>47</v>
      </c>
      <c r="S289" s="24" t="s">
        <v>43</v>
      </c>
      <c r="T289" s="24" t="s">
        <v>44</v>
      </c>
      <c r="U289" s="24" t="s">
        <v>212</v>
      </c>
      <c r="V289" s="47" t="s">
        <v>102</v>
      </c>
    </row>
    <row r="290">
      <c r="A290" s="24" t="s">
        <v>93</v>
      </c>
      <c r="B290" s="24" t="s">
        <v>94</v>
      </c>
      <c r="C290" s="24" t="s">
        <v>91</v>
      </c>
      <c r="D290" s="24">
        <v>38800.55</v>
      </c>
      <c r="E290" s="24">
        <v>11523.0</v>
      </c>
      <c r="F290" s="24">
        <v>4614.0</v>
      </c>
      <c r="G290" s="48">
        <v>8.40930862592111</v>
      </c>
      <c r="H290" s="48">
        <v>3367.226416731754</v>
      </c>
      <c r="I290" s="49">
        <v>0.4004165581879719</v>
      </c>
      <c r="J290" s="24" t="s">
        <v>243</v>
      </c>
      <c r="K290" s="24" t="s">
        <v>201</v>
      </c>
      <c r="L290" s="24" t="s">
        <v>202</v>
      </c>
      <c r="M290" s="24" t="s">
        <v>241</v>
      </c>
      <c r="N290" s="24" t="s">
        <v>25</v>
      </c>
      <c r="O290" s="24" t="s">
        <v>126</v>
      </c>
      <c r="P290" s="24" t="s">
        <v>242</v>
      </c>
      <c r="Q290" s="24" t="s">
        <v>205</v>
      </c>
      <c r="R290" s="24" t="s">
        <v>29</v>
      </c>
      <c r="S290" s="24" t="s">
        <v>30</v>
      </c>
      <c r="T290" s="24" t="s">
        <v>31</v>
      </c>
      <c r="U290" s="24" t="s">
        <v>212</v>
      </c>
      <c r="V290" s="47" t="s">
        <v>92</v>
      </c>
    </row>
    <row r="291">
      <c r="A291" s="24" t="s">
        <v>113</v>
      </c>
      <c r="B291" s="24" t="s">
        <v>114</v>
      </c>
      <c r="C291" s="24" t="s">
        <v>34</v>
      </c>
      <c r="D291" s="24">
        <v>38416.2</v>
      </c>
      <c r="E291" s="24">
        <v>18296.0</v>
      </c>
      <c r="F291" s="24">
        <v>6153.0</v>
      </c>
      <c r="G291" s="48">
        <v>6.243490980009751</v>
      </c>
      <c r="H291" s="48">
        <v>2099.7048535198946</v>
      </c>
      <c r="I291" s="49">
        <v>0.3363030170529077</v>
      </c>
      <c r="J291" s="24" t="s">
        <v>239</v>
      </c>
      <c r="K291" s="24" t="s">
        <v>209</v>
      </c>
      <c r="L291" s="24" t="s">
        <v>208</v>
      </c>
      <c r="M291" s="24" t="s">
        <v>210</v>
      </c>
      <c r="N291" s="24" t="s">
        <v>25</v>
      </c>
      <c r="O291" s="24" t="s">
        <v>126</v>
      </c>
      <c r="P291" s="24" t="s">
        <v>211</v>
      </c>
      <c r="Q291" s="24" t="s">
        <v>205</v>
      </c>
      <c r="R291" s="24" t="s">
        <v>29</v>
      </c>
      <c r="S291" s="24" t="s">
        <v>30</v>
      </c>
      <c r="T291" s="24" t="s">
        <v>31</v>
      </c>
      <c r="U291" s="24" t="s">
        <v>212</v>
      </c>
      <c r="V291" s="47" t="s">
        <v>35</v>
      </c>
    </row>
    <row r="292">
      <c r="A292" s="24" t="s">
        <v>78</v>
      </c>
      <c r="B292" s="24" t="s">
        <v>79</v>
      </c>
      <c r="C292" s="24" t="s">
        <v>91</v>
      </c>
      <c r="D292" s="24">
        <v>38070.3</v>
      </c>
      <c r="E292" s="24">
        <v>11178.0</v>
      </c>
      <c r="F292" s="24">
        <v>4664.0</v>
      </c>
      <c r="G292" s="48">
        <v>8.162585763293311</v>
      </c>
      <c r="H292" s="48">
        <v>3405.8239398819114</v>
      </c>
      <c r="I292" s="49">
        <v>0.4172481660404366</v>
      </c>
      <c r="J292" s="24" t="s">
        <v>233</v>
      </c>
      <c r="K292" s="24" t="s">
        <v>201</v>
      </c>
      <c r="L292" s="24" t="s">
        <v>208</v>
      </c>
      <c r="M292" s="24" t="s">
        <v>241</v>
      </c>
      <c r="N292" s="24" t="s">
        <v>25</v>
      </c>
      <c r="O292" s="24" t="s">
        <v>126</v>
      </c>
      <c r="P292" s="24" t="s">
        <v>242</v>
      </c>
      <c r="Q292" s="24" t="s">
        <v>205</v>
      </c>
      <c r="R292" s="24" t="s">
        <v>29</v>
      </c>
      <c r="S292" s="24" t="s">
        <v>30</v>
      </c>
      <c r="T292" s="24" t="s">
        <v>31</v>
      </c>
      <c r="U292" s="24" t="s">
        <v>212</v>
      </c>
      <c r="V292" s="47" t="s">
        <v>92</v>
      </c>
    </row>
    <row r="293">
      <c r="A293" s="24" t="s">
        <v>107</v>
      </c>
      <c r="B293" s="24" t="s">
        <v>108</v>
      </c>
      <c r="C293" s="24" t="s">
        <v>82</v>
      </c>
      <c r="D293" s="24">
        <v>37955.7</v>
      </c>
      <c r="E293" s="24">
        <v>19039.0</v>
      </c>
      <c r="F293" s="24">
        <v>4990.0</v>
      </c>
      <c r="G293" s="48">
        <v>7.606352705410821</v>
      </c>
      <c r="H293" s="48">
        <v>1993.576343295341</v>
      </c>
      <c r="I293" s="49">
        <v>0.26209359735280213</v>
      </c>
      <c r="J293" s="24" t="s">
        <v>239</v>
      </c>
      <c r="K293" s="24" t="s">
        <v>209</v>
      </c>
      <c r="L293" s="24" t="s">
        <v>216</v>
      </c>
      <c r="M293" s="24" t="s">
        <v>234</v>
      </c>
      <c r="N293" s="24" t="s">
        <v>25</v>
      </c>
      <c r="O293" s="24" t="s">
        <v>172</v>
      </c>
      <c r="P293" s="24" t="s">
        <v>235</v>
      </c>
      <c r="Q293" s="24" t="s">
        <v>205</v>
      </c>
      <c r="R293" s="24" t="s">
        <v>29</v>
      </c>
      <c r="S293" s="24" t="s">
        <v>30</v>
      </c>
      <c r="T293" s="24" t="s">
        <v>31</v>
      </c>
      <c r="U293" s="24" t="s">
        <v>212</v>
      </c>
      <c r="V293" s="47" t="s">
        <v>86</v>
      </c>
    </row>
    <row r="294">
      <c r="A294" s="24" t="s">
        <v>103</v>
      </c>
      <c r="B294" s="24" t="s">
        <v>104</v>
      </c>
      <c r="C294" s="24" t="s">
        <v>46</v>
      </c>
      <c r="D294" s="24">
        <v>35811.11</v>
      </c>
      <c r="E294" s="24">
        <v>14385.0</v>
      </c>
      <c r="F294" s="24">
        <v>2816.0</v>
      </c>
      <c r="G294" s="48">
        <v>12.717013494318183</v>
      </c>
      <c r="H294" s="48">
        <v>2489.4758428919013</v>
      </c>
      <c r="I294" s="49">
        <v>0.19575947167188043</v>
      </c>
      <c r="J294" s="24" t="s">
        <v>243</v>
      </c>
      <c r="K294" s="24" t="s">
        <v>201</v>
      </c>
      <c r="L294" s="24" t="s">
        <v>216</v>
      </c>
      <c r="M294" s="24" t="s">
        <v>221</v>
      </c>
      <c r="N294" s="24" t="s">
        <v>25</v>
      </c>
      <c r="O294" s="24" t="s">
        <v>126</v>
      </c>
      <c r="P294" s="24" t="s">
        <v>222</v>
      </c>
      <c r="Q294" s="24" t="s">
        <v>223</v>
      </c>
      <c r="R294" s="24" t="s">
        <v>47</v>
      </c>
      <c r="S294" s="24" t="s">
        <v>30</v>
      </c>
      <c r="T294" s="24" t="s">
        <v>31</v>
      </c>
      <c r="U294" s="24" t="s">
        <v>206</v>
      </c>
      <c r="V294" s="47" t="s">
        <v>48</v>
      </c>
    </row>
    <row r="295">
      <c r="A295" s="24" t="s">
        <v>103</v>
      </c>
      <c r="B295" s="24" t="s">
        <v>104</v>
      </c>
      <c r="C295" s="24" t="s">
        <v>84</v>
      </c>
      <c r="D295" s="24">
        <v>35318.32</v>
      </c>
      <c r="E295" s="24">
        <v>12469.0</v>
      </c>
      <c r="F295" s="24">
        <v>4255.0</v>
      </c>
      <c r="G295" s="48">
        <v>8.300427732079905</v>
      </c>
      <c r="H295" s="48">
        <v>2832.490175635576</v>
      </c>
      <c r="I295" s="49">
        <v>0.34124629080118696</v>
      </c>
      <c r="J295" s="24" t="s">
        <v>243</v>
      </c>
      <c r="K295" s="24" t="s">
        <v>201</v>
      </c>
      <c r="L295" s="24" t="s">
        <v>216</v>
      </c>
      <c r="M295" s="24" t="s">
        <v>237</v>
      </c>
      <c r="N295" s="24" t="s">
        <v>25</v>
      </c>
      <c r="O295" s="24" t="s">
        <v>126</v>
      </c>
      <c r="P295" s="24" t="s">
        <v>238</v>
      </c>
      <c r="Q295" s="24" t="s">
        <v>205</v>
      </c>
      <c r="R295" s="24" t="s">
        <v>29</v>
      </c>
      <c r="S295" s="24" t="s">
        <v>30</v>
      </c>
      <c r="T295" s="24" t="s">
        <v>31</v>
      </c>
      <c r="U295" s="24" t="s">
        <v>212</v>
      </c>
      <c r="V295" s="47" t="s">
        <v>85</v>
      </c>
    </row>
    <row r="296">
      <c r="A296" s="24" t="s">
        <v>97</v>
      </c>
      <c r="B296" s="24" t="s">
        <v>98</v>
      </c>
      <c r="C296" s="24" t="s">
        <v>91</v>
      </c>
      <c r="D296" s="24">
        <v>34916.83</v>
      </c>
      <c r="E296" s="24">
        <v>10166.0</v>
      </c>
      <c r="F296" s="24">
        <v>3447.0</v>
      </c>
      <c r="G296" s="48">
        <v>10.129628662605164</v>
      </c>
      <c r="H296" s="48">
        <v>3434.6675191815857</v>
      </c>
      <c r="I296" s="49">
        <v>0.33907141451898487</v>
      </c>
      <c r="J296" s="24" t="s">
        <v>239</v>
      </c>
      <c r="K296" s="24" t="s">
        <v>209</v>
      </c>
      <c r="L296" s="24" t="s">
        <v>202</v>
      </c>
      <c r="M296" s="24" t="s">
        <v>241</v>
      </c>
      <c r="N296" s="24" t="s">
        <v>25</v>
      </c>
      <c r="O296" s="24" t="s">
        <v>126</v>
      </c>
      <c r="P296" s="24" t="s">
        <v>242</v>
      </c>
      <c r="Q296" s="24" t="s">
        <v>205</v>
      </c>
      <c r="R296" s="24" t="s">
        <v>29</v>
      </c>
      <c r="S296" s="24" t="s">
        <v>30</v>
      </c>
      <c r="T296" s="24" t="s">
        <v>31</v>
      </c>
      <c r="U296" s="24" t="s">
        <v>212</v>
      </c>
      <c r="V296" s="47" t="s">
        <v>92</v>
      </c>
    </row>
    <row r="297">
      <c r="A297" s="24" t="s">
        <v>78</v>
      </c>
      <c r="B297" s="24" t="s">
        <v>79</v>
      </c>
      <c r="C297" s="24" t="s">
        <v>101</v>
      </c>
      <c r="D297" s="24">
        <v>33205.26</v>
      </c>
      <c r="E297" s="24">
        <v>14171.0</v>
      </c>
      <c r="F297" s="24">
        <v>2502.0</v>
      </c>
      <c r="G297" s="48">
        <v>13.27148681055156</v>
      </c>
      <c r="H297" s="48">
        <v>2343.183967257074</v>
      </c>
      <c r="I297" s="49">
        <v>0.1765577588031896</v>
      </c>
      <c r="J297" s="24" t="s">
        <v>233</v>
      </c>
      <c r="K297" s="24" t="s">
        <v>201</v>
      </c>
      <c r="L297" s="24" t="s">
        <v>208</v>
      </c>
      <c r="M297" s="24" t="s">
        <v>246</v>
      </c>
      <c r="N297" s="24" t="s">
        <v>25</v>
      </c>
      <c r="O297" s="24" t="s">
        <v>172</v>
      </c>
      <c r="P297" s="24" t="s">
        <v>247</v>
      </c>
      <c r="Q297" s="24" t="s">
        <v>248</v>
      </c>
      <c r="R297" s="24" t="s">
        <v>47</v>
      </c>
      <c r="S297" s="24" t="s">
        <v>43</v>
      </c>
      <c r="T297" s="24" t="s">
        <v>44</v>
      </c>
      <c r="U297" s="24" t="s">
        <v>212</v>
      </c>
      <c r="V297" s="47" t="s">
        <v>102</v>
      </c>
    </row>
    <row r="298">
      <c r="A298" s="24" t="s">
        <v>111</v>
      </c>
      <c r="B298" s="24" t="s">
        <v>112</v>
      </c>
      <c r="C298" s="24" t="s">
        <v>82</v>
      </c>
      <c r="D298" s="24">
        <v>32159.67</v>
      </c>
      <c r="E298" s="24">
        <v>15988.0</v>
      </c>
      <c r="F298" s="24">
        <v>5014.0</v>
      </c>
      <c r="G298" s="48">
        <v>6.413974870362983</v>
      </c>
      <c r="H298" s="48">
        <v>2011.4879909932451</v>
      </c>
      <c r="I298" s="49">
        <v>0.3136102076557418</v>
      </c>
      <c r="J298" s="24" t="s">
        <v>239</v>
      </c>
      <c r="K298" s="24" t="s">
        <v>201</v>
      </c>
      <c r="L298" s="24" t="s">
        <v>208</v>
      </c>
      <c r="M298" s="24" t="s">
        <v>234</v>
      </c>
      <c r="N298" s="24" t="s">
        <v>25</v>
      </c>
      <c r="O298" s="24" t="s">
        <v>172</v>
      </c>
      <c r="P298" s="24" t="s">
        <v>235</v>
      </c>
      <c r="Q298" s="24" t="s">
        <v>205</v>
      </c>
      <c r="R298" s="24" t="s">
        <v>29</v>
      </c>
      <c r="S298" s="24" t="s">
        <v>30</v>
      </c>
      <c r="T298" s="24" t="s">
        <v>31</v>
      </c>
      <c r="U298" s="24" t="s">
        <v>212</v>
      </c>
      <c r="V298" s="47" t="s">
        <v>86</v>
      </c>
    </row>
    <row r="299">
      <c r="A299" s="24" t="s">
        <v>105</v>
      </c>
      <c r="B299" s="24" t="s">
        <v>106</v>
      </c>
      <c r="C299" s="24" t="s">
        <v>72</v>
      </c>
      <c r="D299" s="24">
        <v>30083.67</v>
      </c>
      <c r="E299" s="24">
        <v>18767.0</v>
      </c>
      <c r="F299" s="24">
        <v>3482.0</v>
      </c>
      <c r="G299" s="48">
        <v>8.639767375071797</v>
      </c>
      <c r="H299" s="48">
        <v>1603.009005168647</v>
      </c>
      <c r="I299" s="49">
        <v>0.18553844514307027</v>
      </c>
      <c r="J299" s="24" t="s">
        <v>239</v>
      </c>
      <c r="K299" s="24" t="s">
        <v>201</v>
      </c>
      <c r="L299" s="24" t="s">
        <v>216</v>
      </c>
      <c r="M299" s="24" t="s">
        <v>232</v>
      </c>
      <c r="N299" s="24" t="s">
        <v>25</v>
      </c>
      <c r="O299" s="24" t="s">
        <v>126</v>
      </c>
      <c r="P299" s="24" t="s">
        <v>204</v>
      </c>
      <c r="Q299" s="24" t="s">
        <v>205</v>
      </c>
      <c r="R299" s="24" t="s">
        <v>29</v>
      </c>
      <c r="S299" s="24" t="s">
        <v>30</v>
      </c>
      <c r="T299" s="24" t="s">
        <v>31</v>
      </c>
      <c r="U299" s="24" t="s">
        <v>212</v>
      </c>
      <c r="V299" s="47" t="s">
        <v>73</v>
      </c>
    </row>
    <row r="300">
      <c r="A300" s="24" t="s">
        <v>107</v>
      </c>
      <c r="B300" s="24" t="s">
        <v>108</v>
      </c>
      <c r="C300" s="24" t="s">
        <v>84</v>
      </c>
      <c r="D300" s="24">
        <v>30023.11</v>
      </c>
      <c r="E300" s="24">
        <v>10321.0</v>
      </c>
      <c r="F300" s="24">
        <v>3755.0</v>
      </c>
      <c r="G300" s="48">
        <v>7.995501997336884</v>
      </c>
      <c r="H300" s="48">
        <v>2908.9342118011823</v>
      </c>
      <c r="I300" s="49">
        <v>0.3638213351419436</v>
      </c>
      <c r="J300" s="24" t="s">
        <v>239</v>
      </c>
      <c r="K300" s="24" t="s">
        <v>209</v>
      </c>
      <c r="L300" s="24" t="s">
        <v>216</v>
      </c>
      <c r="M300" s="24" t="s">
        <v>237</v>
      </c>
      <c r="N300" s="24" t="s">
        <v>25</v>
      </c>
      <c r="O300" s="24" t="s">
        <v>126</v>
      </c>
      <c r="P300" s="24" t="s">
        <v>238</v>
      </c>
      <c r="Q300" s="24" t="s">
        <v>205</v>
      </c>
      <c r="R300" s="24" t="s">
        <v>29</v>
      </c>
      <c r="S300" s="24" t="s">
        <v>30</v>
      </c>
      <c r="T300" s="24" t="s">
        <v>31</v>
      </c>
      <c r="U300" s="24" t="s">
        <v>212</v>
      </c>
      <c r="V300" s="47" t="s">
        <v>85</v>
      </c>
    </row>
    <row r="301">
      <c r="A301" s="24" t="s">
        <v>105</v>
      </c>
      <c r="B301" s="24" t="s">
        <v>106</v>
      </c>
      <c r="C301" s="24" t="s">
        <v>68</v>
      </c>
      <c r="D301" s="24">
        <v>29647.12</v>
      </c>
      <c r="E301" s="24">
        <v>13877.0</v>
      </c>
      <c r="F301" s="24">
        <v>2271.0</v>
      </c>
      <c r="G301" s="48">
        <v>13.054654337296345</v>
      </c>
      <c r="H301" s="48">
        <v>2136.421416732723</v>
      </c>
      <c r="I301" s="49">
        <v>0.16365208618577504</v>
      </c>
      <c r="J301" s="24" t="s">
        <v>239</v>
      </c>
      <c r="K301" s="24" t="s">
        <v>201</v>
      </c>
      <c r="L301" s="24" t="s">
        <v>216</v>
      </c>
      <c r="M301" s="24" t="s">
        <v>231</v>
      </c>
      <c r="N301" s="24" t="s">
        <v>25</v>
      </c>
      <c r="O301" s="24" t="s">
        <v>162</v>
      </c>
      <c r="P301" s="24" t="s">
        <v>215</v>
      </c>
      <c r="Q301" s="24" t="s">
        <v>223</v>
      </c>
      <c r="R301" s="24" t="s">
        <v>47</v>
      </c>
      <c r="S301" s="24" t="s">
        <v>30</v>
      </c>
      <c r="T301" s="24" t="s">
        <v>31</v>
      </c>
      <c r="U301" s="24" t="s">
        <v>212</v>
      </c>
      <c r="V301" s="47" t="s">
        <v>69</v>
      </c>
    </row>
    <row r="302">
      <c r="A302" s="24" t="s">
        <v>105</v>
      </c>
      <c r="B302" s="24" t="s">
        <v>106</v>
      </c>
      <c r="C302" s="24" t="s">
        <v>82</v>
      </c>
      <c r="D302" s="24">
        <v>29189.39</v>
      </c>
      <c r="E302" s="24">
        <v>15047.0</v>
      </c>
      <c r="F302" s="24">
        <v>4060.0</v>
      </c>
      <c r="G302" s="48">
        <v>7.189504926108374</v>
      </c>
      <c r="H302" s="48">
        <v>1939.881039409849</v>
      </c>
      <c r="I302" s="49">
        <v>0.26982122682262244</v>
      </c>
      <c r="J302" s="24" t="s">
        <v>239</v>
      </c>
      <c r="K302" s="24" t="s">
        <v>201</v>
      </c>
      <c r="L302" s="24" t="s">
        <v>216</v>
      </c>
      <c r="M302" s="24" t="s">
        <v>234</v>
      </c>
      <c r="N302" s="24" t="s">
        <v>25</v>
      </c>
      <c r="O302" s="24" t="s">
        <v>172</v>
      </c>
      <c r="P302" s="24" t="s">
        <v>235</v>
      </c>
      <c r="Q302" s="24" t="s">
        <v>205</v>
      </c>
      <c r="R302" s="24" t="s">
        <v>29</v>
      </c>
      <c r="S302" s="24" t="s">
        <v>30</v>
      </c>
      <c r="T302" s="24" t="s">
        <v>31</v>
      </c>
      <c r="U302" s="24" t="s">
        <v>212</v>
      </c>
      <c r="V302" s="47" t="s">
        <v>86</v>
      </c>
    </row>
    <row r="303">
      <c r="A303" s="24" t="s">
        <v>95</v>
      </c>
      <c r="B303" s="24" t="s">
        <v>96</v>
      </c>
      <c r="C303" s="24" t="s">
        <v>72</v>
      </c>
      <c r="D303" s="24">
        <v>28956.04</v>
      </c>
      <c r="E303" s="24">
        <v>12733.0</v>
      </c>
      <c r="F303" s="24">
        <v>2819.0</v>
      </c>
      <c r="G303" s="48">
        <v>10.271741752394467</v>
      </c>
      <c r="H303" s="48">
        <v>2274.094086232624</v>
      </c>
      <c r="I303" s="49">
        <v>0.22139323018927198</v>
      </c>
      <c r="J303" s="24" t="s">
        <v>239</v>
      </c>
      <c r="K303" s="24" t="s">
        <v>209</v>
      </c>
      <c r="L303" s="24" t="s">
        <v>244</v>
      </c>
      <c r="M303" s="24" t="s">
        <v>232</v>
      </c>
      <c r="N303" s="24" t="s">
        <v>25</v>
      </c>
      <c r="O303" s="24" t="s">
        <v>126</v>
      </c>
      <c r="P303" s="24" t="s">
        <v>204</v>
      </c>
      <c r="Q303" s="24" t="s">
        <v>205</v>
      </c>
      <c r="R303" s="24" t="s">
        <v>29</v>
      </c>
      <c r="S303" s="24" t="s">
        <v>30</v>
      </c>
      <c r="T303" s="24" t="s">
        <v>31</v>
      </c>
      <c r="U303" s="24" t="s">
        <v>212</v>
      </c>
      <c r="V303" s="47" t="s">
        <v>73</v>
      </c>
    </row>
    <row r="304">
      <c r="A304" s="24" t="s">
        <v>93</v>
      </c>
      <c r="B304" s="24" t="s">
        <v>94</v>
      </c>
      <c r="C304" s="24" t="s">
        <v>89</v>
      </c>
      <c r="D304" s="24">
        <v>22698.94</v>
      </c>
      <c r="E304" s="24">
        <v>12652.0</v>
      </c>
      <c r="F304" s="24">
        <v>1609.0</v>
      </c>
      <c r="G304" s="48">
        <v>14.107482908638906</v>
      </c>
      <c r="H304" s="48">
        <v>1794.09895668669</v>
      </c>
      <c r="I304" s="49">
        <v>0.1271735693961429</v>
      </c>
      <c r="J304" s="24" t="s">
        <v>243</v>
      </c>
      <c r="K304" s="24" t="s">
        <v>201</v>
      </c>
      <c r="L304" s="24" t="s">
        <v>202</v>
      </c>
      <c r="M304" s="24" t="s">
        <v>240</v>
      </c>
      <c r="N304" s="24" t="s">
        <v>25</v>
      </c>
      <c r="O304" s="24" t="s">
        <v>126</v>
      </c>
      <c r="P304" s="24" t="s">
        <v>238</v>
      </c>
      <c r="Q304" s="24" t="s">
        <v>223</v>
      </c>
      <c r="R304" s="24" t="s">
        <v>47</v>
      </c>
      <c r="S304" s="24" t="s">
        <v>30</v>
      </c>
      <c r="T304" s="24" t="s">
        <v>31</v>
      </c>
      <c r="U304" s="24" t="s">
        <v>212</v>
      </c>
      <c r="V304" s="47" t="s">
        <v>90</v>
      </c>
    </row>
    <row r="305">
      <c r="A305" s="24" t="s">
        <v>87</v>
      </c>
      <c r="B305" s="24" t="s">
        <v>88</v>
      </c>
      <c r="C305" s="24" t="s">
        <v>91</v>
      </c>
      <c r="D305" s="24">
        <v>22577.79</v>
      </c>
      <c r="E305" s="24">
        <v>7048.0</v>
      </c>
      <c r="F305" s="24">
        <v>2905.0</v>
      </c>
      <c r="G305" s="48">
        <v>7.772044750430293</v>
      </c>
      <c r="H305" s="48">
        <v>3203.4321793416575</v>
      </c>
      <c r="I305" s="49">
        <v>0.41217366628830876</v>
      </c>
      <c r="J305" s="24" t="s">
        <v>239</v>
      </c>
      <c r="K305" s="24" t="s">
        <v>201</v>
      </c>
      <c r="L305" s="24" t="s">
        <v>202</v>
      </c>
      <c r="M305" s="24" t="s">
        <v>241</v>
      </c>
      <c r="N305" s="24" t="s">
        <v>25</v>
      </c>
      <c r="O305" s="24" t="s">
        <v>126</v>
      </c>
      <c r="P305" s="24" t="s">
        <v>242</v>
      </c>
      <c r="Q305" s="24" t="s">
        <v>205</v>
      </c>
      <c r="R305" s="24" t="s">
        <v>29</v>
      </c>
      <c r="S305" s="24" t="s">
        <v>30</v>
      </c>
      <c r="T305" s="24" t="s">
        <v>31</v>
      </c>
      <c r="U305" s="24" t="s">
        <v>212</v>
      </c>
      <c r="V305" s="47" t="s">
        <v>92</v>
      </c>
    </row>
    <row r="306">
      <c r="A306" s="24" t="s">
        <v>107</v>
      </c>
      <c r="B306" s="24" t="s">
        <v>108</v>
      </c>
      <c r="C306" s="24" t="s">
        <v>91</v>
      </c>
      <c r="D306" s="24">
        <v>22223.49</v>
      </c>
      <c r="E306" s="24">
        <v>6283.0</v>
      </c>
      <c r="F306" s="24">
        <v>2976.0</v>
      </c>
      <c r="G306" s="48">
        <v>7.467570564516129</v>
      </c>
      <c r="H306" s="48">
        <v>3537.0826038516634</v>
      </c>
      <c r="I306" s="49">
        <v>0.47365908005729745</v>
      </c>
      <c r="J306" s="24" t="s">
        <v>239</v>
      </c>
      <c r="K306" s="24" t="s">
        <v>209</v>
      </c>
      <c r="L306" s="24" t="s">
        <v>216</v>
      </c>
      <c r="M306" s="24" t="s">
        <v>241</v>
      </c>
      <c r="N306" s="24" t="s">
        <v>25</v>
      </c>
      <c r="O306" s="24" t="s">
        <v>126</v>
      </c>
      <c r="P306" s="24" t="s">
        <v>242</v>
      </c>
      <c r="Q306" s="24" t="s">
        <v>205</v>
      </c>
      <c r="R306" s="24" t="s">
        <v>29</v>
      </c>
      <c r="S306" s="24" t="s">
        <v>30</v>
      </c>
      <c r="T306" s="24" t="s">
        <v>31</v>
      </c>
      <c r="U306" s="24" t="s">
        <v>212</v>
      </c>
      <c r="V306" s="47" t="s">
        <v>92</v>
      </c>
    </row>
    <row r="307">
      <c r="A307" s="24" t="s">
        <v>109</v>
      </c>
      <c r="B307" s="24" t="s">
        <v>110</v>
      </c>
      <c r="C307" s="24" t="s">
        <v>46</v>
      </c>
      <c r="D307" s="24">
        <v>21727.92</v>
      </c>
      <c r="E307" s="24">
        <v>8849.0</v>
      </c>
      <c r="F307" s="24">
        <v>1304.0</v>
      </c>
      <c r="G307" s="48">
        <v>16.66251533742331</v>
      </c>
      <c r="H307" s="48">
        <v>2455.4096508080006</v>
      </c>
      <c r="I307" s="49">
        <v>0.14736128376087693</v>
      </c>
      <c r="J307" s="24" t="s">
        <v>239</v>
      </c>
      <c r="K307" s="24" t="s">
        <v>201</v>
      </c>
      <c r="L307" s="24" t="s">
        <v>244</v>
      </c>
      <c r="M307" s="24" t="s">
        <v>221</v>
      </c>
      <c r="N307" s="24" t="s">
        <v>25</v>
      </c>
      <c r="O307" s="24" t="s">
        <v>126</v>
      </c>
      <c r="P307" s="24" t="s">
        <v>222</v>
      </c>
      <c r="Q307" s="24" t="s">
        <v>223</v>
      </c>
      <c r="R307" s="24" t="s">
        <v>47</v>
      </c>
      <c r="S307" s="24" t="s">
        <v>30</v>
      </c>
      <c r="T307" s="24" t="s">
        <v>31</v>
      </c>
      <c r="U307" s="24" t="s">
        <v>206</v>
      </c>
      <c r="V307" s="47" t="s">
        <v>48</v>
      </c>
    </row>
    <row r="308">
      <c r="A308" s="24" t="s">
        <v>99</v>
      </c>
      <c r="B308" s="24" t="s">
        <v>100</v>
      </c>
      <c r="C308" s="24" t="s">
        <v>101</v>
      </c>
      <c r="D308" s="24">
        <v>21430.9</v>
      </c>
      <c r="E308" s="24">
        <v>10739.0</v>
      </c>
      <c r="F308" s="24">
        <v>1450.0</v>
      </c>
      <c r="G308" s="48">
        <v>14.77993103448276</v>
      </c>
      <c r="H308" s="48">
        <v>1995.6141167706492</v>
      </c>
      <c r="I308" s="49">
        <v>0.1350218828568768</v>
      </c>
      <c r="J308" s="24" t="s">
        <v>245</v>
      </c>
      <c r="K308" s="24" t="s">
        <v>201</v>
      </c>
      <c r="L308" s="24" t="s">
        <v>216</v>
      </c>
      <c r="M308" s="24" t="s">
        <v>246</v>
      </c>
      <c r="N308" s="24" t="s">
        <v>25</v>
      </c>
      <c r="O308" s="24" t="s">
        <v>172</v>
      </c>
      <c r="P308" s="24" t="s">
        <v>247</v>
      </c>
      <c r="Q308" s="24" t="s">
        <v>248</v>
      </c>
      <c r="R308" s="24" t="s">
        <v>47</v>
      </c>
      <c r="S308" s="24" t="s">
        <v>43</v>
      </c>
      <c r="T308" s="24" t="s">
        <v>44</v>
      </c>
      <c r="U308" s="24" t="s">
        <v>212</v>
      </c>
      <c r="V308" s="47" t="s">
        <v>102</v>
      </c>
    </row>
    <row r="309">
      <c r="A309" s="24" t="s">
        <v>113</v>
      </c>
      <c r="B309" s="24" t="s">
        <v>114</v>
      </c>
      <c r="C309" s="24" t="s">
        <v>89</v>
      </c>
      <c r="D309" s="24">
        <v>21272.01</v>
      </c>
      <c r="E309" s="24">
        <v>9058.0</v>
      </c>
      <c r="F309" s="24">
        <v>1586.0</v>
      </c>
      <c r="G309" s="48">
        <v>13.412364438839848</v>
      </c>
      <c r="H309" s="48">
        <v>2348.4223890483545</v>
      </c>
      <c r="I309" s="49">
        <v>0.17509383969971296</v>
      </c>
      <c r="J309" s="24" t="s">
        <v>239</v>
      </c>
      <c r="K309" s="24" t="s">
        <v>209</v>
      </c>
      <c r="L309" s="24" t="s">
        <v>208</v>
      </c>
      <c r="M309" s="24" t="s">
        <v>240</v>
      </c>
      <c r="N309" s="24" t="s">
        <v>25</v>
      </c>
      <c r="O309" s="24" t="s">
        <v>126</v>
      </c>
      <c r="P309" s="24" t="s">
        <v>238</v>
      </c>
      <c r="Q309" s="24" t="s">
        <v>223</v>
      </c>
      <c r="R309" s="24" t="s">
        <v>47</v>
      </c>
      <c r="S309" s="24" t="s">
        <v>30</v>
      </c>
      <c r="T309" s="24" t="s">
        <v>31</v>
      </c>
      <c r="U309" s="24" t="s">
        <v>212</v>
      </c>
      <c r="V309" s="47" t="s">
        <v>90</v>
      </c>
    </row>
    <row r="310">
      <c r="A310" s="24" t="s">
        <v>103</v>
      </c>
      <c r="B310" s="24" t="s">
        <v>104</v>
      </c>
      <c r="C310" s="24" t="s">
        <v>91</v>
      </c>
      <c r="D310" s="24">
        <v>20715.52</v>
      </c>
      <c r="E310" s="24">
        <v>6542.0</v>
      </c>
      <c r="F310" s="24">
        <v>2610.0</v>
      </c>
      <c r="G310" s="48">
        <v>7.936980842911877</v>
      </c>
      <c r="H310" s="48">
        <v>3166.5423417915013</v>
      </c>
      <c r="I310" s="49">
        <v>0.39896056251910733</v>
      </c>
      <c r="J310" s="24" t="s">
        <v>243</v>
      </c>
      <c r="K310" s="24" t="s">
        <v>201</v>
      </c>
      <c r="L310" s="24" t="s">
        <v>216</v>
      </c>
      <c r="M310" s="24" t="s">
        <v>241</v>
      </c>
      <c r="N310" s="24" t="s">
        <v>25</v>
      </c>
      <c r="O310" s="24" t="s">
        <v>126</v>
      </c>
      <c r="P310" s="24" t="s">
        <v>242</v>
      </c>
      <c r="Q310" s="24" t="s">
        <v>205</v>
      </c>
      <c r="R310" s="24" t="s">
        <v>29</v>
      </c>
      <c r="S310" s="24" t="s">
        <v>30</v>
      </c>
      <c r="T310" s="24" t="s">
        <v>31</v>
      </c>
      <c r="U310" s="24" t="s">
        <v>212</v>
      </c>
      <c r="V310" s="47" t="s">
        <v>92</v>
      </c>
    </row>
    <row r="311">
      <c r="A311" s="24" t="s">
        <v>113</v>
      </c>
      <c r="B311" s="24" t="s">
        <v>114</v>
      </c>
      <c r="C311" s="24" t="s">
        <v>49</v>
      </c>
      <c r="D311" s="24">
        <v>20209.3</v>
      </c>
      <c r="E311" s="24">
        <v>6319.0</v>
      </c>
      <c r="F311" s="24">
        <v>4047.0</v>
      </c>
      <c r="G311" s="48">
        <v>4.993649617000247</v>
      </c>
      <c r="H311" s="48">
        <v>3198.180091786675</v>
      </c>
      <c r="I311" s="49">
        <v>0.6404494382022472</v>
      </c>
      <c r="J311" s="24" t="s">
        <v>239</v>
      </c>
      <c r="K311" s="24" t="s">
        <v>209</v>
      </c>
      <c r="L311" s="24" t="s">
        <v>208</v>
      </c>
      <c r="M311" s="24" t="s">
        <v>224</v>
      </c>
      <c r="N311" s="24" t="s">
        <v>25</v>
      </c>
      <c r="O311" s="24" t="s">
        <v>126</v>
      </c>
      <c r="P311" s="24" t="s">
        <v>225</v>
      </c>
      <c r="Q311" s="24" t="s">
        <v>205</v>
      </c>
      <c r="R311" s="24" t="s">
        <v>29</v>
      </c>
      <c r="S311" s="24" t="s">
        <v>30</v>
      </c>
      <c r="T311" s="24" t="s">
        <v>31</v>
      </c>
      <c r="U311" s="24" t="s">
        <v>206</v>
      </c>
      <c r="V311" s="47" t="s">
        <v>50</v>
      </c>
    </row>
    <row r="312">
      <c r="A312" s="24" t="s">
        <v>113</v>
      </c>
      <c r="B312" s="24" t="s">
        <v>114</v>
      </c>
      <c r="C312" s="24" t="s">
        <v>101</v>
      </c>
      <c r="D312" s="24">
        <v>19969.57</v>
      </c>
      <c r="E312" s="24">
        <v>8685.0</v>
      </c>
      <c r="F312" s="24">
        <v>1447.0</v>
      </c>
      <c r="G312" s="48">
        <v>13.800670352453352</v>
      </c>
      <c r="H312" s="48">
        <v>2299.317213586644</v>
      </c>
      <c r="I312" s="49">
        <v>0.1666090961427749</v>
      </c>
      <c r="J312" s="24" t="s">
        <v>239</v>
      </c>
      <c r="K312" s="24" t="s">
        <v>209</v>
      </c>
      <c r="L312" s="24" t="s">
        <v>208</v>
      </c>
      <c r="M312" s="24" t="s">
        <v>246</v>
      </c>
      <c r="N312" s="24" t="s">
        <v>25</v>
      </c>
      <c r="O312" s="24" t="s">
        <v>172</v>
      </c>
      <c r="P312" s="24" t="s">
        <v>247</v>
      </c>
      <c r="Q312" s="24" t="s">
        <v>248</v>
      </c>
      <c r="R312" s="24" t="s">
        <v>47</v>
      </c>
      <c r="S312" s="24" t="s">
        <v>43</v>
      </c>
      <c r="T312" s="24" t="s">
        <v>44</v>
      </c>
      <c r="U312" s="24" t="s">
        <v>212</v>
      </c>
      <c r="V312" s="47" t="s">
        <v>102</v>
      </c>
    </row>
    <row r="313">
      <c r="A313" s="24" t="s">
        <v>87</v>
      </c>
      <c r="B313" s="24" t="s">
        <v>88</v>
      </c>
      <c r="C313" s="24" t="s">
        <v>101</v>
      </c>
      <c r="D313" s="24">
        <v>19847.52</v>
      </c>
      <c r="E313" s="24">
        <v>11197.0</v>
      </c>
      <c r="F313" s="24">
        <v>1093.0</v>
      </c>
      <c r="G313" s="48">
        <v>18.15875571820677</v>
      </c>
      <c r="H313" s="48">
        <v>1772.574796820577</v>
      </c>
      <c r="I313" s="49">
        <v>0.0976154327051889</v>
      </c>
      <c r="J313" s="24" t="s">
        <v>239</v>
      </c>
      <c r="K313" s="24" t="s">
        <v>201</v>
      </c>
      <c r="L313" s="24" t="s">
        <v>202</v>
      </c>
      <c r="M313" s="24" t="s">
        <v>246</v>
      </c>
      <c r="N313" s="24" t="s">
        <v>25</v>
      </c>
      <c r="O313" s="24" t="s">
        <v>172</v>
      </c>
      <c r="P313" s="24" t="s">
        <v>247</v>
      </c>
      <c r="Q313" s="24" t="s">
        <v>248</v>
      </c>
      <c r="R313" s="24" t="s">
        <v>47</v>
      </c>
      <c r="S313" s="24" t="s">
        <v>43</v>
      </c>
      <c r="T313" s="24" t="s">
        <v>44</v>
      </c>
      <c r="U313" s="24" t="s">
        <v>212</v>
      </c>
      <c r="V313" s="47" t="s">
        <v>102</v>
      </c>
    </row>
    <row r="314">
      <c r="A314" s="24" t="s">
        <v>105</v>
      </c>
      <c r="B314" s="24" t="s">
        <v>106</v>
      </c>
      <c r="C314" s="24" t="s">
        <v>91</v>
      </c>
      <c r="D314" s="24">
        <v>19372.5</v>
      </c>
      <c r="E314" s="24">
        <v>5497.0</v>
      </c>
      <c r="F314" s="24">
        <v>2719.0</v>
      </c>
      <c r="G314" s="48">
        <v>7.124862081647665</v>
      </c>
      <c r="H314" s="48">
        <v>3524.19501546298</v>
      </c>
      <c r="I314" s="49">
        <v>0.4946334364198654</v>
      </c>
      <c r="J314" s="24" t="s">
        <v>239</v>
      </c>
      <c r="K314" s="24" t="s">
        <v>201</v>
      </c>
      <c r="L314" s="24" t="s">
        <v>216</v>
      </c>
      <c r="M314" s="24" t="s">
        <v>241</v>
      </c>
      <c r="N314" s="24" t="s">
        <v>25</v>
      </c>
      <c r="O314" s="24" t="s">
        <v>126</v>
      </c>
      <c r="P314" s="24" t="s">
        <v>242</v>
      </c>
      <c r="Q314" s="24" t="s">
        <v>205</v>
      </c>
      <c r="R314" s="24" t="s">
        <v>29</v>
      </c>
      <c r="S314" s="24" t="s">
        <v>30</v>
      </c>
      <c r="T314" s="24" t="s">
        <v>31</v>
      </c>
      <c r="U314" s="24" t="s">
        <v>212</v>
      </c>
      <c r="V314" s="47" t="s">
        <v>92</v>
      </c>
    </row>
    <row r="315">
      <c r="A315" s="24" t="s">
        <v>76</v>
      </c>
      <c r="B315" s="24" t="s">
        <v>77</v>
      </c>
      <c r="C315" s="24" t="s">
        <v>89</v>
      </c>
      <c r="D315" s="24">
        <v>18314.96</v>
      </c>
      <c r="E315" s="24">
        <v>7982.0</v>
      </c>
      <c r="F315" s="24">
        <v>1231.0</v>
      </c>
      <c r="G315" s="48">
        <v>14.878115353371243</v>
      </c>
      <c r="H315" s="48">
        <v>2294.5326985717866</v>
      </c>
      <c r="I315" s="49">
        <v>0.15422199949887247</v>
      </c>
      <c r="J315" s="24" t="s">
        <v>233</v>
      </c>
      <c r="K315" s="24" t="s">
        <v>201</v>
      </c>
      <c r="L315" s="24" t="s">
        <v>202</v>
      </c>
      <c r="M315" s="24" t="s">
        <v>240</v>
      </c>
      <c r="N315" s="24" t="s">
        <v>25</v>
      </c>
      <c r="O315" s="24" t="s">
        <v>126</v>
      </c>
      <c r="P315" s="24" t="s">
        <v>238</v>
      </c>
      <c r="Q315" s="24" t="s">
        <v>223</v>
      </c>
      <c r="R315" s="24" t="s">
        <v>47</v>
      </c>
      <c r="S315" s="24" t="s">
        <v>30</v>
      </c>
      <c r="T315" s="24" t="s">
        <v>31</v>
      </c>
      <c r="U315" s="24" t="s">
        <v>212</v>
      </c>
      <c r="V315" s="47" t="s">
        <v>90</v>
      </c>
    </row>
    <row r="316">
      <c r="A316" s="24" t="s">
        <v>76</v>
      </c>
      <c r="B316" s="24" t="s">
        <v>77</v>
      </c>
      <c r="C316" s="24" t="s">
        <v>101</v>
      </c>
      <c r="D316" s="24">
        <v>18263.51</v>
      </c>
      <c r="E316" s="24">
        <v>8897.0</v>
      </c>
      <c r="F316" s="24">
        <v>1384.0</v>
      </c>
      <c r="G316" s="48">
        <v>13.19617774566474</v>
      </c>
      <c r="H316" s="48">
        <v>2052.7717208047657</v>
      </c>
      <c r="I316" s="49">
        <v>0.1555580532763853</v>
      </c>
      <c r="J316" s="24" t="s">
        <v>233</v>
      </c>
      <c r="K316" s="24" t="s">
        <v>201</v>
      </c>
      <c r="L316" s="24" t="s">
        <v>202</v>
      </c>
      <c r="M316" s="24" t="s">
        <v>246</v>
      </c>
      <c r="N316" s="24" t="s">
        <v>25</v>
      </c>
      <c r="O316" s="24" t="s">
        <v>172</v>
      </c>
      <c r="P316" s="24" t="s">
        <v>247</v>
      </c>
      <c r="Q316" s="24" t="s">
        <v>248</v>
      </c>
      <c r="R316" s="24" t="s">
        <v>47</v>
      </c>
      <c r="S316" s="24" t="s">
        <v>43</v>
      </c>
      <c r="T316" s="24" t="s">
        <v>44</v>
      </c>
      <c r="U316" s="24" t="s">
        <v>212</v>
      </c>
      <c r="V316" s="47" t="s">
        <v>102</v>
      </c>
    </row>
    <row r="317">
      <c r="A317" s="24" t="s">
        <v>105</v>
      </c>
      <c r="B317" s="24" t="s">
        <v>106</v>
      </c>
      <c r="C317" s="24" t="s">
        <v>84</v>
      </c>
      <c r="D317" s="24">
        <v>17810.74</v>
      </c>
      <c r="E317" s="24">
        <v>7126.0</v>
      </c>
      <c r="F317" s="24">
        <v>2458.0</v>
      </c>
      <c r="G317" s="48">
        <v>7.246029292107405</v>
      </c>
      <c r="H317" s="48">
        <v>2499.402189166433</v>
      </c>
      <c r="I317" s="49">
        <v>0.34493404434465336</v>
      </c>
      <c r="J317" s="24" t="s">
        <v>239</v>
      </c>
      <c r="K317" s="24" t="s">
        <v>201</v>
      </c>
      <c r="L317" s="24" t="s">
        <v>216</v>
      </c>
      <c r="M317" s="24" t="s">
        <v>237</v>
      </c>
      <c r="N317" s="24" t="s">
        <v>25</v>
      </c>
      <c r="O317" s="24" t="s">
        <v>126</v>
      </c>
      <c r="P317" s="24" t="s">
        <v>238</v>
      </c>
      <c r="Q317" s="24" t="s">
        <v>205</v>
      </c>
      <c r="R317" s="24" t="s">
        <v>29</v>
      </c>
      <c r="S317" s="24" t="s">
        <v>30</v>
      </c>
      <c r="T317" s="24" t="s">
        <v>31</v>
      </c>
      <c r="U317" s="24" t="s">
        <v>212</v>
      </c>
      <c r="V317" s="47" t="s">
        <v>85</v>
      </c>
    </row>
    <row r="318">
      <c r="A318" s="24" t="s">
        <v>99</v>
      </c>
      <c r="B318" s="24" t="s">
        <v>100</v>
      </c>
      <c r="C318" s="24" t="s">
        <v>91</v>
      </c>
      <c r="D318" s="24">
        <v>17669.97</v>
      </c>
      <c r="E318" s="24">
        <v>5266.0</v>
      </c>
      <c r="F318" s="24">
        <v>2689.0</v>
      </c>
      <c r="G318" s="48">
        <v>6.571204908888063</v>
      </c>
      <c r="H318" s="48">
        <v>3355.4823395366507</v>
      </c>
      <c r="I318" s="49">
        <v>0.5106342575009495</v>
      </c>
      <c r="J318" s="24" t="s">
        <v>245</v>
      </c>
      <c r="K318" s="24" t="s">
        <v>201</v>
      </c>
      <c r="L318" s="24" t="s">
        <v>216</v>
      </c>
      <c r="M318" s="24" t="s">
        <v>241</v>
      </c>
      <c r="N318" s="24" t="s">
        <v>25</v>
      </c>
      <c r="O318" s="24" t="s">
        <v>126</v>
      </c>
      <c r="P318" s="24" t="s">
        <v>242</v>
      </c>
      <c r="Q318" s="24" t="s">
        <v>205</v>
      </c>
      <c r="R318" s="24" t="s">
        <v>29</v>
      </c>
      <c r="S318" s="24" t="s">
        <v>30</v>
      </c>
      <c r="T318" s="24" t="s">
        <v>31</v>
      </c>
      <c r="U318" s="24" t="s">
        <v>212</v>
      </c>
      <c r="V318" s="47" t="s">
        <v>92</v>
      </c>
    </row>
    <row r="319">
      <c r="A319" s="24" t="s">
        <v>111</v>
      </c>
      <c r="B319" s="24" t="s">
        <v>112</v>
      </c>
      <c r="C319" s="24" t="s">
        <v>84</v>
      </c>
      <c r="D319" s="24">
        <v>17632.21</v>
      </c>
      <c r="E319" s="24">
        <v>5768.0</v>
      </c>
      <c r="F319" s="24">
        <v>2672.0</v>
      </c>
      <c r="G319" s="48">
        <v>6.598880988023952</v>
      </c>
      <c r="H319" s="48">
        <v>3056.901872399445</v>
      </c>
      <c r="I319" s="49">
        <v>0.463245492371706</v>
      </c>
      <c r="J319" s="24" t="s">
        <v>239</v>
      </c>
      <c r="K319" s="24" t="s">
        <v>201</v>
      </c>
      <c r="L319" s="24" t="s">
        <v>208</v>
      </c>
      <c r="M319" s="24" t="s">
        <v>237</v>
      </c>
      <c r="N319" s="24" t="s">
        <v>25</v>
      </c>
      <c r="O319" s="24" t="s">
        <v>126</v>
      </c>
      <c r="P319" s="24" t="s">
        <v>238</v>
      </c>
      <c r="Q319" s="24" t="s">
        <v>205</v>
      </c>
      <c r="R319" s="24" t="s">
        <v>29</v>
      </c>
      <c r="S319" s="24" t="s">
        <v>30</v>
      </c>
      <c r="T319" s="24" t="s">
        <v>31</v>
      </c>
      <c r="U319" s="24" t="s">
        <v>212</v>
      </c>
      <c r="V319" s="47" t="s">
        <v>85</v>
      </c>
    </row>
    <row r="320">
      <c r="A320" s="24" t="s">
        <v>95</v>
      </c>
      <c r="B320" s="24" t="s">
        <v>96</v>
      </c>
      <c r="C320" s="24" t="s">
        <v>91</v>
      </c>
      <c r="D320" s="24">
        <v>17057.53</v>
      </c>
      <c r="E320" s="24">
        <v>4883.0</v>
      </c>
      <c r="F320" s="24">
        <v>1779.0</v>
      </c>
      <c r="G320" s="48">
        <v>9.588268690275434</v>
      </c>
      <c r="H320" s="48">
        <v>3493.248003276674</v>
      </c>
      <c r="I320" s="49">
        <v>0.3643252099119394</v>
      </c>
      <c r="J320" s="24" t="s">
        <v>239</v>
      </c>
      <c r="K320" s="24" t="s">
        <v>209</v>
      </c>
      <c r="L320" s="24" t="s">
        <v>244</v>
      </c>
      <c r="M320" s="24" t="s">
        <v>241</v>
      </c>
      <c r="N320" s="24" t="s">
        <v>25</v>
      </c>
      <c r="O320" s="24" t="s">
        <v>126</v>
      </c>
      <c r="P320" s="24" t="s">
        <v>242</v>
      </c>
      <c r="Q320" s="24" t="s">
        <v>205</v>
      </c>
      <c r="R320" s="24" t="s">
        <v>29</v>
      </c>
      <c r="S320" s="24" t="s">
        <v>30</v>
      </c>
      <c r="T320" s="24" t="s">
        <v>31</v>
      </c>
      <c r="U320" s="24" t="s">
        <v>212</v>
      </c>
      <c r="V320" s="47" t="s">
        <v>92</v>
      </c>
    </row>
    <row r="321">
      <c r="A321" s="24" t="s">
        <v>113</v>
      </c>
      <c r="B321" s="24" t="s">
        <v>114</v>
      </c>
      <c r="C321" s="24" t="s">
        <v>84</v>
      </c>
      <c r="D321" s="24">
        <v>16838.43</v>
      </c>
      <c r="E321" s="24">
        <v>7078.0</v>
      </c>
      <c r="F321" s="24">
        <v>1671.0</v>
      </c>
      <c r="G321" s="48">
        <v>10.076858168761222</v>
      </c>
      <c r="H321" s="48">
        <v>2378.9813506640294</v>
      </c>
      <c r="I321" s="49">
        <v>0.23608363944617122</v>
      </c>
      <c r="J321" s="24" t="s">
        <v>239</v>
      </c>
      <c r="K321" s="24" t="s">
        <v>209</v>
      </c>
      <c r="L321" s="24" t="s">
        <v>208</v>
      </c>
      <c r="M321" s="24" t="s">
        <v>237</v>
      </c>
      <c r="N321" s="24" t="s">
        <v>25</v>
      </c>
      <c r="O321" s="24" t="s">
        <v>126</v>
      </c>
      <c r="P321" s="24" t="s">
        <v>238</v>
      </c>
      <c r="Q321" s="24" t="s">
        <v>205</v>
      </c>
      <c r="R321" s="24" t="s">
        <v>29</v>
      </c>
      <c r="S321" s="24" t="s">
        <v>30</v>
      </c>
      <c r="T321" s="24" t="s">
        <v>31</v>
      </c>
      <c r="U321" s="24" t="s">
        <v>212</v>
      </c>
      <c r="V321" s="47" t="s">
        <v>85</v>
      </c>
    </row>
    <row r="322">
      <c r="A322" s="24" t="s">
        <v>99</v>
      </c>
      <c r="B322" s="24" t="s">
        <v>100</v>
      </c>
      <c r="C322" s="24" t="s">
        <v>89</v>
      </c>
      <c r="D322" s="24">
        <v>15597.34</v>
      </c>
      <c r="E322" s="24">
        <v>7399.0</v>
      </c>
      <c r="F322" s="24">
        <v>1183.0</v>
      </c>
      <c r="G322" s="48">
        <v>13.184564666103128</v>
      </c>
      <c r="H322" s="48">
        <v>2108.033518042979</v>
      </c>
      <c r="I322" s="49">
        <v>0.1598864711447493</v>
      </c>
      <c r="J322" s="24" t="s">
        <v>245</v>
      </c>
      <c r="K322" s="24" t="s">
        <v>201</v>
      </c>
      <c r="L322" s="24" t="s">
        <v>216</v>
      </c>
      <c r="M322" s="24" t="s">
        <v>240</v>
      </c>
      <c r="N322" s="24" t="s">
        <v>25</v>
      </c>
      <c r="O322" s="24" t="s">
        <v>126</v>
      </c>
      <c r="P322" s="24" t="s">
        <v>238</v>
      </c>
      <c r="Q322" s="24" t="s">
        <v>223</v>
      </c>
      <c r="R322" s="24" t="s">
        <v>47</v>
      </c>
      <c r="S322" s="24" t="s">
        <v>30</v>
      </c>
      <c r="T322" s="24" t="s">
        <v>31</v>
      </c>
      <c r="U322" s="24" t="s">
        <v>212</v>
      </c>
      <c r="V322" s="47" t="s">
        <v>90</v>
      </c>
    </row>
    <row r="323">
      <c r="A323" s="24" t="s">
        <v>113</v>
      </c>
      <c r="B323" s="24" t="s">
        <v>114</v>
      </c>
      <c r="C323" s="24" t="s">
        <v>72</v>
      </c>
      <c r="D323" s="24">
        <v>15501.44</v>
      </c>
      <c r="E323" s="24">
        <v>12259.0</v>
      </c>
      <c r="F323" s="24">
        <v>1928.0</v>
      </c>
      <c r="G323" s="48">
        <v>8.040165975103735</v>
      </c>
      <c r="H323" s="48">
        <v>1264.4946569867036</v>
      </c>
      <c r="I323" s="49">
        <v>0.15727220817358675</v>
      </c>
      <c r="J323" s="24" t="s">
        <v>239</v>
      </c>
      <c r="K323" s="24" t="s">
        <v>209</v>
      </c>
      <c r="L323" s="24" t="s">
        <v>208</v>
      </c>
      <c r="M323" s="24" t="s">
        <v>232</v>
      </c>
      <c r="N323" s="24" t="s">
        <v>25</v>
      </c>
      <c r="O323" s="24" t="s">
        <v>126</v>
      </c>
      <c r="P323" s="24" t="s">
        <v>204</v>
      </c>
      <c r="Q323" s="24" t="s">
        <v>205</v>
      </c>
      <c r="R323" s="24" t="s">
        <v>29</v>
      </c>
      <c r="S323" s="24" t="s">
        <v>30</v>
      </c>
      <c r="T323" s="24" t="s">
        <v>31</v>
      </c>
      <c r="U323" s="24" t="s">
        <v>212</v>
      </c>
      <c r="V323" s="47" t="s">
        <v>73</v>
      </c>
    </row>
    <row r="324">
      <c r="A324" s="24" t="s">
        <v>113</v>
      </c>
      <c r="B324" s="24" t="s">
        <v>114</v>
      </c>
      <c r="C324" s="24" t="s">
        <v>57</v>
      </c>
      <c r="D324" s="24">
        <v>14351.86</v>
      </c>
      <c r="E324" s="24">
        <v>6546.0</v>
      </c>
      <c r="F324" s="24">
        <v>1874.0</v>
      </c>
      <c r="G324" s="48">
        <v>7.658409818569904</v>
      </c>
      <c r="H324" s="48">
        <v>2192.4625725633973</v>
      </c>
      <c r="I324" s="49">
        <v>0.2862816987473266</v>
      </c>
      <c r="J324" s="24" t="s">
        <v>239</v>
      </c>
      <c r="K324" s="24" t="s">
        <v>209</v>
      </c>
      <c r="L324" s="24" t="s">
        <v>208</v>
      </c>
      <c r="M324" s="24" t="s">
        <v>227</v>
      </c>
      <c r="N324" s="24" t="s">
        <v>25</v>
      </c>
      <c r="O324" s="24" t="s">
        <v>126</v>
      </c>
      <c r="P324" s="24" t="s">
        <v>228</v>
      </c>
      <c r="Q324" s="24" t="s">
        <v>205</v>
      </c>
      <c r="R324" s="24" t="s">
        <v>29</v>
      </c>
      <c r="S324" s="24" t="s">
        <v>30</v>
      </c>
      <c r="T324" s="24" t="s">
        <v>31</v>
      </c>
      <c r="U324" s="24" t="s">
        <v>212</v>
      </c>
      <c r="V324" s="47" t="s">
        <v>58</v>
      </c>
    </row>
    <row r="325">
      <c r="A325" s="24" t="s">
        <v>107</v>
      </c>
      <c r="B325" s="24" t="s">
        <v>108</v>
      </c>
      <c r="C325" s="24" t="s">
        <v>101</v>
      </c>
      <c r="D325" s="24">
        <v>14057.5</v>
      </c>
      <c r="E325" s="24">
        <v>5910.0</v>
      </c>
      <c r="F325" s="24">
        <v>1065.0</v>
      </c>
      <c r="G325" s="48">
        <v>13.199530516431924</v>
      </c>
      <c r="H325" s="48">
        <v>2378.595600676819</v>
      </c>
      <c r="I325" s="49">
        <v>0.1802030456852792</v>
      </c>
      <c r="J325" s="24" t="s">
        <v>239</v>
      </c>
      <c r="K325" s="24" t="s">
        <v>209</v>
      </c>
      <c r="L325" s="24" t="s">
        <v>216</v>
      </c>
      <c r="M325" s="24" t="s">
        <v>246</v>
      </c>
      <c r="N325" s="24" t="s">
        <v>25</v>
      </c>
      <c r="O325" s="24" t="s">
        <v>172</v>
      </c>
      <c r="P325" s="24" t="s">
        <v>247</v>
      </c>
      <c r="Q325" s="24" t="s">
        <v>248</v>
      </c>
      <c r="R325" s="24" t="s">
        <v>47</v>
      </c>
      <c r="S325" s="24" t="s">
        <v>43</v>
      </c>
      <c r="T325" s="24" t="s">
        <v>44</v>
      </c>
      <c r="U325" s="24" t="s">
        <v>212</v>
      </c>
      <c r="V325" s="47" t="s">
        <v>102</v>
      </c>
    </row>
    <row r="326">
      <c r="A326" s="24" t="s">
        <v>97</v>
      </c>
      <c r="B326" s="24" t="s">
        <v>98</v>
      </c>
      <c r="C326" s="24" t="s">
        <v>101</v>
      </c>
      <c r="D326" s="24">
        <v>14050.22</v>
      </c>
      <c r="E326" s="24">
        <v>5716.0</v>
      </c>
      <c r="F326" s="24">
        <v>915.0</v>
      </c>
      <c r="G326" s="48">
        <v>15.35543169398907</v>
      </c>
      <c r="H326" s="48">
        <v>2458.0510846745974</v>
      </c>
      <c r="I326" s="49">
        <v>0.16007697690692793</v>
      </c>
      <c r="J326" s="24" t="s">
        <v>239</v>
      </c>
      <c r="K326" s="24" t="s">
        <v>209</v>
      </c>
      <c r="L326" s="24" t="s">
        <v>202</v>
      </c>
      <c r="M326" s="24" t="s">
        <v>246</v>
      </c>
      <c r="N326" s="24" t="s">
        <v>25</v>
      </c>
      <c r="O326" s="24" t="s">
        <v>172</v>
      </c>
      <c r="P326" s="24" t="s">
        <v>247</v>
      </c>
      <c r="Q326" s="24" t="s">
        <v>248</v>
      </c>
      <c r="R326" s="24" t="s">
        <v>47</v>
      </c>
      <c r="S326" s="24" t="s">
        <v>43</v>
      </c>
      <c r="T326" s="24" t="s">
        <v>44</v>
      </c>
      <c r="U326" s="24" t="s">
        <v>212</v>
      </c>
      <c r="V326" s="47" t="s">
        <v>102</v>
      </c>
    </row>
    <row r="327">
      <c r="A327" s="24" t="s">
        <v>111</v>
      </c>
      <c r="B327" s="24" t="s">
        <v>112</v>
      </c>
      <c r="C327" s="24" t="s">
        <v>91</v>
      </c>
      <c r="D327" s="24">
        <v>13811.93</v>
      </c>
      <c r="E327" s="24">
        <v>4821.0</v>
      </c>
      <c r="F327" s="24">
        <v>1756.0</v>
      </c>
      <c r="G327" s="48">
        <v>7.8655637813211845</v>
      </c>
      <c r="H327" s="48">
        <v>2864.951254926364</v>
      </c>
      <c r="I327" s="49">
        <v>0.36423978427712095</v>
      </c>
      <c r="J327" s="24" t="s">
        <v>239</v>
      </c>
      <c r="K327" s="24" t="s">
        <v>201</v>
      </c>
      <c r="L327" s="24" t="s">
        <v>208</v>
      </c>
      <c r="M327" s="24" t="s">
        <v>241</v>
      </c>
      <c r="N327" s="24" t="s">
        <v>25</v>
      </c>
      <c r="O327" s="24" t="s">
        <v>126</v>
      </c>
      <c r="P327" s="24" t="s">
        <v>242</v>
      </c>
      <c r="Q327" s="24" t="s">
        <v>205</v>
      </c>
      <c r="R327" s="24" t="s">
        <v>29</v>
      </c>
      <c r="S327" s="24" t="s">
        <v>30</v>
      </c>
      <c r="T327" s="24" t="s">
        <v>31</v>
      </c>
      <c r="U327" s="24" t="s">
        <v>212</v>
      </c>
      <c r="V327" s="47" t="s">
        <v>92</v>
      </c>
    </row>
    <row r="328">
      <c r="A328" s="24" t="s">
        <v>93</v>
      </c>
      <c r="B328" s="24" t="s">
        <v>94</v>
      </c>
      <c r="C328" s="24" t="s">
        <v>101</v>
      </c>
      <c r="D328" s="24">
        <v>13779.76</v>
      </c>
      <c r="E328" s="24">
        <v>7046.0</v>
      </c>
      <c r="F328" s="24">
        <v>1306.0</v>
      </c>
      <c r="G328" s="48">
        <v>10.551117917304747</v>
      </c>
      <c r="H328" s="48">
        <v>1955.6854953164918</v>
      </c>
      <c r="I328" s="49">
        <v>0.18535339199545842</v>
      </c>
      <c r="J328" s="24" t="s">
        <v>243</v>
      </c>
      <c r="K328" s="24" t="s">
        <v>201</v>
      </c>
      <c r="L328" s="24" t="s">
        <v>202</v>
      </c>
      <c r="M328" s="24" t="s">
        <v>246</v>
      </c>
      <c r="N328" s="24" t="s">
        <v>25</v>
      </c>
      <c r="O328" s="24" t="s">
        <v>172</v>
      </c>
      <c r="P328" s="24" t="s">
        <v>247</v>
      </c>
      <c r="Q328" s="24" t="s">
        <v>248</v>
      </c>
      <c r="R328" s="24" t="s">
        <v>47</v>
      </c>
      <c r="S328" s="24" t="s">
        <v>43</v>
      </c>
      <c r="T328" s="24" t="s">
        <v>44</v>
      </c>
      <c r="U328" s="24" t="s">
        <v>212</v>
      </c>
      <c r="V328" s="47" t="s">
        <v>102</v>
      </c>
    </row>
    <row r="329">
      <c r="A329" s="24" t="s">
        <v>80</v>
      </c>
      <c r="B329" s="24" t="s">
        <v>81</v>
      </c>
      <c r="C329" s="24" t="s">
        <v>91</v>
      </c>
      <c r="D329" s="24">
        <v>12948.29</v>
      </c>
      <c r="E329" s="24">
        <v>4074.0</v>
      </c>
      <c r="F329" s="24">
        <v>1690.0</v>
      </c>
      <c r="G329" s="48">
        <v>7.6617100591715985</v>
      </c>
      <c r="H329" s="48">
        <v>3178.2744231713305</v>
      </c>
      <c r="I329" s="49">
        <v>0.41482572410407464</v>
      </c>
      <c r="J329" s="24" t="s">
        <v>207</v>
      </c>
      <c r="K329" s="24" t="s">
        <v>201</v>
      </c>
      <c r="L329" s="24" t="s">
        <v>202</v>
      </c>
      <c r="M329" s="24" t="s">
        <v>241</v>
      </c>
      <c r="N329" s="24" t="s">
        <v>25</v>
      </c>
      <c r="O329" s="24" t="s">
        <v>126</v>
      </c>
      <c r="P329" s="24" t="s">
        <v>242</v>
      </c>
      <c r="Q329" s="24" t="s">
        <v>205</v>
      </c>
      <c r="R329" s="24" t="s">
        <v>29</v>
      </c>
      <c r="S329" s="24" t="s">
        <v>30</v>
      </c>
      <c r="T329" s="24" t="s">
        <v>31</v>
      </c>
      <c r="U329" s="24" t="s">
        <v>212</v>
      </c>
      <c r="V329" s="47" t="s">
        <v>92</v>
      </c>
    </row>
    <row r="330">
      <c r="A330" s="24" t="s">
        <v>95</v>
      </c>
      <c r="B330" s="24" t="s">
        <v>96</v>
      </c>
      <c r="C330" s="24" t="s">
        <v>101</v>
      </c>
      <c r="D330" s="24">
        <v>12905.59</v>
      </c>
      <c r="E330" s="24">
        <v>6140.0</v>
      </c>
      <c r="F330" s="24">
        <v>641.0</v>
      </c>
      <c r="G330" s="48">
        <v>20.13352574102964</v>
      </c>
      <c r="H330" s="48">
        <v>2101.887622149837</v>
      </c>
      <c r="I330" s="49">
        <v>0.10439739413680782</v>
      </c>
      <c r="J330" s="24" t="s">
        <v>239</v>
      </c>
      <c r="K330" s="24" t="s">
        <v>209</v>
      </c>
      <c r="L330" s="24" t="s">
        <v>244</v>
      </c>
      <c r="M330" s="24" t="s">
        <v>246</v>
      </c>
      <c r="N330" s="24" t="s">
        <v>25</v>
      </c>
      <c r="O330" s="24" t="s">
        <v>172</v>
      </c>
      <c r="P330" s="24" t="s">
        <v>247</v>
      </c>
      <c r="Q330" s="24" t="s">
        <v>248</v>
      </c>
      <c r="R330" s="24" t="s">
        <v>47</v>
      </c>
      <c r="S330" s="24" t="s">
        <v>43</v>
      </c>
      <c r="T330" s="24" t="s">
        <v>44</v>
      </c>
      <c r="U330" s="24" t="s">
        <v>212</v>
      </c>
      <c r="V330" s="47" t="s">
        <v>102</v>
      </c>
    </row>
    <row r="331">
      <c r="A331" s="24" t="s">
        <v>113</v>
      </c>
      <c r="B331" s="24" t="s">
        <v>114</v>
      </c>
      <c r="C331" s="24" t="s">
        <v>82</v>
      </c>
      <c r="D331" s="24">
        <v>12706.84</v>
      </c>
      <c r="E331" s="24">
        <v>6945.0</v>
      </c>
      <c r="F331" s="24">
        <v>1749.0</v>
      </c>
      <c r="G331" s="48">
        <v>7.265202973127502</v>
      </c>
      <c r="H331" s="48">
        <v>1829.638588912887</v>
      </c>
      <c r="I331" s="49">
        <v>0.25183585313174944</v>
      </c>
      <c r="J331" s="24" t="s">
        <v>239</v>
      </c>
      <c r="K331" s="24" t="s">
        <v>209</v>
      </c>
      <c r="L331" s="24" t="s">
        <v>208</v>
      </c>
      <c r="M331" s="24" t="s">
        <v>234</v>
      </c>
      <c r="N331" s="24" t="s">
        <v>25</v>
      </c>
      <c r="O331" s="24" t="s">
        <v>172</v>
      </c>
      <c r="P331" s="24" t="s">
        <v>235</v>
      </c>
      <c r="Q331" s="24" t="s">
        <v>205</v>
      </c>
      <c r="R331" s="24" t="s">
        <v>29</v>
      </c>
      <c r="S331" s="24" t="s">
        <v>30</v>
      </c>
      <c r="T331" s="24" t="s">
        <v>31</v>
      </c>
      <c r="U331" s="24" t="s">
        <v>212</v>
      </c>
      <c r="V331" s="47" t="s">
        <v>86</v>
      </c>
    </row>
    <row r="332">
      <c r="A332" s="24" t="s">
        <v>97</v>
      </c>
      <c r="B332" s="24" t="s">
        <v>98</v>
      </c>
      <c r="C332" s="24" t="s">
        <v>89</v>
      </c>
      <c r="D332" s="24">
        <v>12698.63</v>
      </c>
      <c r="E332" s="24">
        <v>5466.0</v>
      </c>
      <c r="F332" s="24">
        <v>1012.0</v>
      </c>
      <c r="G332" s="48">
        <v>12.548053359683793</v>
      </c>
      <c r="H332" s="48">
        <v>2323.2034394438347</v>
      </c>
      <c r="I332" s="49">
        <v>0.18514452982070984</v>
      </c>
      <c r="J332" s="24" t="s">
        <v>239</v>
      </c>
      <c r="K332" s="24" t="s">
        <v>209</v>
      </c>
      <c r="L332" s="24" t="s">
        <v>202</v>
      </c>
      <c r="M332" s="24" t="s">
        <v>240</v>
      </c>
      <c r="N332" s="24" t="s">
        <v>25</v>
      </c>
      <c r="O332" s="24" t="s">
        <v>126</v>
      </c>
      <c r="P332" s="24" t="s">
        <v>238</v>
      </c>
      <c r="Q332" s="24" t="s">
        <v>223</v>
      </c>
      <c r="R332" s="24" t="s">
        <v>47</v>
      </c>
      <c r="S332" s="24" t="s">
        <v>30</v>
      </c>
      <c r="T332" s="24" t="s">
        <v>31</v>
      </c>
      <c r="U332" s="24" t="s">
        <v>212</v>
      </c>
      <c r="V332" s="47" t="s">
        <v>90</v>
      </c>
    </row>
    <row r="333">
      <c r="A333" s="24" t="s">
        <v>109</v>
      </c>
      <c r="B333" s="24" t="s">
        <v>110</v>
      </c>
      <c r="C333" s="24" t="s">
        <v>91</v>
      </c>
      <c r="D333" s="24">
        <v>12480.06</v>
      </c>
      <c r="E333" s="24">
        <v>3286.0</v>
      </c>
      <c r="F333" s="24">
        <v>1269.0</v>
      </c>
      <c r="G333" s="48">
        <v>9.834562647754137</v>
      </c>
      <c r="H333" s="48">
        <v>3797.9488740109555</v>
      </c>
      <c r="I333" s="49">
        <v>0.38618381010346925</v>
      </c>
      <c r="J333" s="24" t="s">
        <v>239</v>
      </c>
      <c r="K333" s="24" t="s">
        <v>201</v>
      </c>
      <c r="L333" s="24" t="s">
        <v>244</v>
      </c>
      <c r="M333" s="24" t="s">
        <v>241</v>
      </c>
      <c r="N333" s="24" t="s">
        <v>25</v>
      </c>
      <c r="O333" s="24" t="s">
        <v>126</v>
      </c>
      <c r="P333" s="24" t="s">
        <v>242</v>
      </c>
      <c r="Q333" s="24" t="s">
        <v>205</v>
      </c>
      <c r="R333" s="24" t="s">
        <v>29</v>
      </c>
      <c r="S333" s="24" t="s">
        <v>30</v>
      </c>
      <c r="T333" s="24" t="s">
        <v>31</v>
      </c>
      <c r="U333" s="24" t="s">
        <v>212</v>
      </c>
      <c r="V333" s="47" t="s">
        <v>92</v>
      </c>
    </row>
    <row r="334">
      <c r="A334" s="24" t="s">
        <v>111</v>
      </c>
      <c r="B334" s="24" t="s">
        <v>112</v>
      </c>
      <c r="C334" s="24" t="s">
        <v>101</v>
      </c>
      <c r="D334" s="24">
        <v>10951.34</v>
      </c>
      <c r="E334" s="24">
        <v>5403.0</v>
      </c>
      <c r="F334" s="24">
        <v>890.0</v>
      </c>
      <c r="G334" s="48">
        <v>12.304876404494383</v>
      </c>
      <c r="H334" s="48">
        <v>2026.8998704423468</v>
      </c>
      <c r="I334" s="49">
        <v>0.16472330186933185</v>
      </c>
      <c r="J334" s="24" t="s">
        <v>239</v>
      </c>
      <c r="K334" s="24" t="s">
        <v>201</v>
      </c>
      <c r="L334" s="24" t="s">
        <v>208</v>
      </c>
      <c r="M334" s="24" t="s">
        <v>246</v>
      </c>
      <c r="N334" s="24" t="s">
        <v>25</v>
      </c>
      <c r="O334" s="24" t="s">
        <v>172</v>
      </c>
      <c r="P334" s="24" t="s">
        <v>247</v>
      </c>
      <c r="Q334" s="24" t="s">
        <v>248</v>
      </c>
      <c r="R334" s="24" t="s">
        <v>47</v>
      </c>
      <c r="S334" s="24" t="s">
        <v>43</v>
      </c>
      <c r="T334" s="24" t="s">
        <v>44</v>
      </c>
      <c r="U334" s="24" t="s">
        <v>212</v>
      </c>
      <c r="V334" s="47" t="s">
        <v>102</v>
      </c>
    </row>
    <row r="335">
      <c r="A335" s="24" t="s">
        <v>109</v>
      </c>
      <c r="B335" s="24" t="s">
        <v>110</v>
      </c>
      <c r="C335" s="24" t="s">
        <v>89</v>
      </c>
      <c r="D335" s="24">
        <v>10682.47</v>
      </c>
      <c r="E335" s="24">
        <v>4804.0</v>
      </c>
      <c r="F335" s="24">
        <v>695.0</v>
      </c>
      <c r="G335" s="48">
        <v>15.370460431654676</v>
      </c>
      <c r="H335" s="48">
        <v>2223.6615320566198</v>
      </c>
      <c r="I335" s="49">
        <v>0.14467110741049125</v>
      </c>
      <c r="J335" s="24" t="s">
        <v>239</v>
      </c>
      <c r="K335" s="24" t="s">
        <v>201</v>
      </c>
      <c r="L335" s="24" t="s">
        <v>244</v>
      </c>
      <c r="M335" s="24" t="s">
        <v>240</v>
      </c>
      <c r="N335" s="24" t="s">
        <v>25</v>
      </c>
      <c r="O335" s="24" t="s">
        <v>126</v>
      </c>
      <c r="P335" s="24" t="s">
        <v>238</v>
      </c>
      <c r="Q335" s="24" t="s">
        <v>223</v>
      </c>
      <c r="R335" s="24" t="s">
        <v>47</v>
      </c>
      <c r="S335" s="24" t="s">
        <v>30</v>
      </c>
      <c r="T335" s="24" t="s">
        <v>31</v>
      </c>
      <c r="U335" s="24" t="s">
        <v>212</v>
      </c>
      <c r="V335" s="47" t="s">
        <v>90</v>
      </c>
    </row>
    <row r="336">
      <c r="A336" s="24" t="s">
        <v>111</v>
      </c>
      <c r="B336" s="24" t="s">
        <v>112</v>
      </c>
      <c r="C336" s="24" t="s">
        <v>89</v>
      </c>
      <c r="D336" s="24">
        <v>10553.85</v>
      </c>
      <c r="E336" s="24">
        <v>4529.0</v>
      </c>
      <c r="F336" s="24">
        <v>858.0</v>
      </c>
      <c r="G336" s="48">
        <v>12.300524475524476</v>
      </c>
      <c r="H336" s="48">
        <v>2330.282623095606</v>
      </c>
      <c r="I336" s="49">
        <v>0.18944579377345994</v>
      </c>
      <c r="J336" s="24" t="s">
        <v>239</v>
      </c>
      <c r="K336" s="24" t="s">
        <v>201</v>
      </c>
      <c r="L336" s="24" t="s">
        <v>208</v>
      </c>
      <c r="M336" s="24" t="s">
        <v>240</v>
      </c>
      <c r="N336" s="24" t="s">
        <v>25</v>
      </c>
      <c r="O336" s="24" t="s">
        <v>126</v>
      </c>
      <c r="P336" s="24" t="s">
        <v>238</v>
      </c>
      <c r="Q336" s="24" t="s">
        <v>223</v>
      </c>
      <c r="R336" s="24" t="s">
        <v>47</v>
      </c>
      <c r="S336" s="24" t="s">
        <v>30</v>
      </c>
      <c r="T336" s="24" t="s">
        <v>31</v>
      </c>
      <c r="U336" s="24" t="s">
        <v>212</v>
      </c>
      <c r="V336" s="47" t="s">
        <v>90</v>
      </c>
    </row>
    <row r="337">
      <c r="A337" s="24" t="s">
        <v>107</v>
      </c>
      <c r="B337" s="24" t="s">
        <v>108</v>
      </c>
      <c r="C337" s="24" t="s">
        <v>89</v>
      </c>
      <c r="D337" s="24">
        <v>10357.84</v>
      </c>
      <c r="E337" s="24">
        <v>4527.0</v>
      </c>
      <c r="F337" s="24">
        <v>901.0</v>
      </c>
      <c r="G337" s="48">
        <v>11.495937846836847</v>
      </c>
      <c r="H337" s="48">
        <v>2288.0141373978354</v>
      </c>
      <c r="I337" s="49">
        <v>0.19902805389882924</v>
      </c>
      <c r="J337" s="24" t="s">
        <v>239</v>
      </c>
      <c r="K337" s="24" t="s">
        <v>209</v>
      </c>
      <c r="L337" s="24" t="s">
        <v>216</v>
      </c>
      <c r="M337" s="24" t="s">
        <v>240</v>
      </c>
      <c r="N337" s="24" t="s">
        <v>25</v>
      </c>
      <c r="O337" s="24" t="s">
        <v>126</v>
      </c>
      <c r="P337" s="24" t="s">
        <v>238</v>
      </c>
      <c r="Q337" s="24" t="s">
        <v>223</v>
      </c>
      <c r="R337" s="24" t="s">
        <v>47</v>
      </c>
      <c r="S337" s="24" t="s">
        <v>30</v>
      </c>
      <c r="T337" s="24" t="s">
        <v>31</v>
      </c>
      <c r="U337" s="24" t="s">
        <v>212</v>
      </c>
      <c r="V337" s="47" t="s">
        <v>90</v>
      </c>
    </row>
    <row r="338">
      <c r="A338" s="24" t="s">
        <v>103</v>
      </c>
      <c r="B338" s="24" t="s">
        <v>104</v>
      </c>
      <c r="C338" s="24" t="s">
        <v>101</v>
      </c>
      <c r="D338" s="24">
        <v>10129.75</v>
      </c>
      <c r="E338" s="24">
        <v>4038.0</v>
      </c>
      <c r="F338" s="24">
        <v>895.0</v>
      </c>
      <c r="G338" s="48">
        <v>11.318156424581005</v>
      </c>
      <c r="H338" s="48">
        <v>2508.605745418524</v>
      </c>
      <c r="I338" s="49">
        <v>0.22164437840515105</v>
      </c>
      <c r="J338" s="24" t="s">
        <v>243</v>
      </c>
      <c r="K338" s="24" t="s">
        <v>201</v>
      </c>
      <c r="L338" s="24" t="s">
        <v>216</v>
      </c>
      <c r="M338" s="24" t="s">
        <v>246</v>
      </c>
      <c r="N338" s="24" t="s">
        <v>25</v>
      </c>
      <c r="O338" s="24" t="s">
        <v>172</v>
      </c>
      <c r="P338" s="24" t="s">
        <v>247</v>
      </c>
      <c r="Q338" s="24" t="s">
        <v>248</v>
      </c>
      <c r="R338" s="24" t="s">
        <v>47</v>
      </c>
      <c r="S338" s="24" t="s">
        <v>43</v>
      </c>
      <c r="T338" s="24" t="s">
        <v>44</v>
      </c>
      <c r="U338" s="24" t="s">
        <v>212</v>
      </c>
      <c r="V338" s="47" t="s">
        <v>102</v>
      </c>
    </row>
    <row r="339">
      <c r="A339" s="24" t="s">
        <v>105</v>
      </c>
      <c r="B339" s="24" t="s">
        <v>106</v>
      </c>
      <c r="C339" s="24" t="s">
        <v>101</v>
      </c>
      <c r="D339" s="24">
        <v>9600.26</v>
      </c>
      <c r="E339" s="24">
        <v>4562.0</v>
      </c>
      <c r="F339" s="24">
        <v>735.0</v>
      </c>
      <c r="G339" s="48">
        <v>13.061578231292517</v>
      </c>
      <c r="H339" s="48">
        <v>2104.3971942130643</v>
      </c>
      <c r="I339" s="49">
        <v>0.16111354669004824</v>
      </c>
      <c r="J339" s="24" t="s">
        <v>239</v>
      </c>
      <c r="K339" s="24" t="s">
        <v>201</v>
      </c>
      <c r="L339" s="24" t="s">
        <v>216</v>
      </c>
      <c r="M339" s="24" t="s">
        <v>246</v>
      </c>
      <c r="N339" s="24" t="s">
        <v>25</v>
      </c>
      <c r="O339" s="24" t="s">
        <v>172</v>
      </c>
      <c r="P339" s="24" t="s">
        <v>247</v>
      </c>
      <c r="Q339" s="24" t="s">
        <v>248</v>
      </c>
      <c r="R339" s="24" t="s">
        <v>47</v>
      </c>
      <c r="S339" s="24" t="s">
        <v>43</v>
      </c>
      <c r="T339" s="24" t="s">
        <v>44</v>
      </c>
      <c r="U339" s="24" t="s">
        <v>212</v>
      </c>
      <c r="V339" s="47" t="s">
        <v>102</v>
      </c>
    </row>
    <row r="340">
      <c r="A340" s="24" t="s">
        <v>103</v>
      </c>
      <c r="B340" s="24" t="s">
        <v>104</v>
      </c>
      <c r="C340" s="24" t="s">
        <v>89</v>
      </c>
      <c r="D340" s="24">
        <v>8958.29</v>
      </c>
      <c r="E340" s="24">
        <v>4004.0</v>
      </c>
      <c r="F340" s="24">
        <v>716.0</v>
      </c>
      <c r="G340" s="48">
        <v>12.511578212290503</v>
      </c>
      <c r="H340" s="48">
        <v>2237.335164835165</v>
      </c>
      <c r="I340" s="49">
        <v>0.17882117882117882</v>
      </c>
      <c r="J340" s="24" t="s">
        <v>243</v>
      </c>
      <c r="K340" s="24" t="s">
        <v>201</v>
      </c>
      <c r="L340" s="24" t="s">
        <v>216</v>
      </c>
      <c r="M340" s="24" t="s">
        <v>240</v>
      </c>
      <c r="N340" s="24" t="s">
        <v>25</v>
      </c>
      <c r="O340" s="24" t="s">
        <v>126</v>
      </c>
      <c r="P340" s="24" t="s">
        <v>238</v>
      </c>
      <c r="Q340" s="24" t="s">
        <v>223</v>
      </c>
      <c r="R340" s="24" t="s">
        <v>47</v>
      </c>
      <c r="S340" s="24" t="s">
        <v>30</v>
      </c>
      <c r="T340" s="24" t="s">
        <v>31</v>
      </c>
      <c r="U340" s="24" t="s">
        <v>212</v>
      </c>
      <c r="V340" s="47" t="s">
        <v>90</v>
      </c>
    </row>
    <row r="341">
      <c r="A341" s="24" t="s">
        <v>105</v>
      </c>
      <c r="B341" s="24" t="s">
        <v>106</v>
      </c>
      <c r="C341" s="24" t="s">
        <v>89</v>
      </c>
      <c r="D341" s="24">
        <v>8520.73</v>
      </c>
      <c r="E341" s="24">
        <v>4042.0</v>
      </c>
      <c r="F341" s="24">
        <v>749.0</v>
      </c>
      <c r="G341" s="48">
        <v>11.376141522029371</v>
      </c>
      <c r="H341" s="48">
        <v>2108.0479960415632</v>
      </c>
      <c r="I341" s="49">
        <v>0.18530430479960416</v>
      </c>
      <c r="J341" s="24" t="s">
        <v>239</v>
      </c>
      <c r="K341" s="24" t="s">
        <v>201</v>
      </c>
      <c r="L341" s="24" t="s">
        <v>216</v>
      </c>
      <c r="M341" s="24" t="s">
        <v>240</v>
      </c>
      <c r="N341" s="24" t="s">
        <v>25</v>
      </c>
      <c r="O341" s="24" t="s">
        <v>126</v>
      </c>
      <c r="P341" s="24" t="s">
        <v>238</v>
      </c>
      <c r="Q341" s="24" t="s">
        <v>223</v>
      </c>
      <c r="R341" s="24" t="s">
        <v>47</v>
      </c>
      <c r="S341" s="24" t="s">
        <v>30</v>
      </c>
      <c r="T341" s="24" t="s">
        <v>31</v>
      </c>
      <c r="U341" s="24" t="s">
        <v>212</v>
      </c>
      <c r="V341" s="47" t="s">
        <v>90</v>
      </c>
    </row>
    <row r="342">
      <c r="A342" s="24" t="s">
        <v>36</v>
      </c>
      <c r="B342" s="24" t="s">
        <v>37</v>
      </c>
      <c r="C342" s="24" t="s">
        <v>115</v>
      </c>
      <c r="D342" s="24">
        <v>6877.96</v>
      </c>
      <c r="E342" s="24">
        <v>2082.0</v>
      </c>
      <c r="F342" s="24">
        <v>946.0</v>
      </c>
      <c r="G342" s="48">
        <v>7.270570824524313</v>
      </c>
      <c r="H342" s="48">
        <v>3303.5350624399616</v>
      </c>
      <c r="I342" s="49">
        <v>0.4543707973102786</v>
      </c>
      <c r="J342" s="24" t="s">
        <v>213</v>
      </c>
      <c r="K342" s="24" t="s">
        <v>201</v>
      </c>
      <c r="L342" s="24" t="s">
        <v>202</v>
      </c>
      <c r="M342" s="24" t="s">
        <v>249</v>
      </c>
      <c r="N342" s="24" t="s">
        <v>25</v>
      </c>
      <c r="O342" s="24" t="s">
        <v>162</v>
      </c>
      <c r="P342" s="24" t="s">
        <v>250</v>
      </c>
      <c r="Q342" s="24" t="s">
        <v>205</v>
      </c>
      <c r="R342" s="24" t="s">
        <v>29</v>
      </c>
      <c r="S342" s="24" t="s">
        <v>30</v>
      </c>
      <c r="T342" s="24" t="s">
        <v>31</v>
      </c>
      <c r="U342" s="24" t="s">
        <v>206</v>
      </c>
      <c r="V342" s="47" t="s">
        <v>116</v>
      </c>
    </row>
    <row r="343">
      <c r="A343" s="24" t="s">
        <v>109</v>
      </c>
      <c r="B343" s="24" t="s">
        <v>110</v>
      </c>
      <c r="C343" s="24" t="s">
        <v>101</v>
      </c>
      <c r="D343" s="24">
        <v>6204.02</v>
      </c>
      <c r="E343" s="24">
        <v>2771.0</v>
      </c>
      <c r="F343" s="24">
        <v>346.0</v>
      </c>
      <c r="G343" s="48">
        <v>17.930693641618497</v>
      </c>
      <c r="H343" s="48">
        <v>2238.910140743414</v>
      </c>
      <c r="I343" s="49">
        <v>0.12486466979429808</v>
      </c>
      <c r="J343" s="24" t="s">
        <v>239</v>
      </c>
      <c r="K343" s="24" t="s">
        <v>201</v>
      </c>
      <c r="L343" s="24" t="s">
        <v>244</v>
      </c>
      <c r="M343" s="24" t="s">
        <v>246</v>
      </c>
      <c r="N343" s="24" t="s">
        <v>25</v>
      </c>
      <c r="O343" s="24" t="s">
        <v>172</v>
      </c>
      <c r="P343" s="24" t="s">
        <v>247</v>
      </c>
      <c r="Q343" s="24" t="s">
        <v>248</v>
      </c>
      <c r="R343" s="24" t="s">
        <v>47</v>
      </c>
      <c r="S343" s="24" t="s">
        <v>43</v>
      </c>
      <c r="T343" s="24" t="s">
        <v>44</v>
      </c>
      <c r="U343" s="24" t="s">
        <v>212</v>
      </c>
      <c r="V343" s="47" t="s">
        <v>102</v>
      </c>
    </row>
    <row r="344">
      <c r="A344" s="24" t="s">
        <v>55</v>
      </c>
      <c r="B344" s="24" t="s">
        <v>56</v>
      </c>
      <c r="C344" s="24" t="s">
        <v>115</v>
      </c>
      <c r="D344" s="24">
        <v>6190.51</v>
      </c>
      <c r="E344" s="24">
        <v>1760.0</v>
      </c>
      <c r="F344" s="24">
        <v>853.0</v>
      </c>
      <c r="G344" s="48">
        <v>7.257338804220399</v>
      </c>
      <c r="H344" s="48">
        <v>3517.3352272727275</v>
      </c>
      <c r="I344" s="49">
        <v>0.48465909090909093</v>
      </c>
      <c r="J344" s="24" t="s">
        <v>213</v>
      </c>
      <c r="K344" s="24" t="s">
        <v>201</v>
      </c>
      <c r="L344" s="24" t="s">
        <v>216</v>
      </c>
      <c r="M344" s="24" t="s">
        <v>249</v>
      </c>
      <c r="N344" s="24" t="s">
        <v>25</v>
      </c>
      <c r="O344" s="24" t="s">
        <v>162</v>
      </c>
      <c r="P344" s="24" t="s">
        <v>250</v>
      </c>
      <c r="Q344" s="24" t="s">
        <v>205</v>
      </c>
      <c r="R344" s="24" t="s">
        <v>29</v>
      </c>
      <c r="S344" s="24" t="s">
        <v>30</v>
      </c>
      <c r="T344" s="24" t="s">
        <v>31</v>
      </c>
      <c r="U344" s="24" t="s">
        <v>206</v>
      </c>
      <c r="V344" s="47" t="s">
        <v>116</v>
      </c>
    </row>
    <row r="345">
      <c r="A345" s="24" t="s">
        <v>113</v>
      </c>
      <c r="B345" s="24" t="s">
        <v>114</v>
      </c>
      <c r="C345" s="24" t="s">
        <v>91</v>
      </c>
      <c r="D345" s="24">
        <v>4899.24</v>
      </c>
      <c r="E345" s="24">
        <v>1703.0</v>
      </c>
      <c r="F345" s="24">
        <v>635.0</v>
      </c>
      <c r="G345" s="48">
        <v>7.715338582677165</v>
      </c>
      <c r="H345" s="48">
        <v>2876.8291250734</v>
      </c>
      <c r="I345" s="49">
        <v>0.37287140340575453</v>
      </c>
      <c r="J345" s="24" t="s">
        <v>239</v>
      </c>
      <c r="K345" s="24" t="s">
        <v>209</v>
      </c>
      <c r="L345" s="24" t="s">
        <v>208</v>
      </c>
      <c r="M345" s="24" t="s">
        <v>241</v>
      </c>
      <c r="N345" s="24" t="s">
        <v>25</v>
      </c>
      <c r="O345" s="24" t="s">
        <v>126</v>
      </c>
      <c r="P345" s="24" t="s">
        <v>242</v>
      </c>
      <c r="Q345" s="24" t="s">
        <v>205</v>
      </c>
      <c r="R345" s="24" t="s">
        <v>29</v>
      </c>
      <c r="S345" s="24" t="s">
        <v>30</v>
      </c>
      <c r="T345" s="24" t="s">
        <v>31</v>
      </c>
      <c r="U345" s="24" t="s">
        <v>212</v>
      </c>
      <c r="V345" s="47" t="s">
        <v>92</v>
      </c>
    </row>
    <row r="346">
      <c r="A346" s="24" t="s">
        <v>62</v>
      </c>
      <c r="B346" s="24" t="s">
        <v>63</v>
      </c>
      <c r="C346" s="24" t="s">
        <v>115</v>
      </c>
      <c r="D346" s="24">
        <v>4170.79</v>
      </c>
      <c r="E346" s="24">
        <v>1217.0</v>
      </c>
      <c r="F346" s="24">
        <v>477.0</v>
      </c>
      <c r="G346" s="48">
        <v>8.743794549266248</v>
      </c>
      <c r="H346" s="48">
        <v>3427.107641741988</v>
      </c>
      <c r="I346" s="49">
        <v>0.39194741166803615</v>
      </c>
      <c r="J346" s="24" t="s">
        <v>213</v>
      </c>
      <c r="K346" s="24" t="s">
        <v>209</v>
      </c>
      <c r="L346" s="24" t="s">
        <v>208</v>
      </c>
      <c r="M346" s="24" t="s">
        <v>249</v>
      </c>
      <c r="N346" s="24" t="s">
        <v>25</v>
      </c>
      <c r="O346" s="24" t="s">
        <v>162</v>
      </c>
      <c r="P346" s="24" t="s">
        <v>250</v>
      </c>
      <c r="Q346" s="24" t="s">
        <v>205</v>
      </c>
      <c r="R346" s="24" t="s">
        <v>29</v>
      </c>
      <c r="S346" s="24" t="s">
        <v>30</v>
      </c>
      <c r="T346" s="24" t="s">
        <v>31</v>
      </c>
      <c r="U346" s="24" t="s">
        <v>206</v>
      </c>
      <c r="V346" s="47" t="s">
        <v>116</v>
      </c>
    </row>
    <row r="347">
      <c r="A347" s="24" t="s">
        <v>64</v>
      </c>
      <c r="B347" s="24" t="s">
        <v>65</v>
      </c>
      <c r="C347" s="24" t="s">
        <v>115</v>
      </c>
      <c r="D347" s="24">
        <v>3678.05</v>
      </c>
      <c r="E347" s="24">
        <v>1190.0</v>
      </c>
      <c r="F347" s="24">
        <v>520.0</v>
      </c>
      <c r="G347" s="48">
        <v>7.073173076923077</v>
      </c>
      <c r="H347" s="48">
        <v>3090.7983193277314</v>
      </c>
      <c r="I347" s="49">
        <v>0.4369747899159664</v>
      </c>
      <c r="J347" s="24" t="s">
        <v>213</v>
      </c>
      <c r="K347" s="24" t="s">
        <v>201</v>
      </c>
      <c r="L347" s="24" t="s">
        <v>208</v>
      </c>
      <c r="M347" s="24" t="s">
        <v>249</v>
      </c>
      <c r="N347" s="24" t="s">
        <v>25</v>
      </c>
      <c r="O347" s="24" t="s">
        <v>162</v>
      </c>
      <c r="P347" s="24" t="s">
        <v>250</v>
      </c>
      <c r="Q347" s="24" t="s">
        <v>205</v>
      </c>
      <c r="R347" s="24" t="s">
        <v>29</v>
      </c>
      <c r="S347" s="24" t="s">
        <v>30</v>
      </c>
      <c r="T347" s="24" t="s">
        <v>31</v>
      </c>
      <c r="U347" s="24" t="s">
        <v>206</v>
      </c>
      <c r="V347" s="47" t="s">
        <v>116</v>
      </c>
    </row>
    <row r="348">
      <c r="A348" s="24" t="s">
        <v>66</v>
      </c>
      <c r="B348" s="24" t="s">
        <v>67</v>
      </c>
      <c r="C348" s="24" t="s">
        <v>115</v>
      </c>
      <c r="D348" s="24">
        <v>2849.84</v>
      </c>
      <c r="E348" s="24">
        <v>964.0</v>
      </c>
      <c r="F348" s="24">
        <v>435.0</v>
      </c>
      <c r="G348" s="48">
        <v>6.551356321839081</v>
      </c>
      <c r="H348" s="48">
        <v>2956.265560165975</v>
      </c>
      <c r="I348" s="49">
        <v>0.4512448132780083</v>
      </c>
      <c r="J348" s="24" t="s">
        <v>213</v>
      </c>
      <c r="K348" s="24" t="s">
        <v>201</v>
      </c>
      <c r="L348" s="24" t="s">
        <v>230</v>
      </c>
      <c r="M348" s="24" t="s">
        <v>249</v>
      </c>
      <c r="N348" s="24" t="s">
        <v>25</v>
      </c>
      <c r="O348" s="24" t="s">
        <v>162</v>
      </c>
      <c r="P348" s="24" t="s">
        <v>250</v>
      </c>
      <c r="Q348" s="24" t="s">
        <v>205</v>
      </c>
      <c r="R348" s="24" t="s">
        <v>29</v>
      </c>
      <c r="S348" s="24" t="s">
        <v>30</v>
      </c>
      <c r="T348" s="24" t="s">
        <v>31</v>
      </c>
      <c r="U348" s="24" t="s">
        <v>206</v>
      </c>
      <c r="V348" s="47" t="s">
        <v>116</v>
      </c>
    </row>
    <row r="349">
      <c r="A349" s="24" t="s">
        <v>27</v>
      </c>
      <c r="B349" s="24" t="s">
        <v>28</v>
      </c>
      <c r="C349" s="24" t="s">
        <v>115</v>
      </c>
      <c r="D349" s="24">
        <v>1907.13</v>
      </c>
      <c r="E349" s="24">
        <v>523.0</v>
      </c>
      <c r="F349" s="24">
        <v>237.0</v>
      </c>
      <c r="G349" s="48">
        <v>8.046962025316455</v>
      </c>
      <c r="H349" s="48">
        <v>3646.5200764818355</v>
      </c>
      <c r="I349" s="49">
        <v>0.45315487571701724</v>
      </c>
      <c r="J349" s="24" t="s">
        <v>207</v>
      </c>
      <c r="K349" s="24" t="s">
        <v>201</v>
      </c>
      <c r="L349" s="24" t="s">
        <v>208</v>
      </c>
      <c r="M349" s="24" t="s">
        <v>249</v>
      </c>
      <c r="N349" s="24" t="s">
        <v>25</v>
      </c>
      <c r="O349" s="24" t="s">
        <v>162</v>
      </c>
      <c r="P349" s="24" t="s">
        <v>250</v>
      </c>
      <c r="Q349" s="24" t="s">
        <v>205</v>
      </c>
      <c r="R349" s="24" t="s">
        <v>29</v>
      </c>
      <c r="S349" s="24" t="s">
        <v>30</v>
      </c>
      <c r="T349" s="24" t="s">
        <v>31</v>
      </c>
      <c r="U349" s="24" t="s">
        <v>206</v>
      </c>
      <c r="V349" s="47" t="s">
        <v>116</v>
      </c>
    </row>
    <row r="350">
      <c r="A350" s="24" t="s">
        <v>97</v>
      </c>
      <c r="B350" s="24" t="s">
        <v>98</v>
      </c>
      <c r="C350" s="24" t="s">
        <v>115</v>
      </c>
      <c r="D350" s="24">
        <v>1516.85</v>
      </c>
      <c r="E350" s="24">
        <v>516.0</v>
      </c>
      <c r="F350" s="24">
        <v>233.0</v>
      </c>
      <c r="G350" s="48">
        <v>6.51008583690987</v>
      </c>
      <c r="H350" s="48">
        <v>2939.631782945736</v>
      </c>
      <c r="I350" s="49">
        <v>0.45155038759689925</v>
      </c>
      <c r="J350" s="24" t="s">
        <v>239</v>
      </c>
      <c r="K350" s="24" t="s">
        <v>209</v>
      </c>
      <c r="L350" s="24" t="s">
        <v>202</v>
      </c>
      <c r="M350" s="24" t="s">
        <v>249</v>
      </c>
      <c r="N350" s="24" t="s">
        <v>25</v>
      </c>
      <c r="O350" s="24" t="s">
        <v>162</v>
      </c>
      <c r="P350" s="24" t="s">
        <v>250</v>
      </c>
      <c r="Q350" s="24" t="s">
        <v>205</v>
      </c>
      <c r="R350" s="24" t="s">
        <v>29</v>
      </c>
      <c r="S350" s="24" t="s">
        <v>30</v>
      </c>
      <c r="T350" s="24" t="s">
        <v>31</v>
      </c>
      <c r="U350" s="24" t="s">
        <v>206</v>
      </c>
      <c r="V350" s="47" t="s">
        <v>116</v>
      </c>
    </row>
    <row r="351">
      <c r="A351" s="24" t="s">
        <v>80</v>
      </c>
      <c r="B351" s="24" t="s">
        <v>81</v>
      </c>
      <c r="C351" s="24" t="s">
        <v>115</v>
      </c>
      <c r="D351" s="24">
        <v>1386.33</v>
      </c>
      <c r="E351" s="24">
        <v>429.0</v>
      </c>
      <c r="F351" s="24">
        <v>207.0</v>
      </c>
      <c r="G351" s="48">
        <v>6.697246376811594</v>
      </c>
      <c r="H351" s="48">
        <v>3231.5384615384614</v>
      </c>
      <c r="I351" s="49">
        <v>0.4825174825174825</v>
      </c>
      <c r="J351" s="24" t="s">
        <v>207</v>
      </c>
      <c r="K351" s="24" t="s">
        <v>201</v>
      </c>
      <c r="L351" s="24" t="s">
        <v>202</v>
      </c>
      <c r="M351" s="24" t="s">
        <v>249</v>
      </c>
      <c r="N351" s="24" t="s">
        <v>25</v>
      </c>
      <c r="O351" s="24" t="s">
        <v>162</v>
      </c>
      <c r="P351" s="24" t="s">
        <v>250</v>
      </c>
      <c r="Q351" s="24" t="s">
        <v>205</v>
      </c>
      <c r="R351" s="24" t="s">
        <v>29</v>
      </c>
      <c r="S351" s="24" t="s">
        <v>30</v>
      </c>
      <c r="T351" s="24" t="s">
        <v>31</v>
      </c>
      <c r="U351" s="24" t="s">
        <v>206</v>
      </c>
      <c r="V351" s="47" t="s">
        <v>116</v>
      </c>
    </row>
    <row r="352">
      <c r="A352" s="24" t="s">
        <v>87</v>
      </c>
      <c r="B352" s="24" t="s">
        <v>88</v>
      </c>
      <c r="C352" s="24" t="s">
        <v>115</v>
      </c>
      <c r="D352" s="24">
        <v>764.16</v>
      </c>
      <c r="E352" s="24">
        <v>239.0</v>
      </c>
      <c r="F352" s="24">
        <v>75.0</v>
      </c>
      <c r="G352" s="48">
        <v>10.188799999999999</v>
      </c>
      <c r="H352" s="48">
        <v>3197.3221757322176</v>
      </c>
      <c r="I352" s="49">
        <v>0.3138075313807531</v>
      </c>
      <c r="J352" s="24" t="s">
        <v>239</v>
      </c>
      <c r="K352" s="24" t="s">
        <v>201</v>
      </c>
      <c r="L352" s="24" t="s">
        <v>202</v>
      </c>
      <c r="M352" s="24" t="s">
        <v>249</v>
      </c>
      <c r="N352" s="24" t="s">
        <v>25</v>
      </c>
      <c r="O352" s="24" t="s">
        <v>162</v>
      </c>
      <c r="P352" s="24" t="s">
        <v>250</v>
      </c>
      <c r="Q352" s="24" t="s">
        <v>205</v>
      </c>
      <c r="R352" s="24" t="s">
        <v>29</v>
      </c>
      <c r="S352" s="24" t="s">
        <v>30</v>
      </c>
      <c r="T352" s="24" t="s">
        <v>31</v>
      </c>
      <c r="U352" s="24" t="s">
        <v>206</v>
      </c>
      <c r="V352" s="47" t="s">
        <v>116</v>
      </c>
    </row>
    <row r="353">
      <c r="A353" s="24" t="s">
        <v>107</v>
      </c>
      <c r="B353" s="24" t="s">
        <v>108</v>
      </c>
      <c r="C353" s="24" t="s">
        <v>115</v>
      </c>
      <c r="D353" s="24">
        <v>638.69</v>
      </c>
      <c r="E353" s="24">
        <v>218.0</v>
      </c>
      <c r="F353" s="24">
        <v>102.0</v>
      </c>
      <c r="G353" s="48">
        <v>6.261666666666668</v>
      </c>
      <c r="H353" s="48">
        <v>2929.7706422018355</v>
      </c>
      <c r="I353" s="49">
        <v>0.46788990825688076</v>
      </c>
      <c r="J353" s="24" t="s">
        <v>239</v>
      </c>
      <c r="K353" s="24" t="s">
        <v>209</v>
      </c>
      <c r="L353" s="24" t="s">
        <v>216</v>
      </c>
      <c r="M353" s="24" t="s">
        <v>249</v>
      </c>
      <c r="N353" s="24" t="s">
        <v>25</v>
      </c>
      <c r="O353" s="24" t="s">
        <v>162</v>
      </c>
      <c r="P353" s="24" t="s">
        <v>250</v>
      </c>
      <c r="Q353" s="24" t="s">
        <v>205</v>
      </c>
      <c r="R353" s="24" t="s">
        <v>29</v>
      </c>
      <c r="S353" s="24" t="s">
        <v>30</v>
      </c>
      <c r="T353" s="24" t="s">
        <v>31</v>
      </c>
      <c r="U353" s="24" t="s">
        <v>206</v>
      </c>
      <c r="V353" s="47" t="s">
        <v>116</v>
      </c>
    </row>
    <row r="354">
      <c r="A354" s="24" t="s">
        <v>105</v>
      </c>
      <c r="B354" s="24" t="s">
        <v>106</v>
      </c>
      <c r="C354" s="24" t="s">
        <v>115</v>
      </c>
      <c r="D354" s="24">
        <v>610.9</v>
      </c>
      <c r="E354" s="24">
        <v>119.0</v>
      </c>
      <c r="F354" s="24">
        <v>53.0</v>
      </c>
      <c r="G354" s="48">
        <v>11.526415094339622</v>
      </c>
      <c r="H354" s="48">
        <v>5133.613445378151</v>
      </c>
      <c r="I354" s="49">
        <v>0.44537815126050423</v>
      </c>
      <c r="J354" s="24" t="s">
        <v>239</v>
      </c>
      <c r="K354" s="24" t="s">
        <v>201</v>
      </c>
      <c r="L354" s="24" t="s">
        <v>216</v>
      </c>
      <c r="M354" s="24" t="s">
        <v>249</v>
      </c>
      <c r="N354" s="24" t="s">
        <v>25</v>
      </c>
      <c r="O354" s="24" t="s">
        <v>162</v>
      </c>
      <c r="P354" s="24" t="s">
        <v>250</v>
      </c>
      <c r="Q354" s="24" t="s">
        <v>205</v>
      </c>
      <c r="R354" s="24" t="s">
        <v>29</v>
      </c>
      <c r="S354" s="24" t="s">
        <v>30</v>
      </c>
      <c r="T354" s="24" t="s">
        <v>31</v>
      </c>
      <c r="U354" s="24" t="s">
        <v>206</v>
      </c>
      <c r="V354" s="47" t="s">
        <v>116</v>
      </c>
    </row>
    <row r="355">
      <c r="J355" s="24" t="s">
        <v>75</v>
      </c>
      <c r="K355" s="24" t="s">
        <v>75</v>
      </c>
      <c r="L355" s="24" t="s">
        <v>75</v>
      </c>
      <c r="M355" s="24" t="s">
        <v>75</v>
      </c>
      <c r="O355" s="24" t="s">
        <v>75</v>
      </c>
      <c r="P355" s="24" t="s">
        <v>75</v>
      </c>
      <c r="Q355" s="24" t="s">
        <v>75</v>
      </c>
      <c r="R355" s="24" t="s">
        <v>75</v>
      </c>
      <c r="S355" s="24" t="s">
        <v>75</v>
      </c>
      <c r="T355" s="24" t="s">
        <v>75</v>
      </c>
      <c r="U355" s="24" t="s">
        <v>75</v>
      </c>
    </row>
    <row r="356">
      <c r="J356" s="24" t="s">
        <v>75</v>
      </c>
      <c r="K356" s="24" t="s">
        <v>75</v>
      </c>
      <c r="L356" s="24" t="s">
        <v>75</v>
      </c>
      <c r="M356" s="24" t="s">
        <v>75</v>
      </c>
      <c r="O356" s="24" t="s">
        <v>75</v>
      </c>
      <c r="P356" s="24" t="s">
        <v>75</v>
      </c>
      <c r="Q356" s="24" t="s">
        <v>75</v>
      </c>
      <c r="R356" s="24" t="s">
        <v>75</v>
      </c>
      <c r="S356" s="24" t="s">
        <v>75</v>
      </c>
      <c r="T356" s="24" t="s">
        <v>75</v>
      </c>
      <c r="U356" s="24" t="s">
        <v>75</v>
      </c>
    </row>
    <row r="357">
      <c r="J357" s="24" t="s">
        <v>75</v>
      </c>
      <c r="K357" s="24" t="s">
        <v>75</v>
      </c>
      <c r="L357" s="24" t="s">
        <v>75</v>
      </c>
      <c r="M357" s="24" t="s">
        <v>75</v>
      </c>
      <c r="O357" s="24" t="s">
        <v>75</v>
      </c>
      <c r="P357" s="24" t="s">
        <v>75</v>
      </c>
      <c r="Q357" s="24" t="s">
        <v>75</v>
      </c>
      <c r="R357" s="24" t="s">
        <v>75</v>
      </c>
      <c r="S357" s="24" t="s">
        <v>75</v>
      </c>
      <c r="T357" s="24" t="s">
        <v>75</v>
      </c>
      <c r="U357" s="24" t="s">
        <v>75</v>
      </c>
    </row>
    <row r="358">
      <c r="J358" s="24" t="s">
        <v>75</v>
      </c>
      <c r="K358" s="24" t="s">
        <v>75</v>
      </c>
      <c r="L358" s="24" t="s">
        <v>75</v>
      </c>
      <c r="M358" s="24" t="s">
        <v>75</v>
      </c>
      <c r="O358" s="24" t="s">
        <v>75</v>
      </c>
      <c r="P358" s="24" t="s">
        <v>75</v>
      </c>
      <c r="Q358" s="24" t="s">
        <v>75</v>
      </c>
      <c r="R358" s="24" t="s">
        <v>75</v>
      </c>
      <c r="S358" s="24" t="s">
        <v>75</v>
      </c>
      <c r="T358" s="24" t="s">
        <v>75</v>
      </c>
      <c r="U358" s="24" t="s">
        <v>75</v>
      </c>
    </row>
    <row r="359">
      <c r="J359" s="24" t="s">
        <v>75</v>
      </c>
      <c r="K359" s="24" t="s">
        <v>75</v>
      </c>
      <c r="L359" s="24" t="s">
        <v>75</v>
      </c>
      <c r="M359" s="24" t="s">
        <v>75</v>
      </c>
      <c r="O359" s="24" t="s">
        <v>75</v>
      </c>
      <c r="P359" s="24" t="s">
        <v>75</v>
      </c>
      <c r="Q359" s="24" t="s">
        <v>75</v>
      </c>
      <c r="R359" s="24" t="s">
        <v>75</v>
      </c>
      <c r="S359" s="24" t="s">
        <v>75</v>
      </c>
      <c r="T359" s="24" t="s">
        <v>75</v>
      </c>
      <c r="U359" s="24" t="s">
        <v>75</v>
      </c>
    </row>
    <row r="360">
      <c r="J360" s="24" t="s">
        <v>75</v>
      </c>
      <c r="K360" s="24" t="s">
        <v>75</v>
      </c>
      <c r="L360" s="24" t="s">
        <v>75</v>
      </c>
      <c r="M360" s="24" t="s">
        <v>75</v>
      </c>
      <c r="O360" s="24" t="s">
        <v>75</v>
      </c>
      <c r="P360" s="24" t="s">
        <v>75</v>
      </c>
      <c r="Q360" s="24" t="s">
        <v>75</v>
      </c>
      <c r="R360" s="24" t="s">
        <v>75</v>
      </c>
      <c r="S360" s="24" t="s">
        <v>75</v>
      </c>
      <c r="T360" s="24" t="s">
        <v>75</v>
      </c>
      <c r="U360" s="24" t="s">
        <v>75</v>
      </c>
    </row>
    <row r="361">
      <c r="J361" s="24" t="s">
        <v>75</v>
      </c>
      <c r="K361" s="24" t="s">
        <v>75</v>
      </c>
      <c r="L361" s="24" t="s">
        <v>75</v>
      </c>
      <c r="M361" s="24" t="s">
        <v>75</v>
      </c>
      <c r="O361" s="24" t="s">
        <v>75</v>
      </c>
      <c r="P361" s="24" t="s">
        <v>75</v>
      </c>
      <c r="Q361" s="24" t="s">
        <v>75</v>
      </c>
      <c r="R361" s="24" t="s">
        <v>75</v>
      </c>
      <c r="S361" s="24" t="s">
        <v>75</v>
      </c>
      <c r="T361" s="24" t="s">
        <v>75</v>
      </c>
      <c r="U361" s="24" t="s">
        <v>75</v>
      </c>
    </row>
    <row r="362">
      <c r="J362" s="24" t="s">
        <v>75</v>
      </c>
      <c r="K362" s="24" t="s">
        <v>75</v>
      </c>
      <c r="L362" s="24" t="s">
        <v>75</v>
      </c>
      <c r="M362" s="24" t="s">
        <v>75</v>
      </c>
      <c r="O362" s="24" t="s">
        <v>75</v>
      </c>
      <c r="P362" s="24" t="s">
        <v>75</v>
      </c>
      <c r="Q362" s="24" t="s">
        <v>75</v>
      </c>
      <c r="R362" s="24" t="s">
        <v>75</v>
      </c>
      <c r="S362" s="24" t="s">
        <v>75</v>
      </c>
      <c r="T362" s="24" t="s">
        <v>75</v>
      </c>
      <c r="U362" s="24" t="s">
        <v>75</v>
      </c>
    </row>
    <row r="363">
      <c r="J363" s="24" t="s">
        <v>75</v>
      </c>
      <c r="K363" s="24" t="s">
        <v>75</v>
      </c>
      <c r="L363" s="24" t="s">
        <v>75</v>
      </c>
      <c r="M363" s="24" t="s">
        <v>75</v>
      </c>
      <c r="O363" s="24" t="s">
        <v>75</v>
      </c>
      <c r="P363" s="24" t="s">
        <v>75</v>
      </c>
      <c r="Q363" s="24" t="s">
        <v>75</v>
      </c>
      <c r="R363" s="24" t="s">
        <v>75</v>
      </c>
      <c r="S363" s="24" t="s">
        <v>75</v>
      </c>
      <c r="T363" s="24" t="s">
        <v>75</v>
      </c>
      <c r="U363" s="24" t="s">
        <v>75</v>
      </c>
    </row>
    <row r="364">
      <c r="J364" s="24" t="s">
        <v>75</v>
      </c>
      <c r="K364" s="24" t="s">
        <v>75</v>
      </c>
      <c r="L364" s="24" t="s">
        <v>75</v>
      </c>
      <c r="M364" s="24" t="s">
        <v>75</v>
      </c>
      <c r="O364" s="24" t="s">
        <v>75</v>
      </c>
      <c r="P364" s="24" t="s">
        <v>75</v>
      </c>
      <c r="Q364" s="24" t="s">
        <v>75</v>
      </c>
      <c r="R364" s="24" t="s">
        <v>75</v>
      </c>
      <c r="S364" s="24" t="s">
        <v>75</v>
      </c>
      <c r="T364" s="24" t="s">
        <v>75</v>
      </c>
      <c r="U364" s="24" t="s">
        <v>75</v>
      </c>
    </row>
    <row r="365">
      <c r="J365" s="24" t="s">
        <v>75</v>
      </c>
      <c r="K365" s="24" t="s">
        <v>75</v>
      </c>
      <c r="L365" s="24" t="s">
        <v>75</v>
      </c>
      <c r="M365" s="24" t="s">
        <v>75</v>
      </c>
      <c r="O365" s="24" t="s">
        <v>75</v>
      </c>
      <c r="P365" s="24" t="s">
        <v>75</v>
      </c>
      <c r="Q365" s="24" t="s">
        <v>75</v>
      </c>
      <c r="R365" s="24" t="s">
        <v>75</v>
      </c>
      <c r="S365" s="24" t="s">
        <v>75</v>
      </c>
      <c r="T365" s="24" t="s">
        <v>75</v>
      </c>
      <c r="U365" s="24" t="s">
        <v>75</v>
      </c>
    </row>
    <row r="366">
      <c r="J366" s="24" t="s">
        <v>75</v>
      </c>
      <c r="K366" s="24" t="s">
        <v>75</v>
      </c>
      <c r="L366" s="24" t="s">
        <v>75</v>
      </c>
      <c r="M366" s="24" t="s">
        <v>75</v>
      </c>
      <c r="O366" s="24" t="s">
        <v>75</v>
      </c>
      <c r="P366" s="24" t="s">
        <v>75</v>
      </c>
      <c r="Q366" s="24" t="s">
        <v>75</v>
      </c>
      <c r="R366" s="24" t="s">
        <v>75</v>
      </c>
      <c r="S366" s="24" t="s">
        <v>75</v>
      </c>
      <c r="T366" s="24" t="s">
        <v>75</v>
      </c>
      <c r="U366" s="24" t="s">
        <v>75</v>
      </c>
    </row>
    <row r="367">
      <c r="J367" s="24" t="s">
        <v>75</v>
      </c>
      <c r="K367" s="24" t="s">
        <v>75</v>
      </c>
      <c r="L367" s="24" t="s">
        <v>75</v>
      </c>
      <c r="M367" s="24" t="s">
        <v>75</v>
      </c>
      <c r="O367" s="24" t="s">
        <v>75</v>
      </c>
      <c r="P367" s="24" t="s">
        <v>75</v>
      </c>
      <c r="Q367" s="24" t="s">
        <v>75</v>
      </c>
      <c r="R367" s="24" t="s">
        <v>75</v>
      </c>
      <c r="S367" s="24" t="s">
        <v>75</v>
      </c>
      <c r="T367" s="24" t="s">
        <v>75</v>
      </c>
      <c r="U367" s="24" t="s">
        <v>75</v>
      </c>
    </row>
    <row r="368">
      <c r="J368" s="24" t="s">
        <v>75</v>
      </c>
      <c r="K368" s="24" t="s">
        <v>75</v>
      </c>
      <c r="L368" s="24" t="s">
        <v>75</v>
      </c>
      <c r="M368" s="24" t="s">
        <v>75</v>
      </c>
      <c r="O368" s="24" t="s">
        <v>75</v>
      </c>
      <c r="P368" s="24" t="s">
        <v>75</v>
      </c>
      <c r="Q368" s="24" t="s">
        <v>75</v>
      </c>
      <c r="R368" s="24" t="s">
        <v>75</v>
      </c>
      <c r="S368" s="24" t="s">
        <v>75</v>
      </c>
      <c r="T368" s="24" t="s">
        <v>75</v>
      </c>
      <c r="U368" s="24" t="s">
        <v>75</v>
      </c>
    </row>
    <row r="369">
      <c r="J369" s="24" t="s">
        <v>75</v>
      </c>
      <c r="K369" s="24" t="s">
        <v>75</v>
      </c>
      <c r="L369" s="24" t="s">
        <v>75</v>
      </c>
      <c r="M369" s="24" t="s">
        <v>75</v>
      </c>
      <c r="O369" s="24" t="s">
        <v>75</v>
      </c>
      <c r="P369" s="24" t="s">
        <v>75</v>
      </c>
      <c r="Q369" s="24" t="s">
        <v>75</v>
      </c>
      <c r="R369" s="24" t="s">
        <v>75</v>
      </c>
      <c r="S369" s="24" t="s">
        <v>75</v>
      </c>
      <c r="T369" s="24" t="s">
        <v>75</v>
      </c>
      <c r="U369" s="24" t="s">
        <v>75</v>
      </c>
    </row>
    <row r="370">
      <c r="J370" s="24" t="s">
        <v>75</v>
      </c>
      <c r="K370" s="24" t="s">
        <v>75</v>
      </c>
      <c r="L370" s="24" t="s">
        <v>75</v>
      </c>
      <c r="M370" s="24" t="s">
        <v>75</v>
      </c>
      <c r="O370" s="24" t="s">
        <v>75</v>
      </c>
      <c r="P370" s="24" t="s">
        <v>75</v>
      </c>
      <c r="Q370" s="24" t="s">
        <v>75</v>
      </c>
      <c r="R370" s="24" t="s">
        <v>75</v>
      </c>
      <c r="S370" s="24" t="s">
        <v>75</v>
      </c>
      <c r="T370" s="24" t="s">
        <v>75</v>
      </c>
      <c r="U370" s="24" t="s">
        <v>75</v>
      </c>
    </row>
    <row r="371">
      <c r="J371" s="24" t="s">
        <v>75</v>
      </c>
      <c r="K371" s="24" t="s">
        <v>75</v>
      </c>
      <c r="L371" s="24" t="s">
        <v>75</v>
      </c>
      <c r="M371" s="24" t="s">
        <v>75</v>
      </c>
      <c r="O371" s="24" t="s">
        <v>75</v>
      </c>
      <c r="P371" s="24" t="s">
        <v>75</v>
      </c>
      <c r="Q371" s="24" t="s">
        <v>75</v>
      </c>
      <c r="R371" s="24" t="s">
        <v>75</v>
      </c>
      <c r="S371" s="24" t="s">
        <v>75</v>
      </c>
      <c r="T371" s="24" t="s">
        <v>75</v>
      </c>
      <c r="U371" s="24" t="s">
        <v>75</v>
      </c>
    </row>
    <row r="372">
      <c r="J372" s="24" t="s">
        <v>75</v>
      </c>
      <c r="K372" s="24" t="s">
        <v>75</v>
      </c>
      <c r="L372" s="24" t="s">
        <v>75</v>
      </c>
      <c r="M372" s="24" t="s">
        <v>75</v>
      </c>
      <c r="O372" s="24" t="s">
        <v>75</v>
      </c>
      <c r="P372" s="24" t="s">
        <v>75</v>
      </c>
      <c r="Q372" s="24" t="s">
        <v>75</v>
      </c>
      <c r="R372" s="24" t="s">
        <v>75</v>
      </c>
      <c r="S372" s="24" t="s">
        <v>75</v>
      </c>
      <c r="T372" s="24" t="s">
        <v>75</v>
      </c>
      <c r="U372" s="24" t="s">
        <v>75</v>
      </c>
    </row>
    <row r="373">
      <c r="J373" s="24" t="s">
        <v>75</v>
      </c>
      <c r="K373" s="24" t="s">
        <v>75</v>
      </c>
      <c r="L373" s="24" t="s">
        <v>75</v>
      </c>
      <c r="M373" s="24" t="s">
        <v>75</v>
      </c>
      <c r="O373" s="24" t="s">
        <v>75</v>
      </c>
      <c r="P373" s="24" t="s">
        <v>75</v>
      </c>
      <c r="Q373" s="24" t="s">
        <v>75</v>
      </c>
      <c r="R373" s="24" t="s">
        <v>75</v>
      </c>
      <c r="S373" s="24" t="s">
        <v>75</v>
      </c>
      <c r="T373" s="24" t="s">
        <v>75</v>
      </c>
      <c r="U373" s="24" t="s">
        <v>75</v>
      </c>
    </row>
    <row r="374">
      <c r="J374" s="24" t="s">
        <v>75</v>
      </c>
      <c r="K374" s="24" t="s">
        <v>75</v>
      </c>
      <c r="L374" s="24" t="s">
        <v>75</v>
      </c>
      <c r="M374" s="24" t="s">
        <v>75</v>
      </c>
      <c r="O374" s="24" t="s">
        <v>75</v>
      </c>
      <c r="P374" s="24" t="s">
        <v>75</v>
      </c>
      <c r="Q374" s="24" t="s">
        <v>75</v>
      </c>
      <c r="R374" s="24" t="s">
        <v>75</v>
      </c>
      <c r="S374" s="24" t="s">
        <v>75</v>
      </c>
      <c r="T374" s="24" t="s">
        <v>75</v>
      </c>
      <c r="U374" s="24" t="s">
        <v>75</v>
      </c>
    </row>
    <row r="375">
      <c r="J375" s="24" t="s">
        <v>75</v>
      </c>
      <c r="K375" s="24" t="s">
        <v>75</v>
      </c>
      <c r="L375" s="24" t="s">
        <v>75</v>
      </c>
      <c r="M375" s="24" t="s">
        <v>75</v>
      </c>
      <c r="O375" s="24" t="s">
        <v>75</v>
      </c>
      <c r="P375" s="24" t="s">
        <v>75</v>
      </c>
      <c r="Q375" s="24" t="s">
        <v>75</v>
      </c>
      <c r="R375" s="24" t="s">
        <v>75</v>
      </c>
      <c r="S375" s="24" t="s">
        <v>75</v>
      </c>
      <c r="T375" s="24" t="s">
        <v>75</v>
      </c>
      <c r="U375" s="24" t="s">
        <v>75</v>
      </c>
    </row>
    <row r="376">
      <c r="J376" s="24" t="s">
        <v>75</v>
      </c>
      <c r="K376" s="24" t="s">
        <v>75</v>
      </c>
      <c r="L376" s="24" t="s">
        <v>75</v>
      </c>
      <c r="M376" s="24" t="s">
        <v>75</v>
      </c>
      <c r="O376" s="24" t="s">
        <v>75</v>
      </c>
      <c r="P376" s="24" t="s">
        <v>75</v>
      </c>
      <c r="Q376" s="24" t="s">
        <v>75</v>
      </c>
      <c r="R376" s="24" t="s">
        <v>75</v>
      </c>
      <c r="S376" s="24" t="s">
        <v>75</v>
      </c>
      <c r="T376" s="24" t="s">
        <v>75</v>
      </c>
      <c r="U376" s="24" t="s">
        <v>75</v>
      </c>
    </row>
    <row r="377">
      <c r="J377" s="24" t="s">
        <v>75</v>
      </c>
      <c r="K377" s="24" t="s">
        <v>75</v>
      </c>
      <c r="L377" s="24" t="s">
        <v>75</v>
      </c>
      <c r="M377" s="24" t="s">
        <v>75</v>
      </c>
      <c r="O377" s="24" t="s">
        <v>75</v>
      </c>
      <c r="P377" s="24" t="s">
        <v>75</v>
      </c>
      <c r="Q377" s="24" t="s">
        <v>75</v>
      </c>
      <c r="R377" s="24" t="s">
        <v>75</v>
      </c>
      <c r="S377" s="24" t="s">
        <v>75</v>
      </c>
      <c r="T377" s="24" t="s">
        <v>75</v>
      </c>
      <c r="U377" s="24" t="s">
        <v>75</v>
      </c>
    </row>
    <row r="378">
      <c r="J378" s="24" t="s">
        <v>75</v>
      </c>
      <c r="K378" s="24" t="s">
        <v>75</v>
      </c>
      <c r="L378" s="24" t="s">
        <v>75</v>
      </c>
      <c r="M378" s="24" t="s">
        <v>75</v>
      </c>
      <c r="O378" s="24" t="s">
        <v>75</v>
      </c>
      <c r="P378" s="24" t="s">
        <v>75</v>
      </c>
      <c r="Q378" s="24" t="s">
        <v>75</v>
      </c>
      <c r="R378" s="24" t="s">
        <v>75</v>
      </c>
      <c r="S378" s="24" t="s">
        <v>75</v>
      </c>
      <c r="T378" s="24" t="s">
        <v>75</v>
      </c>
      <c r="U378" s="24" t="s">
        <v>75</v>
      </c>
    </row>
    <row r="379">
      <c r="J379" s="24" t="s">
        <v>75</v>
      </c>
      <c r="K379" s="24" t="s">
        <v>75</v>
      </c>
      <c r="L379" s="24" t="s">
        <v>75</v>
      </c>
      <c r="M379" s="24" t="s">
        <v>75</v>
      </c>
      <c r="O379" s="24" t="s">
        <v>75</v>
      </c>
      <c r="P379" s="24" t="s">
        <v>75</v>
      </c>
      <c r="Q379" s="24" t="s">
        <v>75</v>
      </c>
      <c r="R379" s="24" t="s">
        <v>75</v>
      </c>
      <c r="S379" s="24" t="s">
        <v>75</v>
      </c>
      <c r="T379" s="24" t="s">
        <v>75</v>
      </c>
      <c r="U379" s="24" t="s">
        <v>75</v>
      </c>
    </row>
    <row r="380">
      <c r="J380" s="24" t="s">
        <v>75</v>
      </c>
      <c r="K380" s="24" t="s">
        <v>75</v>
      </c>
      <c r="L380" s="24" t="s">
        <v>75</v>
      </c>
      <c r="M380" s="24" t="s">
        <v>75</v>
      </c>
      <c r="O380" s="24" t="s">
        <v>75</v>
      </c>
      <c r="P380" s="24" t="s">
        <v>75</v>
      </c>
      <c r="Q380" s="24" t="s">
        <v>75</v>
      </c>
      <c r="R380" s="24" t="s">
        <v>75</v>
      </c>
      <c r="S380" s="24" t="s">
        <v>75</v>
      </c>
      <c r="T380" s="24" t="s">
        <v>75</v>
      </c>
      <c r="U380" s="24" t="s">
        <v>75</v>
      </c>
    </row>
    <row r="381">
      <c r="J381" s="24" t="s">
        <v>75</v>
      </c>
      <c r="K381" s="24" t="s">
        <v>75</v>
      </c>
      <c r="L381" s="24" t="s">
        <v>75</v>
      </c>
      <c r="M381" s="24" t="s">
        <v>75</v>
      </c>
      <c r="O381" s="24" t="s">
        <v>75</v>
      </c>
      <c r="P381" s="24" t="s">
        <v>75</v>
      </c>
      <c r="Q381" s="24" t="s">
        <v>75</v>
      </c>
      <c r="R381" s="24" t="s">
        <v>75</v>
      </c>
      <c r="S381" s="24" t="s">
        <v>75</v>
      </c>
      <c r="T381" s="24" t="s">
        <v>75</v>
      </c>
      <c r="U381" s="24" t="s">
        <v>75</v>
      </c>
    </row>
    <row r="382">
      <c r="J382" s="24" t="s">
        <v>75</v>
      </c>
      <c r="K382" s="24" t="s">
        <v>75</v>
      </c>
      <c r="L382" s="24" t="s">
        <v>75</v>
      </c>
      <c r="M382" s="24" t="s">
        <v>75</v>
      </c>
      <c r="O382" s="24" t="s">
        <v>75</v>
      </c>
      <c r="P382" s="24" t="s">
        <v>75</v>
      </c>
      <c r="Q382" s="24" t="s">
        <v>75</v>
      </c>
      <c r="R382" s="24" t="s">
        <v>75</v>
      </c>
      <c r="S382" s="24" t="s">
        <v>75</v>
      </c>
      <c r="T382" s="24" t="s">
        <v>75</v>
      </c>
      <c r="U382" s="24" t="s">
        <v>75</v>
      </c>
    </row>
    <row r="383">
      <c r="J383" s="24" t="s">
        <v>75</v>
      </c>
      <c r="K383" s="24" t="s">
        <v>75</v>
      </c>
      <c r="L383" s="24" t="s">
        <v>75</v>
      </c>
      <c r="M383" s="24" t="s">
        <v>75</v>
      </c>
      <c r="O383" s="24" t="s">
        <v>75</v>
      </c>
      <c r="P383" s="24" t="s">
        <v>75</v>
      </c>
      <c r="Q383" s="24" t="s">
        <v>75</v>
      </c>
      <c r="R383" s="24" t="s">
        <v>75</v>
      </c>
      <c r="S383" s="24" t="s">
        <v>75</v>
      </c>
      <c r="T383" s="24" t="s">
        <v>75</v>
      </c>
      <c r="U383" s="24" t="s">
        <v>75</v>
      </c>
    </row>
    <row r="384">
      <c r="J384" s="24" t="s">
        <v>75</v>
      </c>
      <c r="K384" s="24" t="s">
        <v>75</v>
      </c>
      <c r="L384" s="24" t="s">
        <v>75</v>
      </c>
      <c r="M384" s="24" t="s">
        <v>75</v>
      </c>
      <c r="O384" s="24" t="s">
        <v>75</v>
      </c>
      <c r="P384" s="24" t="s">
        <v>75</v>
      </c>
      <c r="Q384" s="24" t="s">
        <v>75</v>
      </c>
      <c r="R384" s="24" t="s">
        <v>75</v>
      </c>
      <c r="S384" s="24" t="s">
        <v>75</v>
      </c>
      <c r="T384" s="24" t="s">
        <v>75</v>
      </c>
      <c r="U384" s="24" t="s">
        <v>75</v>
      </c>
    </row>
    <row r="385">
      <c r="J385" s="24" t="s">
        <v>75</v>
      </c>
      <c r="K385" s="24" t="s">
        <v>75</v>
      </c>
      <c r="L385" s="24" t="s">
        <v>75</v>
      </c>
      <c r="M385" s="24" t="s">
        <v>75</v>
      </c>
      <c r="O385" s="24" t="s">
        <v>75</v>
      </c>
      <c r="P385" s="24" t="s">
        <v>75</v>
      </c>
      <c r="Q385" s="24" t="s">
        <v>75</v>
      </c>
      <c r="R385" s="24" t="s">
        <v>75</v>
      </c>
      <c r="S385" s="24" t="s">
        <v>75</v>
      </c>
      <c r="T385" s="24" t="s">
        <v>75</v>
      </c>
      <c r="U385" s="24" t="s">
        <v>75</v>
      </c>
    </row>
    <row r="386">
      <c r="J386" s="24" t="s">
        <v>75</v>
      </c>
      <c r="K386" s="24" t="s">
        <v>75</v>
      </c>
      <c r="L386" s="24" t="s">
        <v>75</v>
      </c>
      <c r="M386" s="24" t="s">
        <v>75</v>
      </c>
      <c r="O386" s="24" t="s">
        <v>75</v>
      </c>
      <c r="P386" s="24" t="s">
        <v>75</v>
      </c>
      <c r="Q386" s="24" t="s">
        <v>75</v>
      </c>
      <c r="R386" s="24" t="s">
        <v>75</v>
      </c>
      <c r="S386" s="24" t="s">
        <v>75</v>
      </c>
      <c r="T386" s="24" t="s">
        <v>75</v>
      </c>
      <c r="U386" s="24" t="s">
        <v>75</v>
      </c>
    </row>
    <row r="387">
      <c r="J387" s="24" t="s">
        <v>75</v>
      </c>
      <c r="K387" s="24" t="s">
        <v>75</v>
      </c>
      <c r="L387" s="24" t="s">
        <v>75</v>
      </c>
      <c r="M387" s="24" t="s">
        <v>75</v>
      </c>
      <c r="O387" s="24" t="s">
        <v>75</v>
      </c>
      <c r="P387" s="24" t="s">
        <v>75</v>
      </c>
      <c r="Q387" s="24" t="s">
        <v>75</v>
      </c>
      <c r="R387" s="24" t="s">
        <v>75</v>
      </c>
      <c r="S387" s="24" t="s">
        <v>75</v>
      </c>
      <c r="T387" s="24" t="s">
        <v>75</v>
      </c>
      <c r="U387" s="24" t="s">
        <v>75</v>
      </c>
    </row>
    <row r="388">
      <c r="J388" s="24" t="s">
        <v>75</v>
      </c>
      <c r="K388" s="24" t="s">
        <v>75</v>
      </c>
      <c r="L388" s="24" t="s">
        <v>75</v>
      </c>
      <c r="M388" s="24" t="s">
        <v>75</v>
      </c>
      <c r="O388" s="24" t="s">
        <v>75</v>
      </c>
      <c r="P388" s="24" t="s">
        <v>75</v>
      </c>
      <c r="Q388" s="24" t="s">
        <v>75</v>
      </c>
      <c r="R388" s="24" t="s">
        <v>75</v>
      </c>
      <c r="S388" s="24" t="s">
        <v>75</v>
      </c>
      <c r="T388" s="24" t="s">
        <v>75</v>
      </c>
      <c r="U388" s="24" t="s">
        <v>75</v>
      </c>
    </row>
    <row r="389">
      <c r="J389" s="24" t="s">
        <v>75</v>
      </c>
      <c r="K389" s="24" t="s">
        <v>75</v>
      </c>
      <c r="L389" s="24" t="s">
        <v>75</v>
      </c>
      <c r="M389" s="24" t="s">
        <v>75</v>
      </c>
      <c r="O389" s="24" t="s">
        <v>75</v>
      </c>
      <c r="P389" s="24" t="s">
        <v>75</v>
      </c>
      <c r="Q389" s="24" t="s">
        <v>75</v>
      </c>
      <c r="R389" s="24" t="s">
        <v>75</v>
      </c>
      <c r="S389" s="24" t="s">
        <v>75</v>
      </c>
      <c r="T389" s="24" t="s">
        <v>75</v>
      </c>
      <c r="U389" s="24" t="s">
        <v>75</v>
      </c>
    </row>
    <row r="390">
      <c r="J390" s="24" t="s">
        <v>75</v>
      </c>
      <c r="K390" s="24" t="s">
        <v>75</v>
      </c>
      <c r="L390" s="24" t="s">
        <v>75</v>
      </c>
      <c r="M390" s="24" t="s">
        <v>75</v>
      </c>
      <c r="O390" s="24" t="s">
        <v>75</v>
      </c>
      <c r="P390" s="24" t="s">
        <v>75</v>
      </c>
      <c r="Q390" s="24" t="s">
        <v>75</v>
      </c>
      <c r="R390" s="24" t="s">
        <v>75</v>
      </c>
      <c r="S390" s="24" t="s">
        <v>75</v>
      </c>
      <c r="T390" s="24" t="s">
        <v>75</v>
      </c>
      <c r="U390" s="24" t="s">
        <v>75</v>
      </c>
    </row>
    <row r="391">
      <c r="J391" s="24" t="s">
        <v>75</v>
      </c>
      <c r="K391" s="24" t="s">
        <v>75</v>
      </c>
      <c r="L391" s="24" t="s">
        <v>75</v>
      </c>
      <c r="M391" s="24" t="s">
        <v>75</v>
      </c>
      <c r="O391" s="24" t="s">
        <v>75</v>
      </c>
      <c r="P391" s="24" t="s">
        <v>75</v>
      </c>
      <c r="Q391" s="24" t="s">
        <v>75</v>
      </c>
      <c r="R391" s="24" t="s">
        <v>75</v>
      </c>
      <c r="S391" s="24" t="s">
        <v>75</v>
      </c>
      <c r="T391" s="24" t="s">
        <v>75</v>
      </c>
      <c r="U391" s="24" t="s">
        <v>75</v>
      </c>
    </row>
    <row r="392">
      <c r="J392" s="24" t="s">
        <v>75</v>
      </c>
      <c r="K392" s="24" t="s">
        <v>75</v>
      </c>
      <c r="L392" s="24" t="s">
        <v>75</v>
      </c>
      <c r="M392" s="24" t="s">
        <v>75</v>
      </c>
      <c r="O392" s="24" t="s">
        <v>75</v>
      </c>
      <c r="P392" s="24" t="s">
        <v>75</v>
      </c>
      <c r="Q392" s="24" t="s">
        <v>75</v>
      </c>
      <c r="R392" s="24" t="s">
        <v>75</v>
      </c>
      <c r="S392" s="24" t="s">
        <v>75</v>
      </c>
      <c r="T392" s="24" t="s">
        <v>75</v>
      </c>
      <c r="U392" s="24" t="s">
        <v>75</v>
      </c>
    </row>
    <row r="393">
      <c r="J393" s="24" t="s">
        <v>75</v>
      </c>
      <c r="K393" s="24" t="s">
        <v>75</v>
      </c>
      <c r="L393" s="24" t="s">
        <v>75</v>
      </c>
      <c r="M393" s="24" t="s">
        <v>75</v>
      </c>
      <c r="O393" s="24" t="s">
        <v>75</v>
      </c>
      <c r="P393" s="24" t="s">
        <v>75</v>
      </c>
      <c r="Q393" s="24" t="s">
        <v>75</v>
      </c>
      <c r="R393" s="24" t="s">
        <v>75</v>
      </c>
      <c r="S393" s="24" t="s">
        <v>75</v>
      </c>
      <c r="T393" s="24" t="s">
        <v>75</v>
      </c>
      <c r="U393" s="24" t="s">
        <v>75</v>
      </c>
    </row>
    <row r="394">
      <c r="J394" s="24" t="s">
        <v>75</v>
      </c>
      <c r="K394" s="24" t="s">
        <v>75</v>
      </c>
      <c r="L394" s="24" t="s">
        <v>75</v>
      </c>
      <c r="M394" s="24" t="s">
        <v>75</v>
      </c>
      <c r="O394" s="24" t="s">
        <v>75</v>
      </c>
      <c r="P394" s="24" t="s">
        <v>75</v>
      </c>
      <c r="Q394" s="24" t="s">
        <v>75</v>
      </c>
      <c r="R394" s="24" t="s">
        <v>75</v>
      </c>
      <c r="S394" s="24" t="s">
        <v>75</v>
      </c>
      <c r="T394" s="24" t="s">
        <v>75</v>
      </c>
      <c r="U394" s="24" t="s">
        <v>75</v>
      </c>
    </row>
    <row r="395">
      <c r="J395" s="24" t="s">
        <v>75</v>
      </c>
      <c r="K395" s="24" t="s">
        <v>75</v>
      </c>
      <c r="L395" s="24" t="s">
        <v>75</v>
      </c>
      <c r="M395" s="24" t="s">
        <v>75</v>
      </c>
      <c r="O395" s="24" t="s">
        <v>75</v>
      </c>
      <c r="P395" s="24" t="s">
        <v>75</v>
      </c>
      <c r="Q395" s="24" t="s">
        <v>75</v>
      </c>
      <c r="R395" s="24" t="s">
        <v>75</v>
      </c>
      <c r="S395" s="24" t="s">
        <v>75</v>
      </c>
      <c r="T395" s="24" t="s">
        <v>75</v>
      </c>
      <c r="U395" s="24" t="s">
        <v>75</v>
      </c>
    </row>
    <row r="396">
      <c r="J396" s="24" t="s">
        <v>75</v>
      </c>
      <c r="K396" s="24" t="s">
        <v>75</v>
      </c>
      <c r="L396" s="24" t="s">
        <v>75</v>
      </c>
      <c r="M396" s="24" t="s">
        <v>75</v>
      </c>
      <c r="O396" s="24" t="s">
        <v>75</v>
      </c>
      <c r="P396" s="24" t="s">
        <v>75</v>
      </c>
      <c r="Q396" s="24" t="s">
        <v>75</v>
      </c>
      <c r="R396" s="24" t="s">
        <v>75</v>
      </c>
      <c r="S396" s="24" t="s">
        <v>75</v>
      </c>
      <c r="T396" s="24" t="s">
        <v>75</v>
      </c>
      <c r="U396" s="24" t="s">
        <v>75</v>
      </c>
    </row>
    <row r="397">
      <c r="J397" s="24" t="s">
        <v>75</v>
      </c>
      <c r="K397" s="24" t="s">
        <v>75</v>
      </c>
      <c r="L397" s="24" t="s">
        <v>75</v>
      </c>
      <c r="M397" s="24" t="s">
        <v>75</v>
      </c>
      <c r="O397" s="24" t="s">
        <v>75</v>
      </c>
      <c r="P397" s="24" t="s">
        <v>75</v>
      </c>
      <c r="Q397" s="24" t="s">
        <v>75</v>
      </c>
      <c r="R397" s="24" t="s">
        <v>75</v>
      </c>
      <c r="S397" s="24" t="s">
        <v>75</v>
      </c>
      <c r="T397" s="24" t="s">
        <v>75</v>
      </c>
      <c r="U397" s="24" t="s">
        <v>75</v>
      </c>
    </row>
    <row r="398">
      <c r="J398" s="24" t="s">
        <v>75</v>
      </c>
      <c r="K398" s="24" t="s">
        <v>75</v>
      </c>
      <c r="L398" s="24" t="s">
        <v>75</v>
      </c>
      <c r="M398" s="24" t="s">
        <v>75</v>
      </c>
      <c r="O398" s="24" t="s">
        <v>75</v>
      </c>
      <c r="P398" s="24" t="s">
        <v>75</v>
      </c>
      <c r="Q398" s="24" t="s">
        <v>75</v>
      </c>
      <c r="R398" s="24" t="s">
        <v>75</v>
      </c>
      <c r="S398" s="24" t="s">
        <v>75</v>
      </c>
      <c r="T398" s="24" t="s">
        <v>75</v>
      </c>
      <c r="U398" s="24" t="s">
        <v>75</v>
      </c>
    </row>
    <row r="399">
      <c r="J399" s="24" t="s">
        <v>75</v>
      </c>
      <c r="K399" s="24" t="s">
        <v>75</v>
      </c>
      <c r="L399" s="24" t="s">
        <v>75</v>
      </c>
      <c r="M399" s="24" t="s">
        <v>75</v>
      </c>
      <c r="O399" s="24" t="s">
        <v>75</v>
      </c>
      <c r="P399" s="24" t="s">
        <v>75</v>
      </c>
      <c r="Q399" s="24" t="s">
        <v>75</v>
      </c>
      <c r="R399" s="24" t="s">
        <v>75</v>
      </c>
      <c r="S399" s="24" t="s">
        <v>75</v>
      </c>
      <c r="T399" s="24" t="s">
        <v>75</v>
      </c>
      <c r="U399" s="24" t="s">
        <v>75</v>
      </c>
    </row>
    <row r="400">
      <c r="J400" s="24" t="s">
        <v>75</v>
      </c>
      <c r="K400" s="24" t="s">
        <v>75</v>
      </c>
      <c r="L400" s="24" t="s">
        <v>75</v>
      </c>
      <c r="M400" s="24" t="s">
        <v>75</v>
      </c>
      <c r="O400" s="24" t="s">
        <v>75</v>
      </c>
      <c r="P400" s="24" t="s">
        <v>75</v>
      </c>
      <c r="Q400" s="24" t="s">
        <v>75</v>
      </c>
      <c r="R400" s="24" t="s">
        <v>75</v>
      </c>
      <c r="S400" s="24" t="s">
        <v>75</v>
      </c>
      <c r="T400" s="24" t="s">
        <v>75</v>
      </c>
      <c r="U400" s="24" t="s">
        <v>75</v>
      </c>
    </row>
    <row r="401">
      <c r="J401" s="24" t="s">
        <v>75</v>
      </c>
      <c r="K401" s="24" t="s">
        <v>75</v>
      </c>
      <c r="L401" s="24" t="s">
        <v>75</v>
      </c>
      <c r="M401" s="24" t="s">
        <v>75</v>
      </c>
      <c r="O401" s="24" t="s">
        <v>75</v>
      </c>
      <c r="P401" s="24" t="s">
        <v>75</v>
      </c>
      <c r="Q401" s="24" t="s">
        <v>75</v>
      </c>
      <c r="R401" s="24" t="s">
        <v>75</v>
      </c>
      <c r="S401" s="24" t="s">
        <v>75</v>
      </c>
      <c r="T401" s="24" t="s">
        <v>75</v>
      </c>
      <c r="U401" s="24" t="s">
        <v>75</v>
      </c>
    </row>
    <row r="402">
      <c r="J402" s="24" t="s">
        <v>75</v>
      </c>
      <c r="K402" s="24" t="s">
        <v>75</v>
      </c>
      <c r="L402" s="24" t="s">
        <v>75</v>
      </c>
      <c r="M402" s="24" t="s">
        <v>75</v>
      </c>
      <c r="O402" s="24" t="s">
        <v>75</v>
      </c>
      <c r="P402" s="24" t="s">
        <v>75</v>
      </c>
      <c r="Q402" s="24" t="s">
        <v>75</v>
      </c>
      <c r="R402" s="24" t="s">
        <v>75</v>
      </c>
      <c r="S402" s="24" t="s">
        <v>75</v>
      </c>
      <c r="T402" s="24" t="s">
        <v>75</v>
      </c>
      <c r="U402" s="24" t="s">
        <v>75</v>
      </c>
    </row>
    <row r="403">
      <c r="J403" s="24" t="s">
        <v>75</v>
      </c>
      <c r="K403" s="24" t="s">
        <v>75</v>
      </c>
      <c r="L403" s="24" t="s">
        <v>75</v>
      </c>
      <c r="M403" s="24" t="s">
        <v>75</v>
      </c>
      <c r="O403" s="24" t="s">
        <v>75</v>
      </c>
      <c r="P403" s="24" t="s">
        <v>75</v>
      </c>
      <c r="Q403" s="24" t="s">
        <v>75</v>
      </c>
      <c r="R403" s="24" t="s">
        <v>75</v>
      </c>
      <c r="S403" s="24" t="s">
        <v>75</v>
      </c>
      <c r="T403" s="24" t="s">
        <v>75</v>
      </c>
      <c r="U403" s="24" t="s">
        <v>75</v>
      </c>
    </row>
    <row r="404">
      <c r="J404" s="24" t="s">
        <v>75</v>
      </c>
      <c r="K404" s="24" t="s">
        <v>75</v>
      </c>
      <c r="L404" s="24" t="s">
        <v>75</v>
      </c>
      <c r="M404" s="24" t="s">
        <v>75</v>
      </c>
      <c r="O404" s="24" t="s">
        <v>75</v>
      </c>
      <c r="P404" s="24" t="s">
        <v>75</v>
      </c>
      <c r="Q404" s="24" t="s">
        <v>75</v>
      </c>
      <c r="R404" s="24" t="s">
        <v>75</v>
      </c>
      <c r="S404" s="24" t="s">
        <v>75</v>
      </c>
      <c r="T404" s="24" t="s">
        <v>75</v>
      </c>
      <c r="U404" s="24" t="s">
        <v>75</v>
      </c>
    </row>
    <row r="405">
      <c r="J405" s="24" t="s">
        <v>75</v>
      </c>
      <c r="K405" s="24" t="s">
        <v>75</v>
      </c>
      <c r="L405" s="24" t="s">
        <v>75</v>
      </c>
      <c r="M405" s="24" t="s">
        <v>75</v>
      </c>
      <c r="O405" s="24" t="s">
        <v>75</v>
      </c>
      <c r="P405" s="24" t="s">
        <v>75</v>
      </c>
      <c r="Q405" s="24" t="s">
        <v>75</v>
      </c>
      <c r="R405" s="24" t="s">
        <v>75</v>
      </c>
      <c r="S405" s="24" t="s">
        <v>75</v>
      </c>
      <c r="T405" s="24" t="s">
        <v>75</v>
      </c>
      <c r="U405" s="24" t="s">
        <v>75</v>
      </c>
    </row>
    <row r="406">
      <c r="J406" s="24" t="s">
        <v>75</v>
      </c>
      <c r="K406" s="24" t="s">
        <v>75</v>
      </c>
      <c r="L406" s="24" t="s">
        <v>75</v>
      </c>
      <c r="M406" s="24" t="s">
        <v>75</v>
      </c>
      <c r="O406" s="24" t="s">
        <v>75</v>
      </c>
      <c r="P406" s="24" t="s">
        <v>75</v>
      </c>
      <c r="Q406" s="24" t="s">
        <v>75</v>
      </c>
      <c r="R406" s="24" t="s">
        <v>75</v>
      </c>
      <c r="S406" s="24" t="s">
        <v>75</v>
      </c>
      <c r="T406" s="24" t="s">
        <v>75</v>
      </c>
      <c r="U406" s="24" t="s">
        <v>75</v>
      </c>
    </row>
    <row r="407">
      <c r="J407" s="24" t="s">
        <v>75</v>
      </c>
      <c r="K407" s="24" t="s">
        <v>75</v>
      </c>
      <c r="L407" s="24" t="s">
        <v>75</v>
      </c>
      <c r="M407" s="24" t="s">
        <v>75</v>
      </c>
      <c r="O407" s="24" t="s">
        <v>75</v>
      </c>
      <c r="P407" s="24" t="s">
        <v>75</v>
      </c>
      <c r="Q407" s="24" t="s">
        <v>75</v>
      </c>
      <c r="R407" s="24" t="s">
        <v>75</v>
      </c>
      <c r="S407" s="24" t="s">
        <v>75</v>
      </c>
      <c r="T407" s="24" t="s">
        <v>75</v>
      </c>
      <c r="U407" s="24" t="s">
        <v>75</v>
      </c>
    </row>
    <row r="408">
      <c r="J408" s="24" t="s">
        <v>75</v>
      </c>
      <c r="K408" s="24" t="s">
        <v>75</v>
      </c>
      <c r="L408" s="24" t="s">
        <v>75</v>
      </c>
      <c r="M408" s="24" t="s">
        <v>75</v>
      </c>
      <c r="O408" s="24" t="s">
        <v>75</v>
      </c>
      <c r="P408" s="24" t="s">
        <v>75</v>
      </c>
      <c r="Q408" s="24" t="s">
        <v>75</v>
      </c>
      <c r="R408" s="24" t="s">
        <v>75</v>
      </c>
      <c r="S408" s="24" t="s">
        <v>75</v>
      </c>
      <c r="T408" s="24" t="s">
        <v>75</v>
      </c>
      <c r="U408" s="24" t="s">
        <v>75</v>
      </c>
    </row>
    <row r="409">
      <c r="J409" s="24" t="s">
        <v>75</v>
      </c>
      <c r="K409" s="24" t="s">
        <v>75</v>
      </c>
      <c r="L409" s="24" t="s">
        <v>75</v>
      </c>
      <c r="M409" s="24" t="s">
        <v>75</v>
      </c>
      <c r="O409" s="24" t="s">
        <v>75</v>
      </c>
      <c r="P409" s="24" t="s">
        <v>75</v>
      </c>
      <c r="Q409" s="24" t="s">
        <v>75</v>
      </c>
      <c r="R409" s="24" t="s">
        <v>75</v>
      </c>
      <c r="S409" s="24" t="s">
        <v>75</v>
      </c>
      <c r="T409" s="24" t="s">
        <v>75</v>
      </c>
      <c r="U409" s="24" t="s">
        <v>75</v>
      </c>
    </row>
    <row r="410">
      <c r="J410" s="24" t="s">
        <v>75</v>
      </c>
      <c r="K410" s="24" t="s">
        <v>75</v>
      </c>
      <c r="L410" s="24" t="s">
        <v>75</v>
      </c>
      <c r="M410" s="24" t="s">
        <v>75</v>
      </c>
      <c r="O410" s="24" t="s">
        <v>75</v>
      </c>
      <c r="P410" s="24" t="s">
        <v>75</v>
      </c>
      <c r="Q410" s="24" t="s">
        <v>75</v>
      </c>
      <c r="R410" s="24" t="s">
        <v>75</v>
      </c>
      <c r="S410" s="24" t="s">
        <v>75</v>
      </c>
      <c r="T410" s="24" t="s">
        <v>75</v>
      </c>
      <c r="U410" s="24" t="s">
        <v>75</v>
      </c>
    </row>
    <row r="411">
      <c r="J411" s="24" t="s">
        <v>75</v>
      </c>
      <c r="K411" s="24" t="s">
        <v>75</v>
      </c>
      <c r="L411" s="24" t="s">
        <v>75</v>
      </c>
      <c r="M411" s="24" t="s">
        <v>75</v>
      </c>
      <c r="O411" s="24" t="s">
        <v>75</v>
      </c>
      <c r="P411" s="24" t="s">
        <v>75</v>
      </c>
      <c r="Q411" s="24" t="s">
        <v>75</v>
      </c>
      <c r="R411" s="24" t="s">
        <v>75</v>
      </c>
      <c r="S411" s="24" t="s">
        <v>75</v>
      </c>
      <c r="T411" s="24" t="s">
        <v>75</v>
      </c>
      <c r="U411" s="24" t="s">
        <v>75</v>
      </c>
    </row>
    <row r="412">
      <c r="J412" s="24" t="s">
        <v>75</v>
      </c>
      <c r="K412" s="24" t="s">
        <v>75</v>
      </c>
      <c r="L412" s="24" t="s">
        <v>75</v>
      </c>
      <c r="M412" s="24" t="s">
        <v>75</v>
      </c>
      <c r="O412" s="24" t="s">
        <v>75</v>
      </c>
      <c r="P412" s="24" t="s">
        <v>75</v>
      </c>
      <c r="Q412" s="24" t="s">
        <v>75</v>
      </c>
      <c r="R412" s="24" t="s">
        <v>75</v>
      </c>
      <c r="S412" s="24" t="s">
        <v>75</v>
      </c>
      <c r="T412" s="24" t="s">
        <v>75</v>
      </c>
      <c r="U412" s="24" t="s">
        <v>75</v>
      </c>
    </row>
    <row r="413">
      <c r="J413" s="24" t="s">
        <v>75</v>
      </c>
      <c r="K413" s="24" t="s">
        <v>75</v>
      </c>
      <c r="L413" s="24" t="s">
        <v>75</v>
      </c>
      <c r="M413" s="24" t="s">
        <v>75</v>
      </c>
      <c r="O413" s="24" t="s">
        <v>75</v>
      </c>
      <c r="P413" s="24" t="s">
        <v>75</v>
      </c>
      <c r="Q413" s="24" t="s">
        <v>75</v>
      </c>
      <c r="R413" s="24" t="s">
        <v>75</v>
      </c>
      <c r="S413" s="24" t="s">
        <v>75</v>
      </c>
      <c r="T413" s="24" t="s">
        <v>75</v>
      </c>
      <c r="U413" s="24" t="s">
        <v>75</v>
      </c>
    </row>
    <row r="414">
      <c r="J414" s="24" t="s">
        <v>75</v>
      </c>
      <c r="K414" s="24" t="s">
        <v>75</v>
      </c>
      <c r="L414" s="24" t="s">
        <v>75</v>
      </c>
      <c r="M414" s="24" t="s">
        <v>75</v>
      </c>
      <c r="O414" s="24" t="s">
        <v>75</v>
      </c>
      <c r="P414" s="24" t="s">
        <v>75</v>
      </c>
      <c r="Q414" s="24" t="s">
        <v>75</v>
      </c>
      <c r="R414" s="24" t="s">
        <v>75</v>
      </c>
      <c r="S414" s="24" t="s">
        <v>75</v>
      </c>
      <c r="T414" s="24" t="s">
        <v>75</v>
      </c>
      <c r="U414" s="24" t="s">
        <v>75</v>
      </c>
    </row>
    <row r="415">
      <c r="J415" s="24" t="s">
        <v>75</v>
      </c>
      <c r="K415" s="24" t="s">
        <v>75</v>
      </c>
      <c r="L415" s="24" t="s">
        <v>75</v>
      </c>
      <c r="M415" s="24" t="s">
        <v>75</v>
      </c>
      <c r="O415" s="24" t="s">
        <v>75</v>
      </c>
      <c r="P415" s="24" t="s">
        <v>75</v>
      </c>
      <c r="Q415" s="24" t="s">
        <v>75</v>
      </c>
      <c r="R415" s="24" t="s">
        <v>75</v>
      </c>
      <c r="S415" s="24" t="s">
        <v>75</v>
      </c>
      <c r="T415" s="24" t="s">
        <v>75</v>
      </c>
      <c r="U415" s="24" t="s">
        <v>75</v>
      </c>
    </row>
    <row r="416">
      <c r="J416" s="24" t="s">
        <v>75</v>
      </c>
      <c r="K416" s="24" t="s">
        <v>75</v>
      </c>
      <c r="L416" s="24" t="s">
        <v>75</v>
      </c>
      <c r="M416" s="24" t="s">
        <v>75</v>
      </c>
      <c r="O416" s="24" t="s">
        <v>75</v>
      </c>
      <c r="P416" s="24" t="s">
        <v>75</v>
      </c>
      <c r="Q416" s="24" t="s">
        <v>75</v>
      </c>
      <c r="R416" s="24" t="s">
        <v>75</v>
      </c>
      <c r="S416" s="24" t="s">
        <v>75</v>
      </c>
      <c r="T416" s="24" t="s">
        <v>75</v>
      </c>
      <c r="U416" s="24" t="s">
        <v>75</v>
      </c>
    </row>
    <row r="417">
      <c r="J417" s="24" t="s">
        <v>75</v>
      </c>
      <c r="K417" s="24" t="s">
        <v>75</v>
      </c>
      <c r="L417" s="24" t="s">
        <v>75</v>
      </c>
      <c r="M417" s="24" t="s">
        <v>75</v>
      </c>
      <c r="O417" s="24" t="s">
        <v>75</v>
      </c>
      <c r="P417" s="24" t="s">
        <v>75</v>
      </c>
      <c r="Q417" s="24" t="s">
        <v>75</v>
      </c>
      <c r="R417" s="24" t="s">
        <v>75</v>
      </c>
      <c r="S417" s="24" t="s">
        <v>75</v>
      </c>
      <c r="T417" s="24" t="s">
        <v>75</v>
      </c>
      <c r="U417" s="24" t="s">
        <v>75</v>
      </c>
    </row>
    <row r="418">
      <c r="J418" s="24" t="s">
        <v>75</v>
      </c>
      <c r="K418" s="24" t="s">
        <v>75</v>
      </c>
      <c r="L418" s="24" t="s">
        <v>75</v>
      </c>
      <c r="M418" s="24" t="s">
        <v>75</v>
      </c>
      <c r="O418" s="24" t="s">
        <v>75</v>
      </c>
      <c r="P418" s="24" t="s">
        <v>75</v>
      </c>
      <c r="Q418" s="24" t="s">
        <v>75</v>
      </c>
      <c r="R418" s="24" t="s">
        <v>75</v>
      </c>
      <c r="S418" s="24" t="s">
        <v>75</v>
      </c>
      <c r="T418" s="24" t="s">
        <v>75</v>
      </c>
      <c r="U418" s="24" t="s">
        <v>75</v>
      </c>
    </row>
    <row r="419">
      <c r="J419" s="24" t="s">
        <v>75</v>
      </c>
      <c r="K419" s="24" t="s">
        <v>75</v>
      </c>
      <c r="L419" s="24" t="s">
        <v>75</v>
      </c>
      <c r="M419" s="24" t="s">
        <v>75</v>
      </c>
      <c r="O419" s="24" t="s">
        <v>75</v>
      </c>
      <c r="P419" s="24" t="s">
        <v>75</v>
      </c>
      <c r="Q419" s="24" t="s">
        <v>75</v>
      </c>
      <c r="R419" s="24" t="s">
        <v>75</v>
      </c>
      <c r="S419" s="24" t="s">
        <v>75</v>
      </c>
      <c r="T419" s="24" t="s">
        <v>75</v>
      </c>
      <c r="U419" s="24" t="s">
        <v>75</v>
      </c>
    </row>
    <row r="420">
      <c r="J420" s="24" t="s">
        <v>75</v>
      </c>
      <c r="K420" s="24" t="s">
        <v>75</v>
      </c>
      <c r="L420" s="24" t="s">
        <v>75</v>
      </c>
      <c r="M420" s="24" t="s">
        <v>75</v>
      </c>
      <c r="O420" s="24" t="s">
        <v>75</v>
      </c>
      <c r="P420" s="24" t="s">
        <v>75</v>
      </c>
      <c r="Q420" s="24" t="s">
        <v>75</v>
      </c>
      <c r="R420" s="24" t="s">
        <v>75</v>
      </c>
      <c r="S420" s="24" t="s">
        <v>75</v>
      </c>
      <c r="T420" s="24" t="s">
        <v>75</v>
      </c>
      <c r="U420" s="24" t="s">
        <v>75</v>
      </c>
    </row>
    <row r="421">
      <c r="J421" s="24" t="s">
        <v>75</v>
      </c>
      <c r="K421" s="24" t="s">
        <v>75</v>
      </c>
      <c r="L421" s="24" t="s">
        <v>75</v>
      </c>
      <c r="M421" s="24" t="s">
        <v>75</v>
      </c>
      <c r="O421" s="24" t="s">
        <v>75</v>
      </c>
      <c r="P421" s="24" t="s">
        <v>75</v>
      </c>
      <c r="Q421" s="24" t="s">
        <v>75</v>
      </c>
      <c r="R421" s="24" t="s">
        <v>75</v>
      </c>
      <c r="S421" s="24" t="s">
        <v>75</v>
      </c>
      <c r="T421" s="24" t="s">
        <v>75</v>
      </c>
      <c r="U421" s="24" t="s">
        <v>75</v>
      </c>
    </row>
    <row r="422">
      <c r="J422" s="24" t="s">
        <v>75</v>
      </c>
      <c r="K422" s="24" t="s">
        <v>75</v>
      </c>
      <c r="L422" s="24" t="s">
        <v>75</v>
      </c>
      <c r="M422" s="24" t="s">
        <v>75</v>
      </c>
      <c r="O422" s="24" t="s">
        <v>75</v>
      </c>
      <c r="P422" s="24" t="s">
        <v>75</v>
      </c>
      <c r="Q422" s="24" t="s">
        <v>75</v>
      </c>
      <c r="R422" s="24" t="s">
        <v>75</v>
      </c>
      <c r="S422" s="24" t="s">
        <v>75</v>
      </c>
      <c r="T422" s="24" t="s">
        <v>75</v>
      </c>
      <c r="U422" s="24" t="s">
        <v>75</v>
      </c>
    </row>
    <row r="423">
      <c r="J423" s="24" t="s">
        <v>75</v>
      </c>
      <c r="K423" s="24" t="s">
        <v>75</v>
      </c>
      <c r="L423" s="24" t="s">
        <v>75</v>
      </c>
      <c r="M423" s="24" t="s">
        <v>75</v>
      </c>
      <c r="O423" s="24" t="s">
        <v>75</v>
      </c>
      <c r="P423" s="24" t="s">
        <v>75</v>
      </c>
      <c r="Q423" s="24" t="s">
        <v>75</v>
      </c>
      <c r="R423" s="24" t="s">
        <v>75</v>
      </c>
      <c r="S423" s="24" t="s">
        <v>75</v>
      </c>
      <c r="T423" s="24" t="s">
        <v>75</v>
      </c>
      <c r="U423" s="24" t="s">
        <v>75</v>
      </c>
    </row>
    <row r="424">
      <c r="J424" s="24" t="s">
        <v>75</v>
      </c>
      <c r="K424" s="24" t="s">
        <v>75</v>
      </c>
      <c r="L424" s="24" t="s">
        <v>75</v>
      </c>
      <c r="M424" s="24" t="s">
        <v>75</v>
      </c>
      <c r="O424" s="24" t="s">
        <v>75</v>
      </c>
      <c r="P424" s="24" t="s">
        <v>75</v>
      </c>
      <c r="Q424" s="24" t="s">
        <v>75</v>
      </c>
      <c r="R424" s="24" t="s">
        <v>75</v>
      </c>
      <c r="S424" s="24" t="s">
        <v>75</v>
      </c>
      <c r="T424" s="24" t="s">
        <v>75</v>
      </c>
      <c r="U424" s="24" t="s">
        <v>75</v>
      </c>
    </row>
    <row r="425">
      <c r="J425" s="24" t="s">
        <v>75</v>
      </c>
      <c r="K425" s="24" t="s">
        <v>75</v>
      </c>
      <c r="L425" s="24" t="s">
        <v>75</v>
      </c>
      <c r="M425" s="24" t="s">
        <v>75</v>
      </c>
      <c r="O425" s="24" t="s">
        <v>75</v>
      </c>
      <c r="P425" s="24" t="s">
        <v>75</v>
      </c>
      <c r="Q425" s="24" t="s">
        <v>75</v>
      </c>
      <c r="R425" s="24" t="s">
        <v>75</v>
      </c>
      <c r="S425" s="24" t="s">
        <v>75</v>
      </c>
      <c r="T425" s="24" t="s">
        <v>75</v>
      </c>
      <c r="U425" s="24" t="s">
        <v>75</v>
      </c>
    </row>
    <row r="426">
      <c r="J426" s="24" t="s">
        <v>75</v>
      </c>
      <c r="K426" s="24" t="s">
        <v>75</v>
      </c>
      <c r="L426" s="24" t="s">
        <v>75</v>
      </c>
      <c r="M426" s="24" t="s">
        <v>75</v>
      </c>
      <c r="O426" s="24" t="s">
        <v>75</v>
      </c>
      <c r="P426" s="24" t="s">
        <v>75</v>
      </c>
      <c r="Q426" s="24" t="s">
        <v>75</v>
      </c>
      <c r="R426" s="24" t="s">
        <v>75</v>
      </c>
      <c r="S426" s="24" t="s">
        <v>75</v>
      </c>
      <c r="T426" s="24" t="s">
        <v>75</v>
      </c>
      <c r="U426" s="24" t="s">
        <v>75</v>
      </c>
    </row>
    <row r="427">
      <c r="J427" s="24" t="s">
        <v>75</v>
      </c>
      <c r="K427" s="24" t="s">
        <v>75</v>
      </c>
      <c r="L427" s="24" t="s">
        <v>75</v>
      </c>
      <c r="M427" s="24" t="s">
        <v>75</v>
      </c>
      <c r="O427" s="24" t="s">
        <v>75</v>
      </c>
      <c r="P427" s="24" t="s">
        <v>75</v>
      </c>
      <c r="Q427" s="24" t="s">
        <v>75</v>
      </c>
      <c r="R427" s="24" t="s">
        <v>75</v>
      </c>
      <c r="S427" s="24" t="s">
        <v>75</v>
      </c>
      <c r="T427" s="24" t="s">
        <v>75</v>
      </c>
      <c r="U427" s="24" t="s">
        <v>75</v>
      </c>
    </row>
    <row r="428">
      <c r="J428" s="24" t="s">
        <v>75</v>
      </c>
      <c r="K428" s="24" t="s">
        <v>75</v>
      </c>
      <c r="L428" s="24" t="s">
        <v>75</v>
      </c>
      <c r="M428" s="24" t="s">
        <v>75</v>
      </c>
      <c r="O428" s="24" t="s">
        <v>75</v>
      </c>
      <c r="P428" s="24" t="s">
        <v>75</v>
      </c>
      <c r="Q428" s="24" t="s">
        <v>75</v>
      </c>
      <c r="R428" s="24" t="s">
        <v>75</v>
      </c>
      <c r="S428" s="24" t="s">
        <v>75</v>
      </c>
      <c r="T428" s="24" t="s">
        <v>75</v>
      </c>
      <c r="U428" s="24" t="s">
        <v>75</v>
      </c>
    </row>
    <row r="429">
      <c r="J429" s="24" t="s">
        <v>75</v>
      </c>
      <c r="K429" s="24" t="s">
        <v>75</v>
      </c>
      <c r="L429" s="24" t="s">
        <v>75</v>
      </c>
      <c r="M429" s="24" t="s">
        <v>75</v>
      </c>
      <c r="O429" s="24" t="s">
        <v>75</v>
      </c>
      <c r="P429" s="24" t="s">
        <v>75</v>
      </c>
      <c r="Q429" s="24" t="s">
        <v>75</v>
      </c>
      <c r="R429" s="24" t="s">
        <v>75</v>
      </c>
      <c r="S429" s="24" t="s">
        <v>75</v>
      </c>
      <c r="T429" s="24" t="s">
        <v>75</v>
      </c>
      <c r="U429" s="24" t="s">
        <v>75</v>
      </c>
    </row>
    <row r="430">
      <c r="J430" s="24" t="s">
        <v>75</v>
      </c>
      <c r="K430" s="24" t="s">
        <v>75</v>
      </c>
      <c r="L430" s="24" t="s">
        <v>75</v>
      </c>
      <c r="M430" s="24" t="s">
        <v>75</v>
      </c>
      <c r="O430" s="24" t="s">
        <v>75</v>
      </c>
      <c r="P430" s="24" t="s">
        <v>75</v>
      </c>
      <c r="Q430" s="24" t="s">
        <v>75</v>
      </c>
      <c r="R430" s="24" t="s">
        <v>75</v>
      </c>
      <c r="S430" s="24" t="s">
        <v>75</v>
      </c>
      <c r="T430" s="24" t="s">
        <v>75</v>
      </c>
      <c r="U430" s="24" t="s">
        <v>75</v>
      </c>
    </row>
    <row r="431">
      <c r="J431" s="24" t="s">
        <v>75</v>
      </c>
      <c r="K431" s="24" t="s">
        <v>75</v>
      </c>
      <c r="L431" s="24" t="s">
        <v>75</v>
      </c>
      <c r="M431" s="24" t="s">
        <v>75</v>
      </c>
      <c r="O431" s="24" t="s">
        <v>75</v>
      </c>
      <c r="P431" s="24" t="s">
        <v>75</v>
      </c>
      <c r="Q431" s="24" t="s">
        <v>75</v>
      </c>
      <c r="R431" s="24" t="s">
        <v>75</v>
      </c>
      <c r="S431" s="24" t="s">
        <v>75</v>
      </c>
      <c r="T431" s="24" t="s">
        <v>75</v>
      </c>
      <c r="U431" s="24" t="s">
        <v>75</v>
      </c>
    </row>
    <row r="432">
      <c r="J432" s="24" t="s">
        <v>75</v>
      </c>
      <c r="K432" s="24" t="s">
        <v>75</v>
      </c>
      <c r="L432" s="24" t="s">
        <v>75</v>
      </c>
      <c r="M432" s="24" t="s">
        <v>75</v>
      </c>
      <c r="O432" s="24" t="s">
        <v>75</v>
      </c>
      <c r="P432" s="24" t="s">
        <v>75</v>
      </c>
      <c r="Q432" s="24" t="s">
        <v>75</v>
      </c>
      <c r="R432" s="24" t="s">
        <v>75</v>
      </c>
      <c r="S432" s="24" t="s">
        <v>75</v>
      </c>
      <c r="T432" s="24" t="s">
        <v>75</v>
      </c>
      <c r="U432" s="24" t="s">
        <v>75</v>
      </c>
    </row>
    <row r="433">
      <c r="J433" s="24" t="s">
        <v>75</v>
      </c>
      <c r="K433" s="24" t="s">
        <v>75</v>
      </c>
      <c r="L433" s="24" t="s">
        <v>75</v>
      </c>
      <c r="M433" s="24" t="s">
        <v>75</v>
      </c>
      <c r="O433" s="24" t="s">
        <v>75</v>
      </c>
      <c r="P433" s="24" t="s">
        <v>75</v>
      </c>
      <c r="Q433" s="24" t="s">
        <v>75</v>
      </c>
      <c r="R433" s="24" t="s">
        <v>75</v>
      </c>
      <c r="S433" s="24" t="s">
        <v>75</v>
      </c>
      <c r="T433" s="24" t="s">
        <v>75</v>
      </c>
      <c r="U433" s="24" t="s">
        <v>75</v>
      </c>
    </row>
    <row r="434">
      <c r="J434" s="24" t="s">
        <v>75</v>
      </c>
      <c r="K434" s="24" t="s">
        <v>75</v>
      </c>
      <c r="L434" s="24" t="s">
        <v>75</v>
      </c>
      <c r="M434" s="24" t="s">
        <v>75</v>
      </c>
      <c r="O434" s="24" t="s">
        <v>75</v>
      </c>
      <c r="P434" s="24" t="s">
        <v>75</v>
      </c>
      <c r="Q434" s="24" t="s">
        <v>75</v>
      </c>
      <c r="R434" s="24" t="s">
        <v>75</v>
      </c>
      <c r="S434" s="24" t="s">
        <v>75</v>
      </c>
      <c r="T434" s="24" t="s">
        <v>75</v>
      </c>
      <c r="U434" s="24" t="s">
        <v>75</v>
      </c>
    </row>
    <row r="435">
      <c r="J435" s="24" t="s">
        <v>75</v>
      </c>
      <c r="K435" s="24" t="s">
        <v>75</v>
      </c>
      <c r="L435" s="24" t="s">
        <v>75</v>
      </c>
      <c r="M435" s="24" t="s">
        <v>75</v>
      </c>
      <c r="O435" s="24" t="s">
        <v>75</v>
      </c>
      <c r="P435" s="24" t="s">
        <v>75</v>
      </c>
      <c r="Q435" s="24" t="s">
        <v>75</v>
      </c>
      <c r="R435" s="24" t="s">
        <v>75</v>
      </c>
      <c r="S435" s="24" t="s">
        <v>75</v>
      </c>
      <c r="T435" s="24" t="s">
        <v>75</v>
      </c>
      <c r="U435" s="24" t="s">
        <v>75</v>
      </c>
    </row>
    <row r="436">
      <c r="J436" s="24" t="s">
        <v>75</v>
      </c>
      <c r="K436" s="24" t="s">
        <v>75</v>
      </c>
      <c r="L436" s="24" t="s">
        <v>75</v>
      </c>
      <c r="M436" s="24" t="s">
        <v>75</v>
      </c>
      <c r="O436" s="24" t="s">
        <v>75</v>
      </c>
      <c r="P436" s="24" t="s">
        <v>75</v>
      </c>
      <c r="Q436" s="24" t="s">
        <v>75</v>
      </c>
      <c r="R436" s="24" t="s">
        <v>75</v>
      </c>
      <c r="S436" s="24" t="s">
        <v>75</v>
      </c>
      <c r="T436" s="24" t="s">
        <v>75</v>
      </c>
      <c r="U436" s="24" t="s">
        <v>75</v>
      </c>
    </row>
    <row r="437">
      <c r="J437" s="24" t="s">
        <v>75</v>
      </c>
      <c r="K437" s="24" t="s">
        <v>75</v>
      </c>
      <c r="L437" s="24" t="s">
        <v>75</v>
      </c>
      <c r="M437" s="24" t="s">
        <v>75</v>
      </c>
      <c r="O437" s="24" t="s">
        <v>75</v>
      </c>
      <c r="P437" s="24" t="s">
        <v>75</v>
      </c>
      <c r="Q437" s="24" t="s">
        <v>75</v>
      </c>
      <c r="R437" s="24" t="s">
        <v>75</v>
      </c>
      <c r="S437" s="24" t="s">
        <v>75</v>
      </c>
      <c r="T437" s="24" t="s">
        <v>75</v>
      </c>
      <c r="U437" s="24" t="s">
        <v>75</v>
      </c>
    </row>
    <row r="438">
      <c r="J438" s="24" t="s">
        <v>75</v>
      </c>
      <c r="K438" s="24" t="s">
        <v>75</v>
      </c>
      <c r="L438" s="24" t="s">
        <v>75</v>
      </c>
      <c r="M438" s="24" t="s">
        <v>75</v>
      </c>
      <c r="O438" s="24" t="s">
        <v>75</v>
      </c>
      <c r="P438" s="24" t="s">
        <v>75</v>
      </c>
      <c r="Q438" s="24" t="s">
        <v>75</v>
      </c>
      <c r="R438" s="24" t="s">
        <v>75</v>
      </c>
      <c r="S438" s="24" t="s">
        <v>75</v>
      </c>
      <c r="T438" s="24" t="s">
        <v>75</v>
      </c>
      <c r="U438" s="24" t="s">
        <v>75</v>
      </c>
    </row>
    <row r="439">
      <c r="J439" s="24" t="s">
        <v>75</v>
      </c>
      <c r="K439" s="24" t="s">
        <v>75</v>
      </c>
      <c r="L439" s="24" t="s">
        <v>75</v>
      </c>
      <c r="M439" s="24" t="s">
        <v>75</v>
      </c>
      <c r="O439" s="24" t="s">
        <v>75</v>
      </c>
      <c r="P439" s="24" t="s">
        <v>75</v>
      </c>
      <c r="Q439" s="24" t="s">
        <v>75</v>
      </c>
      <c r="R439" s="24" t="s">
        <v>75</v>
      </c>
      <c r="S439" s="24" t="s">
        <v>75</v>
      </c>
      <c r="T439" s="24" t="s">
        <v>75</v>
      </c>
      <c r="U439" s="24" t="s">
        <v>75</v>
      </c>
    </row>
    <row r="440">
      <c r="J440" s="24" t="s">
        <v>75</v>
      </c>
      <c r="K440" s="24" t="s">
        <v>75</v>
      </c>
      <c r="L440" s="24" t="s">
        <v>75</v>
      </c>
      <c r="M440" s="24" t="s">
        <v>75</v>
      </c>
      <c r="O440" s="24" t="s">
        <v>75</v>
      </c>
      <c r="P440" s="24" t="s">
        <v>75</v>
      </c>
      <c r="Q440" s="24" t="s">
        <v>75</v>
      </c>
      <c r="R440" s="24" t="s">
        <v>75</v>
      </c>
      <c r="S440" s="24" t="s">
        <v>75</v>
      </c>
      <c r="T440" s="24" t="s">
        <v>75</v>
      </c>
      <c r="U440" s="24" t="s">
        <v>75</v>
      </c>
    </row>
    <row r="441">
      <c r="J441" s="24" t="s">
        <v>75</v>
      </c>
      <c r="K441" s="24" t="s">
        <v>75</v>
      </c>
      <c r="L441" s="24" t="s">
        <v>75</v>
      </c>
      <c r="M441" s="24" t="s">
        <v>75</v>
      </c>
      <c r="O441" s="24" t="s">
        <v>75</v>
      </c>
      <c r="P441" s="24" t="s">
        <v>75</v>
      </c>
      <c r="Q441" s="24" t="s">
        <v>75</v>
      </c>
      <c r="R441" s="24" t="s">
        <v>75</v>
      </c>
      <c r="S441" s="24" t="s">
        <v>75</v>
      </c>
      <c r="T441" s="24" t="s">
        <v>75</v>
      </c>
      <c r="U441" s="24" t="s">
        <v>75</v>
      </c>
    </row>
    <row r="442">
      <c r="J442" s="24" t="s">
        <v>75</v>
      </c>
      <c r="K442" s="24" t="s">
        <v>75</v>
      </c>
      <c r="L442" s="24" t="s">
        <v>75</v>
      </c>
      <c r="M442" s="24" t="s">
        <v>75</v>
      </c>
      <c r="O442" s="24" t="s">
        <v>75</v>
      </c>
      <c r="P442" s="24" t="s">
        <v>75</v>
      </c>
      <c r="Q442" s="24" t="s">
        <v>75</v>
      </c>
      <c r="R442" s="24" t="s">
        <v>75</v>
      </c>
      <c r="S442" s="24" t="s">
        <v>75</v>
      </c>
      <c r="T442" s="24" t="s">
        <v>75</v>
      </c>
      <c r="U442" s="24" t="s">
        <v>75</v>
      </c>
    </row>
    <row r="443">
      <c r="J443" s="24" t="s">
        <v>75</v>
      </c>
      <c r="K443" s="24" t="s">
        <v>75</v>
      </c>
      <c r="L443" s="24" t="s">
        <v>75</v>
      </c>
      <c r="M443" s="24" t="s">
        <v>75</v>
      </c>
      <c r="O443" s="24" t="s">
        <v>75</v>
      </c>
      <c r="P443" s="24" t="s">
        <v>75</v>
      </c>
      <c r="Q443" s="24" t="s">
        <v>75</v>
      </c>
      <c r="R443" s="24" t="s">
        <v>75</v>
      </c>
      <c r="S443" s="24" t="s">
        <v>75</v>
      </c>
      <c r="T443" s="24" t="s">
        <v>75</v>
      </c>
      <c r="U443" s="24" t="s">
        <v>75</v>
      </c>
    </row>
    <row r="444">
      <c r="J444" s="24" t="s">
        <v>75</v>
      </c>
      <c r="K444" s="24" t="s">
        <v>75</v>
      </c>
      <c r="L444" s="24" t="s">
        <v>75</v>
      </c>
      <c r="M444" s="24" t="s">
        <v>75</v>
      </c>
      <c r="O444" s="24" t="s">
        <v>75</v>
      </c>
      <c r="P444" s="24" t="s">
        <v>75</v>
      </c>
      <c r="Q444" s="24" t="s">
        <v>75</v>
      </c>
      <c r="R444" s="24" t="s">
        <v>75</v>
      </c>
      <c r="S444" s="24" t="s">
        <v>75</v>
      </c>
      <c r="T444" s="24" t="s">
        <v>75</v>
      </c>
      <c r="U444" s="24" t="s">
        <v>75</v>
      </c>
    </row>
    <row r="445">
      <c r="J445" s="24" t="s">
        <v>75</v>
      </c>
      <c r="K445" s="24" t="s">
        <v>75</v>
      </c>
      <c r="L445" s="24" t="s">
        <v>75</v>
      </c>
      <c r="M445" s="24" t="s">
        <v>75</v>
      </c>
      <c r="O445" s="24" t="s">
        <v>75</v>
      </c>
      <c r="P445" s="24" t="s">
        <v>75</v>
      </c>
      <c r="Q445" s="24" t="s">
        <v>75</v>
      </c>
      <c r="R445" s="24" t="s">
        <v>75</v>
      </c>
      <c r="S445" s="24" t="s">
        <v>75</v>
      </c>
      <c r="T445" s="24" t="s">
        <v>75</v>
      </c>
      <c r="U445" s="24" t="s">
        <v>75</v>
      </c>
    </row>
    <row r="446">
      <c r="J446" s="24" t="s">
        <v>75</v>
      </c>
      <c r="K446" s="24" t="s">
        <v>75</v>
      </c>
      <c r="L446" s="24" t="s">
        <v>75</v>
      </c>
      <c r="M446" s="24" t="s">
        <v>75</v>
      </c>
      <c r="O446" s="24" t="s">
        <v>75</v>
      </c>
      <c r="P446" s="24" t="s">
        <v>75</v>
      </c>
      <c r="Q446" s="24" t="s">
        <v>75</v>
      </c>
      <c r="R446" s="24" t="s">
        <v>75</v>
      </c>
      <c r="S446" s="24" t="s">
        <v>75</v>
      </c>
      <c r="T446" s="24" t="s">
        <v>75</v>
      </c>
      <c r="U446" s="24" t="s">
        <v>75</v>
      </c>
    </row>
    <row r="447">
      <c r="J447" s="24" t="s">
        <v>75</v>
      </c>
      <c r="K447" s="24" t="s">
        <v>75</v>
      </c>
      <c r="L447" s="24" t="s">
        <v>75</v>
      </c>
      <c r="M447" s="24" t="s">
        <v>75</v>
      </c>
      <c r="O447" s="24" t="s">
        <v>75</v>
      </c>
      <c r="P447" s="24" t="s">
        <v>75</v>
      </c>
      <c r="Q447" s="24" t="s">
        <v>75</v>
      </c>
      <c r="R447" s="24" t="s">
        <v>75</v>
      </c>
      <c r="S447" s="24" t="s">
        <v>75</v>
      </c>
      <c r="T447" s="24" t="s">
        <v>75</v>
      </c>
      <c r="U447" s="24" t="s">
        <v>75</v>
      </c>
    </row>
    <row r="448">
      <c r="J448" s="24" t="s">
        <v>75</v>
      </c>
      <c r="K448" s="24" t="s">
        <v>75</v>
      </c>
      <c r="L448" s="24" t="s">
        <v>75</v>
      </c>
      <c r="M448" s="24" t="s">
        <v>75</v>
      </c>
      <c r="O448" s="24" t="s">
        <v>75</v>
      </c>
      <c r="P448" s="24" t="s">
        <v>75</v>
      </c>
      <c r="Q448" s="24" t="s">
        <v>75</v>
      </c>
      <c r="R448" s="24" t="s">
        <v>75</v>
      </c>
      <c r="S448" s="24" t="s">
        <v>75</v>
      </c>
      <c r="T448" s="24" t="s">
        <v>75</v>
      </c>
      <c r="U448" s="24" t="s">
        <v>75</v>
      </c>
    </row>
    <row r="449">
      <c r="J449" s="24" t="s">
        <v>75</v>
      </c>
      <c r="K449" s="24" t="s">
        <v>75</v>
      </c>
      <c r="L449" s="24" t="s">
        <v>75</v>
      </c>
      <c r="M449" s="24" t="s">
        <v>75</v>
      </c>
      <c r="O449" s="24" t="s">
        <v>75</v>
      </c>
      <c r="P449" s="24" t="s">
        <v>75</v>
      </c>
      <c r="Q449" s="24" t="s">
        <v>75</v>
      </c>
      <c r="R449" s="24" t="s">
        <v>75</v>
      </c>
      <c r="S449" s="24" t="s">
        <v>75</v>
      </c>
      <c r="T449" s="24" t="s">
        <v>75</v>
      </c>
      <c r="U449" s="24" t="s">
        <v>75</v>
      </c>
    </row>
    <row r="450">
      <c r="J450" s="24" t="s">
        <v>75</v>
      </c>
      <c r="K450" s="24" t="s">
        <v>75</v>
      </c>
      <c r="L450" s="24" t="s">
        <v>75</v>
      </c>
      <c r="M450" s="24" t="s">
        <v>75</v>
      </c>
      <c r="O450" s="24" t="s">
        <v>75</v>
      </c>
      <c r="P450" s="24" t="s">
        <v>75</v>
      </c>
      <c r="Q450" s="24" t="s">
        <v>75</v>
      </c>
      <c r="R450" s="24" t="s">
        <v>75</v>
      </c>
      <c r="S450" s="24" t="s">
        <v>75</v>
      </c>
      <c r="T450" s="24" t="s">
        <v>75</v>
      </c>
      <c r="U450" s="24" t="s">
        <v>75</v>
      </c>
    </row>
    <row r="451">
      <c r="J451" s="24" t="s">
        <v>75</v>
      </c>
      <c r="K451" s="24" t="s">
        <v>75</v>
      </c>
      <c r="L451" s="24" t="s">
        <v>75</v>
      </c>
      <c r="M451" s="24" t="s">
        <v>75</v>
      </c>
      <c r="O451" s="24" t="s">
        <v>75</v>
      </c>
      <c r="P451" s="24" t="s">
        <v>75</v>
      </c>
      <c r="Q451" s="24" t="s">
        <v>75</v>
      </c>
      <c r="R451" s="24" t="s">
        <v>75</v>
      </c>
      <c r="S451" s="24" t="s">
        <v>75</v>
      </c>
      <c r="T451" s="24" t="s">
        <v>75</v>
      </c>
      <c r="U451" s="24" t="s">
        <v>75</v>
      </c>
    </row>
    <row r="452">
      <c r="J452" s="24" t="s">
        <v>75</v>
      </c>
      <c r="K452" s="24" t="s">
        <v>75</v>
      </c>
      <c r="L452" s="24" t="s">
        <v>75</v>
      </c>
      <c r="M452" s="24" t="s">
        <v>75</v>
      </c>
      <c r="O452" s="24" t="s">
        <v>75</v>
      </c>
      <c r="P452" s="24" t="s">
        <v>75</v>
      </c>
      <c r="Q452" s="24" t="s">
        <v>75</v>
      </c>
      <c r="R452" s="24" t="s">
        <v>75</v>
      </c>
      <c r="S452" s="24" t="s">
        <v>75</v>
      </c>
      <c r="T452" s="24" t="s">
        <v>75</v>
      </c>
      <c r="U452" s="24" t="s">
        <v>75</v>
      </c>
    </row>
    <row r="453">
      <c r="J453" s="24" t="s">
        <v>75</v>
      </c>
      <c r="K453" s="24" t="s">
        <v>75</v>
      </c>
      <c r="L453" s="24" t="s">
        <v>75</v>
      </c>
      <c r="M453" s="24" t="s">
        <v>75</v>
      </c>
      <c r="O453" s="24" t="s">
        <v>75</v>
      </c>
      <c r="P453" s="24" t="s">
        <v>75</v>
      </c>
      <c r="Q453" s="24" t="s">
        <v>75</v>
      </c>
      <c r="R453" s="24" t="s">
        <v>75</v>
      </c>
      <c r="S453" s="24" t="s">
        <v>75</v>
      </c>
      <c r="T453" s="24" t="s">
        <v>75</v>
      </c>
      <c r="U453" s="24" t="s">
        <v>75</v>
      </c>
    </row>
    <row r="454">
      <c r="J454" s="24" t="s">
        <v>75</v>
      </c>
      <c r="K454" s="24" t="s">
        <v>75</v>
      </c>
      <c r="L454" s="24" t="s">
        <v>75</v>
      </c>
      <c r="M454" s="24" t="s">
        <v>75</v>
      </c>
      <c r="O454" s="24" t="s">
        <v>75</v>
      </c>
      <c r="P454" s="24" t="s">
        <v>75</v>
      </c>
      <c r="Q454" s="24" t="s">
        <v>75</v>
      </c>
      <c r="R454" s="24" t="s">
        <v>75</v>
      </c>
      <c r="S454" s="24" t="s">
        <v>75</v>
      </c>
      <c r="T454" s="24" t="s">
        <v>75</v>
      </c>
      <c r="U454" s="24" t="s">
        <v>75</v>
      </c>
    </row>
    <row r="455">
      <c r="J455" s="24" t="s">
        <v>75</v>
      </c>
      <c r="K455" s="24" t="s">
        <v>75</v>
      </c>
      <c r="L455" s="24" t="s">
        <v>75</v>
      </c>
      <c r="M455" s="24" t="s">
        <v>75</v>
      </c>
      <c r="O455" s="24" t="s">
        <v>75</v>
      </c>
      <c r="P455" s="24" t="s">
        <v>75</v>
      </c>
      <c r="Q455" s="24" t="s">
        <v>75</v>
      </c>
      <c r="R455" s="24" t="s">
        <v>75</v>
      </c>
      <c r="S455" s="24" t="s">
        <v>75</v>
      </c>
      <c r="T455" s="24" t="s">
        <v>75</v>
      </c>
      <c r="U455" s="24" t="s">
        <v>75</v>
      </c>
    </row>
    <row r="456">
      <c r="J456" s="24" t="s">
        <v>75</v>
      </c>
      <c r="K456" s="24" t="s">
        <v>75</v>
      </c>
      <c r="L456" s="24" t="s">
        <v>75</v>
      </c>
      <c r="M456" s="24" t="s">
        <v>75</v>
      </c>
      <c r="O456" s="24" t="s">
        <v>75</v>
      </c>
      <c r="P456" s="24" t="s">
        <v>75</v>
      </c>
      <c r="Q456" s="24" t="s">
        <v>75</v>
      </c>
      <c r="R456" s="24" t="s">
        <v>75</v>
      </c>
      <c r="S456" s="24" t="s">
        <v>75</v>
      </c>
      <c r="T456" s="24" t="s">
        <v>75</v>
      </c>
      <c r="U456" s="24" t="s">
        <v>75</v>
      </c>
    </row>
    <row r="457">
      <c r="J457" s="24" t="s">
        <v>75</v>
      </c>
      <c r="K457" s="24" t="s">
        <v>75</v>
      </c>
      <c r="L457" s="24" t="s">
        <v>75</v>
      </c>
      <c r="M457" s="24" t="s">
        <v>75</v>
      </c>
      <c r="O457" s="24" t="s">
        <v>75</v>
      </c>
      <c r="P457" s="24" t="s">
        <v>75</v>
      </c>
      <c r="Q457" s="24" t="s">
        <v>75</v>
      </c>
      <c r="R457" s="24" t="s">
        <v>75</v>
      </c>
      <c r="S457" s="24" t="s">
        <v>75</v>
      </c>
      <c r="T457" s="24" t="s">
        <v>75</v>
      </c>
      <c r="U457" s="24" t="s">
        <v>75</v>
      </c>
    </row>
    <row r="458">
      <c r="J458" s="24" t="s">
        <v>75</v>
      </c>
      <c r="K458" s="24" t="s">
        <v>75</v>
      </c>
      <c r="L458" s="24" t="s">
        <v>75</v>
      </c>
      <c r="M458" s="24" t="s">
        <v>75</v>
      </c>
      <c r="O458" s="24" t="s">
        <v>75</v>
      </c>
      <c r="P458" s="24" t="s">
        <v>75</v>
      </c>
      <c r="Q458" s="24" t="s">
        <v>75</v>
      </c>
      <c r="R458" s="24" t="s">
        <v>75</v>
      </c>
      <c r="S458" s="24" t="s">
        <v>75</v>
      </c>
      <c r="T458" s="24" t="s">
        <v>75</v>
      </c>
      <c r="U458" s="24" t="s">
        <v>75</v>
      </c>
    </row>
    <row r="459">
      <c r="J459" s="24" t="s">
        <v>75</v>
      </c>
      <c r="K459" s="24" t="s">
        <v>75</v>
      </c>
      <c r="L459" s="24" t="s">
        <v>75</v>
      </c>
      <c r="M459" s="24" t="s">
        <v>75</v>
      </c>
      <c r="O459" s="24" t="s">
        <v>75</v>
      </c>
      <c r="P459" s="24" t="s">
        <v>75</v>
      </c>
      <c r="Q459" s="24" t="s">
        <v>75</v>
      </c>
      <c r="R459" s="24" t="s">
        <v>75</v>
      </c>
      <c r="S459" s="24" t="s">
        <v>75</v>
      </c>
      <c r="T459" s="24" t="s">
        <v>75</v>
      </c>
      <c r="U459" s="24" t="s">
        <v>75</v>
      </c>
    </row>
    <row r="460">
      <c r="J460" s="24" t="s">
        <v>75</v>
      </c>
      <c r="K460" s="24" t="s">
        <v>75</v>
      </c>
      <c r="L460" s="24" t="s">
        <v>75</v>
      </c>
      <c r="M460" s="24" t="s">
        <v>75</v>
      </c>
      <c r="O460" s="24" t="s">
        <v>75</v>
      </c>
      <c r="P460" s="24" t="s">
        <v>75</v>
      </c>
      <c r="Q460" s="24" t="s">
        <v>75</v>
      </c>
      <c r="R460" s="24" t="s">
        <v>75</v>
      </c>
      <c r="S460" s="24" t="s">
        <v>75</v>
      </c>
      <c r="T460" s="24" t="s">
        <v>75</v>
      </c>
      <c r="U460" s="24" t="s">
        <v>75</v>
      </c>
    </row>
    <row r="461">
      <c r="J461" s="24" t="s">
        <v>75</v>
      </c>
      <c r="K461" s="24" t="s">
        <v>75</v>
      </c>
      <c r="L461" s="24" t="s">
        <v>75</v>
      </c>
      <c r="M461" s="24" t="s">
        <v>75</v>
      </c>
      <c r="O461" s="24" t="s">
        <v>75</v>
      </c>
      <c r="P461" s="24" t="s">
        <v>75</v>
      </c>
      <c r="Q461" s="24" t="s">
        <v>75</v>
      </c>
      <c r="R461" s="24" t="s">
        <v>75</v>
      </c>
      <c r="S461" s="24" t="s">
        <v>75</v>
      </c>
      <c r="T461" s="24" t="s">
        <v>75</v>
      </c>
      <c r="U461" s="24" t="s">
        <v>75</v>
      </c>
    </row>
    <row r="462">
      <c r="J462" s="24" t="s">
        <v>75</v>
      </c>
      <c r="K462" s="24" t="s">
        <v>75</v>
      </c>
      <c r="L462" s="24" t="s">
        <v>75</v>
      </c>
      <c r="M462" s="24" t="s">
        <v>75</v>
      </c>
      <c r="O462" s="24" t="s">
        <v>75</v>
      </c>
      <c r="P462" s="24" t="s">
        <v>75</v>
      </c>
      <c r="Q462" s="24" t="s">
        <v>75</v>
      </c>
      <c r="R462" s="24" t="s">
        <v>75</v>
      </c>
      <c r="S462" s="24" t="s">
        <v>75</v>
      </c>
      <c r="T462" s="24" t="s">
        <v>75</v>
      </c>
      <c r="U462" s="24" t="s">
        <v>75</v>
      </c>
    </row>
    <row r="463">
      <c r="J463" s="24" t="s">
        <v>75</v>
      </c>
      <c r="K463" s="24" t="s">
        <v>75</v>
      </c>
      <c r="L463" s="24" t="s">
        <v>75</v>
      </c>
      <c r="M463" s="24" t="s">
        <v>75</v>
      </c>
      <c r="O463" s="24" t="s">
        <v>75</v>
      </c>
      <c r="P463" s="24" t="s">
        <v>75</v>
      </c>
      <c r="Q463" s="24" t="s">
        <v>75</v>
      </c>
      <c r="R463" s="24" t="s">
        <v>75</v>
      </c>
      <c r="S463" s="24" t="s">
        <v>75</v>
      </c>
      <c r="T463" s="24" t="s">
        <v>75</v>
      </c>
      <c r="U463" s="24" t="s">
        <v>75</v>
      </c>
    </row>
    <row r="464">
      <c r="J464" s="24" t="s">
        <v>75</v>
      </c>
      <c r="K464" s="24" t="s">
        <v>75</v>
      </c>
      <c r="L464" s="24" t="s">
        <v>75</v>
      </c>
      <c r="M464" s="24" t="s">
        <v>75</v>
      </c>
      <c r="O464" s="24" t="s">
        <v>75</v>
      </c>
      <c r="P464" s="24" t="s">
        <v>75</v>
      </c>
      <c r="Q464" s="24" t="s">
        <v>75</v>
      </c>
      <c r="R464" s="24" t="s">
        <v>75</v>
      </c>
      <c r="S464" s="24" t="s">
        <v>75</v>
      </c>
      <c r="T464" s="24" t="s">
        <v>75</v>
      </c>
      <c r="U464" s="24" t="s">
        <v>75</v>
      </c>
    </row>
    <row r="465">
      <c r="J465" s="24" t="s">
        <v>75</v>
      </c>
      <c r="K465" s="24" t="s">
        <v>75</v>
      </c>
      <c r="L465" s="24" t="s">
        <v>75</v>
      </c>
      <c r="M465" s="24" t="s">
        <v>75</v>
      </c>
      <c r="O465" s="24" t="s">
        <v>75</v>
      </c>
      <c r="P465" s="24" t="s">
        <v>75</v>
      </c>
      <c r="Q465" s="24" t="s">
        <v>75</v>
      </c>
      <c r="R465" s="24" t="s">
        <v>75</v>
      </c>
      <c r="S465" s="24" t="s">
        <v>75</v>
      </c>
      <c r="T465" s="24" t="s">
        <v>75</v>
      </c>
      <c r="U465" s="24" t="s">
        <v>75</v>
      </c>
    </row>
    <row r="466">
      <c r="J466" s="24" t="s">
        <v>75</v>
      </c>
      <c r="K466" s="24" t="s">
        <v>75</v>
      </c>
      <c r="L466" s="24" t="s">
        <v>75</v>
      </c>
      <c r="M466" s="24" t="s">
        <v>75</v>
      </c>
      <c r="O466" s="24" t="s">
        <v>75</v>
      </c>
      <c r="P466" s="24" t="s">
        <v>75</v>
      </c>
      <c r="Q466" s="24" t="s">
        <v>75</v>
      </c>
      <c r="R466" s="24" t="s">
        <v>75</v>
      </c>
      <c r="S466" s="24" t="s">
        <v>75</v>
      </c>
      <c r="T466" s="24" t="s">
        <v>75</v>
      </c>
      <c r="U466" s="24" t="s">
        <v>75</v>
      </c>
    </row>
    <row r="467">
      <c r="J467" s="24" t="s">
        <v>75</v>
      </c>
      <c r="K467" s="24" t="s">
        <v>75</v>
      </c>
      <c r="L467" s="24" t="s">
        <v>75</v>
      </c>
      <c r="M467" s="24" t="s">
        <v>75</v>
      </c>
      <c r="O467" s="24" t="s">
        <v>75</v>
      </c>
      <c r="P467" s="24" t="s">
        <v>75</v>
      </c>
      <c r="Q467" s="24" t="s">
        <v>75</v>
      </c>
      <c r="R467" s="24" t="s">
        <v>75</v>
      </c>
      <c r="S467" s="24" t="s">
        <v>75</v>
      </c>
      <c r="T467" s="24" t="s">
        <v>75</v>
      </c>
      <c r="U467" s="24" t="s">
        <v>75</v>
      </c>
    </row>
    <row r="468">
      <c r="J468" s="24" t="s">
        <v>75</v>
      </c>
      <c r="K468" s="24" t="s">
        <v>75</v>
      </c>
      <c r="L468" s="24" t="s">
        <v>75</v>
      </c>
      <c r="M468" s="24" t="s">
        <v>75</v>
      </c>
      <c r="O468" s="24" t="s">
        <v>75</v>
      </c>
      <c r="P468" s="24" t="s">
        <v>75</v>
      </c>
      <c r="Q468" s="24" t="s">
        <v>75</v>
      </c>
      <c r="R468" s="24" t="s">
        <v>75</v>
      </c>
      <c r="S468" s="24" t="s">
        <v>75</v>
      </c>
      <c r="T468" s="24" t="s">
        <v>75</v>
      </c>
      <c r="U468" s="24" t="s">
        <v>75</v>
      </c>
    </row>
    <row r="469">
      <c r="J469" s="24" t="s">
        <v>75</v>
      </c>
      <c r="K469" s="24" t="s">
        <v>75</v>
      </c>
      <c r="L469" s="24" t="s">
        <v>75</v>
      </c>
      <c r="M469" s="24" t="s">
        <v>75</v>
      </c>
      <c r="O469" s="24" t="s">
        <v>75</v>
      </c>
      <c r="P469" s="24" t="s">
        <v>75</v>
      </c>
      <c r="Q469" s="24" t="s">
        <v>75</v>
      </c>
      <c r="R469" s="24" t="s">
        <v>75</v>
      </c>
      <c r="S469" s="24" t="s">
        <v>75</v>
      </c>
      <c r="T469" s="24" t="s">
        <v>75</v>
      </c>
      <c r="U469" s="24" t="s">
        <v>75</v>
      </c>
    </row>
    <row r="470">
      <c r="J470" s="24" t="s">
        <v>75</v>
      </c>
      <c r="K470" s="24" t="s">
        <v>75</v>
      </c>
      <c r="L470" s="24" t="s">
        <v>75</v>
      </c>
      <c r="M470" s="24" t="s">
        <v>75</v>
      </c>
      <c r="O470" s="24" t="s">
        <v>75</v>
      </c>
      <c r="P470" s="24" t="s">
        <v>75</v>
      </c>
      <c r="Q470" s="24" t="s">
        <v>75</v>
      </c>
      <c r="R470" s="24" t="s">
        <v>75</v>
      </c>
      <c r="S470" s="24" t="s">
        <v>75</v>
      </c>
      <c r="T470" s="24" t="s">
        <v>75</v>
      </c>
      <c r="U470" s="24" t="s">
        <v>75</v>
      </c>
    </row>
    <row r="471">
      <c r="J471" s="24" t="s">
        <v>75</v>
      </c>
      <c r="K471" s="24" t="s">
        <v>75</v>
      </c>
      <c r="L471" s="24" t="s">
        <v>75</v>
      </c>
      <c r="M471" s="24" t="s">
        <v>75</v>
      </c>
      <c r="O471" s="24" t="s">
        <v>75</v>
      </c>
      <c r="P471" s="24" t="s">
        <v>75</v>
      </c>
      <c r="Q471" s="24" t="s">
        <v>75</v>
      </c>
      <c r="R471" s="24" t="s">
        <v>75</v>
      </c>
      <c r="S471" s="24" t="s">
        <v>75</v>
      </c>
      <c r="T471" s="24" t="s">
        <v>75</v>
      </c>
      <c r="U471" s="24" t="s">
        <v>75</v>
      </c>
    </row>
    <row r="472">
      <c r="J472" s="24" t="s">
        <v>75</v>
      </c>
      <c r="K472" s="24" t="s">
        <v>75</v>
      </c>
      <c r="L472" s="24" t="s">
        <v>75</v>
      </c>
      <c r="M472" s="24" t="s">
        <v>75</v>
      </c>
      <c r="O472" s="24" t="s">
        <v>75</v>
      </c>
      <c r="P472" s="24" t="s">
        <v>75</v>
      </c>
      <c r="Q472" s="24" t="s">
        <v>75</v>
      </c>
      <c r="R472" s="24" t="s">
        <v>75</v>
      </c>
      <c r="S472" s="24" t="s">
        <v>75</v>
      </c>
      <c r="T472" s="24" t="s">
        <v>75</v>
      </c>
      <c r="U472" s="24" t="s">
        <v>75</v>
      </c>
    </row>
    <row r="473">
      <c r="J473" s="24" t="s">
        <v>75</v>
      </c>
      <c r="K473" s="24" t="s">
        <v>75</v>
      </c>
      <c r="L473" s="24" t="s">
        <v>75</v>
      </c>
      <c r="M473" s="24" t="s">
        <v>75</v>
      </c>
      <c r="O473" s="24" t="s">
        <v>75</v>
      </c>
      <c r="P473" s="24" t="s">
        <v>75</v>
      </c>
      <c r="Q473" s="24" t="s">
        <v>75</v>
      </c>
      <c r="R473" s="24" t="s">
        <v>75</v>
      </c>
      <c r="S473" s="24" t="s">
        <v>75</v>
      </c>
      <c r="T473" s="24" t="s">
        <v>75</v>
      </c>
      <c r="U473" s="24" t="s">
        <v>75</v>
      </c>
    </row>
    <row r="474">
      <c r="J474" s="24" t="s">
        <v>75</v>
      </c>
      <c r="K474" s="24" t="s">
        <v>75</v>
      </c>
      <c r="L474" s="24" t="s">
        <v>75</v>
      </c>
      <c r="M474" s="24" t="s">
        <v>75</v>
      </c>
      <c r="O474" s="24" t="s">
        <v>75</v>
      </c>
      <c r="P474" s="24" t="s">
        <v>75</v>
      </c>
      <c r="Q474" s="24" t="s">
        <v>75</v>
      </c>
      <c r="R474" s="24" t="s">
        <v>75</v>
      </c>
      <c r="S474" s="24" t="s">
        <v>75</v>
      </c>
      <c r="T474" s="24" t="s">
        <v>75</v>
      </c>
      <c r="U474" s="24" t="s">
        <v>75</v>
      </c>
    </row>
    <row r="475">
      <c r="J475" s="24" t="s">
        <v>75</v>
      </c>
      <c r="K475" s="24" t="s">
        <v>75</v>
      </c>
      <c r="L475" s="24" t="s">
        <v>75</v>
      </c>
      <c r="M475" s="24" t="s">
        <v>75</v>
      </c>
      <c r="O475" s="24" t="s">
        <v>75</v>
      </c>
      <c r="P475" s="24" t="s">
        <v>75</v>
      </c>
      <c r="Q475" s="24" t="s">
        <v>75</v>
      </c>
      <c r="R475" s="24" t="s">
        <v>75</v>
      </c>
      <c r="S475" s="24" t="s">
        <v>75</v>
      </c>
      <c r="T475" s="24" t="s">
        <v>75</v>
      </c>
      <c r="U475" s="24" t="s">
        <v>75</v>
      </c>
    </row>
    <row r="476">
      <c r="J476" s="24" t="s">
        <v>75</v>
      </c>
      <c r="K476" s="24" t="s">
        <v>75</v>
      </c>
      <c r="L476" s="24" t="s">
        <v>75</v>
      </c>
      <c r="M476" s="24" t="s">
        <v>75</v>
      </c>
      <c r="O476" s="24" t="s">
        <v>75</v>
      </c>
      <c r="P476" s="24" t="s">
        <v>75</v>
      </c>
      <c r="Q476" s="24" t="s">
        <v>75</v>
      </c>
      <c r="R476" s="24" t="s">
        <v>75</v>
      </c>
      <c r="S476" s="24" t="s">
        <v>75</v>
      </c>
      <c r="T476" s="24" t="s">
        <v>75</v>
      </c>
      <c r="U476" s="24" t="s">
        <v>75</v>
      </c>
    </row>
    <row r="477">
      <c r="J477" s="24" t="s">
        <v>75</v>
      </c>
      <c r="K477" s="24" t="s">
        <v>75</v>
      </c>
      <c r="L477" s="24" t="s">
        <v>75</v>
      </c>
      <c r="M477" s="24" t="s">
        <v>75</v>
      </c>
      <c r="O477" s="24" t="s">
        <v>75</v>
      </c>
      <c r="P477" s="24" t="s">
        <v>75</v>
      </c>
      <c r="Q477" s="24" t="s">
        <v>75</v>
      </c>
      <c r="R477" s="24" t="s">
        <v>75</v>
      </c>
      <c r="S477" s="24" t="s">
        <v>75</v>
      </c>
      <c r="T477" s="24" t="s">
        <v>75</v>
      </c>
      <c r="U477" s="24" t="s">
        <v>75</v>
      </c>
    </row>
    <row r="478">
      <c r="J478" s="24" t="s">
        <v>75</v>
      </c>
      <c r="K478" s="24" t="s">
        <v>75</v>
      </c>
      <c r="L478" s="24" t="s">
        <v>75</v>
      </c>
      <c r="M478" s="24" t="s">
        <v>75</v>
      </c>
      <c r="O478" s="24" t="s">
        <v>75</v>
      </c>
      <c r="P478" s="24" t="s">
        <v>75</v>
      </c>
      <c r="Q478" s="24" t="s">
        <v>75</v>
      </c>
      <c r="R478" s="24" t="s">
        <v>75</v>
      </c>
      <c r="S478" s="24" t="s">
        <v>75</v>
      </c>
      <c r="T478" s="24" t="s">
        <v>75</v>
      </c>
      <c r="U478" s="24" t="s">
        <v>75</v>
      </c>
    </row>
    <row r="479">
      <c r="J479" s="24" t="s">
        <v>75</v>
      </c>
      <c r="K479" s="24" t="s">
        <v>75</v>
      </c>
      <c r="L479" s="24" t="s">
        <v>75</v>
      </c>
      <c r="M479" s="24" t="s">
        <v>75</v>
      </c>
      <c r="O479" s="24" t="s">
        <v>75</v>
      </c>
      <c r="P479" s="24" t="s">
        <v>75</v>
      </c>
      <c r="Q479" s="24" t="s">
        <v>75</v>
      </c>
      <c r="R479" s="24" t="s">
        <v>75</v>
      </c>
      <c r="S479" s="24" t="s">
        <v>75</v>
      </c>
      <c r="T479" s="24" t="s">
        <v>75</v>
      </c>
      <c r="U479" s="24" t="s">
        <v>75</v>
      </c>
    </row>
    <row r="480">
      <c r="J480" s="24" t="s">
        <v>75</v>
      </c>
      <c r="K480" s="24" t="s">
        <v>75</v>
      </c>
      <c r="L480" s="24" t="s">
        <v>75</v>
      </c>
      <c r="M480" s="24" t="s">
        <v>75</v>
      </c>
      <c r="O480" s="24" t="s">
        <v>75</v>
      </c>
      <c r="P480" s="24" t="s">
        <v>75</v>
      </c>
      <c r="Q480" s="24" t="s">
        <v>75</v>
      </c>
      <c r="R480" s="24" t="s">
        <v>75</v>
      </c>
      <c r="S480" s="24" t="s">
        <v>75</v>
      </c>
      <c r="T480" s="24" t="s">
        <v>75</v>
      </c>
      <c r="U480" s="24" t="s">
        <v>75</v>
      </c>
    </row>
    <row r="481">
      <c r="J481" s="24" t="s">
        <v>75</v>
      </c>
      <c r="K481" s="24" t="s">
        <v>75</v>
      </c>
      <c r="L481" s="24" t="s">
        <v>75</v>
      </c>
      <c r="M481" s="24" t="s">
        <v>75</v>
      </c>
      <c r="O481" s="24" t="s">
        <v>75</v>
      </c>
      <c r="P481" s="24" t="s">
        <v>75</v>
      </c>
      <c r="Q481" s="24" t="s">
        <v>75</v>
      </c>
      <c r="R481" s="24" t="s">
        <v>75</v>
      </c>
      <c r="S481" s="24" t="s">
        <v>75</v>
      </c>
      <c r="T481" s="24" t="s">
        <v>75</v>
      </c>
      <c r="U481" s="24" t="s">
        <v>75</v>
      </c>
    </row>
    <row r="482">
      <c r="J482" s="24" t="s">
        <v>75</v>
      </c>
      <c r="K482" s="24" t="s">
        <v>75</v>
      </c>
      <c r="L482" s="24" t="s">
        <v>75</v>
      </c>
      <c r="M482" s="24" t="s">
        <v>75</v>
      </c>
      <c r="O482" s="24" t="s">
        <v>75</v>
      </c>
      <c r="P482" s="24" t="s">
        <v>75</v>
      </c>
      <c r="Q482" s="24" t="s">
        <v>75</v>
      </c>
      <c r="R482" s="24" t="s">
        <v>75</v>
      </c>
      <c r="S482" s="24" t="s">
        <v>75</v>
      </c>
      <c r="T482" s="24" t="s">
        <v>75</v>
      </c>
      <c r="U482" s="24" t="s">
        <v>75</v>
      </c>
    </row>
    <row r="483">
      <c r="J483" s="24" t="s">
        <v>75</v>
      </c>
      <c r="K483" s="24" t="s">
        <v>75</v>
      </c>
      <c r="L483" s="24" t="s">
        <v>75</v>
      </c>
      <c r="M483" s="24" t="s">
        <v>75</v>
      </c>
      <c r="O483" s="24" t="s">
        <v>75</v>
      </c>
      <c r="P483" s="24" t="s">
        <v>75</v>
      </c>
      <c r="Q483" s="24" t="s">
        <v>75</v>
      </c>
      <c r="R483" s="24" t="s">
        <v>75</v>
      </c>
      <c r="S483" s="24" t="s">
        <v>75</v>
      </c>
      <c r="T483" s="24" t="s">
        <v>75</v>
      </c>
      <c r="U483" s="24" t="s">
        <v>75</v>
      </c>
    </row>
    <row r="484">
      <c r="J484" s="24" t="s">
        <v>75</v>
      </c>
      <c r="K484" s="24" t="s">
        <v>75</v>
      </c>
      <c r="L484" s="24" t="s">
        <v>75</v>
      </c>
      <c r="M484" s="24" t="s">
        <v>75</v>
      </c>
      <c r="O484" s="24" t="s">
        <v>75</v>
      </c>
      <c r="P484" s="24" t="s">
        <v>75</v>
      </c>
      <c r="Q484" s="24" t="s">
        <v>75</v>
      </c>
      <c r="R484" s="24" t="s">
        <v>75</v>
      </c>
      <c r="S484" s="24" t="s">
        <v>75</v>
      </c>
      <c r="T484" s="24" t="s">
        <v>75</v>
      </c>
      <c r="U484" s="24" t="s">
        <v>75</v>
      </c>
    </row>
    <row r="485">
      <c r="J485" s="24" t="s">
        <v>75</v>
      </c>
      <c r="K485" s="24" t="s">
        <v>75</v>
      </c>
      <c r="L485" s="24" t="s">
        <v>75</v>
      </c>
      <c r="M485" s="24" t="s">
        <v>75</v>
      </c>
      <c r="O485" s="24" t="s">
        <v>75</v>
      </c>
      <c r="P485" s="24" t="s">
        <v>75</v>
      </c>
      <c r="Q485" s="24" t="s">
        <v>75</v>
      </c>
      <c r="R485" s="24" t="s">
        <v>75</v>
      </c>
      <c r="S485" s="24" t="s">
        <v>75</v>
      </c>
      <c r="T485" s="24" t="s">
        <v>75</v>
      </c>
      <c r="U485" s="24" t="s">
        <v>75</v>
      </c>
    </row>
    <row r="486">
      <c r="J486" s="24" t="s">
        <v>75</v>
      </c>
      <c r="K486" s="24" t="s">
        <v>75</v>
      </c>
      <c r="L486" s="24" t="s">
        <v>75</v>
      </c>
      <c r="M486" s="24" t="s">
        <v>75</v>
      </c>
      <c r="O486" s="24" t="s">
        <v>75</v>
      </c>
      <c r="P486" s="24" t="s">
        <v>75</v>
      </c>
      <c r="Q486" s="24" t="s">
        <v>75</v>
      </c>
      <c r="R486" s="24" t="s">
        <v>75</v>
      </c>
      <c r="S486" s="24" t="s">
        <v>75</v>
      </c>
      <c r="T486" s="24" t="s">
        <v>75</v>
      </c>
      <c r="U486" s="24" t="s">
        <v>75</v>
      </c>
    </row>
    <row r="487">
      <c r="J487" s="24" t="s">
        <v>75</v>
      </c>
      <c r="K487" s="24" t="s">
        <v>75</v>
      </c>
      <c r="L487" s="24" t="s">
        <v>75</v>
      </c>
      <c r="M487" s="24" t="s">
        <v>75</v>
      </c>
      <c r="O487" s="24" t="s">
        <v>75</v>
      </c>
      <c r="P487" s="24" t="s">
        <v>75</v>
      </c>
      <c r="Q487" s="24" t="s">
        <v>75</v>
      </c>
      <c r="R487" s="24" t="s">
        <v>75</v>
      </c>
      <c r="S487" s="24" t="s">
        <v>75</v>
      </c>
      <c r="T487" s="24" t="s">
        <v>75</v>
      </c>
      <c r="U487" s="24" t="s">
        <v>75</v>
      </c>
    </row>
    <row r="488">
      <c r="J488" s="24" t="s">
        <v>75</v>
      </c>
      <c r="K488" s="24" t="s">
        <v>75</v>
      </c>
      <c r="L488" s="24" t="s">
        <v>75</v>
      </c>
      <c r="M488" s="24" t="s">
        <v>75</v>
      </c>
      <c r="O488" s="24" t="s">
        <v>75</v>
      </c>
      <c r="P488" s="24" t="s">
        <v>75</v>
      </c>
      <c r="Q488" s="24" t="s">
        <v>75</v>
      </c>
      <c r="R488" s="24" t="s">
        <v>75</v>
      </c>
      <c r="S488" s="24" t="s">
        <v>75</v>
      </c>
      <c r="T488" s="24" t="s">
        <v>75</v>
      </c>
      <c r="U488" s="24" t="s">
        <v>75</v>
      </c>
    </row>
    <row r="489">
      <c r="J489" s="24" t="s">
        <v>75</v>
      </c>
      <c r="K489" s="24" t="s">
        <v>75</v>
      </c>
      <c r="L489" s="24" t="s">
        <v>75</v>
      </c>
      <c r="M489" s="24" t="s">
        <v>75</v>
      </c>
      <c r="O489" s="24" t="s">
        <v>75</v>
      </c>
      <c r="P489" s="24" t="s">
        <v>75</v>
      </c>
      <c r="Q489" s="24" t="s">
        <v>75</v>
      </c>
      <c r="R489" s="24" t="s">
        <v>75</v>
      </c>
      <c r="S489" s="24" t="s">
        <v>75</v>
      </c>
      <c r="T489" s="24" t="s">
        <v>75</v>
      </c>
      <c r="U489" s="24" t="s">
        <v>75</v>
      </c>
    </row>
    <row r="490">
      <c r="J490" s="24" t="s">
        <v>75</v>
      </c>
      <c r="K490" s="24" t="s">
        <v>75</v>
      </c>
      <c r="L490" s="24" t="s">
        <v>75</v>
      </c>
      <c r="M490" s="24" t="s">
        <v>75</v>
      </c>
      <c r="O490" s="24" t="s">
        <v>75</v>
      </c>
      <c r="P490" s="24" t="s">
        <v>75</v>
      </c>
      <c r="Q490" s="24" t="s">
        <v>75</v>
      </c>
      <c r="R490" s="24" t="s">
        <v>75</v>
      </c>
      <c r="S490" s="24" t="s">
        <v>75</v>
      </c>
      <c r="T490" s="24" t="s">
        <v>75</v>
      </c>
      <c r="U490" s="24" t="s">
        <v>75</v>
      </c>
    </row>
    <row r="491">
      <c r="J491" s="24" t="s">
        <v>75</v>
      </c>
      <c r="K491" s="24" t="s">
        <v>75</v>
      </c>
      <c r="L491" s="24" t="s">
        <v>75</v>
      </c>
      <c r="M491" s="24" t="s">
        <v>75</v>
      </c>
      <c r="O491" s="24" t="s">
        <v>75</v>
      </c>
      <c r="P491" s="24" t="s">
        <v>75</v>
      </c>
      <c r="Q491" s="24" t="s">
        <v>75</v>
      </c>
      <c r="R491" s="24" t="s">
        <v>75</v>
      </c>
      <c r="S491" s="24" t="s">
        <v>75</v>
      </c>
      <c r="T491" s="24" t="s">
        <v>75</v>
      </c>
      <c r="U491" s="24" t="s">
        <v>75</v>
      </c>
    </row>
    <row r="492">
      <c r="J492" s="24" t="s">
        <v>75</v>
      </c>
      <c r="K492" s="24" t="s">
        <v>75</v>
      </c>
      <c r="L492" s="24" t="s">
        <v>75</v>
      </c>
      <c r="M492" s="24" t="s">
        <v>75</v>
      </c>
      <c r="O492" s="24" t="s">
        <v>75</v>
      </c>
      <c r="P492" s="24" t="s">
        <v>75</v>
      </c>
      <c r="Q492" s="24" t="s">
        <v>75</v>
      </c>
      <c r="R492" s="24" t="s">
        <v>75</v>
      </c>
      <c r="S492" s="24" t="s">
        <v>75</v>
      </c>
      <c r="T492" s="24" t="s">
        <v>75</v>
      </c>
      <c r="U492" s="24" t="s">
        <v>75</v>
      </c>
    </row>
    <row r="493">
      <c r="J493" s="24" t="s">
        <v>75</v>
      </c>
      <c r="K493" s="24" t="s">
        <v>75</v>
      </c>
      <c r="L493" s="24" t="s">
        <v>75</v>
      </c>
      <c r="M493" s="24" t="s">
        <v>75</v>
      </c>
      <c r="O493" s="24" t="s">
        <v>75</v>
      </c>
      <c r="P493" s="24" t="s">
        <v>75</v>
      </c>
      <c r="Q493" s="24" t="s">
        <v>75</v>
      </c>
      <c r="R493" s="24" t="s">
        <v>75</v>
      </c>
      <c r="S493" s="24" t="s">
        <v>75</v>
      </c>
      <c r="T493" s="24" t="s">
        <v>75</v>
      </c>
      <c r="U493" s="24" t="s">
        <v>75</v>
      </c>
    </row>
    <row r="494">
      <c r="J494" s="24" t="s">
        <v>75</v>
      </c>
      <c r="K494" s="24" t="s">
        <v>75</v>
      </c>
      <c r="L494" s="24" t="s">
        <v>75</v>
      </c>
      <c r="M494" s="24" t="s">
        <v>75</v>
      </c>
      <c r="O494" s="24" t="s">
        <v>75</v>
      </c>
      <c r="P494" s="24" t="s">
        <v>75</v>
      </c>
      <c r="Q494" s="24" t="s">
        <v>75</v>
      </c>
      <c r="R494" s="24" t="s">
        <v>75</v>
      </c>
      <c r="S494" s="24" t="s">
        <v>75</v>
      </c>
      <c r="T494" s="24" t="s">
        <v>75</v>
      </c>
      <c r="U494" s="24" t="s">
        <v>75</v>
      </c>
    </row>
    <row r="495">
      <c r="J495" s="24" t="s">
        <v>75</v>
      </c>
      <c r="K495" s="24" t="s">
        <v>75</v>
      </c>
      <c r="L495" s="24" t="s">
        <v>75</v>
      </c>
      <c r="M495" s="24" t="s">
        <v>75</v>
      </c>
      <c r="O495" s="24" t="s">
        <v>75</v>
      </c>
      <c r="P495" s="24" t="s">
        <v>75</v>
      </c>
      <c r="Q495" s="24" t="s">
        <v>75</v>
      </c>
      <c r="R495" s="24" t="s">
        <v>75</v>
      </c>
      <c r="S495" s="24" t="s">
        <v>75</v>
      </c>
      <c r="T495" s="24" t="s">
        <v>75</v>
      </c>
      <c r="U495" s="24" t="s">
        <v>75</v>
      </c>
    </row>
    <row r="496">
      <c r="J496" s="24" t="s">
        <v>75</v>
      </c>
      <c r="K496" s="24" t="s">
        <v>75</v>
      </c>
      <c r="L496" s="24" t="s">
        <v>75</v>
      </c>
      <c r="M496" s="24" t="s">
        <v>75</v>
      </c>
      <c r="O496" s="24" t="s">
        <v>75</v>
      </c>
      <c r="P496" s="24" t="s">
        <v>75</v>
      </c>
      <c r="Q496" s="24" t="s">
        <v>75</v>
      </c>
      <c r="R496" s="24" t="s">
        <v>75</v>
      </c>
      <c r="S496" s="24" t="s">
        <v>75</v>
      </c>
      <c r="T496" s="24" t="s">
        <v>75</v>
      </c>
      <c r="U496" s="24" t="s">
        <v>75</v>
      </c>
    </row>
    <row r="497">
      <c r="J497" s="24" t="s">
        <v>75</v>
      </c>
      <c r="K497" s="24" t="s">
        <v>75</v>
      </c>
      <c r="L497" s="24" t="s">
        <v>75</v>
      </c>
      <c r="M497" s="24" t="s">
        <v>75</v>
      </c>
      <c r="O497" s="24" t="s">
        <v>75</v>
      </c>
      <c r="P497" s="24" t="s">
        <v>75</v>
      </c>
      <c r="Q497" s="24" t="s">
        <v>75</v>
      </c>
      <c r="R497" s="24" t="s">
        <v>75</v>
      </c>
      <c r="S497" s="24" t="s">
        <v>75</v>
      </c>
      <c r="T497" s="24" t="s">
        <v>75</v>
      </c>
      <c r="U497" s="24" t="s">
        <v>75</v>
      </c>
    </row>
    <row r="498">
      <c r="J498" s="24" t="s">
        <v>75</v>
      </c>
      <c r="K498" s="24" t="s">
        <v>75</v>
      </c>
      <c r="L498" s="24" t="s">
        <v>75</v>
      </c>
      <c r="M498" s="24" t="s">
        <v>75</v>
      </c>
      <c r="O498" s="24" t="s">
        <v>75</v>
      </c>
      <c r="P498" s="24" t="s">
        <v>75</v>
      </c>
      <c r="Q498" s="24" t="s">
        <v>75</v>
      </c>
      <c r="R498" s="24" t="s">
        <v>75</v>
      </c>
      <c r="S498" s="24" t="s">
        <v>75</v>
      </c>
      <c r="T498" s="24" t="s">
        <v>75</v>
      </c>
      <c r="U498" s="24" t="s">
        <v>75</v>
      </c>
    </row>
    <row r="499">
      <c r="J499" s="24" t="s">
        <v>75</v>
      </c>
      <c r="K499" s="24" t="s">
        <v>75</v>
      </c>
      <c r="L499" s="24" t="s">
        <v>75</v>
      </c>
      <c r="M499" s="24" t="s">
        <v>75</v>
      </c>
      <c r="O499" s="24" t="s">
        <v>75</v>
      </c>
      <c r="P499" s="24" t="s">
        <v>75</v>
      </c>
      <c r="Q499" s="24" t="s">
        <v>75</v>
      </c>
      <c r="R499" s="24" t="s">
        <v>75</v>
      </c>
      <c r="S499" s="24" t="s">
        <v>75</v>
      </c>
      <c r="T499" s="24" t="s">
        <v>75</v>
      </c>
      <c r="U499" s="24" t="s">
        <v>75</v>
      </c>
    </row>
    <row r="500">
      <c r="J500" s="24" t="s">
        <v>75</v>
      </c>
      <c r="K500" s="24" t="s">
        <v>75</v>
      </c>
      <c r="L500" s="24" t="s">
        <v>75</v>
      </c>
      <c r="M500" s="24" t="s">
        <v>75</v>
      </c>
      <c r="O500" s="24" t="s">
        <v>75</v>
      </c>
      <c r="P500" s="24" t="s">
        <v>75</v>
      </c>
      <c r="Q500" s="24" t="s">
        <v>75</v>
      </c>
      <c r="R500" s="24" t="s">
        <v>75</v>
      </c>
      <c r="S500" s="24" t="s">
        <v>75</v>
      </c>
      <c r="T500" s="24" t="s">
        <v>75</v>
      </c>
      <c r="U500" s="24" t="s">
        <v>75</v>
      </c>
    </row>
    <row r="501">
      <c r="J501" s="24" t="s">
        <v>75</v>
      </c>
      <c r="K501" s="24" t="s">
        <v>75</v>
      </c>
      <c r="L501" s="24" t="s">
        <v>75</v>
      </c>
      <c r="M501" s="24" t="s">
        <v>75</v>
      </c>
      <c r="O501" s="24" t="s">
        <v>75</v>
      </c>
      <c r="P501" s="24" t="s">
        <v>75</v>
      </c>
      <c r="Q501" s="24" t="s">
        <v>75</v>
      </c>
      <c r="R501" s="24" t="s">
        <v>75</v>
      </c>
      <c r="S501" s="24" t="s">
        <v>75</v>
      </c>
      <c r="T501" s="24" t="s">
        <v>75</v>
      </c>
      <c r="U501" s="24" t="s">
        <v>75</v>
      </c>
    </row>
    <row r="502">
      <c r="J502" s="24" t="s">
        <v>75</v>
      </c>
      <c r="K502" s="24" t="s">
        <v>75</v>
      </c>
      <c r="L502" s="24" t="s">
        <v>75</v>
      </c>
      <c r="M502" s="24" t="s">
        <v>75</v>
      </c>
      <c r="O502" s="24" t="s">
        <v>75</v>
      </c>
      <c r="P502" s="24" t="s">
        <v>75</v>
      </c>
      <c r="Q502" s="24" t="s">
        <v>75</v>
      </c>
      <c r="R502" s="24" t="s">
        <v>75</v>
      </c>
      <c r="S502" s="24" t="s">
        <v>75</v>
      </c>
      <c r="T502" s="24" t="s">
        <v>75</v>
      </c>
      <c r="U502" s="24" t="s">
        <v>75</v>
      </c>
    </row>
    <row r="503">
      <c r="J503" s="24" t="s">
        <v>75</v>
      </c>
      <c r="K503" s="24" t="s">
        <v>75</v>
      </c>
      <c r="L503" s="24" t="s">
        <v>75</v>
      </c>
      <c r="M503" s="24" t="s">
        <v>75</v>
      </c>
      <c r="O503" s="24" t="s">
        <v>75</v>
      </c>
      <c r="P503" s="24" t="s">
        <v>75</v>
      </c>
      <c r="Q503" s="24" t="s">
        <v>75</v>
      </c>
      <c r="R503" s="24" t="s">
        <v>75</v>
      </c>
      <c r="S503" s="24" t="s">
        <v>75</v>
      </c>
      <c r="T503" s="24" t="s">
        <v>75</v>
      </c>
      <c r="U503" s="24" t="s">
        <v>75</v>
      </c>
    </row>
    <row r="504">
      <c r="J504" s="24" t="s">
        <v>75</v>
      </c>
      <c r="K504" s="24" t="s">
        <v>75</v>
      </c>
      <c r="L504" s="24" t="s">
        <v>75</v>
      </c>
      <c r="M504" s="24" t="s">
        <v>75</v>
      </c>
      <c r="O504" s="24" t="s">
        <v>75</v>
      </c>
      <c r="P504" s="24" t="s">
        <v>75</v>
      </c>
      <c r="Q504" s="24" t="s">
        <v>75</v>
      </c>
      <c r="R504" s="24" t="s">
        <v>75</v>
      </c>
      <c r="S504" s="24" t="s">
        <v>75</v>
      </c>
      <c r="T504" s="24" t="s">
        <v>75</v>
      </c>
      <c r="U504" s="24" t="s">
        <v>75</v>
      </c>
    </row>
    <row r="505">
      <c r="J505" s="24" t="s">
        <v>75</v>
      </c>
      <c r="K505" s="24" t="s">
        <v>75</v>
      </c>
      <c r="L505" s="24" t="s">
        <v>75</v>
      </c>
      <c r="M505" s="24" t="s">
        <v>75</v>
      </c>
      <c r="O505" s="24" t="s">
        <v>75</v>
      </c>
      <c r="P505" s="24" t="s">
        <v>75</v>
      </c>
      <c r="Q505" s="24" t="s">
        <v>75</v>
      </c>
      <c r="R505" s="24" t="s">
        <v>75</v>
      </c>
      <c r="S505" s="24" t="s">
        <v>75</v>
      </c>
      <c r="T505" s="24" t="s">
        <v>75</v>
      </c>
      <c r="U505" s="24" t="s">
        <v>75</v>
      </c>
    </row>
    <row r="506">
      <c r="J506" s="24" t="s">
        <v>75</v>
      </c>
      <c r="K506" s="24" t="s">
        <v>75</v>
      </c>
      <c r="L506" s="24" t="s">
        <v>75</v>
      </c>
      <c r="M506" s="24" t="s">
        <v>75</v>
      </c>
      <c r="O506" s="24" t="s">
        <v>75</v>
      </c>
      <c r="P506" s="24" t="s">
        <v>75</v>
      </c>
      <c r="Q506" s="24" t="s">
        <v>75</v>
      </c>
      <c r="R506" s="24" t="s">
        <v>75</v>
      </c>
      <c r="S506" s="24" t="s">
        <v>75</v>
      </c>
      <c r="T506" s="24" t="s">
        <v>75</v>
      </c>
      <c r="U506" s="24" t="s">
        <v>75</v>
      </c>
    </row>
    <row r="507">
      <c r="J507" s="24" t="s">
        <v>75</v>
      </c>
      <c r="K507" s="24" t="s">
        <v>75</v>
      </c>
      <c r="L507" s="24" t="s">
        <v>75</v>
      </c>
      <c r="M507" s="24" t="s">
        <v>75</v>
      </c>
      <c r="O507" s="24" t="s">
        <v>75</v>
      </c>
      <c r="P507" s="24" t="s">
        <v>75</v>
      </c>
      <c r="Q507" s="24" t="s">
        <v>75</v>
      </c>
      <c r="R507" s="24" t="s">
        <v>75</v>
      </c>
      <c r="S507" s="24" t="s">
        <v>75</v>
      </c>
      <c r="T507" s="24" t="s">
        <v>75</v>
      </c>
      <c r="U507" s="24" t="s">
        <v>75</v>
      </c>
    </row>
    <row r="508">
      <c r="J508" s="24" t="s">
        <v>75</v>
      </c>
      <c r="K508" s="24" t="s">
        <v>75</v>
      </c>
      <c r="L508" s="24" t="s">
        <v>75</v>
      </c>
      <c r="M508" s="24" t="s">
        <v>75</v>
      </c>
      <c r="O508" s="24" t="s">
        <v>75</v>
      </c>
      <c r="P508" s="24" t="s">
        <v>75</v>
      </c>
      <c r="Q508" s="24" t="s">
        <v>75</v>
      </c>
      <c r="R508" s="24" t="s">
        <v>75</v>
      </c>
      <c r="S508" s="24" t="s">
        <v>75</v>
      </c>
      <c r="T508" s="24" t="s">
        <v>75</v>
      </c>
      <c r="U508" s="24" t="s">
        <v>75</v>
      </c>
    </row>
    <row r="509">
      <c r="J509" s="24" t="s">
        <v>75</v>
      </c>
      <c r="K509" s="24" t="s">
        <v>75</v>
      </c>
      <c r="L509" s="24" t="s">
        <v>75</v>
      </c>
      <c r="M509" s="24" t="s">
        <v>75</v>
      </c>
      <c r="O509" s="24" t="s">
        <v>75</v>
      </c>
      <c r="P509" s="24" t="s">
        <v>75</v>
      </c>
      <c r="Q509" s="24" t="s">
        <v>75</v>
      </c>
      <c r="R509" s="24" t="s">
        <v>75</v>
      </c>
      <c r="S509" s="24" t="s">
        <v>75</v>
      </c>
      <c r="T509" s="24" t="s">
        <v>75</v>
      </c>
      <c r="U509" s="24" t="s">
        <v>75</v>
      </c>
    </row>
    <row r="510">
      <c r="J510" s="24" t="s">
        <v>75</v>
      </c>
      <c r="K510" s="24" t="s">
        <v>75</v>
      </c>
      <c r="L510" s="24" t="s">
        <v>75</v>
      </c>
      <c r="M510" s="24" t="s">
        <v>75</v>
      </c>
      <c r="O510" s="24" t="s">
        <v>75</v>
      </c>
      <c r="P510" s="24" t="s">
        <v>75</v>
      </c>
      <c r="Q510" s="24" t="s">
        <v>75</v>
      </c>
      <c r="R510" s="24" t="s">
        <v>75</v>
      </c>
      <c r="S510" s="24" t="s">
        <v>75</v>
      </c>
      <c r="T510" s="24" t="s">
        <v>75</v>
      </c>
      <c r="U510" s="24" t="s">
        <v>75</v>
      </c>
    </row>
    <row r="511">
      <c r="J511" s="24" t="s">
        <v>75</v>
      </c>
      <c r="K511" s="24" t="s">
        <v>75</v>
      </c>
      <c r="L511" s="24" t="s">
        <v>75</v>
      </c>
      <c r="M511" s="24" t="s">
        <v>75</v>
      </c>
      <c r="O511" s="24" t="s">
        <v>75</v>
      </c>
      <c r="P511" s="24" t="s">
        <v>75</v>
      </c>
      <c r="Q511" s="24" t="s">
        <v>75</v>
      </c>
      <c r="R511" s="24" t="s">
        <v>75</v>
      </c>
      <c r="S511" s="24" t="s">
        <v>75</v>
      </c>
      <c r="T511" s="24" t="s">
        <v>75</v>
      </c>
      <c r="U511" s="24" t="s">
        <v>75</v>
      </c>
    </row>
    <row r="512">
      <c r="J512" s="24" t="s">
        <v>75</v>
      </c>
      <c r="K512" s="24" t="s">
        <v>75</v>
      </c>
      <c r="L512" s="24" t="s">
        <v>75</v>
      </c>
      <c r="M512" s="24" t="s">
        <v>75</v>
      </c>
      <c r="O512" s="24" t="s">
        <v>75</v>
      </c>
      <c r="P512" s="24" t="s">
        <v>75</v>
      </c>
      <c r="Q512" s="24" t="s">
        <v>75</v>
      </c>
      <c r="R512" s="24" t="s">
        <v>75</v>
      </c>
      <c r="S512" s="24" t="s">
        <v>75</v>
      </c>
      <c r="T512" s="24" t="s">
        <v>75</v>
      </c>
      <c r="U512" s="24" t="s">
        <v>75</v>
      </c>
    </row>
    <row r="513">
      <c r="J513" s="24" t="s">
        <v>75</v>
      </c>
      <c r="K513" s="24" t="s">
        <v>75</v>
      </c>
      <c r="L513" s="24" t="s">
        <v>75</v>
      </c>
      <c r="M513" s="24" t="s">
        <v>75</v>
      </c>
      <c r="O513" s="24" t="s">
        <v>75</v>
      </c>
      <c r="P513" s="24" t="s">
        <v>75</v>
      </c>
      <c r="Q513" s="24" t="s">
        <v>75</v>
      </c>
      <c r="R513" s="24" t="s">
        <v>75</v>
      </c>
      <c r="S513" s="24" t="s">
        <v>75</v>
      </c>
      <c r="T513" s="24" t="s">
        <v>75</v>
      </c>
      <c r="U513" s="24" t="s">
        <v>75</v>
      </c>
    </row>
    <row r="514">
      <c r="J514" s="24" t="s">
        <v>75</v>
      </c>
      <c r="K514" s="24" t="s">
        <v>75</v>
      </c>
      <c r="L514" s="24" t="s">
        <v>75</v>
      </c>
      <c r="M514" s="24" t="s">
        <v>75</v>
      </c>
      <c r="O514" s="24" t="s">
        <v>75</v>
      </c>
      <c r="P514" s="24" t="s">
        <v>75</v>
      </c>
      <c r="Q514" s="24" t="s">
        <v>75</v>
      </c>
      <c r="R514" s="24" t="s">
        <v>75</v>
      </c>
      <c r="S514" s="24" t="s">
        <v>75</v>
      </c>
      <c r="T514" s="24" t="s">
        <v>75</v>
      </c>
      <c r="U514" s="24" t="s">
        <v>75</v>
      </c>
    </row>
    <row r="515">
      <c r="J515" s="24" t="s">
        <v>75</v>
      </c>
      <c r="K515" s="24" t="s">
        <v>75</v>
      </c>
      <c r="L515" s="24" t="s">
        <v>75</v>
      </c>
      <c r="M515" s="24" t="s">
        <v>75</v>
      </c>
      <c r="O515" s="24" t="s">
        <v>75</v>
      </c>
      <c r="P515" s="24" t="s">
        <v>75</v>
      </c>
      <c r="Q515" s="24" t="s">
        <v>75</v>
      </c>
      <c r="R515" s="24" t="s">
        <v>75</v>
      </c>
      <c r="S515" s="24" t="s">
        <v>75</v>
      </c>
      <c r="T515" s="24" t="s">
        <v>75</v>
      </c>
      <c r="U515" s="24" t="s">
        <v>75</v>
      </c>
    </row>
    <row r="516">
      <c r="J516" s="24" t="s">
        <v>75</v>
      </c>
      <c r="K516" s="24" t="s">
        <v>75</v>
      </c>
      <c r="L516" s="24" t="s">
        <v>75</v>
      </c>
      <c r="M516" s="24" t="s">
        <v>75</v>
      </c>
      <c r="O516" s="24" t="s">
        <v>75</v>
      </c>
      <c r="P516" s="24" t="s">
        <v>75</v>
      </c>
      <c r="Q516" s="24" t="s">
        <v>75</v>
      </c>
      <c r="R516" s="24" t="s">
        <v>75</v>
      </c>
      <c r="S516" s="24" t="s">
        <v>75</v>
      </c>
      <c r="T516" s="24" t="s">
        <v>75</v>
      </c>
      <c r="U516" s="24" t="s">
        <v>75</v>
      </c>
    </row>
    <row r="517">
      <c r="J517" s="24" t="s">
        <v>75</v>
      </c>
      <c r="K517" s="24" t="s">
        <v>75</v>
      </c>
      <c r="L517" s="24" t="s">
        <v>75</v>
      </c>
      <c r="M517" s="24" t="s">
        <v>75</v>
      </c>
      <c r="O517" s="24" t="s">
        <v>75</v>
      </c>
      <c r="P517" s="24" t="s">
        <v>75</v>
      </c>
      <c r="Q517" s="24" t="s">
        <v>75</v>
      </c>
      <c r="R517" s="24" t="s">
        <v>75</v>
      </c>
      <c r="S517" s="24" t="s">
        <v>75</v>
      </c>
      <c r="T517" s="24" t="s">
        <v>75</v>
      </c>
      <c r="U517" s="24" t="s">
        <v>75</v>
      </c>
    </row>
    <row r="518">
      <c r="J518" s="24" t="s">
        <v>75</v>
      </c>
      <c r="K518" s="24" t="s">
        <v>75</v>
      </c>
      <c r="L518" s="24" t="s">
        <v>75</v>
      </c>
      <c r="M518" s="24" t="s">
        <v>75</v>
      </c>
      <c r="O518" s="24" t="s">
        <v>75</v>
      </c>
      <c r="P518" s="24" t="s">
        <v>75</v>
      </c>
      <c r="Q518" s="24" t="s">
        <v>75</v>
      </c>
      <c r="R518" s="24" t="s">
        <v>75</v>
      </c>
      <c r="S518" s="24" t="s">
        <v>75</v>
      </c>
      <c r="T518" s="24" t="s">
        <v>75</v>
      </c>
      <c r="U518" s="24" t="s">
        <v>75</v>
      </c>
    </row>
    <row r="519">
      <c r="J519" s="24" t="s">
        <v>75</v>
      </c>
      <c r="K519" s="24" t="s">
        <v>75</v>
      </c>
      <c r="L519" s="24" t="s">
        <v>75</v>
      </c>
      <c r="M519" s="24" t="s">
        <v>75</v>
      </c>
      <c r="O519" s="24" t="s">
        <v>75</v>
      </c>
      <c r="P519" s="24" t="s">
        <v>75</v>
      </c>
      <c r="Q519" s="24" t="s">
        <v>75</v>
      </c>
      <c r="R519" s="24" t="s">
        <v>75</v>
      </c>
      <c r="S519" s="24" t="s">
        <v>75</v>
      </c>
      <c r="T519" s="24" t="s">
        <v>75</v>
      </c>
      <c r="U519" s="24" t="s">
        <v>75</v>
      </c>
    </row>
    <row r="520">
      <c r="J520" s="24" t="s">
        <v>75</v>
      </c>
      <c r="K520" s="24" t="s">
        <v>75</v>
      </c>
      <c r="L520" s="24" t="s">
        <v>75</v>
      </c>
      <c r="M520" s="24" t="s">
        <v>75</v>
      </c>
      <c r="O520" s="24" t="s">
        <v>75</v>
      </c>
      <c r="P520" s="24" t="s">
        <v>75</v>
      </c>
      <c r="Q520" s="24" t="s">
        <v>75</v>
      </c>
      <c r="R520" s="24" t="s">
        <v>75</v>
      </c>
      <c r="S520" s="24" t="s">
        <v>75</v>
      </c>
      <c r="T520" s="24" t="s">
        <v>75</v>
      </c>
      <c r="U520" s="24" t="s">
        <v>75</v>
      </c>
    </row>
    <row r="521">
      <c r="J521" s="24" t="s">
        <v>75</v>
      </c>
      <c r="K521" s="24" t="s">
        <v>75</v>
      </c>
      <c r="L521" s="24" t="s">
        <v>75</v>
      </c>
      <c r="M521" s="24" t="s">
        <v>75</v>
      </c>
      <c r="O521" s="24" t="s">
        <v>75</v>
      </c>
      <c r="P521" s="24" t="s">
        <v>75</v>
      </c>
      <c r="Q521" s="24" t="s">
        <v>75</v>
      </c>
      <c r="R521" s="24" t="s">
        <v>75</v>
      </c>
      <c r="S521" s="24" t="s">
        <v>75</v>
      </c>
      <c r="T521" s="24" t="s">
        <v>75</v>
      </c>
      <c r="U521" s="24" t="s">
        <v>75</v>
      </c>
    </row>
    <row r="522">
      <c r="J522" s="24" t="s">
        <v>75</v>
      </c>
      <c r="K522" s="24" t="s">
        <v>75</v>
      </c>
      <c r="L522" s="24" t="s">
        <v>75</v>
      </c>
      <c r="M522" s="24" t="s">
        <v>75</v>
      </c>
      <c r="O522" s="24" t="s">
        <v>75</v>
      </c>
      <c r="P522" s="24" t="s">
        <v>75</v>
      </c>
      <c r="Q522" s="24" t="s">
        <v>75</v>
      </c>
      <c r="R522" s="24" t="s">
        <v>75</v>
      </c>
      <c r="S522" s="24" t="s">
        <v>75</v>
      </c>
      <c r="T522" s="24" t="s">
        <v>75</v>
      </c>
      <c r="U522" s="24" t="s">
        <v>75</v>
      </c>
    </row>
    <row r="523">
      <c r="J523" s="24" t="s">
        <v>75</v>
      </c>
      <c r="K523" s="24" t="s">
        <v>75</v>
      </c>
      <c r="L523" s="24" t="s">
        <v>75</v>
      </c>
      <c r="M523" s="24" t="s">
        <v>75</v>
      </c>
      <c r="O523" s="24" t="s">
        <v>75</v>
      </c>
      <c r="P523" s="24" t="s">
        <v>75</v>
      </c>
      <c r="Q523" s="24" t="s">
        <v>75</v>
      </c>
      <c r="R523" s="24" t="s">
        <v>75</v>
      </c>
      <c r="S523" s="24" t="s">
        <v>75</v>
      </c>
      <c r="T523" s="24" t="s">
        <v>75</v>
      </c>
      <c r="U523" s="24" t="s">
        <v>75</v>
      </c>
    </row>
    <row r="524">
      <c r="J524" s="24" t="s">
        <v>75</v>
      </c>
      <c r="K524" s="24" t="s">
        <v>75</v>
      </c>
      <c r="L524" s="24" t="s">
        <v>75</v>
      </c>
      <c r="M524" s="24" t="s">
        <v>75</v>
      </c>
      <c r="O524" s="24" t="s">
        <v>75</v>
      </c>
      <c r="P524" s="24" t="s">
        <v>75</v>
      </c>
      <c r="Q524" s="24" t="s">
        <v>75</v>
      </c>
      <c r="R524" s="24" t="s">
        <v>75</v>
      </c>
      <c r="S524" s="24" t="s">
        <v>75</v>
      </c>
      <c r="T524" s="24" t="s">
        <v>75</v>
      </c>
      <c r="U524" s="24" t="s">
        <v>75</v>
      </c>
    </row>
    <row r="525">
      <c r="J525" s="24" t="s">
        <v>75</v>
      </c>
      <c r="K525" s="24" t="s">
        <v>75</v>
      </c>
      <c r="L525" s="24" t="s">
        <v>75</v>
      </c>
      <c r="M525" s="24" t="s">
        <v>75</v>
      </c>
      <c r="O525" s="24" t="s">
        <v>75</v>
      </c>
      <c r="P525" s="24" t="s">
        <v>75</v>
      </c>
      <c r="Q525" s="24" t="s">
        <v>75</v>
      </c>
      <c r="R525" s="24" t="s">
        <v>75</v>
      </c>
      <c r="S525" s="24" t="s">
        <v>75</v>
      </c>
      <c r="T525" s="24" t="s">
        <v>75</v>
      </c>
      <c r="U525" s="24" t="s">
        <v>75</v>
      </c>
    </row>
    <row r="526">
      <c r="J526" s="24" t="s">
        <v>75</v>
      </c>
      <c r="K526" s="24" t="s">
        <v>75</v>
      </c>
      <c r="L526" s="24" t="s">
        <v>75</v>
      </c>
      <c r="M526" s="24" t="s">
        <v>75</v>
      </c>
      <c r="O526" s="24" t="s">
        <v>75</v>
      </c>
      <c r="P526" s="24" t="s">
        <v>75</v>
      </c>
      <c r="Q526" s="24" t="s">
        <v>75</v>
      </c>
      <c r="R526" s="24" t="s">
        <v>75</v>
      </c>
      <c r="S526" s="24" t="s">
        <v>75</v>
      </c>
      <c r="T526" s="24" t="s">
        <v>75</v>
      </c>
      <c r="U526" s="24" t="s">
        <v>75</v>
      </c>
    </row>
    <row r="527">
      <c r="J527" s="24" t="s">
        <v>75</v>
      </c>
      <c r="K527" s="24" t="s">
        <v>75</v>
      </c>
      <c r="L527" s="24" t="s">
        <v>75</v>
      </c>
      <c r="M527" s="24" t="s">
        <v>75</v>
      </c>
      <c r="O527" s="24" t="s">
        <v>75</v>
      </c>
      <c r="P527" s="24" t="s">
        <v>75</v>
      </c>
      <c r="Q527" s="24" t="s">
        <v>75</v>
      </c>
      <c r="R527" s="24" t="s">
        <v>75</v>
      </c>
      <c r="S527" s="24" t="s">
        <v>75</v>
      </c>
      <c r="T527" s="24" t="s">
        <v>75</v>
      </c>
      <c r="U527" s="24" t="s">
        <v>75</v>
      </c>
    </row>
    <row r="528">
      <c r="J528" s="24" t="s">
        <v>75</v>
      </c>
      <c r="K528" s="24" t="s">
        <v>75</v>
      </c>
      <c r="L528" s="24" t="s">
        <v>75</v>
      </c>
      <c r="M528" s="24" t="s">
        <v>75</v>
      </c>
      <c r="O528" s="24" t="s">
        <v>75</v>
      </c>
      <c r="P528" s="24" t="s">
        <v>75</v>
      </c>
      <c r="Q528" s="24" t="s">
        <v>75</v>
      </c>
      <c r="R528" s="24" t="s">
        <v>75</v>
      </c>
      <c r="S528" s="24" t="s">
        <v>75</v>
      </c>
      <c r="T528" s="24" t="s">
        <v>75</v>
      </c>
      <c r="U528" s="24" t="s">
        <v>75</v>
      </c>
    </row>
    <row r="529">
      <c r="J529" s="24" t="s">
        <v>75</v>
      </c>
      <c r="K529" s="24" t="s">
        <v>75</v>
      </c>
      <c r="L529" s="24" t="s">
        <v>75</v>
      </c>
      <c r="M529" s="24" t="s">
        <v>75</v>
      </c>
      <c r="O529" s="24" t="s">
        <v>75</v>
      </c>
      <c r="P529" s="24" t="s">
        <v>75</v>
      </c>
      <c r="Q529" s="24" t="s">
        <v>75</v>
      </c>
      <c r="R529" s="24" t="s">
        <v>75</v>
      </c>
      <c r="S529" s="24" t="s">
        <v>75</v>
      </c>
      <c r="T529" s="24" t="s">
        <v>75</v>
      </c>
      <c r="U529" s="24" t="s">
        <v>75</v>
      </c>
    </row>
    <row r="530">
      <c r="J530" s="24" t="s">
        <v>75</v>
      </c>
      <c r="K530" s="24" t="s">
        <v>75</v>
      </c>
      <c r="L530" s="24" t="s">
        <v>75</v>
      </c>
      <c r="M530" s="24" t="s">
        <v>75</v>
      </c>
      <c r="O530" s="24" t="s">
        <v>75</v>
      </c>
      <c r="P530" s="24" t="s">
        <v>75</v>
      </c>
      <c r="Q530" s="24" t="s">
        <v>75</v>
      </c>
      <c r="R530" s="24" t="s">
        <v>75</v>
      </c>
      <c r="S530" s="24" t="s">
        <v>75</v>
      </c>
      <c r="T530" s="24" t="s">
        <v>75</v>
      </c>
      <c r="U530" s="24" t="s">
        <v>75</v>
      </c>
    </row>
    <row r="531">
      <c r="J531" s="24" t="s">
        <v>75</v>
      </c>
      <c r="K531" s="24" t="s">
        <v>75</v>
      </c>
      <c r="L531" s="24" t="s">
        <v>75</v>
      </c>
      <c r="M531" s="24" t="s">
        <v>75</v>
      </c>
      <c r="O531" s="24" t="s">
        <v>75</v>
      </c>
      <c r="P531" s="24" t="s">
        <v>75</v>
      </c>
      <c r="Q531" s="24" t="s">
        <v>75</v>
      </c>
      <c r="R531" s="24" t="s">
        <v>75</v>
      </c>
      <c r="S531" s="24" t="s">
        <v>75</v>
      </c>
      <c r="T531" s="24" t="s">
        <v>75</v>
      </c>
      <c r="U531" s="24" t="s">
        <v>75</v>
      </c>
    </row>
    <row r="532">
      <c r="J532" s="24" t="s">
        <v>75</v>
      </c>
      <c r="K532" s="24" t="s">
        <v>75</v>
      </c>
      <c r="L532" s="24" t="s">
        <v>75</v>
      </c>
      <c r="M532" s="24" t="s">
        <v>75</v>
      </c>
      <c r="O532" s="24" t="s">
        <v>75</v>
      </c>
      <c r="P532" s="24" t="s">
        <v>75</v>
      </c>
      <c r="Q532" s="24" t="s">
        <v>75</v>
      </c>
      <c r="R532" s="24" t="s">
        <v>75</v>
      </c>
      <c r="S532" s="24" t="s">
        <v>75</v>
      </c>
      <c r="T532" s="24" t="s">
        <v>75</v>
      </c>
      <c r="U532" s="24" t="s">
        <v>75</v>
      </c>
    </row>
    <row r="533">
      <c r="J533" s="24" t="s">
        <v>75</v>
      </c>
      <c r="K533" s="24" t="s">
        <v>75</v>
      </c>
      <c r="L533" s="24" t="s">
        <v>75</v>
      </c>
      <c r="M533" s="24" t="s">
        <v>75</v>
      </c>
      <c r="O533" s="24" t="s">
        <v>75</v>
      </c>
      <c r="P533" s="24" t="s">
        <v>75</v>
      </c>
      <c r="Q533" s="24" t="s">
        <v>75</v>
      </c>
      <c r="R533" s="24" t="s">
        <v>75</v>
      </c>
      <c r="S533" s="24" t="s">
        <v>75</v>
      </c>
      <c r="T533" s="24" t="s">
        <v>75</v>
      </c>
      <c r="U533" s="24" t="s">
        <v>75</v>
      </c>
    </row>
    <row r="534">
      <c r="J534" s="24" t="s">
        <v>75</v>
      </c>
      <c r="K534" s="24" t="s">
        <v>75</v>
      </c>
      <c r="L534" s="24" t="s">
        <v>75</v>
      </c>
      <c r="M534" s="24" t="s">
        <v>75</v>
      </c>
      <c r="O534" s="24" t="s">
        <v>75</v>
      </c>
      <c r="P534" s="24" t="s">
        <v>75</v>
      </c>
      <c r="Q534" s="24" t="s">
        <v>75</v>
      </c>
      <c r="R534" s="24" t="s">
        <v>75</v>
      </c>
      <c r="S534" s="24" t="s">
        <v>75</v>
      </c>
      <c r="T534" s="24" t="s">
        <v>75</v>
      </c>
      <c r="U534" s="24" t="s">
        <v>75</v>
      </c>
    </row>
    <row r="535">
      <c r="J535" s="24" t="s">
        <v>75</v>
      </c>
      <c r="K535" s="24" t="s">
        <v>75</v>
      </c>
      <c r="L535" s="24" t="s">
        <v>75</v>
      </c>
      <c r="M535" s="24" t="s">
        <v>75</v>
      </c>
      <c r="O535" s="24" t="s">
        <v>75</v>
      </c>
      <c r="P535" s="24" t="s">
        <v>75</v>
      </c>
      <c r="Q535" s="24" t="s">
        <v>75</v>
      </c>
      <c r="R535" s="24" t="s">
        <v>75</v>
      </c>
      <c r="S535" s="24" t="s">
        <v>75</v>
      </c>
      <c r="T535" s="24" t="s">
        <v>75</v>
      </c>
      <c r="U535" s="24" t="s">
        <v>75</v>
      </c>
    </row>
    <row r="536">
      <c r="J536" s="24" t="s">
        <v>75</v>
      </c>
      <c r="K536" s="24" t="s">
        <v>75</v>
      </c>
      <c r="L536" s="24" t="s">
        <v>75</v>
      </c>
      <c r="M536" s="24" t="s">
        <v>75</v>
      </c>
      <c r="O536" s="24" t="s">
        <v>75</v>
      </c>
      <c r="P536" s="24" t="s">
        <v>75</v>
      </c>
      <c r="Q536" s="24" t="s">
        <v>75</v>
      </c>
      <c r="R536" s="24" t="s">
        <v>75</v>
      </c>
      <c r="S536" s="24" t="s">
        <v>75</v>
      </c>
      <c r="T536" s="24" t="s">
        <v>75</v>
      </c>
      <c r="U536" s="24" t="s">
        <v>75</v>
      </c>
    </row>
    <row r="537">
      <c r="J537" s="24" t="s">
        <v>75</v>
      </c>
      <c r="K537" s="24" t="s">
        <v>75</v>
      </c>
      <c r="L537" s="24" t="s">
        <v>75</v>
      </c>
      <c r="M537" s="24" t="s">
        <v>75</v>
      </c>
      <c r="O537" s="24" t="s">
        <v>75</v>
      </c>
      <c r="P537" s="24" t="s">
        <v>75</v>
      </c>
      <c r="Q537" s="24" t="s">
        <v>75</v>
      </c>
      <c r="R537" s="24" t="s">
        <v>75</v>
      </c>
      <c r="S537" s="24" t="s">
        <v>75</v>
      </c>
      <c r="T537" s="24" t="s">
        <v>75</v>
      </c>
      <c r="U537" s="24" t="s">
        <v>75</v>
      </c>
    </row>
    <row r="538">
      <c r="J538" s="24" t="s">
        <v>75</v>
      </c>
      <c r="K538" s="24" t="s">
        <v>75</v>
      </c>
      <c r="L538" s="24" t="s">
        <v>75</v>
      </c>
      <c r="M538" s="24" t="s">
        <v>75</v>
      </c>
      <c r="O538" s="24" t="s">
        <v>75</v>
      </c>
      <c r="P538" s="24" t="s">
        <v>75</v>
      </c>
      <c r="Q538" s="24" t="s">
        <v>75</v>
      </c>
      <c r="R538" s="24" t="s">
        <v>75</v>
      </c>
      <c r="S538" s="24" t="s">
        <v>75</v>
      </c>
      <c r="T538" s="24" t="s">
        <v>75</v>
      </c>
      <c r="U538" s="24" t="s">
        <v>75</v>
      </c>
    </row>
    <row r="539">
      <c r="J539" s="24" t="s">
        <v>75</v>
      </c>
      <c r="K539" s="24" t="s">
        <v>75</v>
      </c>
      <c r="L539" s="24" t="s">
        <v>75</v>
      </c>
      <c r="M539" s="24" t="s">
        <v>75</v>
      </c>
      <c r="O539" s="24" t="s">
        <v>75</v>
      </c>
      <c r="P539" s="24" t="s">
        <v>75</v>
      </c>
      <c r="Q539" s="24" t="s">
        <v>75</v>
      </c>
      <c r="R539" s="24" t="s">
        <v>75</v>
      </c>
      <c r="S539" s="24" t="s">
        <v>75</v>
      </c>
      <c r="T539" s="24" t="s">
        <v>75</v>
      </c>
      <c r="U539" s="24" t="s">
        <v>75</v>
      </c>
    </row>
    <row r="540">
      <c r="J540" s="24" t="s">
        <v>75</v>
      </c>
      <c r="K540" s="24" t="s">
        <v>75</v>
      </c>
      <c r="L540" s="24" t="s">
        <v>75</v>
      </c>
      <c r="M540" s="24" t="s">
        <v>75</v>
      </c>
      <c r="O540" s="24" t="s">
        <v>75</v>
      </c>
      <c r="P540" s="24" t="s">
        <v>75</v>
      </c>
      <c r="Q540" s="24" t="s">
        <v>75</v>
      </c>
      <c r="R540" s="24" t="s">
        <v>75</v>
      </c>
      <c r="S540" s="24" t="s">
        <v>75</v>
      </c>
      <c r="T540" s="24" t="s">
        <v>75</v>
      </c>
      <c r="U540" s="24" t="s">
        <v>75</v>
      </c>
    </row>
    <row r="541">
      <c r="J541" s="24" t="s">
        <v>75</v>
      </c>
      <c r="K541" s="24" t="s">
        <v>75</v>
      </c>
      <c r="L541" s="24" t="s">
        <v>75</v>
      </c>
      <c r="M541" s="24" t="s">
        <v>75</v>
      </c>
      <c r="O541" s="24" t="s">
        <v>75</v>
      </c>
      <c r="P541" s="24" t="s">
        <v>75</v>
      </c>
      <c r="Q541" s="24" t="s">
        <v>75</v>
      </c>
      <c r="R541" s="24" t="s">
        <v>75</v>
      </c>
      <c r="S541" s="24" t="s">
        <v>75</v>
      </c>
      <c r="T541" s="24" t="s">
        <v>75</v>
      </c>
      <c r="U541" s="24" t="s">
        <v>75</v>
      </c>
    </row>
    <row r="542">
      <c r="J542" s="24" t="s">
        <v>75</v>
      </c>
      <c r="K542" s="24" t="s">
        <v>75</v>
      </c>
      <c r="L542" s="24" t="s">
        <v>75</v>
      </c>
      <c r="M542" s="24" t="s">
        <v>75</v>
      </c>
      <c r="O542" s="24" t="s">
        <v>75</v>
      </c>
      <c r="P542" s="24" t="s">
        <v>75</v>
      </c>
      <c r="Q542" s="24" t="s">
        <v>75</v>
      </c>
      <c r="R542" s="24" t="s">
        <v>75</v>
      </c>
      <c r="S542" s="24" t="s">
        <v>75</v>
      </c>
      <c r="T542" s="24" t="s">
        <v>75</v>
      </c>
      <c r="U542" s="24" t="s">
        <v>75</v>
      </c>
    </row>
    <row r="543">
      <c r="J543" s="24" t="s">
        <v>75</v>
      </c>
      <c r="K543" s="24" t="s">
        <v>75</v>
      </c>
      <c r="L543" s="24" t="s">
        <v>75</v>
      </c>
      <c r="M543" s="24" t="s">
        <v>75</v>
      </c>
      <c r="O543" s="24" t="s">
        <v>75</v>
      </c>
      <c r="P543" s="24" t="s">
        <v>75</v>
      </c>
      <c r="Q543" s="24" t="s">
        <v>75</v>
      </c>
      <c r="R543" s="24" t="s">
        <v>75</v>
      </c>
      <c r="S543" s="24" t="s">
        <v>75</v>
      </c>
      <c r="T543" s="24" t="s">
        <v>75</v>
      </c>
      <c r="U543" s="24" t="s">
        <v>75</v>
      </c>
    </row>
    <row r="544">
      <c r="J544" s="24" t="s">
        <v>75</v>
      </c>
      <c r="K544" s="24" t="s">
        <v>75</v>
      </c>
      <c r="L544" s="24" t="s">
        <v>75</v>
      </c>
      <c r="M544" s="24" t="s">
        <v>75</v>
      </c>
      <c r="O544" s="24" t="s">
        <v>75</v>
      </c>
      <c r="P544" s="24" t="s">
        <v>75</v>
      </c>
      <c r="Q544" s="24" t="s">
        <v>75</v>
      </c>
      <c r="R544" s="24" t="s">
        <v>75</v>
      </c>
      <c r="S544" s="24" t="s">
        <v>75</v>
      </c>
      <c r="T544" s="24" t="s">
        <v>75</v>
      </c>
      <c r="U544" s="24" t="s">
        <v>75</v>
      </c>
    </row>
    <row r="545">
      <c r="J545" s="24" t="s">
        <v>75</v>
      </c>
      <c r="K545" s="24" t="s">
        <v>75</v>
      </c>
      <c r="L545" s="24" t="s">
        <v>75</v>
      </c>
      <c r="M545" s="24" t="s">
        <v>75</v>
      </c>
      <c r="O545" s="24" t="s">
        <v>75</v>
      </c>
      <c r="P545" s="24" t="s">
        <v>75</v>
      </c>
      <c r="Q545" s="24" t="s">
        <v>75</v>
      </c>
      <c r="R545" s="24" t="s">
        <v>75</v>
      </c>
      <c r="S545" s="24" t="s">
        <v>75</v>
      </c>
      <c r="T545" s="24" t="s">
        <v>75</v>
      </c>
      <c r="U545" s="24" t="s">
        <v>75</v>
      </c>
    </row>
    <row r="546">
      <c r="J546" s="24" t="s">
        <v>75</v>
      </c>
      <c r="K546" s="24" t="s">
        <v>75</v>
      </c>
      <c r="L546" s="24" t="s">
        <v>75</v>
      </c>
      <c r="M546" s="24" t="s">
        <v>75</v>
      </c>
      <c r="O546" s="24" t="s">
        <v>75</v>
      </c>
      <c r="P546" s="24" t="s">
        <v>75</v>
      </c>
      <c r="Q546" s="24" t="s">
        <v>75</v>
      </c>
      <c r="R546" s="24" t="s">
        <v>75</v>
      </c>
      <c r="S546" s="24" t="s">
        <v>75</v>
      </c>
      <c r="T546" s="24" t="s">
        <v>75</v>
      </c>
      <c r="U546" s="24" t="s">
        <v>75</v>
      </c>
    </row>
    <row r="547">
      <c r="J547" s="24" t="s">
        <v>75</v>
      </c>
      <c r="K547" s="24" t="s">
        <v>75</v>
      </c>
      <c r="L547" s="24" t="s">
        <v>75</v>
      </c>
      <c r="M547" s="24" t="s">
        <v>75</v>
      </c>
      <c r="O547" s="24" t="s">
        <v>75</v>
      </c>
      <c r="P547" s="24" t="s">
        <v>75</v>
      </c>
      <c r="Q547" s="24" t="s">
        <v>75</v>
      </c>
      <c r="R547" s="24" t="s">
        <v>75</v>
      </c>
      <c r="S547" s="24" t="s">
        <v>75</v>
      </c>
      <c r="T547" s="24" t="s">
        <v>75</v>
      </c>
      <c r="U547" s="24" t="s">
        <v>75</v>
      </c>
    </row>
    <row r="548">
      <c r="J548" s="24" t="s">
        <v>75</v>
      </c>
      <c r="K548" s="24" t="s">
        <v>75</v>
      </c>
      <c r="L548" s="24" t="s">
        <v>75</v>
      </c>
      <c r="M548" s="24" t="s">
        <v>75</v>
      </c>
      <c r="O548" s="24" t="s">
        <v>75</v>
      </c>
      <c r="P548" s="24" t="s">
        <v>75</v>
      </c>
      <c r="Q548" s="24" t="s">
        <v>75</v>
      </c>
      <c r="R548" s="24" t="s">
        <v>75</v>
      </c>
      <c r="S548" s="24" t="s">
        <v>75</v>
      </c>
      <c r="T548" s="24" t="s">
        <v>75</v>
      </c>
      <c r="U548" s="24" t="s">
        <v>75</v>
      </c>
    </row>
    <row r="549">
      <c r="J549" s="24" t="s">
        <v>75</v>
      </c>
      <c r="K549" s="24" t="s">
        <v>75</v>
      </c>
      <c r="L549" s="24" t="s">
        <v>75</v>
      </c>
      <c r="M549" s="24" t="s">
        <v>75</v>
      </c>
      <c r="O549" s="24" t="s">
        <v>75</v>
      </c>
      <c r="P549" s="24" t="s">
        <v>75</v>
      </c>
      <c r="Q549" s="24" t="s">
        <v>75</v>
      </c>
      <c r="R549" s="24" t="s">
        <v>75</v>
      </c>
      <c r="S549" s="24" t="s">
        <v>75</v>
      </c>
      <c r="T549" s="24" t="s">
        <v>75</v>
      </c>
      <c r="U549" s="24" t="s">
        <v>75</v>
      </c>
    </row>
    <row r="550">
      <c r="J550" s="24" t="s">
        <v>75</v>
      </c>
      <c r="K550" s="24" t="s">
        <v>75</v>
      </c>
      <c r="L550" s="24" t="s">
        <v>75</v>
      </c>
      <c r="M550" s="24" t="s">
        <v>75</v>
      </c>
      <c r="O550" s="24" t="s">
        <v>75</v>
      </c>
      <c r="P550" s="24" t="s">
        <v>75</v>
      </c>
      <c r="Q550" s="24" t="s">
        <v>75</v>
      </c>
      <c r="R550" s="24" t="s">
        <v>75</v>
      </c>
      <c r="S550" s="24" t="s">
        <v>75</v>
      </c>
      <c r="T550" s="24" t="s">
        <v>75</v>
      </c>
      <c r="U550" s="24" t="s">
        <v>75</v>
      </c>
    </row>
    <row r="551">
      <c r="J551" s="24" t="s">
        <v>75</v>
      </c>
      <c r="K551" s="24" t="s">
        <v>75</v>
      </c>
      <c r="L551" s="24" t="s">
        <v>75</v>
      </c>
      <c r="M551" s="24" t="s">
        <v>75</v>
      </c>
      <c r="O551" s="24" t="s">
        <v>75</v>
      </c>
      <c r="P551" s="24" t="s">
        <v>75</v>
      </c>
      <c r="Q551" s="24" t="s">
        <v>75</v>
      </c>
      <c r="R551" s="24" t="s">
        <v>75</v>
      </c>
      <c r="S551" s="24" t="s">
        <v>75</v>
      </c>
      <c r="T551" s="24" t="s">
        <v>75</v>
      </c>
      <c r="U551" s="24" t="s">
        <v>75</v>
      </c>
    </row>
    <row r="552">
      <c r="J552" s="24" t="s">
        <v>75</v>
      </c>
      <c r="K552" s="24" t="s">
        <v>75</v>
      </c>
      <c r="L552" s="24" t="s">
        <v>75</v>
      </c>
      <c r="M552" s="24" t="s">
        <v>75</v>
      </c>
      <c r="O552" s="24" t="s">
        <v>75</v>
      </c>
      <c r="P552" s="24" t="s">
        <v>75</v>
      </c>
      <c r="Q552" s="24" t="s">
        <v>75</v>
      </c>
      <c r="R552" s="24" t="s">
        <v>75</v>
      </c>
      <c r="S552" s="24" t="s">
        <v>75</v>
      </c>
      <c r="T552" s="24" t="s">
        <v>75</v>
      </c>
      <c r="U552" s="24" t="s">
        <v>75</v>
      </c>
    </row>
    <row r="553">
      <c r="J553" s="24" t="s">
        <v>75</v>
      </c>
      <c r="K553" s="24" t="s">
        <v>75</v>
      </c>
      <c r="L553" s="24" t="s">
        <v>75</v>
      </c>
      <c r="M553" s="24" t="s">
        <v>75</v>
      </c>
      <c r="O553" s="24" t="s">
        <v>75</v>
      </c>
      <c r="P553" s="24" t="s">
        <v>75</v>
      </c>
      <c r="Q553" s="24" t="s">
        <v>75</v>
      </c>
      <c r="R553" s="24" t="s">
        <v>75</v>
      </c>
      <c r="S553" s="24" t="s">
        <v>75</v>
      </c>
      <c r="T553" s="24" t="s">
        <v>75</v>
      </c>
      <c r="U553" s="24" t="s">
        <v>75</v>
      </c>
    </row>
    <row r="554">
      <c r="J554" s="24" t="s">
        <v>75</v>
      </c>
      <c r="K554" s="24" t="s">
        <v>75</v>
      </c>
      <c r="L554" s="24" t="s">
        <v>75</v>
      </c>
      <c r="M554" s="24" t="s">
        <v>75</v>
      </c>
      <c r="O554" s="24" t="s">
        <v>75</v>
      </c>
      <c r="P554" s="24" t="s">
        <v>75</v>
      </c>
      <c r="Q554" s="24" t="s">
        <v>75</v>
      </c>
      <c r="R554" s="24" t="s">
        <v>75</v>
      </c>
      <c r="S554" s="24" t="s">
        <v>75</v>
      </c>
      <c r="T554" s="24" t="s">
        <v>75</v>
      </c>
      <c r="U554" s="24" t="s">
        <v>75</v>
      </c>
    </row>
    <row r="555">
      <c r="J555" s="24" t="s">
        <v>75</v>
      </c>
      <c r="K555" s="24" t="s">
        <v>75</v>
      </c>
      <c r="L555" s="24" t="s">
        <v>75</v>
      </c>
      <c r="M555" s="24" t="s">
        <v>75</v>
      </c>
      <c r="O555" s="24" t="s">
        <v>75</v>
      </c>
      <c r="P555" s="24" t="s">
        <v>75</v>
      </c>
      <c r="Q555" s="24" t="s">
        <v>75</v>
      </c>
      <c r="R555" s="24" t="s">
        <v>75</v>
      </c>
      <c r="S555" s="24" t="s">
        <v>75</v>
      </c>
      <c r="T555" s="24" t="s">
        <v>75</v>
      </c>
      <c r="U555" s="24" t="s">
        <v>75</v>
      </c>
    </row>
    <row r="556">
      <c r="J556" s="24" t="s">
        <v>75</v>
      </c>
      <c r="K556" s="24" t="s">
        <v>75</v>
      </c>
      <c r="L556" s="24" t="s">
        <v>75</v>
      </c>
      <c r="M556" s="24" t="s">
        <v>75</v>
      </c>
      <c r="O556" s="24" t="s">
        <v>75</v>
      </c>
      <c r="P556" s="24" t="s">
        <v>75</v>
      </c>
      <c r="Q556" s="24" t="s">
        <v>75</v>
      </c>
      <c r="R556" s="24" t="s">
        <v>75</v>
      </c>
      <c r="S556" s="24" t="s">
        <v>75</v>
      </c>
      <c r="T556" s="24" t="s">
        <v>75</v>
      </c>
      <c r="U556" s="24" t="s">
        <v>75</v>
      </c>
    </row>
    <row r="557">
      <c r="J557" s="24" t="s">
        <v>75</v>
      </c>
      <c r="K557" s="24" t="s">
        <v>75</v>
      </c>
      <c r="L557" s="24" t="s">
        <v>75</v>
      </c>
      <c r="M557" s="24" t="s">
        <v>75</v>
      </c>
      <c r="O557" s="24" t="s">
        <v>75</v>
      </c>
      <c r="P557" s="24" t="s">
        <v>75</v>
      </c>
      <c r="Q557" s="24" t="s">
        <v>75</v>
      </c>
      <c r="R557" s="24" t="s">
        <v>75</v>
      </c>
      <c r="S557" s="24" t="s">
        <v>75</v>
      </c>
      <c r="T557" s="24" t="s">
        <v>75</v>
      </c>
      <c r="U557" s="24" t="s">
        <v>75</v>
      </c>
    </row>
    <row r="558">
      <c r="J558" s="24" t="s">
        <v>75</v>
      </c>
      <c r="K558" s="24" t="s">
        <v>75</v>
      </c>
      <c r="L558" s="24" t="s">
        <v>75</v>
      </c>
      <c r="M558" s="24" t="s">
        <v>75</v>
      </c>
      <c r="O558" s="24" t="s">
        <v>75</v>
      </c>
      <c r="P558" s="24" t="s">
        <v>75</v>
      </c>
      <c r="Q558" s="24" t="s">
        <v>75</v>
      </c>
      <c r="R558" s="24" t="s">
        <v>75</v>
      </c>
      <c r="S558" s="24" t="s">
        <v>75</v>
      </c>
      <c r="T558" s="24" t="s">
        <v>75</v>
      </c>
      <c r="U558" s="24" t="s">
        <v>75</v>
      </c>
    </row>
    <row r="559">
      <c r="J559" s="24" t="s">
        <v>75</v>
      </c>
      <c r="K559" s="24" t="s">
        <v>75</v>
      </c>
      <c r="L559" s="24" t="s">
        <v>75</v>
      </c>
      <c r="M559" s="24" t="s">
        <v>75</v>
      </c>
      <c r="O559" s="24" t="s">
        <v>75</v>
      </c>
      <c r="P559" s="24" t="s">
        <v>75</v>
      </c>
      <c r="Q559" s="24" t="s">
        <v>75</v>
      </c>
      <c r="R559" s="24" t="s">
        <v>75</v>
      </c>
      <c r="S559" s="24" t="s">
        <v>75</v>
      </c>
      <c r="T559" s="24" t="s">
        <v>75</v>
      </c>
      <c r="U559" s="24" t="s">
        <v>75</v>
      </c>
    </row>
    <row r="560">
      <c r="J560" s="24" t="s">
        <v>75</v>
      </c>
      <c r="K560" s="24" t="s">
        <v>75</v>
      </c>
      <c r="L560" s="24" t="s">
        <v>75</v>
      </c>
      <c r="M560" s="24" t="s">
        <v>75</v>
      </c>
      <c r="O560" s="24" t="s">
        <v>75</v>
      </c>
      <c r="P560" s="24" t="s">
        <v>75</v>
      </c>
      <c r="Q560" s="24" t="s">
        <v>75</v>
      </c>
      <c r="R560" s="24" t="s">
        <v>75</v>
      </c>
      <c r="S560" s="24" t="s">
        <v>75</v>
      </c>
      <c r="T560" s="24" t="s">
        <v>75</v>
      </c>
      <c r="U560" s="24" t="s">
        <v>75</v>
      </c>
    </row>
    <row r="561">
      <c r="J561" s="24" t="s">
        <v>75</v>
      </c>
      <c r="K561" s="24" t="s">
        <v>75</v>
      </c>
      <c r="L561" s="24" t="s">
        <v>75</v>
      </c>
      <c r="M561" s="24" t="s">
        <v>75</v>
      </c>
      <c r="O561" s="24" t="s">
        <v>75</v>
      </c>
      <c r="P561" s="24" t="s">
        <v>75</v>
      </c>
      <c r="Q561" s="24" t="s">
        <v>75</v>
      </c>
      <c r="R561" s="24" t="s">
        <v>75</v>
      </c>
      <c r="S561" s="24" t="s">
        <v>75</v>
      </c>
      <c r="T561" s="24" t="s">
        <v>75</v>
      </c>
      <c r="U561" s="24" t="s">
        <v>75</v>
      </c>
    </row>
    <row r="562">
      <c r="J562" s="24" t="s">
        <v>75</v>
      </c>
      <c r="K562" s="24" t="s">
        <v>75</v>
      </c>
      <c r="L562" s="24" t="s">
        <v>75</v>
      </c>
      <c r="M562" s="24" t="s">
        <v>75</v>
      </c>
      <c r="O562" s="24" t="s">
        <v>75</v>
      </c>
      <c r="P562" s="24" t="s">
        <v>75</v>
      </c>
      <c r="Q562" s="24" t="s">
        <v>75</v>
      </c>
      <c r="R562" s="24" t="s">
        <v>75</v>
      </c>
      <c r="S562" s="24" t="s">
        <v>75</v>
      </c>
      <c r="T562" s="24" t="s">
        <v>75</v>
      </c>
      <c r="U562" s="24" t="s">
        <v>75</v>
      </c>
    </row>
    <row r="563">
      <c r="J563" s="24" t="s">
        <v>75</v>
      </c>
      <c r="K563" s="24" t="s">
        <v>75</v>
      </c>
      <c r="L563" s="24" t="s">
        <v>75</v>
      </c>
      <c r="M563" s="24" t="s">
        <v>75</v>
      </c>
      <c r="O563" s="24" t="s">
        <v>75</v>
      </c>
      <c r="P563" s="24" t="s">
        <v>75</v>
      </c>
      <c r="Q563" s="24" t="s">
        <v>75</v>
      </c>
      <c r="R563" s="24" t="s">
        <v>75</v>
      </c>
      <c r="S563" s="24" t="s">
        <v>75</v>
      </c>
      <c r="T563" s="24" t="s">
        <v>75</v>
      </c>
      <c r="U563" s="24" t="s">
        <v>75</v>
      </c>
    </row>
    <row r="564">
      <c r="J564" s="24" t="s">
        <v>75</v>
      </c>
      <c r="K564" s="24" t="s">
        <v>75</v>
      </c>
      <c r="L564" s="24" t="s">
        <v>75</v>
      </c>
      <c r="M564" s="24" t="s">
        <v>75</v>
      </c>
      <c r="O564" s="24" t="s">
        <v>75</v>
      </c>
      <c r="P564" s="24" t="s">
        <v>75</v>
      </c>
      <c r="Q564" s="24" t="s">
        <v>75</v>
      </c>
      <c r="R564" s="24" t="s">
        <v>75</v>
      </c>
      <c r="S564" s="24" t="s">
        <v>75</v>
      </c>
      <c r="T564" s="24" t="s">
        <v>75</v>
      </c>
      <c r="U564" s="24" t="s">
        <v>75</v>
      </c>
    </row>
    <row r="565">
      <c r="J565" s="24" t="s">
        <v>75</v>
      </c>
      <c r="K565" s="24" t="s">
        <v>75</v>
      </c>
      <c r="L565" s="24" t="s">
        <v>75</v>
      </c>
      <c r="M565" s="24" t="s">
        <v>75</v>
      </c>
      <c r="O565" s="24" t="s">
        <v>75</v>
      </c>
      <c r="P565" s="24" t="s">
        <v>75</v>
      </c>
      <c r="Q565" s="24" t="s">
        <v>75</v>
      </c>
      <c r="R565" s="24" t="s">
        <v>75</v>
      </c>
      <c r="S565" s="24" t="s">
        <v>75</v>
      </c>
      <c r="T565" s="24" t="s">
        <v>75</v>
      </c>
      <c r="U565" s="24" t="s">
        <v>75</v>
      </c>
    </row>
    <row r="566">
      <c r="J566" s="24" t="s">
        <v>75</v>
      </c>
      <c r="K566" s="24" t="s">
        <v>75</v>
      </c>
      <c r="L566" s="24" t="s">
        <v>75</v>
      </c>
      <c r="M566" s="24" t="s">
        <v>75</v>
      </c>
      <c r="O566" s="24" t="s">
        <v>75</v>
      </c>
      <c r="P566" s="24" t="s">
        <v>75</v>
      </c>
      <c r="Q566" s="24" t="s">
        <v>75</v>
      </c>
      <c r="R566" s="24" t="s">
        <v>75</v>
      </c>
      <c r="S566" s="24" t="s">
        <v>75</v>
      </c>
      <c r="T566" s="24" t="s">
        <v>75</v>
      </c>
      <c r="U566" s="24" t="s">
        <v>75</v>
      </c>
    </row>
    <row r="567">
      <c r="J567" s="24" t="s">
        <v>75</v>
      </c>
      <c r="K567" s="24" t="s">
        <v>75</v>
      </c>
      <c r="L567" s="24" t="s">
        <v>75</v>
      </c>
      <c r="M567" s="24" t="s">
        <v>75</v>
      </c>
      <c r="O567" s="24" t="s">
        <v>75</v>
      </c>
      <c r="P567" s="24" t="s">
        <v>75</v>
      </c>
      <c r="Q567" s="24" t="s">
        <v>75</v>
      </c>
      <c r="R567" s="24" t="s">
        <v>75</v>
      </c>
      <c r="S567" s="24" t="s">
        <v>75</v>
      </c>
      <c r="T567" s="24" t="s">
        <v>75</v>
      </c>
      <c r="U567" s="24" t="s">
        <v>75</v>
      </c>
    </row>
    <row r="568">
      <c r="J568" s="24" t="s">
        <v>75</v>
      </c>
      <c r="K568" s="24" t="s">
        <v>75</v>
      </c>
      <c r="L568" s="24" t="s">
        <v>75</v>
      </c>
      <c r="M568" s="24" t="s">
        <v>75</v>
      </c>
      <c r="O568" s="24" t="s">
        <v>75</v>
      </c>
      <c r="P568" s="24" t="s">
        <v>75</v>
      </c>
      <c r="Q568" s="24" t="s">
        <v>75</v>
      </c>
      <c r="R568" s="24" t="s">
        <v>75</v>
      </c>
      <c r="S568" s="24" t="s">
        <v>75</v>
      </c>
      <c r="T568" s="24" t="s">
        <v>75</v>
      </c>
      <c r="U568" s="24" t="s">
        <v>75</v>
      </c>
    </row>
    <row r="569">
      <c r="J569" s="24" t="s">
        <v>75</v>
      </c>
      <c r="K569" s="24" t="s">
        <v>75</v>
      </c>
      <c r="L569" s="24" t="s">
        <v>75</v>
      </c>
      <c r="M569" s="24" t="s">
        <v>75</v>
      </c>
      <c r="O569" s="24" t="s">
        <v>75</v>
      </c>
      <c r="P569" s="24" t="s">
        <v>75</v>
      </c>
      <c r="Q569" s="24" t="s">
        <v>75</v>
      </c>
      <c r="R569" s="24" t="s">
        <v>75</v>
      </c>
      <c r="S569" s="24" t="s">
        <v>75</v>
      </c>
      <c r="T569" s="24" t="s">
        <v>75</v>
      </c>
      <c r="U569" s="24" t="s">
        <v>75</v>
      </c>
    </row>
    <row r="570">
      <c r="J570" s="24" t="s">
        <v>75</v>
      </c>
      <c r="K570" s="24" t="s">
        <v>75</v>
      </c>
      <c r="L570" s="24" t="s">
        <v>75</v>
      </c>
      <c r="M570" s="24" t="s">
        <v>75</v>
      </c>
      <c r="O570" s="24" t="s">
        <v>75</v>
      </c>
      <c r="P570" s="24" t="s">
        <v>75</v>
      </c>
      <c r="Q570" s="24" t="s">
        <v>75</v>
      </c>
      <c r="R570" s="24" t="s">
        <v>75</v>
      </c>
      <c r="S570" s="24" t="s">
        <v>75</v>
      </c>
      <c r="T570" s="24" t="s">
        <v>75</v>
      </c>
      <c r="U570" s="24" t="s">
        <v>75</v>
      </c>
    </row>
    <row r="571">
      <c r="J571" s="24" t="s">
        <v>75</v>
      </c>
      <c r="K571" s="24" t="s">
        <v>75</v>
      </c>
      <c r="L571" s="24" t="s">
        <v>75</v>
      </c>
      <c r="M571" s="24" t="s">
        <v>75</v>
      </c>
      <c r="O571" s="24" t="s">
        <v>75</v>
      </c>
      <c r="P571" s="24" t="s">
        <v>75</v>
      </c>
      <c r="Q571" s="24" t="s">
        <v>75</v>
      </c>
      <c r="R571" s="24" t="s">
        <v>75</v>
      </c>
      <c r="S571" s="24" t="s">
        <v>75</v>
      </c>
      <c r="T571" s="24" t="s">
        <v>75</v>
      </c>
      <c r="U571" s="24" t="s">
        <v>75</v>
      </c>
    </row>
    <row r="572">
      <c r="J572" s="24" t="s">
        <v>75</v>
      </c>
      <c r="K572" s="24" t="s">
        <v>75</v>
      </c>
      <c r="L572" s="24" t="s">
        <v>75</v>
      </c>
      <c r="M572" s="24" t="s">
        <v>75</v>
      </c>
      <c r="O572" s="24" t="s">
        <v>75</v>
      </c>
      <c r="P572" s="24" t="s">
        <v>75</v>
      </c>
      <c r="Q572" s="24" t="s">
        <v>75</v>
      </c>
      <c r="R572" s="24" t="s">
        <v>75</v>
      </c>
      <c r="S572" s="24" t="s">
        <v>75</v>
      </c>
      <c r="T572" s="24" t="s">
        <v>75</v>
      </c>
      <c r="U572" s="24" t="s">
        <v>75</v>
      </c>
    </row>
    <row r="573">
      <c r="J573" s="24" t="s">
        <v>75</v>
      </c>
      <c r="K573" s="24" t="s">
        <v>75</v>
      </c>
      <c r="L573" s="24" t="s">
        <v>75</v>
      </c>
      <c r="M573" s="24" t="s">
        <v>75</v>
      </c>
      <c r="O573" s="24" t="s">
        <v>75</v>
      </c>
      <c r="P573" s="24" t="s">
        <v>75</v>
      </c>
      <c r="Q573" s="24" t="s">
        <v>75</v>
      </c>
      <c r="R573" s="24" t="s">
        <v>75</v>
      </c>
      <c r="S573" s="24" t="s">
        <v>75</v>
      </c>
      <c r="T573" s="24" t="s">
        <v>75</v>
      </c>
      <c r="U573" s="24" t="s">
        <v>75</v>
      </c>
    </row>
    <row r="574">
      <c r="J574" s="24" t="s">
        <v>75</v>
      </c>
      <c r="K574" s="24" t="s">
        <v>75</v>
      </c>
      <c r="L574" s="24" t="s">
        <v>75</v>
      </c>
      <c r="M574" s="24" t="s">
        <v>75</v>
      </c>
      <c r="O574" s="24" t="s">
        <v>75</v>
      </c>
      <c r="P574" s="24" t="s">
        <v>75</v>
      </c>
      <c r="Q574" s="24" t="s">
        <v>75</v>
      </c>
      <c r="R574" s="24" t="s">
        <v>75</v>
      </c>
      <c r="S574" s="24" t="s">
        <v>75</v>
      </c>
      <c r="T574" s="24" t="s">
        <v>75</v>
      </c>
      <c r="U574" s="24" t="s">
        <v>75</v>
      </c>
    </row>
    <row r="575">
      <c r="J575" s="24" t="s">
        <v>75</v>
      </c>
      <c r="K575" s="24" t="s">
        <v>75</v>
      </c>
      <c r="L575" s="24" t="s">
        <v>75</v>
      </c>
      <c r="M575" s="24" t="s">
        <v>75</v>
      </c>
      <c r="O575" s="24" t="s">
        <v>75</v>
      </c>
      <c r="P575" s="24" t="s">
        <v>75</v>
      </c>
      <c r="Q575" s="24" t="s">
        <v>75</v>
      </c>
      <c r="R575" s="24" t="s">
        <v>75</v>
      </c>
      <c r="S575" s="24" t="s">
        <v>75</v>
      </c>
      <c r="T575" s="24" t="s">
        <v>75</v>
      </c>
      <c r="U575" s="24" t="s">
        <v>75</v>
      </c>
    </row>
    <row r="576">
      <c r="J576" s="24" t="s">
        <v>75</v>
      </c>
      <c r="K576" s="24" t="s">
        <v>75</v>
      </c>
      <c r="L576" s="24" t="s">
        <v>75</v>
      </c>
      <c r="M576" s="24" t="s">
        <v>75</v>
      </c>
      <c r="O576" s="24" t="s">
        <v>75</v>
      </c>
      <c r="P576" s="24" t="s">
        <v>75</v>
      </c>
      <c r="Q576" s="24" t="s">
        <v>75</v>
      </c>
      <c r="R576" s="24" t="s">
        <v>75</v>
      </c>
      <c r="S576" s="24" t="s">
        <v>75</v>
      </c>
      <c r="T576" s="24" t="s">
        <v>75</v>
      </c>
      <c r="U576" s="24" t="s">
        <v>75</v>
      </c>
    </row>
    <row r="577">
      <c r="J577" s="24" t="s">
        <v>75</v>
      </c>
      <c r="K577" s="24" t="s">
        <v>75</v>
      </c>
      <c r="L577" s="24" t="s">
        <v>75</v>
      </c>
      <c r="M577" s="24" t="s">
        <v>75</v>
      </c>
      <c r="O577" s="24" t="s">
        <v>75</v>
      </c>
      <c r="P577" s="24" t="s">
        <v>75</v>
      </c>
      <c r="Q577" s="24" t="s">
        <v>75</v>
      </c>
      <c r="R577" s="24" t="s">
        <v>75</v>
      </c>
      <c r="S577" s="24" t="s">
        <v>75</v>
      </c>
      <c r="T577" s="24" t="s">
        <v>75</v>
      </c>
      <c r="U577" s="24" t="s">
        <v>75</v>
      </c>
    </row>
    <row r="578">
      <c r="J578" s="24" t="s">
        <v>75</v>
      </c>
      <c r="K578" s="24" t="s">
        <v>75</v>
      </c>
      <c r="L578" s="24" t="s">
        <v>75</v>
      </c>
      <c r="M578" s="24" t="s">
        <v>75</v>
      </c>
      <c r="O578" s="24" t="s">
        <v>75</v>
      </c>
      <c r="P578" s="24" t="s">
        <v>75</v>
      </c>
      <c r="Q578" s="24" t="s">
        <v>75</v>
      </c>
      <c r="R578" s="24" t="s">
        <v>75</v>
      </c>
      <c r="S578" s="24" t="s">
        <v>75</v>
      </c>
      <c r="T578" s="24" t="s">
        <v>75</v>
      </c>
      <c r="U578" s="24" t="s">
        <v>75</v>
      </c>
    </row>
    <row r="579">
      <c r="J579" s="24" t="s">
        <v>75</v>
      </c>
      <c r="K579" s="24" t="s">
        <v>75</v>
      </c>
      <c r="L579" s="24" t="s">
        <v>75</v>
      </c>
      <c r="M579" s="24" t="s">
        <v>75</v>
      </c>
      <c r="O579" s="24" t="s">
        <v>75</v>
      </c>
      <c r="P579" s="24" t="s">
        <v>75</v>
      </c>
      <c r="Q579" s="24" t="s">
        <v>75</v>
      </c>
      <c r="R579" s="24" t="s">
        <v>75</v>
      </c>
      <c r="S579" s="24" t="s">
        <v>75</v>
      </c>
      <c r="T579" s="24" t="s">
        <v>75</v>
      </c>
      <c r="U579" s="24" t="s">
        <v>75</v>
      </c>
    </row>
    <row r="580">
      <c r="J580" s="24" t="s">
        <v>75</v>
      </c>
      <c r="K580" s="24" t="s">
        <v>75</v>
      </c>
      <c r="L580" s="24" t="s">
        <v>75</v>
      </c>
      <c r="M580" s="24" t="s">
        <v>75</v>
      </c>
      <c r="O580" s="24" t="s">
        <v>75</v>
      </c>
      <c r="P580" s="24" t="s">
        <v>75</v>
      </c>
      <c r="Q580" s="24" t="s">
        <v>75</v>
      </c>
      <c r="R580" s="24" t="s">
        <v>75</v>
      </c>
      <c r="S580" s="24" t="s">
        <v>75</v>
      </c>
      <c r="T580" s="24" t="s">
        <v>75</v>
      </c>
      <c r="U580" s="24" t="s">
        <v>75</v>
      </c>
    </row>
    <row r="581">
      <c r="J581" s="24" t="s">
        <v>75</v>
      </c>
      <c r="K581" s="24" t="s">
        <v>75</v>
      </c>
      <c r="L581" s="24" t="s">
        <v>75</v>
      </c>
      <c r="M581" s="24" t="s">
        <v>75</v>
      </c>
      <c r="O581" s="24" t="s">
        <v>75</v>
      </c>
      <c r="P581" s="24" t="s">
        <v>75</v>
      </c>
      <c r="Q581" s="24" t="s">
        <v>75</v>
      </c>
      <c r="R581" s="24" t="s">
        <v>75</v>
      </c>
      <c r="S581" s="24" t="s">
        <v>75</v>
      </c>
      <c r="T581" s="24" t="s">
        <v>75</v>
      </c>
      <c r="U581" s="24" t="s">
        <v>75</v>
      </c>
    </row>
    <row r="582">
      <c r="J582" s="24" t="s">
        <v>75</v>
      </c>
      <c r="K582" s="24" t="s">
        <v>75</v>
      </c>
      <c r="L582" s="24" t="s">
        <v>75</v>
      </c>
      <c r="M582" s="24" t="s">
        <v>75</v>
      </c>
      <c r="O582" s="24" t="s">
        <v>75</v>
      </c>
      <c r="P582" s="24" t="s">
        <v>75</v>
      </c>
      <c r="Q582" s="24" t="s">
        <v>75</v>
      </c>
      <c r="R582" s="24" t="s">
        <v>75</v>
      </c>
      <c r="S582" s="24" t="s">
        <v>75</v>
      </c>
      <c r="T582" s="24" t="s">
        <v>75</v>
      </c>
      <c r="U582" s="24" t="s">
        <v>75</v>
      </c>
    </row>
    <row r="583">
      <c r="J583" s="24" t="s">
        <v>75</v>
      </c>
      <c r="K583" s="24" t="s">
        <v>75</v>
      </c>
      <c r="L583" s="24" t="s">
        <v>75</v>
      </c>
      <c r="M583" s="24" t="s">
        <v>75</v>
      </c>
      <c r="O583" s="24" t="s">
        <v>75</v>
      </c>
      <c r="P583" s="24" t="s">
        <v>75</v>
      </c>
      <c r="Q583" s="24" t="s">
        <v>75</v>
      </c>
      <c r="R583" s="24" t="s">
        <v>75</v>
      </c>
      <c r="S583" s="24" t="s">
        <v>75</v>
      </c>
      <c r="T583" s="24" t="s">
        <v>75</v>
      </c>
      <c r="U583" s="24" t="s">
        <v>75</v>
      </c>
    </row>
    <row r="584">
      <c r="J584" s="24" t="s">
        <v>75</v>
      </c>
      <c r="K584" s="24" t="s">
        <v>75</v>
      </c>
      <c r="L584" s="24" t="s">
        <v>75</v>
      </c>
      <c r="M584" s="24" t="s">
        <v>75</v>
      </c>
      <c r="O584" s="24" t="s">
        <v>75</v>
      </c>
      <c r="P584" s="24" t="s">
        <v>75</v>
      </c>
      <c r="Q584" s="24" t="s">
        <v>75</v>
      </c>
      <c r="R584" s="24" t="s">
        <v>75</v>
      </c>
      <c r="S584" s="24" t="s">
        <v>75</v>
      </c>
      <c r="T584" s="24" t="s">
        <v>75</v>
      </c>
      <c r="U584" s="24" t="s">
        <v>75</v>
      </c>
    </row>
    <row r="585">
      <c r="J585" s="24" t="s">
        <v>75</v>
      </c>
      <c r="K585" s="24" t="s">
        <v>75</v>
      </c>
      <c r="L585" s="24" t="s">
        <v>75</v>
      </c>
      <c r="M585" s="24" t="s">
        <v>75</v>
      </c>
      <c r="O585" s="24" t="s">
        <v>75</v>
      </c>
      <c r="P585" s="24" t="s">
        <v>75</v>
      </c>
      <c r="Q585" s="24" t="s">
        <v>75</v>
      </c>
      <c r="R585" s="24" t="s">
        <v>75</v>
      </c>
      <c r="S585" s="24" t="s">
        <v>75</v>
      </c>
      <c r="T585" s="24" t="s">
        <v>75</v>
      </c>
      <c r="U585" s="24" t="s">
        <v>75</v>
      </c>
    </row>
    <row r="586">
      <c r="J586" s="24" t="s">
        <v>75</v>
      </c>
      <c r="K586" s="24" t="s">
        <v>75</v>
      </c>
      <c r="L586" s="24" t="s">
        <v>75</v>
      </c>
      <c r="M586" s="24" t="s">
        <v>75</v>
      </c>
      <c r="O586" s="24" t="s">
        <v>75</v>
      </c>
      <c r="P586" s="24" t="s">
        <v>75</v>
      </c>
      <c r="Q586" s="24" t="s">
        <v>75</v>
      </c>
      <c r="R586" s="24" t="s">
        <v>75</v>
      </c>
      <c r="S586" s="24" t="s">
        <v>75</v>
      </c>
      <c r="T586" s="24" t="s">
        <v>75</v>
      </c>
      <c r="U586" s="24" t="s">
        <v>75</v>
      </c>
    </row>
    <row r="587">
      <c r="J587" s="24" t="s">
        <v>75</v>
      </c>
      <c r="K587" s="24" t="s">
        <v>75</v>
      </c>
      <c r="L587" s="24" t="s">
        <v>75</v>
      </c>
      <c r="M587" s="24" t="s">
        <v>75</v>
      </c>
      <c r="O587" s="24" t="s">
        <v>75</v>
      </c>
      <c r="P587" s="24" t="s">
        <v>75</v>
      </c>
      <c r="Q587" s="24" t="s">
        <v>75</v>
      </c>
      <c r="R587" s="24" t="s">
        <v>75</v>
      </c>
      <c r="S587" s="24" t="s">
        <v>75</v>
      </c>
      <c r="T587" s="24" t="s">
        <v>75</v>
      </c>
      <c r="U587" s="24" t="s">
        <v>75</v>
      </c>
    </row>
    <row r="588">
      <c r="J588" s="24" t="s">
        <v>75</v>
      </c>
      <c r="K588" s="24" t="s">
        <v>75</v>
      </c>
      <c r="L588" s="24" t="s">
        <v>75</v>
      </c>
      <c r="M588" s="24" t="s">
        <v>75</v>
      </c>
      <c r="O588" s="24" t="s">
        <v>75</v>
      </c>
      <c r="P588" s="24" t="s">
        <v>75</v>
      </c>
      <c r="Q588" s="24" t="s">
        <v>75</v>
      </c>
      <c r="R588" s="24" t="s">
        <v>75</v>
      </c>
      <c r="S588" s="24" t="s">
        <v>75</v>
      </c>
      <c r="T588" s="24" t="s">
        <v>75</v>
      </c>
      <c r="U588" s="24" t="s">
        <v>75</v>
      </c>
    </row>
    <row r="589">
      <c r="J589" s="24" t="s">
        <v>75</v>
      </c>
      <c r="K589" s="24" t="s">
        <v>75</v>
      </c>
      <c r="L589" s="24" t="s">
        <v>75</v>
      </c>
      <c r="M589" s="24" t="s">
        <v>75</v>
      </c>
      <c r="O589" s="24" t="s">
        <v>75</v>
      </c>
      <c r="P589" s="24" t="s">
        <v>75</v>
      </c>
      <c r="Q589" s="24" t="s">
        <v>75</v>
      </c>
      <c r="R589" s="24" t="s">
        <v>75</v>
      </c>
      <c r="S589" s="24" t="s">
        <v>75</v>
      </c>
      <c r="T589" s="24" t="s">
        <v>75</v>
      </c>
      <c r="U589" s="24" t="s">
        <v>75</v>
      </c>
    </row>
    <row r="590">
      <c r="J590" s="24" t="s">
        <v>75</v>
      </c>
      <c r="K590" s="24" t="s">
        <v>75</v>
      </c>
      <c r="L590" s="24" t="s">
        <v>75</v>
      </c>
      <c r="M590" s="24" t="s">
        <v>75</v>
      </c>
      <c r="O590" s="24" t="s">
        <v>75</v>
      </c>
      <c r="P590" s="24" t="s">
        <v>75</v>
      </c>
      <c r="Q590" s="24" t="s">
        <v>75</v>
      </c>
      <c r="R590" s="24" t="s">
        <v>75</v>
      </c>
      <c r="S590" s="24" t="s">
        <v>75</v>
      </c>
      <c r="T590" s="24" t="s">
        <v>75</v>
      </c>
      <c r="U590" s="24" t="s">
        <v>75</v>
      </c>
    </row>
    <row r="591">
      <c r="J591" s="24" t="s">
        <v>75</v>
      </c>
      <c r="K591" s="24" t="s">
        <v>75</v>
      </c>
      <c r="L591" s="24" t="s">
        <v>75</v>
      </c>
      <c r="M591" s="24" t="s">
        <v>75</v>
      </c>
      <c r="O591" s="24" t="s">
        <v>75</v>
      </c>
      <c r="P591" s="24" t="s">
        <v>75</v>
      </c>
      <c r="Q591" s="24" t="s">
        <v>75</v>
      </c>
      <c r="R591" s="24" t="s">
        <v>75</v>
      </c>
      <c r="S591" s="24" t="s">
        <v>75</v>
      </c>
      <c r="T591" s="24" t="s">
        <v>75</v>
      </c>
      <c r="U591" s="24" t="s">
        <v>75</v>
      </c>
    </row>
    <row r="592">
      <c r="J592" s="24" t="s">
        <v>75</v>
      </c>
      <c r="K592" s="24" t="s">
        <v>75</v>
      </c>
      <c r="L592" s="24" t="s">
        <v>75</v>
      </c>
      <c r="M592" s="24" t="s">
        <v>75</v>
      </c>
      <c r="O592" s="24" t="s">
        <v>75</v>
      </c>
      <c r="P592" s="24" t="s">
        <v>75</v>
      </c>
      <c r="Q592" s="24" t="s">
        <v>75</v>
      </c>
      <c r="R592" s="24" t="s">
        <v>75</v>
      </c>
      <c r="S592" s="24" t="s">
        <v>75</v>
      </c>
      <c r="T592" s="24" t="s">
        <v>75</v>
      </c>
      <c r="U592" s="24" t="s">
        <v>75</v>
      </c>
    </row>
    <row r="593">
      <c r="J593" s="24" t="s">
        <v>75</v>
      </c>
      <c r="K593" s="24" t="s">
        <v>75</v>
      </c>
      <c r="L593" s="24" t="s">
        <v>75</v>
      </c>
      <c r="M593" s="24" t="s">
        <v>75</v>
      </c>
      <c r="O593" s="24" t="s">
        <v>75</v>
      </c>
      <c r="P593" s="24" t="s">
        <v>75</v>
      </c>
      <c r="Q593" s="24" t="s">
        <v>75</v>
      </c>
      <c r="R593" s="24" t="s">
        <v>75</v>
      </c>
      <c r="S593" s="24" t="s">
        <v>75</v>
      </c>
      <c r="T593" s="24" t="s">
        <v>75</v>
      </c>
      <c r="U593" s="24" t="s">
        <v>75</v>
      </c>
    </row>
    <row r="594">
      <c r="J594" s="24" t="s">
        <v>75</v>
      </c>
      <c r="K594" s="24" t="s">
        <v>75</v>
      </c>
      <c r="L594" s="24" t="s">
        <v>75</v>
      </c>
      <c r="M594" s="24" t="s">
        <v>75</v>
      </c>
      <c r="O594" s="24" t="s">
        <v>75</v>
      </c>
      <c r="P594" s="24" t="s">
        <v>75</v>
      </c>
      <c r="Q594" s="24" t="s">
        <v>75</v>
      </c>
      <c r="R594" s="24" t="s">
        <v>75</v>
      </c>
      <c r="S594" s="24" t="s">
        <v>75</v>
      </c>
      <c r="T594" s="24" t="s">
        <v>75</v>
      </c>
      <c r="U594" s="24" t="s">
        <v>75</v>
      </c>
    </row>
    <row r="595">
      <c r="J595" s="24" t="s">
        <v>75</v>
      </c>
      <c r="K595" s="24" t="s">
        <v>75</v>
      </c>
      <c r="L595" s="24" t="s">
        <v>75</v>
      </c>
      <c r="M595" s="24" t="s">
        <v>75</v>
      </c>
      <c r="O595" s="24" t="s">
        <v>75</v>
      </c>
      <c r="P595" s="24" t="s">
        <v>75</v>
      </c>
      <c r="Q595" s="24" t="s">
        <v>75</v>
      </c>
      <c r="R595" s="24" t="s">
        <v>75</v>
      </c>
      <c r="S595" s="24" t="s">
        <v>75</v>
      </c>
      <c r="T595" s="24" t="s">
        <v>75</v>
      </c>
      <c r="U595" s="24" t="s">
        <v>75</v>
      </c>
    </row>
    <row r="596">
      <c r="J596" s="24" t="s">
        <v>75</v>
      </c>
      <c r="K596" s="24" t="s">
        <v>75</v>
      </c>
      <c r="L596" s="24" t="s">
        <v>75</v>
      </c>
      <c r="M596" s="24" t="s">
        <v>75</v>
      </c>
      <c r="O596" s="24" t="s">
        <v>75</v>
      </c>
      <c r="P596" s="24" t="s">
        <v>75</v>
      </c>
      <c r="Q596" s="24" t="s">
        <v>75</v>
      </c>
      <c r="R596" s="24" t="s">
        <v>75</v>
      </c>
      <c r="S596" s="24" t="s">
        <v>75</v>
      </c>
      <c r="T596" s="24" t="s">
        <v>75</v>
      </c>
      <c r="U596" s="24" t="s">
        <v>75</v>
      </c>
    </row>
    <row r="597">
      <c r="J597" s="24" t="s">
        <v>75</v>
      </c>
      <c r="K597" s="24" t="s">
        <v>75</v>
      </c>
      <c r="L597" s="24" t="s">
        <v>75</v>
      </c>
      <c r="M597" s="24" t="s">
        <v>75</v>
      </c>
      <c r="O597" s="24" t="s">
        <v>75</v>
      </c>
      <c r="P597" s="24" t="s">
        <v>75</v>
      </c>
      <c r="Q597" s="24" t="s">
        <v>75</v>
      </c>
      <c r="R597" s="24" t="s">
        <v>75</v>
      </c>
      <c r="S597" s="24" t="s">
        <v>75</v>
      </c>
      <c r="T597" s="24" t="s">
        <v>75</v>
      </c>
      <c r="U597" s="24" t="s">
        <v>75</v>
      </c>
    </row>
    <row r="598">
      <c r="J598" s="24" t="s">
        <v>75</v>
      </c>
      <c r="K598" s="24" t="s">
        <v>75</v>
      </c>
      <c r="L598" s="24" t="s">
        <v>75</v>
      </c>
      <c r="M598" s="24" t="s">
        <v>75</v>
      </c>
      <c r="O598" s="24" t="s">
        <v>75</v>
      </c>
      <c r="P598" s="24" t="s">
        <v>75</v>
      </c>
      <c r="Q598" s="24" t="s">
        <v>75</v>
      </c>
      <c r="R598" s="24" t="s">
        <v>75</v>
      </c>
      <c r="S598" s="24" t="s">
        <v>75</v>
      </c>
      <c r="T598" s="24" t="s">
        <v>75</v>
      </c>
      <c r="U598" s="24" t="s">
        <v>75</v>
      </c>
    </row>
    <row r="599">
      <c r="J599" s="24" t="s">
        <v>75</v>
      </c>
      <c r="K599" s="24" t="s">
        <v>75</v>
      </c>
      <c r="L599" s="24" t="s">
        <v>75</v>
      </c>
      <c r="M599" s="24" t="s">
        <v>75</v>
      </c>
      <c r="O599" s="24" t="s">
        <v>75</v>
      </c>
      <c r="P599" s="24" t="s">
        <v>75</v>
      </c>
      <c r="Q599" s="24" t="s">
        <v>75</v>
      </c>
      <c r="R599" s="24" t="s">
        <v>75</v>
      </c>
      <c r="S599" s="24" t="s">
        <v>75</v>
      </c>
      <c r="T599" s="24" t="s">
        <v>75</v>
      </c>
      <c r="U599" s="24" t="s">
        <v>75</v>
      </c>
    </row>
    <row r="600">
      <c r="J600" s="24" t="s">
        <v>75</v>
      </c>
      <c r="K600" s="24" t="s">
        <v>75</v>
      </c>
      <c r="L600" s="24" t="s">
        <v>75</v>
      </c>
      <c r="M600" s="24" t="s">
        <v>75</v>
      </c>
      <c r="O600" s="24" t="s">
        <v>75</v>
      </c>
      <c r="P600" s="24" t="s">
        <v>75</v>
      </c>
      <c r="Q600" s="24" t="s">
        <v>75</v>
      </c>
      <c r="R600" s="24" t="s">
        <v>75</v>
      </c>
      <c r="S600" s="24" t="s">
        <v>75</v>
      </c>
      <c r="T600" s="24" t="s">
        <v>75</v>
      </c>
      <c r="U600" s="24" t="s">
        <v>75</v>
      </c>
    </row>
    <row r="601">
      <c r="J601" s="24" t="s">
        <v>75</v>
      </c>
      <c r="K601" s="24" t="s">
        <v>75</v>
      </c>
      <c r="L601" s="24" t="s">
        <v>75</v>
      </c>
      <c r="M601" s="24" t="s">
        <v>75</v>
      </c>
      <c r="O601" s="24" t="s">
        <v>75</v>
      </c>
      <c r="P601" s="24" t="s">
        <v>75</v>
      </c>
      <c r="Q601" s="24" t="s">
        <v>75</v>
      </c>
      <c r="R601" s="24" t="s">
        <v>75</v>
      </c>
      <c r="S601" s="24" t="s">
        <v>75</v>
      </c>
      <c r="T601" s="24" t="s">
        <v>75</v>
      </c>
      <c r="U601" s="24" t="s">
        <v>75</v>
      </c>
    </row>
    <row r="602">
      <c r="J602" s="24" t="s">
        <v>75</v>
      </c>
      <c r="K602" s="24" t="s">
        <v>75</v>
      </c>
      <c r="L602" s="24" t="s">
        <v>75</v>
      </c>
      <c r="M602" s="24" t="s">
        <v>75</v>
      </c>
      <c r="O602" s="24" t="s">
        <v>75</v>
      </c>
      <c r="P602" s="24" t="s">
        <v>75</v>
      </c>
      <c r="Q602" s="24" t="s">
        <v>75</v>
      </c>
      <c r="R602" s="24" t="s">
        <v>75</v>
      </c>
      <c r="S602" s="24" t="s">
        <v>75</v>
      </c>
      <c r="T602" s="24" t="s">
        <v>75</v>
      </c>
      <c r="U602" s="24" t="s">
        <v>75</v>
      </c>
    </row>
    <row r="603">
      <c r="J603" s="24" t="s">
        <v>75</v>
      </c>
      <c r="K603" s="24" t="s">
        <v>75</v>
      </c>
      <c r="L603" s="24" t="s">
        <v>75</v>
      </c>
      <c r="M603" s="24" t="s">
        <v>75</v>
      </c>
      <c r="O603" s="24" t="s">
        <v>75</v>
      </c>
      <c r="P603" s="24" t="s">
        <v>75</v>
      </c>
      <c r="Q603" s="24" t="s">
        <v>75</v>
      </c>
      <c r="R603" s="24" t="s">
        <v>75</v>
      </c>
      <c r="S603" s="24" t="s">
        <v>75</v>
      </c>
      <c r="T603" s="24" t="s">
        <v>75</v>
      </c>
      <c r="U603" s="24" t="s">
        <v>75</v>
      </c>
    </row>
    <row r="604">
      <c r="J604" s="24" t="s">
        <v>75</v>
      </c>
      <c r="K604" s="24" t="s">
        <v>75</v>
      </c>
      <c r="L604" s="24" t="s">
        <v>75</v>
      </c>
      <c r="M604" s="24" t="s">
        <v>75</v>
      </c>
      <c r="O604" s="24" t="s">
        <v>75</v>
      </c>
      <c r="P604" s="24" t="s">
        <v>75</v>
      </c>
      <c r="Q604" s="24" t="s">
        <v>75</v>
      </c>
      <c r="R604" s="24" t="s">
        <v>75</v>
      </c>
      <c r="S604" s="24" t="s">
        <v>75</v>
      </c>
      <c r="T604" s="24" t="s">
        <v>75</v>
      </c>
      <c r="U604" s="24" t="s">
        <v>75</v>
      </c>
    </row>
    <row r="605">
      <c r="J605" s="24" t="s">
        <v>75</v>
      </c>
      <c r="K605" s="24" t="s">
        <v>75</v>
      </c>
      <c r="L605" s="24" t="s">
        <v>75</v>
      </c>
      <c r="M605" s="24" t="s">
        <v>75</v>
      </c>
      <c r="O605" s="24" t="s">
        <v>75</v>
      </c>
      <c r="P605" s="24" t="s">
        <v>75</v>
      </c>
      <c r="Q605" s="24" t="s">
        <v>75</v>
      </c>
      <c r="R605" s="24" t="s">
        <v>75</v>
      </c>
      <c r="S605" s="24" t="s">
        <v>75</v>
      </c>
      <c r="T605" s="24" t="s">
        <v>75</v>
      </c>
      <c r="U605" s="24" t="s">
        <v>75</v>
      </c>
    </row>
    <row r="606">
      <c r="J606" s="24" t="s">
        <v>75</v>
      </c>
      <c r="K606" s="24" t="s">
        <v>75</v>
      </c>
      <c r="L606" s="24" t="s">
        <v>75</v>
      </c>
      <c r="M606" s="24" t="s">
        <v>75</v>
      </c>
      <c r="O606" s="24" t="s">
        <v>75</v>
      </c>
      <c r="P606" s="24" t="s">
        <v>75</v>
      </c>
      <c r="Q606" s="24" t="s">
        <v>75</v>
      </c>
      <c r="R606" s="24" t="s">
        <v>75</v>
      </c>
      <c r="S606" s="24" t="s">
        <v>75</v>
      </c>
      <c r="T606" s="24" t="s">
        <v>75</v>
      </c>
      <c r="U606" s="24" t="s">
        <v>75</v>
      </c>
    </row>
    <row r="607">
      <c r="J607" s="24" t="s">
        <v>75</v>
      </c>
      <c r="K607" s="24" t="s">
        <v>75</v>
      </c>
      <c r="L607" s="24" t="s">
        <v>75</v>
      </c>
      <c r="M607" s="24" t="s">
        <v>75</v>
      </c>
      <c r="O607" s="24" t="s">
        <v>75</v>
      </c>
      <c r="P607" s="24" t="s">
        <v>75</v>
      </c>
      <c r="Q607" s="24" t="s">
        <v>75</v>
      </c>
      <c r="R607" s="24" t="s">
        <v>75</v>
      </c>
      <c r="S607" s="24" t="s">
        <v>75</v>
      </c>
      <c r="T607" s="24" t="s">
        <v>75</v>
      </c>
      <c r="U607" s="24" t="s">
        <v>75</v>
      </c>
    </row>
    <row r="608">
      <c r="J608" s="24" t="s">
        <v>75</v>
      </c>
      <c r="K608" s="24" t="s">
        <v>75</v>
      </c>
      <c r="L608" s="24" t="s">
        <v>75</v>
      </c>
      <c r="M608" s="24" t="s">
        <v>75</v>
      </c>
      <c r="O608" s="24" t="s">
        <v>75</v>
      </c>
      <c r="P608" s="24" t="s">
        <v>75</v>
      </c>
      <c r="Q608" s="24" t="s">
        <v>75</v>
      </c>
      <c r="R608" s="24" t="s">
        <v>75</v>
      </c>
      <c r="S608" s="24" t="s">
        <v>75</v>
      </c>
      <c r="T608" s="24" t="s">
        <v>75</v>
      </c>
      <c r="U608" s="24" t="s">
        <v>75</v>
      </c>
    </row>
    <row r="609">
      <c r="J609" s="24" t="s">
        <v>75</v>
      </c>
      <c r="K609" s="24" t="s">
        <v>75</v>
      </c>
      <c r="L609" s="24" t="s">
        <v>75</v>
      </c>
      <c r="M609" s="24" t="s">
        <v>75</v>
      </c>
      <c r="O609" s="24" t="s">
        <v>75</v>
      </c>
      <c r="P609" s="24" t="s">
        <v>75</v>
      </c>
      <c r="Q609" s="24" t="s">
        <v>75</v>
      </c>
      <c r="R609" s="24" t="s">
        <v>75</v>
      </c>
      <c r="S609" s="24" t="s">
        <v>75</v>
      </c>
      <c r="T609" s="24" t="s">
        <v>75</v>
      </c>
      <c r="U609" s="24" t="s">
        <v>75</v>
      </c>
    </row>
    <row r="610">
      <c r="J610" s="24" t="s">
        <v>75</v>
      </c>
      <c r="K610" s="24" t="s">
        <v>75</v>
      </c>
      <c r="L610" s="24" t="s">
        <v>75</v>
      </c>
      <c r="M610" s="24" t="s">
        <v>75</v>
      </c>
      <c r="O610" s="24" t="s">
        <v>75</v>
      </c>
      <c r="P610" s="24" t="s">
        <v>75</v>
      </c>
      <c r="Q610" s="24" t="s">
        <v>75</v>
      </c>
      <c r="R610" s="24" t="s">
        <v>75</v>
      </c>
      <c r="S610" s="24" t="s">
        <v>75</v>
      </c>
      <c r="T610" s="24" t="s">
        <v>75</v>
      </c>
      <c r="U610" s="24" t="s">
        <v>75</v>
      </c>
    </row>
    <row r="611">
      <c r="J611" s="24" t="s">
        <v>75</v>
      </c>
      <c r="K611" s="24" t="s">
        <v>75</v>
      </c>
      <c r="L611" s="24" t="s">
        <v>75</v>
      </c>
      <c r="M611" s="24" t="s">
        <v>75</v>
      </c>
      <c r="O611" s="24" t="s">
        <v>75</v>
      </c>
      <c r="P611" s="24" t="s">
        <v>75</v>
      </c>
      <c r="Q611" s="24" t="s">
        <v>75</v>
      </c>
      <c r="R611" s="24" t="s">
        <v>75</v>
      </c>
      <c r="S611" s="24" t="s">
        <v>75</v>
      </c>
      <c r="T611" s="24" t="s">
        <v>75</v>
      </c>
      <c r="U611" s="24" t="s">
        <v>75</v>
      </c>
    </row>
    <row r="612">
      <c r="J612" s="24" t="s">
        <v>75</v>
      </c>
      <c r="K612" s="24" t="s">
        <v>75</v>
      </c>
      <c r="L612" s="24" t="s">
        <v>75</v>
      </c>
      <c r="M612" s="24" t="s">
        <v>75</v>
      </c>
      <c r="O612" s="24" t="s">
        <v>75</v>
      </c>
      <c r="P612" s="24" t="s">
        <v>75</v>
      </c>
      <c r="Q612" s="24" t="s">
        <v>75</v>
      </c>
      <c r="R612" s="24" t="s">
        <v>75</v>
      </c>
      <c r="S612" s="24" t="s">
        <v>75</v>
      </c>
      <c r="T612" s="24" t="s">
        <v>75</v>
      </c>
      <c r="U612" s="24" t="s">
        <v>75</v>
      </c>
    </row>
    <row r="613">
      <c r="J613" s="24" t="s">
        <v>75</v>
      </c>
      <c r="K613" s="24" t="s">
        <v>75</v>
      </c>
      <c r="L613" s="24" t="s">
        <v>75</v>
      </c>
      <c r="M613" s="24" t="s">
        <v>75</v>
      </c>
      <c r="O613" s="24" t="s">
        <v>75</v>
      </c>
      <c r="P613" s="24" t="s">
        <v>75</v>
      </c>
      <c r="Q613" s="24" t="s">
        <v>75</v>
      </c>
      <c r="R613" s="24" t="s">
        <v>75</v>
      </c>
      <c r="S613" s="24" t="s">
        <v>75</v>
      </c>
      <c r="T613" s="24" t="s">
        <v>75</v>
      </c>
      <c r="U613" s="24" t="s">
        <v>75</v>
      </c>
    </row>
    <row r="614">
      <c r="J614" s="24" t="s">
        <v>75</v>
      </c>
      <c r="K614" s="24" t="s">
        <v>75</v>
      </c>
      <c r="L614" s="24" t="s">
        <v>75</v>
      </c>
      <c r="M614" s="24" t="s">
        <v>75</v>
      </c>
      <c r="O614" s="24" t="s">
        <v>75</v>
      </c>
      <c r="P614" s="24" t="s">
        <v>75</v>
      </c>
      <c r="Q614" s="24" t="s">
        <v>75</v>
      </c>
      <c r="R614" s="24" t="s">
        <v>75</v>
      </c>
      <c r="S614" s="24" t="s">
        <v>75</v>
      </c>
      <c r="T614" s="24" t="s">
        <v>75</v>
      </c>
      <c r="U614" s="24" t="s">
        <v>75</v>
      </c>
    </row>
    <row r="615">
      <c r="J615" s="24" t="s">
        <v>75</v>
      </c>
      <c r="K615" s="24" t="s">
        <v>75</v>
      </c>
      <c r="L615" s="24" t="s">
        <v>75</v>
      </c>
      <c r="M615" s="24" t="s">
        <v>75</v>
      </c>
      <c r="O615" s="24" t="s">
        <v>75</v>
      </c>
      <c r="P615" s="24" t="s">
        <v>75</v>
      </c>
      <c r="Q615" s="24" t="s">
        <v>75</v>
      </c>
      <c r="R615" s="24" t="s">
        <v>75</v>
      </c>
      <c r="S615" s="24" t="s">
        <v>75</v>
      </c>
      <c r="T615" s="24" t="s">
        <v>75</v>
      </c>
      <c r="U615" s="24" t="s">
        <v>75</v>
      </c>
    </row>
    <row r="616">
      <c r="J616" s="24" t="s">
        <v>75</v>
      </c>
      <c r="K616" s="24" t="s">
        <v>75</v>
      </c>
      <c r="L616" s="24" t="s">
        <v>75</v>
      </c>
      <c r="M616" s="24" t="s">
        <v>75</v>
      </c>
      <c r="O616" s="24" t="s">
        <v>75</v>
      </c>
      <c r="P616" s="24" t="s">
        <v>75</v>
      </c>
      <c r="Q616" s="24" t="s">
        <v>75</v>
      </c>
      <c r="R616" s="24" t="s">
        <v>75</v>
      </c>
      <c r="S616" s="24" t="s">
        <v>75</v>
      </c>
      <c r="T616" s="24" t="s">
        <v>75</v>
      </c>
      <c r="U616" s="24" t="s">
        <v>75</v>
      </c>
    </row>
    <row r="617">
      <c r="J617" s="24" t="s">
        <v>75</v>
      </c>
      <c r="K617" s="24" t="s">
        <v>75</v>
      </c>
      <c r="L617" s="24" t="s">
        <v>75</v>
      </c>
      <c r="M617" s="24" t="s">
        <v>75</v>
      </c>
      <c r="O617" s="24" t="s">
        <v>75</v>
      </c>
      <c r="P617" s="24" t="s">
        <v>75</v>
      </c>
      <c r="Q617" s="24" t="s">
        <v>75</v>
      </c>
      <c r="R617" s="24" t="s">
        <v>75</v>
      </c>
      <c r="S617" s="24" t="s">
        <v>75</v>
      </c>
      <c r="T617" s="24" t="s">
        <v>75</v>
      </c>
      <c r="U617" s="24" t="s">
        <v>75</v>
      </c>
    </row>
    <row r="618">
      <c r="J618" s="24" t="s">
        <v>75</v>
      </c>
      <c r="K618" s="24" t="s">
        <v>75</v>
      </c>
      <c r="L618" s="24" t="s">
        <v>75</v>
      </c>
      <c r="M618" s="24" t="s">
        <v>75</v>
      </c>
      <c r="O618" s="24" t="s">
        <v>75</v>
      </c>
      <c r="P618" s="24" t="s">
        <v>75</v>
      </c>
      <c r="Q618" s="24" t="s">
        <v>75</v>
      </c>
      <c r="R618" s="24" t="s">
        <v>75</v>
      </c>
      <c r="S618" s="24" t="s">
        <v>75</v>
      </c>
      <c r="T618" s="24" t="s">
        <v>75</v>
      </c>
      <c r="U618" s="24" t="s">
        <v>75</v>
      </c>
    </row>
    <row r="619">
      <c r="J619" s="24" t="s">
        <v>75</v>
      </c>
      <c r="K619" s="24" t="s">
        <v>75</v>
      </c>
      <c r="L619" s="24" t="s">
        <v>75</v>
      </c>
      <c r="M619" s="24" t="s">
        <v>75</v>
      </c>
      <c r="O619" s="24" t="s">
        <v>75</v>
      </c>
      <c r="P619" s="24" t="s">
        <v>75</v>
      </c>
      <c r="Q619" s="24" t="s">
        <v>75</v>
      </c>
      <c r="R619" s="24" t="s">
        <v>75</v>
      </c>
      <c r="S619" s="24" t="s">
        <v>75</v>
      </c>
      <c r="T619" s="24" t="s">
        <v>75</v>
      </c>
      <c r="U619" s="24" t="s">
        <v>75</v>
      </c>
    </row>
    <row r="620">
      <c r="J620" s="24" t="s">
        <v>75</v>
      </c>
      <c r="K620" s="24" t="s">
        <v>75</v>
      </c>
      <c r="L620" s="24" t="s">
        <v>75</v>
      </c>
      <c r="M620" s="24" t="s">
        <v>75</v>
      </c>
      <c r="O620" s="24" t="s">
        <v>75</v>
      </c>
      <c r="P620" s="24" t="s">
        <v>75</v>
      </c>
      <c r="Q620" s="24" t="s">
        <v>75</v>
      </c>
      <c r="R620" s="24" t="s">
        <v>75</v>
      </c>
      <c r="S620" s="24" t="s">
        <v>75</v>
      </c>
      <c r="T620" s="24" t="s">
        <v>75</v>
      </c>
      <c r="U620" s="24" t="s">
        <v>75</v>
      </c>
    </row>
    <row r="621">
      <c r="J621" s="24" t="s">
        <v>75</v>
      </c>
      <c r="K621" s="24" t="s">
        <v>75</v>
      </c>
      <c r="L621" s="24" t="s">
        <v>75</v>
      </c>
      <c r="M621" s="24" t="s">
        <v>75</v>
      </c>
      <c r="O621" s="24" t="s">
        <v>75</v>
      </c>
      <c r="P621" s="24" t="s">
        <v>75</v>
      </c>
      <c r="Q621" s="24" t="s">
        <v>75</v>
      </c>
      <c r="R621" s="24" t="s">
        <v>75</v>
      </c>
      <c r="S621" s="24" t="s">
        <v>75</v>
      </c>
      <c r="T621" s="24" t="s">
        <v>75</v>
      </c>
      <c r="U621" s="24" t="s">
        <v>75</v>
      </c>
    </row>
    <row r="622">
      <c r="J622" s="24" t="s">
        <v>75</v>
      </c>
      <c r="K622" s="24" t="s">
        <v>75</v>
      </c>
      <c r="L622" s="24" t="s">
        <v>75</v>
      </c>
      <c r="M622" s="24" t="s">
        <v>75</v>
      </c>
      <c r="O622" s="24" t="s">
        <v>75</v>
      </c>
      <c r="P622" s="24" t="s">
        <v>75</v>
      </c>
      <c r="Q622" s="24" t="s">
        <v>75</v>
      </c>
      <c r="R622" s="24" t="s">
        <v>75</v>
      </c>
      <c r="S622" s="24" t="s">
        <v>75</v>
      </c>
      <c r="T622" s="24" t="s">
        <v>75</v>
      </c>
      <c r="U622" s="24" t="s">
        <v>75</v>
      </c>
    </row>
    <row r="623">
      <c r="J623" s="24" t="s">
        <v>75</v>
      </c>
      <c r="K623" s="24" t="s">
        <v>75</v>
      </c>
      <c r="L623" s="24" t="s">
        <v>75</v>
      </c>
      <c r="M623" s="24" t="s">
        <v>75</v>
      </c>
      <c r="O623" s="24" t="s">
        <v>75</v>
      </c>
      <c r="P623" s="24" t="s">
        <v>75</v>
      </c>
      <c r="Q623" s="24" t="s">
        <v>75</v>
      </c>
      <c r="R623" s="24" t="s">
        <v>75</v>
      </c>
      <c r="S623" s="24" t="s">
        <v>75</v>
      </c>
      <c r="T623" s="24" t="s">
        <v>75</v>
      </c>
      <c r="U623" s="24" t="s">
        <v>75</v>
      </c>
    </row>
    <row r="624">
      <c r="J624" s="24" t="s">
        <v>75</v>
      </c>
      <c r="K624" s="24" t="s">
        <v>75</v>
      </c>
      <c r="L624" s="24" t="s">
        <v>75</v>
      </c>
      <c r="M624" s="24" t="s">
        <v>75</v>
      </c>
      <c r="O624" s="24" t="s">
        <v>75</v>
      </c>
      <c r="P624" s="24" t="s">
        <v>75</v>
      </c>
      <c r="Q624" s="24" t="s">
        <v>75</v>
      </c>
      <c r="R624" s="24" t="s">
        <v>75</v>
      </c>
      <c r="S624" s="24" t="s">
        <v>75</v>
      </c>
      <c r="T624" s="24" t="s">
        <v>75</v>
      </c>
      <c r="U624" s="24" t="s">
        <v>75</v>
      </c>
    </row>
    <row r="625">
      <c r="J625" s="24" t="s">
        <v>75</v>
      </c>
      <c r="K625" s="24" t="s">
        <v>75</v>
      </c>
      <c r="L625" s="24" t="s">
        <v>75</v>
      </c>
      <c r="M625" s="24" t="s">
        <v>75</v>
      </c>
      <c r="O625" s="24" t="s">
        <v>75</v>
      </c>
      <c r="P625" s="24" t="s">
        <v>75</v>
      </c>
      <c r="Q625" s="24" t="s">
        <v>75</v>
      </c>
      <c r="R625" s="24" t="s">
        <v>75</v>
      </c>
      <c r="S625" s="24" t="s">
        <v>75</v>
      </c>
      <c r="T625" s="24" t="s">
        <v>75</v>
      </c>
      <c r="U625" s="24" t="s">
        <v>75</v>
      </c>
    </row>
    <row r="626">
      <c r="J626" s="24" t="s">
        <v>75</v>
      </c>
      <c r="K626" s="24" t="s">
        <v>75</v>
      </c>
      <c r="L626" s="24" t="s">
        <v>75</v>
      </c>
      <c r="M626" s="24" t="s">
        <v>75</v>
      </c>
      <c r="O626" s="24" t="s">
        <v>75</v>
      </c>
      <c r="P626" s="24" t="s">
        <v>75</v>
      </c>
      <c r="Q626" s="24" t="s">
        <v>75</v>
      </c>
      <c r="R626" s="24" t="s">
        <v>75</v>
      </c>
      <c r="S626" s="24" t="s">
        <v>75</v>
      </c>
      <c r="T626" s="24" t="s">
        <v>75</v>
      </c>
      <c r="U626" s="24" t="s">
        <v>75</v>
      </c>
    </row>
    <row r="627">
      <c r="J627" s="24" t="s">
        <v>75</v>
      </c>
      <c r="K627" s="24" t="s">
        <v>75</v>
      </c>
      <c r="L627" s="24" t="s">
        <v>75</v>
      </c>
      <c r="M627" s="24" t="s">
        <v>75</v>
      </c>
      <c r="O627" s="24" t="s">
        <v>75</v>
      </c>
      <c r="P627" s="24" t="s">
        <v>75</v>
      </c>
      <c r="Q627" s="24" t="s">
        <v>75</v>
      </c>
      <c r="R627" s="24" t="s">
        <v>75</v>
      </c>
      <c r="S627" s="24" t="s">
        <v>75</v>
      </c>
      <c r="T627" s="24" t="s">
        <v>75</v>
      </c>
      <c r="U627" s="24" t="s">
        <v>75</v>
      </c>
    </row>
    <row r="628">
      <c r="J628" s="24" t="s">
        <v>75</v>
      </c>
      <c r="K628" s="24" t="s">
        <v>75</v>
      </c>
      <c r="L628" s="24" t="s">
        <v>75</v>
      </c>
      <c r="M628" s="24" t="s">
        <v>75</v>
      </c>
      <c r="O628" s="24" t="s">
        <v>75</v>
      </c>
      <c r="P628" s="24" t="s">
        <v>75</v>
      </c>
      <c r="Q628" s="24" t="s">
        <v>75</v>
      </c>
      <c r="R628" s="24" t="s">
        <v>75</v>
      </c>
      <c r="S628" s="24" t="s">
        <v>75</v>
      </c>
      <c r="T628" s="24" t="s">
        <v>75</v>
      </c>
      <c r="U628" s="24" t="s">
        <v>75</v>
      </c>
    </row>
    <row r="629">
      <c r="J629" s="24" t="s">
        <v>75</v>
      </c>
      <c r="K629" s="24" t="s">
        <v>75</v>
      </c>
      <c r="L629" s="24" t="s">
        <v>75</v>
      </c>
      <c r="M629" s="24" t="s">
        <v>75</v>
      </c>
      <c r="O629" s="24" t="s">
        <v>75</v>
      </c>
      <c r="P629" s="24" t="s">
        <v>75</v>
      </c>
      <c r="Q629" s="24" t="s">
        <v>75</v>
      </c>
      <c r="R629" s="24" t="s">
        <v>75</v>
      </c>
      <c r="S629" s="24" t="s">
        <v>75</v>
      </c>
      <c r="T629" s="24" t="s">
        <v>75</v>
      </c>
      <c r="U629" s="24" t="s">
        <v>75</v>
      </c>
    </row>
    <row r="630">
      <c r="J630" s="24" t="s">
        <v>75</v>
      </c>
      <c r="K630" s="24" t="s">
        <v>75</v>
      </c>
      <c r="L630" s="24" t="s">
        <v>75</v>
      </c>
      <c r="M630" s="24" t="s">
        <v>75</v>
      </c>
      <c r="O630" s="24" t="s">
        <v>75</v>
      </c>
      <c r="P630" s="24" t="s">
        <v>75</v>
      </c>
      <c r="Q630" s="24" t="s">
        <v>75</v>
      </c>
      <c r="R630" s="24" t="s">
        <v>75</v>
      </c>
      <c r="S630" s="24" t="s">
        <v>75</v>
      </c>
      <c r="T630" s="24" t="s">
        <v>75</v>
      </c>
      <c r="U630" s="24" t="s">
        <v>75</v>
      </c>
    </row>
    <row r="631">
      <c r="J631" s="24" t="s">
        <v>75</v>
      </c>
      <c r="K631" s="24" t="s">
        <v>75</v>
      </c>
      <c r="L631" s="24" t="s">
        <v>75</v>
      </c>
      <c r="M631" s="24" t="s">
        <v>75</v>
      </c>
      <c r="O631" s="24" t="s">
        <v>75</v>
      </c>
      <c r="P631" s="24" t="s">
        <v>75</v>
      </c>
      <c r="Q631" s="24" t="s">
        <v>75</v>
      </c>
      <c r="R631" s="24" t="s">
        <v>75</v>
      </c>
      <c r="S631" s="24" t="s">
        <v>75</v>
      </c>
      <c r="T631" s="24" t="s">
        <v>75</v>
      </c>
      <c r="U631" s="24" t="s">
        <v>75</v>
      </c>
    </row>
    <row r="632">
      <c r="J632" s="24" t="s">
        <v>75</v>
      </c>
      <c r="K632" s="24" t="s">
        <v>75</v>
      </c>
      <c r="L632" s="24" t="s">
        <v>75</v>
      </c>
      <c r="M632" s="24" t="s">
        <v>75</v>
      </c>
      <c r="O632" s="24" t="s">
        <v>75</v>
      </c>
      <c r="P632" s="24" t="s">
        <v>75</v>
      </c>
      <c r="Q632" s="24" t="s">
        <v>75</v>
      </c>
      <c r="R632" s="24" t="s">
        <v>75</v>
      </c>
      <c r="S632" s="24" t="s">
        <v>75</v>
      </c>
      <c r="T632" s="24" t="s">
        <v>75</v>
      </c>
      <c r="U632" s="24" t="s">
        <v>75</v>
      </c>
    </row>
    <row r="633">
      <c r="J633" s="24" t="s">
        <v>75</v>
      </c>
      <c r="K633" s="24" t="s">
        <v>75</v>
      </c>
      <c r="L633" s="24" t="s">
        <v>75</v>
      </c>
      <c r="M633" s="24" t="s">
        <v>75</v>
      </c>
      <c r="O633" s="24" t="s">
        <v>75</v>
      </c>
      <c r="P633" s="24" t="s">
        <v>75</v>
      </c>
      <c r="Q633" s="24" t="s">
        <v>75</v>
      </c>
      <c r="R633" s="24" t="s">
        <v>75</v>
      </c>
      <c r="S633" s="24" t="s">
        <v>75</v>
      </c>
      <c r="T633" s="24" t="s">
        <v>75</v>
      </c>
      <c r="U633" s="24" t="s">
        <v>75</v>
      </c>
    </row>
    <row r="634">
      <c r="J634" s="24" t="s">
        <v>75</v>
      </c>
      <c r="K634" s="24" t="s">
        <v>75</v>
      </c>
      <c r="L634" s="24" t="s">
        <v>75</v>
      </c>
      <c r="M634" s="24" t="s">
        <v>75</v>
      </c>
      <c r="O634" s="24" t="s">
        <v>75</v>
      </c>
      <c r="P634" s="24" t="s">
        <v>75</v>
      </c>
      <c r="Q634" s="24" t="s">
        <v>75</v>
      </c>
      <c r="R634" s="24" t="s">
        <v>75</v>
      </c>
      <c r="S634" s="24" t="s">
        <v>75</v>
      </c>
      <c r="T634" s="24" t="s">
        <v>75</v>
      </c>
      <c r="U634" s="24" t="s">
        <v>75</v>
      </c>
    </row>
    <row r="635">
      <c r="J635" s="24" t="s">
        <v>75</v>
      </c>
      <c r="K635" s="24" t="s">
        <v>75</v>
      </c>
      <c r="L635" s="24" t="s">
        <v>75</v>
      </c>
      <c r="M635" s="24" t="s">
        <v>75</v>
      </c>
      <c r="O635" s="24" t="s">
        <v>75</v>
      </c>
      <c r="P635" s="24" t="s">
        <v>75</v>
      </c>
      <c r="Q635" s="24" t="s">
        <v>75</v>
      </c>
      <c r="R635" s="24" t="s">
        <v>75</v>
      </c>
      <c r="S635" s="24" t="s">
        <v>75</v>
      </c>
      <c r="T635" s="24" t="s">
        <v>75</v>
      </c>
      <c r="U635" s="24" t="s">
        <v>75</v>
      </c>
    </row>
    <row r="636">
      <c r="J636" s="24" t="s">
        <v>75</v>
      </c>
      <c r="K636" s="24" t="s">
        <v>75</v>
      </c>
      <c r="L636" s="24" t="s">
        <v>75</v>
      </c>
      <c r="M636" s="24" t="s">
        <v>75</v>
      </c>
      <c r="O636" s="24" t="s">
        <v>75</v>
      </c>
      <c r="P636" s="24" t="s">
        <v>75</v>
      </c>
      <c r="Q636" s="24" t="s">
        <v>75</v>
      </c>
      <c r="R636" s="24" t="s">
        <v>75</v>
      </c>
      <c r="S636" s="24" t="s">
        <v>75</v>
      </c>
      <c r="T636" s="24" t="s">
        <v>75</v>
      </c>
      <c r="U636" s="24" t="s">
        <v>75</v>
      </c>
    </row>
    <row r="637">
      <c r="J637" s="24" t="s">
        <v>75</v>
      </c>
      <c r="K637" s="24" t="s">
        <v>75</v>
      </c>
      <c r="L637" s="24" t="s">
        <v>75</v>
      </c>
      <c r="M637" s="24" t="s">
        <v>75</v>
      </c>
      <c r="O637" s="24" t="s">
        <v>75</v>
      </c>
      <c r="P637" s="24" t="s">
        <v>75</v>
      </c>
      <c r="Q637" s="24" t="s">
        <v>75</v>
      </c>
      <c r="R637" s="24" t="s">
        <v>75</v>
      </c>
      <c r="S637" s="24" t="s">
        <v>75</v>
      </c>
      <c r="T637" s="24" t="s">
        <v>75</v>
      </c>
      <c r="U637" s="24" t="s">
        <v>75</v>
      </c>
    </row>
    <row r="638">
      <c r="J638" s="24" t="s">
        <v>75</v>
      </c>
      <c r="K638" s="24" t="s">
        <v>75</v>
      </c>
      <c r="L638" s="24" t="s">
        <v>75</v>
      </c>
      <c r="M638" s="24" t="s">
        <v>75</v>
      </c>
      <c r="O638" s="24" t="s">
        <v>75</v>
      </c>
      <c r="P638" s="24" t="s">
        <v>75</v>
      </c>
      <c r="Q638" s="24" t="s">
        <v>75</v>
      </c>
      <c r="R638" s="24" t="s">
        <v>75</v>
      </c>
      <c r="S638" s="24" t="s">
        <v>75</v>
      </c>
      <c r="T638" s="24" t="s">
        <v>75</v>
      </c>
      <c r="U638" s="24" t="s">
        <v>75</v>
      </c>
    </row>
    <row r="639">
      <c r="J639" s="24" t="s">
        <v>75</v>
      </c>
      <c r="K639" s="24" t="s">
        <v>75</v>
      </c>
      <c r="L639" s="24" t="s">
        <v>75</v>
      </c>
      <c r="M639" s="24" t="s">
        <v>75</v>
      </c>
      <c r="O639" s="24" t="s">
        <v>75</v>
      </c>
      <c r="P639" s="24" t="s">
        <v>75</v>
      </c>
      <c r="Q639" s="24" t="s">
        <v>75</v>
      </c>
      <c r="R639" s="24" t="s">
        <v>75</v>
      </c>
      <c r="S639" s="24" t="s">
        <v>75</v>
      </c>
      <c r="T639" s="24" t="s">
        <v>75</v>
      </c>
      <c r="U639" s="24" t="s">
        <v>75</v>
      </c>
    </row>
    <row r="640">
      <c r="J640" s="24" t="s">
        <v>75</v>
      </c>
      <c r="K640" s="24" t="s">
        <v>75</v>
      </c>
      <c r="L640" s="24" t="s">
        <v>75</v>
      </c>
      <c r="M640" s="24" t="s">
        <v>75</v>
      </c>
      <c r="O640" s="24" t="s">
        <v>75</v>
      </c>
      <c r="P640" s="24" t="s">
        <v>75</v>
      </c>
      <c r="Q640" s="24" t="s">
        <v>75</v>
      </c>
      <c r="R640" s="24" t="s">
        <v>75</v>
      </c>
      <c r="S640" s="24" t="s">
        <v>75</v>
      </c>
      <c r="T640" s="24" t="s">
        <v>75</v>
      </c>
      <c r="U640" s="24" t="s">
        <v>75</v>
      </c>
    </row>
    <row r="641">
      <c r="J641" s="24" t="s">
        <v>75</v>
      </c>
      <c r="K641" s="24" t="s">
        <v>75</v>
      </c>
      <c r="L641" s="24" t="s">
        <v>75</v>
      </c>
      <c r="M641" s="24" t="s">
        <v>75</v>
      </c>
      <c r="O641" s="24" t="s">
        <v>75</v>
      </c>
      <c r="P641" s="24" t="s">
        <v>75</v>
      </c>
      <c r="Q641" s="24" t="s">
        <v>75</v>
      </c>
      <c r="R641" s="24" t="s">
        <v>75</v>
      </c>
      <c r="S641" s="24" t="s">
        <v>75</v>
      </c>
      <c r="T641" s="24" t="s">
        <v>75</v>
      </c>
      <c r="U641" s="24" t="s">
        <v>75</v>
      </c>
    </row>
    <row r="642">
      <c r="J642" s="24" t="s">
        <v>75</v>
      </c>
      <c r="K642" s="24" t="s">
        <v>75</v>
      </c>
      <c r="L642" s="24" t="s">
        <v>75</v>
      </c>
      <c r="M642" s="24" t="s">
        <v>75</v>
      </c>
      <c r="O642" s="24" t="s">
        <v>75</v>
      </c>
      <c r="P642" s="24" t="s">
        <v>75</v>
      </c>
      <c r="Q642" s="24" t="s">
        <v>75</v>
      </c>
      <c r="R642" s="24" t="s">
        <v>75</v>
      </c>
      <c r="S642" s="24" t="s">
        <v>75</v>
      </c>
      <c r="T642" s="24" t="s">
        <v>75</v>
      </c>
      <c r="U642" s="24" t="s">
        <v>75</v>
      </c>
    </row>
    <row r="643">
      <c r="J643" s="24" t="s">
        <v>75</v>
      </c>
      <c r="K643" s="24" t="s">
        <v>75</v>
      </c>
      <c r="L643" s="24" t="s">
        <v>75</v>
      </c>
      <c r="M643" s="24" t="s">
        <v>75</v>
      </c>
      <c r="O643" s="24" t="s">
        <v>75</v>
      </c>
      <c r="P643" s="24" t="s">
        <v>75</v>
      </c>
      <c r="Q643" s="24" t="s">
        <v>75</v>
      </c>
      <c r="R643" s="24" t="s">
        <v>75</v>
      </c>
      <c r="S643" s="24" t="s">
        <v>75</v>
      </c>
      <c r="T643" s="24" t="s">
        <v>75</v>
      </c>
      <c r="U643" s="24" t="s">
        <v>75</v>
      </c>
    </row>
    <row r="644">
      <c r="J644" s="24" t="s">
        <v>75</v>
      </c>
      <c r="K644" s="24" t="s">
        <v>75</v>
      </c>
      <c r="L644" s="24" t="s">
        <v>75</v>
      </c>
      <c r="M644" s="24" t="s">
        <v>75</v>
      </c>
      <c r="O644" s="24" t="s">
        <v>75</v>
      </c>
      <c r="P644" s="24" t="s">
        <v>75</v>
      </c>
      <c r="Q644" s="24" t="s">
        <v>75</v>
      </c>
      <c r="R644" s="24" t="s">
        <v>75</v>
      </c>
      <c r="S644" s="24" t="s">
        <v>75</v>
      </c>
      <c r="T644" s="24" t="s">
        <v>75</v>
      </c>
      <c r="U644" s="24" t="s">
        <v>75</v>
      </c>
    </row>
    <row r="645">
      <c r="J645" s="24" t="s">
        <v>75</v>
      </c>
      <c r="K645" s="24" t="s">
        <v>75</v>
      </c>
      <c r="L645" s="24" t="s">
        <v>75</v>
      </c>
      <c r="M645" s="24" t="s">
        <v>75</v>
      </c>
      <c r="O645" s="24" t="s">
        <v>75</v>
      </c>
      <c r="P645" s="24" t="s">
        <v>75</v>
      </c>
      <c r="Q645" s="24" t="s">
        <v>75</v>
      </c>
      <c r="R645" s="24" t="s">
        <v>75</v>
      </c>
      <c r="S645" s="24" t="s">
        <v>75</v>
      </c>
      <c r="T645" s="24" t="s">
        <v>75</v>
      </c>
      <c r="U645" s="24" t="s">
        <v>75</v>
      </c>
    </row>
    <row r="646">
      <c r="J646" s="24" t="s">
        <v>75</v>
      </c>
      <c r="K646" s="24" t="s">
        <v>75</v>
      </c>
      <c r="L646" s="24" t="s">
        <v>75</v>
      </c>
      <c r="M646" s="24" t="s">
        <v>75</v>
      </c>
      <c r="O646" s="24" t="s">
        <v>75</v>
      </c>
      <c r="P646" s="24" t="s">
        <v>75</v>
      </c>
      <c r="Q646" s="24" t="s">
        <v>75</v>
      </c>
      <c r="R646" s="24" t="s">
        <v>75</v>
      </c>
      <c r="S646" s="24" t="s">
        <v>75</v>
      </c>
      <c r="T646" s="24" t="s">
        <v>75</v>
      </c>
      <c r="U646" s="24" t="s">
        <v>75</v>
      </c>
    </row>
    <row r="647">
      <c r="J647" s="24" t="s">
        <v>75</v>
      </c>
      <c r="K647" s="24" t="s">
        <v>75</v>
      </c>
      <c r="L647" s="24" t="s">
        <v>75</v>
      </c>
      <c r="M647" s="24" t="s">
        <v>75</v>
      </c>
      <c r="O647" s="24" t="s">
        <v>75</v>
      </c>
      <c r="P647" s="24" t="s">
        <v>75</v>
      </c>
      <c r="Q647" s="24" t="s">
        <v>75</v>
      </c>
      <c r="R647" s="24" t="s">
        <v>75</v>
      </c>
      <c r="S647" s="24" t="s">
        <v>75</v>
      </c>
      <c r="T647" s="24" t="s">
        <v>75</v>
      </c>
      <c r="U647" s="24" t="s">
        <v>75</v>
      </c>
    </row>
    <row r="648">
      <c r="J648" s="24" t="s">
        <v>75</v>
      </c>
      <c r="K648" s="24" t="s">
        <v>75</v>
      </c>
      <c r="L648" s="24" t="s">
        <v>75</v>
      </c>
      <c r="M648" s="24" t="s">
        <v>75</v>
      </c>
      <c r="O648" s="24" t="s">
        <v>75</v>
      </c>
      <c r="P648" s="24" t="s">
        <v>75</v>
      </c>
      <c r="Q648" s="24" t="s">
        <v>75</v>
      </c>
      <c r="R648" s="24" t="s">
        <v>75</v>
      </c>
      <c r="S648" s="24" t="s">
        <v>75</v>
      </c>
      <c r="T648" s="24" t="s">
        <v>75</v>
      </c>
      <c r="U648" s="24" t="s">
        <v>75</v>
      </c>
    </row>
    <row r="649">
      <c r="J649" s="24" t="s">
        <v>75</v>
      </c>
      <c r="K649" s="24" t="s">
        <v>75</v>
      </c>
      <c r="L649" s="24" t="s">
        <v>75</v>
      </c>
      <c r="M649" s="24" t="s">
        <v>75</v>
      </c>
      <c r="O649" s="24" t="s">
        <v>75</v>
      </c>
      <c r="P649" s="24" t="s">
        <v>75</v>
      </c>
      <c r="Q649" s="24" t="s">
        <v>75</v>
      </c>
      <c r="R649" s="24" t="s">
        <v>75</v>
      </c>
      <c r="S649" s="24" t="s">
        <v>75</v>
      </c>
      <c r="T649" s="24" t="s">
        <v>75</v>
      </c>
      <c r="U649" s="24" t="s">
        <v>75</v>
      </c>
    </row>
    <row r="650">
      <c r="J650" s="24" t="s">
        <v>75</v>
      </c>
      <c r="K650" s="24" t="s">
        <v>75</v>
      </c>
      <c r="L650" s="24" t="s">
        <v>75</v>
      </c>
      <c r="M650" s="24" t="s">
        <v>75</v>
      </c>
      <c r="O650" s="24" t="s">
        <v>75</v>
      </c>
      <c r="P650" s="24" t="s">
        <v>75</v>
      </c>
      <c r="Q650" s="24" t="s">
        <v>75</v>
      </c>
      <c r="R650" s="24" t="s">
        <v>75</v>
      </c>
      <c r="S650" s="24" t="s">
        <v>75</v>
      </c>
      <c r="T650" s="24" t="s">
        <v>75</v>
      </c>
      <c r="U650" s="24" t="s">
        <v>75</v>
      </c>
    </row>
    <row r="651">
      <c r="J651" s="24" t="s">
        <v>75</v>
      </c>
      <c r="K651" s="24" t="s">
        <v>75</v>
      </c>
      <c r="L651" s="24" t="s">
        <v>75</v>
      </c>
      <c r="M651" s="24" t="s">
        <v>75</v>
      </c>
      <c r="O651" s="24" t="s">
        <v>75</v>
      </c>
      <c r="P651" s="24" t="s">
        <v>75</v>
      </c>
      <c r="Q651" s="24" t="s">
        <v>75</v>
      </c>
      <c r="R651" s="24" t="s">
        <v>75</v>
      </c>
      <c r="S651" s="24" t="s">
        <v>75</v>
      </c>
      <c r="T651" s="24" t="s">
        <v>75</v>
      </c>
      <c r="U651" s="24" t="s">
        <v>75</v>
      </c>
    </row>
    <row r="652">
      <c r="J652" s="24" t="s">
        <v>75</v>
      </c>
      <c r="K652" s="24" t="s">
        <v>75</v>
      </c>
      <c r="L652" s="24" t="s">
        <v>75</v>
      </c>
      <c r="M652" s="24" t="s">
        <v>75</v>
      </c>
      <c r="O652" s="24" t="s">
        <v>75</v>
      </c>
      <c r="P652" s="24" t="s">
        <v>75</v>
      </c>
      <c r="Q652" s="24" t="s">
        <v>75</v>
      </c>
      <c r="R652" s="24" t="s">
        <v>75</v>
      </c>
      <c r="S652" s="24" t="s">
        <v>75</v>
      </c>
      <c r="T652" s="24" t="s">
        <v>75</v>
      </c>
      <c r="U652" s="24" t="s">
        <v>75</v>
      </c>
    </row>
    <row r="653">
      <c r="J653" s="24" t="s">
        <v>75</v>
      </c>
      <c r="K653" s="24" t="s">
        <v>75</v>
      </c>
      <c r="L653" s="24" t="s">
        <v>75</v>
      </c>
      <c r="M653" s="24" t="s">
        <v>75</v>
      </c>
      <c r="O653" s="24" t="s">
        <v>75</v>
      </c>
      <c r="P653" s="24" t="s">
        <v>75</v>
      </c>
      <c r="Q653" s="24" t="s">
        <v>75</v>
      </c>
      <c r="R653" s="24" t="s">
        <v>75</v>
      </c>
      <c r="S653" s="24" t="s">
        <v>75</v>
      </c>
      <c r="T653" s="24" t="s">
        <v>75</v>
      </c>
      <c r="U653" s="24" t="s">
        <v>75</v>
      </c>
    </row>
    <row r="654">
      <c r="J654" s="24" t="s">
        <v>75</v>
      </c>
      <c r="K654" s="24" t="s">
        <v>75</v>
      </c>
      <c r="L654" s="24" t="s">
        <v>75</v>
      </c>
      <c r="M654" s="24" t="s">
        <v>75</v>
      </c>
      <c r="O654" s="24" t="s">
        <v>75</v>
      </c>
      <c r="P654" s="24" t="s">
        <v>75</v>
      </c>
      <c r="Q654" s="24" t="s">
        <v>75</v>
      </c>
      <c r="R654" s="24" t="s">
        <v>75</v>
      </c>
      <c r="S654" s="24" t="s">
        <v>75</v>
      </c>
      <c r="T654" s="24" t="s">
        <v>75</v>
      </c>
      <c r="U654" s="24" t="s">
        <v>75</v>
      </c>
    </row>
    <row r="655">
      <c r="J655" s="24" t="s">
        <v>75</v>
      </c>
      <c r="K655" s="24" t="s">
        <v>75</v>
      </c>
      <c r="L655" s="24" t="s">
        <v>75</v>
      </c>
      <c r="M655" s="24" t="s">
        <v>75</v>
      </c>
      <c r="O655" s="24" t="s">
        <v>75</v>
      </c>
      <c r="P655" s="24" t="s">
        <v>75</v>
      </c>
      <c r="Q655" s="24" t="s">
        <v>75</v>
      </c>
      <c r="R655" s="24" t="s">
        <v>75</v>
      </c>
      <c r="S655" s="24" t="s">
        <v>75</v>
      </c>
      <c r="T655" s="24" t="s">
        <v>75</v>
      </c>
      <c r="U655" s="24" t="s">
        <v>75</v>
      </c>
    </row>
    <row r="656">
      <c r="J656" s="24" t="s">
        <v>75</v>
      </c>
      <c r="K656" s="24" t="s">
        <v>75</v>
      </c>
      <c r="L656" s="24" t="s">
        <v>75</v>
      </c>
      <c r="M656" s="24" t="s">
        <v>75</v>
      </c>
      <c r="O656" s="24" t="s">
        <v>75</v>
      </c>
      <c r="P656" s="24" t="s">
        <v>75</v>
      </c>
      <c r="Q656" s="24" t="s">
        <v>75</v>
      </c>
      <c r="R656" s="24" t="s">
        <v>75</v>
      </c>
      <c r="S656" s="24" t="s">
        <v>75</v>
      </c>
      <c r="T656" s="24" t="s">
        <v>75</v>
      </c>
      <c r="U656" s="24" t="s">
        <v>75</v>
      </c>
    </row>
    <row r="657">
      <c r="J657" s="24" t="s">
        <v>75</v>
      </c>
      <c r="K657" s="24" t="s">
        <v>75</v>
      </c>
      <c r="L657" s="24" t="s">
        <v>75</v>
      </c>
      <c r="M657" s="24" t="s">
        <v>75</v>
      </c>
      <c r="O657" s="24" t="s">
        <v>75</v>
      </c>
      <c r="P657" s="24" t="s">
        <v>75</v>
      </c>
      <c r="Q657" s="24" t="s">
        <v>75</v>
      </c>
      <c r="R657" s="24" t="s">
        <v>75</v>
      </c>
      <c r="S657" s="24" t="s">
        <v>75</v>
      </c>
      <c r="T657" s="24" t="s">
        <v>75</v>
      </c>
      <c r="U657" s="24" t="s">
        <v>75</v>
      </c>
    </row>
    <row r="658">
      <c r="J658" s="24" t="s">
        <v>75</v>
      </c>
      <c r="K658" s="24" t="s">
        <v>75</v>
      </c>
      <c r="L658" s="24" t="s">
        <v>75</v>
      </c>
      <c r="M658" s="24" t="s">
        <v>75</v>
      </c>
      <c r="O658" s="24" t="s">
        <v>75</v>
      </c>
      <c r="P658" s="24" t="s">
        <v>75</v>
      </c>
      <c r="Q658" s="24" t="s">
        <v>75</v>
      </c>
      <c r="R658" s="24" t="s">
        <v>75</v>
      </c>
      <c r="S658" s="24" t="s">
        <v>75</v>
      </c>
      <c r="T658" s="24" t="s">
        <v>75</v>
      </c>
      <c r="U658" s="24" t="s">
        <v>75</v>
      </c>
    </row>
    <row r="659">
      <c r="J659" s="24" t="s">
        <v>75</v>
      </c>
      <c r="K659" s="24" t="s">
        <v>75</v>
      </c>
      <c r="L659" s="24" t="s">
        <v>75</v>
      </c>
      <c r="M659" s="24" t="s">
        <v>75</v>
      </c>
      <c r="O659" s="24" t="s">
        <v>75</v>
      </c>
      <c r="P659" s="24" t="s">
        <v>75</v>
      </c>
      <c r="Q659" s="24" t="s">
        <v>75</v>
      </c>
      <c r="R659" s="24" t="s">
        <v>75</v>
      </c>
      <c r="S659" s="24" t="s">
        <v>75</v>
      </c>
      <c r="T659" s="24" t="s">
        <v>75</v>
      </c>
      <c r="U659" s="24" t="s">
        <v>75</v>
      </c>
    </row>
    <row r="660">
      <c r="J660" s="24" t="s">
        <v>75</v>
      </c>
      <c r="K660" s="24" t="s">
        <v>75</v>
      </c>
      <c r="L660" s="24" t="s">
        <v>75</v>
      </c>
      <c r="M660" s="24" t="s">
        <v>75</v>
      </c>
      <c r="O660" s="24" t="s">
        <v>75</v>
      </c>
      <c r="P660" s="24" t="s">
        <v>75</v>
      </c>
      <c r="Q660" s="24" t="s">
        <v>75</v>
      </c>
      <c r="R660" s="24" t="s">
        <v>75</v>
      </c>
      <c r="S660" s="24" t="s">
        <v>75</v>
      </c>
      <c r="T660" s="24" t="s">
        <v>75</v>
      </c>
      <c r="U660" s="24" t="s">
        <v>75</v>
      </c>
    </row>
    <row r="661">
      <c r="J661" s="24" t="s">
        <v>75</v>
      </c>
      <c r="K661" s="24" t="s">
        <v>75</v>
      </c>
      <c r="L661" s="24" t="s">
        <v>75</v>
      </c>
      <c r="M661" s="24" t="s">
        <v>75</v>
      </c>
      <c r="O661" s="24" t="s">
        <v>75</v>
      </c>
      <c r="P661" s="24" t="s">
        <v>75</v>
      </c>
      <c r="Q661" s="24" t="s">
        <v>75</v>
      </c>
      <c r="R661" s="24" t="s">
        <v>75</v>
      </c>
      <c r="S661" s="24" t="s">
        <v>75</v>
      </c>
      <c r="T661" s="24" t="s">
        <v>75</v>
      </c>
      <c r="U661" s="24" t="s">
        <v>75</v>
      </c>
    </row>
    <row r="662">
      <c r="J662" s="24" t="s">
        <v>75</v>
      </c>
      <c r="K662" s="24" t="s">
        <v>75</v>
      </c>
      <c r="L662" s="24" t="s">
        <v>75</v>
      </c>
      <c r="M662" s="24" t="s">
        <v>75</v>
      </c>
      <c r="O662" s="24" t="s">
        <v>75</v>
      </c>
      <c r="P662" s="24" t="s">
        <v>75</v>
      </c>
      <c r="Q662" s="24" t="s">
        <v>75</v>
      </c>
      <c r="R662" s="24" t="s">
        <v>75</v>
      </c>
      <c r="S662" s="24" t="s">
        <v>75</v>
      </c>
      <c r="T662" s="24" t="s">
        <v>75</v>
      </c>
      <c r="U662" s="24" t="s">
        <v>75</v>
      </c>
    </row>
    <row r="663">
      <c r="J663" s="24" t="s">
        <v>75</v>
      </c>
      <c r="K663" s="24" t="s">
        <v>75</v>
      </c>
      <c r="L663" s="24" t="s">
        <v>75</v>
      </c>
      <c r="M663" s="24" t="s">
        <v>75</v>
      </c>
      <c r="O663" s="24" t="s">
        <v>75</v>
      </c>
      <c r="P663" s="24" t="s">
        <v>75</v>
      </c>
      <c r="Q663" s="24" t="s">
        <v>75</v>
      </c>
      <c r="R663" s="24" t="s">
        <v>75</v>
      </c>
      <c r="S663" s="24" t="s">
        <v>75</v>
      </c>
      <c r="T663" s="24" t="s">
        <v>75</v>
      </c>
      <c r="U663" s="24" t="s">
        <v>75</v>
      </c>
    </row>
    <row r="664">
      <c r="J664" s="24" t="s">
        <v>75</v>
      </c>
      <c r="K664" s="24" t="s">
        <v>75</v>
      </c>
      <c r="L664" s="24" t="s">
        <v>75</v>
      </c>
      <c r="M664" s="24" t="s">
        <v>75</v>
      </c>
      <c r="O664" s="24" t="s">
        <v>75</v>
      </c>
      <c r="P664" s="24" t="s">
        <v>75</v>
      </c>
      <c r="Q664" s="24" t="s">
        <v>75</v>
      </c>
      <c r="R664" s="24" t="s">
        <v>75</v>
      </c>
      <c r="S664" s="24" t="s">
        <v>75</v>
      </c>
      <c r="T664" s="24" t="s">
        <v>75</v>
      </c>
      <c r="U664" s="24" t="s">
        <v>75</v>
      </c>
    </row>
    <row r="665">
      <c r="J665" s="24" t="s">
        <v>75</v>
      </c>
      <c r="K665" s="24" t="s">
        <v>75</v>
      </c>
      <c r="L665" s="24" t="s">
        <v>75</v>
      </c>
      <c r="M665" s="24" t="s">
        <v>75</v>
      </c>
      <c r="O665" s="24" t="s">
        <v>75</v>
      </c>
      <c r="P665" s="24" t="s">
        <v>75</v>
      </c>
      <c r="Q665" s="24" t="s">
        <v>75</v>
      </c>
      <c r="R665" s="24" t="s">
        <v>75</v>
      </c>
      <c r="S665" s="24" t="s">
        <v>75</v>
      </c>
      <c r="T665" s="24" t="s">
        <v>75</v>
      </c>
      <c r="U665" s="24" t="s">
        <v>75</v>
      </c>
    </row>
    <row r="666">
      <c r="J666" s="24" t="s">
        <v>75</v>
      </c>
      <c r="K666" s="24" t="s">
        <v>75</v>
      </c>
      <c r="L666" s="24" t="s">
        <v>75</v>
      </c>
      <c r="M666" s="24" t="s">
        <v>75</v>
      </c>
      <c r="O666" s="24" t="s">
        <v>75</v>
      </c>
      <c r="P666" s="24" t="s">
        <v>75</v>
      </c>
      <c r="Q666" s="24" t="s">
        <v>75</v>
      </c>
      <c r="R666" s="24" t="s">
        <v>75</v>
      </c>
      <c r="S666" s="24" t="s">
        <v>75</v>
      </c>
      <c r="T666" s="24" t="s">
        <v>75</v>
      </c>
      <c r="U666" s="24" t="s">
        <v>75</v>
      </c>
    </row>
    <row r="667">
      <c r="J667" s="24" t="s">
        <v>75</v>
      </c>
      <c r="K667" s="24" t="s">
        <v>75</v>
      </c>
      <c r="L667" s="24" t="s">
        <v>75</v>
      </c>
      <c r="M667" s="24" t="s">
        <v>75</v>
      </c>
      <c r="O667" s="24" t="s">
        <v>75</v>
      </c>
      <c r="P667" s="24" t="s">
        <v>75</v>
      </c>
      <c r="Q667" s="24" t="s">
        <v>75</v>
      </c>
      <c r="R667" s="24" t="s">
        <v>75</v>
      </c>
      <c r="S667" s="24" t="s">
        <v>75</v>
      </c>
      <c r="T667" s="24" t="s">
        <v>75</v>
      </c>
      <c r="U667" s="24" t="s">
        <v>75</v>
      </c>
    </row>
    <row r="668">
      <c r="J668" s="24" t="s">
        <v>75</v>
      </c>
      <c r="K668" s="24" t="s">
        <v>75</v>
      </c>
      <c r="L668" s="24" t="s">
        <v>75</v>
      </c>
      <c r="M668" s="24" t="s">
        <v>75</v>
      </c>
      <c r="O668" s="24" t="s">
        <v>75</v>
      </c>
      <c r="P668" s="24" t="s">
        <v>75</v>
      </c>
      <c r="Q668" s="24" t="s">
        <v>75</v>
      </c>
      <c r="R668" s="24" t="s">
        <v>75</v>
      </c>
      <c r="S668" s="24" t="s">
        <v>75</v>
      </c>
      <c r="T668" s="24" t="s">
        <v>75</v>
      </c>
      <c r="U668" s="24" t="s">
        <v>75</v>
      </c>
    </row>
    <row r="669">
      <c r="J669" s="24" t="s">
        <v>75</v>
      </c>
      <c r="K669" s="24" t="s">
        <v>75</v>
      </c>
      <c r="L669" s="24" t="s">
        <v>75</v>
      </c>
      <c r="M669" s="24" t="s">
        <v>75</v>
      </c>
      <c r="O669" s="24" t="s">
        <v>75</v>
      </c>
      <c r="P669" s="24" t="s">
        <v>75</v>
      </c>
      <c r="Q669" s="24" t="s">
        <v>75</v>
      </c>
      <c r="R669" s="24" t="s">
        <v>75</v>
      </c>
      <c r="S669" s="24" t="s">
        <v>75</v>
      </c>
      <c r="T669" s="24" t="s">
        <v>75</v>
      </c>
      <c r="U669" s="24" t="s">
        <v>75</v>
      </c>
    </row>
    <row r="670">
      <c r="J670" s="24" t="s">
        <v>75</v>
      </c>
      <c r="K670" s="24" t="s">
        <v>75</v>
      </c>
      <c r="L670" s="24" t="s">
        <v>75</v>
      </c>
      <c r="M670" s="24" t="s">
        <v>75</v>
      </c>
      <c r="O670" s="24" t="s">
        <v>75</v>
      </c>
      <c r="P670" s="24" t="s">
        <v>75</v>
      </c>
      <c r="Q670" s="24" t="s">
        <v>75</v>
      </c>
      <c r="R670" s="24" t="s">
        <v>75</v>
      </c>
      <c r="S670" s="24" t="s">
        <v>75</v>
      </c>
      <c r="T670" s="24" t="s">
        <v>75</v>
      </c>
      <c r="U670" s="24" t="s">
        <v>75</v>
      </c>
    </row>
    <row r="671">
      <c r="J671" s="24" t="s">
        <v>75</v>
      </c>
      <c r="K671" s="24" t="s">
        <v>75</v>
      </c>
      <c r="L671" s="24" t="s">
        <v>75</v>
      </c>
      <c r="M671" s="24" t="s">
        <v>75</v>
      </c>
      <c r="O671" s="24" t="s">
        <v>75</v>
      </c>
      <c r="P671" s="24" t="s">
        <v>75</v>
      </c>
      <c r="Q671" s="24" t="s">
        <v>75</v>
      </c>
      <c r="R671" s="24" t="s">
        <v>75</v>
      </c>
      <c r="S671" s="24" t="s">
        <v>75</v>
      </c>
      <c r="T671" s="24" t="s">
        <v>75</v>
      </c>
      <c r="U671" s="24" t="s">
        <v>75</v>
      </c>
    </row>
    <row r="672">
      <c r="J672" s="24" t="s">
        <v>75</v>
      </c>
      <c r="K672" s="24" t="s">
        <v>75</v>
      </c>
      <c r="L672" s="24" t="s">
        <v>75</v>
      </c>
      <c r="M672" s="24" t="s">
        <v>75</v>
      </c>
      <c r="O672" s="24" t="s">
        <v>75</v>
      </c>
      <c r="P672" s="24" t="s">
        <v>75</v>
      </c>
      <c r="Q672" s="24" t="s">
        <v>75</v>
      </c>
      <c r="R672" s="24" t="s">
        <v>75</v>
      </c>
      <c r="S672" s="24" t="s">
        <v>75</v>
      </c>
      <c r="T672" s="24" t="s">
        <v>75</v>
      </c>
      <c r="U672" s="24" t="s">
        <v>75</v>
      </c>
    </row>
    <row r="673">
      <c r="J673" s="24" t="s">
        <v>75</v>
      </c>
      <c r="K673" s="24" t="s">
        <v>75</v>
      </c>
      <c r="L673" s="24" t="s">
        <v>75</v>
      </c>
      <c r="M673" s="24" t="s">
        <v>75</v>
      </c>
      <c r="O673" s="24" t="s">
        <v>75</v>
      </c>
      <c r="P673" s="24" t="s">
        <v>75</v>
      </c>
      <c r="Q673" s="24" t="s">
        <v>75</v>
      </c>
      <c r="R673" s="24" t="s">
        <v>75</v>
      </c>
      <c r="S673" s="24" t="s">
        <v>75</v>
      </c>
      <c r="T673" s="24" t="s">
        <v>75</v>
      </c>
      <c r="U673" s="24" t="s">
        <v>75</v>
      </c>
    </row>
    <row r="674">
      <c r="J674" s="24" t="s">
        <v>75</v>
      </c>
      <c r="K674" s="24" t="s">
        <v>75</v>
      </c>
      <c r="L674" s="24" t="s">
        <v>75</v>
      </c>
      <c r="M674" s="24" t="s">
        <v>75</v>
      </c>
      <c r="O674" s="24" t="s">
        <v>75</v>
      </c>
      <c r="P674" s="24" t="s">
        <v>75</v>
      </c>
      <c r="Q674" s="24" t="s">
        <v>75</v>
      </c>
      <c r="R674" s="24" t="s">
        <v>75</v>
      </c>
      <c r="S674" s="24" t="s">
        <v>75</v>
      </c>
      <c r="T674" s="24" t="s">
        <v>75</v>
      </c>
      <c r="U674" s="24" t="s">
        <v>75</v>
      </c>
    </row>
    <row r="675">
      <c r="J675" s="24" t="s">
        <v>75</v>
      </c>
      <c r="K675" s="24" t="s">
        <v>75</v>
      </c>
      <c r="L675" s="24" t="s">
        <v>75</v>
      </c>
      <c r="M675" s="24" t="s">
        <v>75</v>
      </c>
      <c r="O675" s="24" t="s">
        <v>75</v>
      </c>
      <c r="P675" s="24" t="s">
        <v>75</v>
      </c>
      <c r="Q675" s="24" t="s">
        <v>75</v>
      </c>
      <c r="R675" s="24" t="s">
        <v>75</v>
      </c>
      <c r="S675" s="24" t="s">
        <v>75</v>
      </c>
      <c r="T675" s="24" t="s">
        <v>75</v>
      </c>
      <c r="U675" s="24" t="s">
        <v>75</v>
      </c>
    </row>
    <row r="676">
      <c r="J676" s="24" t="s">
        <v>75</v>
      </c>
      <c r="K676" s="24" t="s">
        <v>75</v>
      </c>
      <c r="L676" s="24" t="s">
        <v>75</v>
      </c>
      <c r="M676" s="24" t="s">
        <v>75</v>
      </c>
      <c r="O676" s="24" t="s">
        <v>75</v>
      </c>
      <c r="P676" s="24" t="s">
        <v>75</v>
      </c>
      <c r="Q676" s="24" t="s">
        <v>75</v>
      </c>
      <c r="R676" s="24" t="s">
        <v>75</v>
      </c>
      <c r="S676" s="24" t="s">
        <v>75</v>
      </c>
      <c r="T676" s="24" t="s">
        <v>75</v>
      </c>
      <c r="U676" s="24" t="s">
        <v>75</v>
      </c>
    </row>
    <row r="677">
      <c r="J677" s="24" t="s">
        <v>75</v>
      </c>
      <c r="K677" s="24" t="s">
        <v>75</v>
      </c>
      <c r="L677" s="24" t="s">
        <v>75</v>
      </c>
      <c r="M677" s="24" t="s">
        <v>75</v>
      </c>
      <c r="O677" s="24" t="s">
        <v>75</v>
      </c>
      <c r="P677" s="24" t="s">
        <v>75</v>
      </c>
      <c r="Q677" s="24" t="s">
        <v>75</v>
      </c>
      <c r="R677" s="24" t="s">
        <v>75</v>
      </c>
      <c r="S677" s="24" t="s">
        <v>75</v>
      </c>
      <c r="T677" s="24" t="s">
        <v>75</v>
      </c>
      <c r="U677" s="24" t="s">
        <v>75</v>
      </c>
    </row>
    <row r="678">
      <c r="J678" s="24" t="s">
        <v>75</v>
      </c>
      <c r="K678" s="24" t="s">
        <v>75</v>
      </c>
      <c r="L678" s="24" t="s">
        <v>75</v>
      </c>
      <c r="M678" s="24" t="s">
        <v>75</v>
      </c>
      <c r="O678" s="24" t="s">
        <v>75</v>
      </c>
      <c r="P678" s="24" t="s">
        <v>75</v>
      </c>
      <c r="Q678" s="24" t="s">
        <v>75</v>
      </c>
      <c r="R678" s="24" t="s">
        <v>75</v>
      </c>
      <c r="S678" s="24" t="s">
        <v>75</v>
      </c>
      <c r="T678" s="24" t="s">
        <v>75</v>
      </c>
      <c r="U678" s="24" t="s">
        <v>75</v>
      </c>
    </row>
    <row r="679">
      <c r="J679" s="24" t="s">
        <v>75</v>
      </c>
      <c r="K679" s="24" t="s">
        <v>75</v>
      </c>
      <c r="L679" s="24" t="s">
        <v>75</v>
      </c>
      <c r="M679" s="24" t="s">
        <v>75</v>
      </c>
      <c r="O679" s="24" t="s">
        <v>75</v>
      </c>
      <c r="P679" s="24" t="s">
        <v>75</v>
      </c>
      <c r="Q679" s="24" t="s">
        <v>75</v>
      </c>
      <c r="R679" s="24" t="s">
        <v>75</v>
      </c>
      <c r="S679" s="24" t="s">
        <v>75</v>
      </c>
      <c r="T679" s="24" t="s">
        <v>75</v>
      </c>
      <c r="U679" s="24" t="s">
        <v>75</v>
      </c>
    </row>
    <row r="680">
      <c r="J680" s="24" t="s">
        <v>75</v>
      </c>
      <c r="K680" s="24" t="s">
        <v>75</v>
      </c>
      <c r="L680" s="24" t="s">
        <v>75</v>
      </c>
      <c r="M680" s="24" t="s">
        <v>75</v>
      </c>
      <c r="O680" s="24" t="s">
        <v>75</v>
      </c>
      <c r="P680" s="24" t="s">
        <v>75</v>
      </c>
      <c r="Q680" s="24" t="s">
        <v>75</v>
      </c>
      <c r="R680" s="24" t="s">
        <v>75</v>
      </c>
      <c r="S680" s="24" t="s">
        <v>75</v>
      </c>
      <c r="T680" s="24" t="s">
        <v>75</v>
      </c>
      <c r="U680" s="24" t="s">
        <v>75</v>
      </c>
    </row>
    <row r="681">
      <c r="J681" s="24" t="s">
        <v>75</v>
      </c>
      <c r="K681" s="24" t="s">
        <v>75</v>
      </c>
      <c r="L681" s="24" t="s">
        <v>75</v>
      </c>
      <c r="M681" s="24" t="s">
        <v>75</v>
      </c>
      <c r="O681" s="24" t="s">
        <v>75</v>
      </c>
      <c r="P681" s="24" t="s">
        <v>75</v>
      </c>
      <c r="Q681" s="24" t="s">
        <v>75</v>
      </c>
      <c r="R681" s="24" t="s">
        <v>75</v>
      </c>
      <c r="S681" s="24" t="s">
        <v>75</v>
      </c>
      <c r="T681" s="24" t="s">
        <v>75</v>
      </c>
      <c r="U681" s="24" t="s">
        <v>75</v>
      </c>
    </row>
    <row r="682">
      <c r="J682" s="24" t="s">
        <v>75</v>
      </c>
      <c r="K682" s="24" t="s">
        <v>75</v>
      </c>
      <c r="L682" s="24" t="s">
        <v>75</v>
      </c>
      <c r="M682" s="24" t="s">
        <v>75</v>
      </c>
      <c r="O682" s="24" t="s">
        <v>75</v>
      </c>
      <c r="P682" s="24" t="s">
        <v>75</v>
      </c>
      <c r="Q682" s="24" t="s">
        <v>75</v>
      </c>
      <c r="R682" s="24" t="s">
        <v>75</v>
      </c>
      <c r="S682" s="24" t="s">
        <v>75</v>
      </c>
      <c r="T682" s="24" t="s">
        <v>75</v>
      </c>
      <c r="U682" s="24" t="s">
        <v>75</v>
      </c>
    </row>
    <row r="683">
      <c r="J683" s="24" t="s">
        <v>75</v>
      </c>
      <c r="K683" s="24" t="s">
        <v>75</v>
      </c>
      <c r="L683" s="24" t="s">
        <v>75</v>
      </c>
      <c r="M683" s="24" t="s">
        <v>75</v>
      </c>
      <c r="O683" s="24" t="s">
        <v>75</v>
      </c>
      <c r="P683" s="24" t="s">
        <v>75</v>
      </c>
      <c r="Q683" s="24" t="s">
        <v>75</v>
      </c>
      <c r="R683" s="24" t="s">
        <v>75</v>
      </c>
      <c r="S683" s="24" t="s">
        <v>75</v>
      </c>
      <c r="T683" s="24" t="s">
        <v>75</v>
      </c>
      <c r="U683" s="24" t="s">
        <v>75</v>
      </c>
    </row>
    <row r="684">
      <c r="J684" s="24" t="s">
        <v>75</v>
      </c>
      <c r="K684" s="24" t="s">
        <v>75</v>
      </c>
      <c r="L684" s="24" t="s">
        <v>75</v>
      </c>
      <c r="M684" s="24" t="s">
        <v>75</v>
      </c>
      <c r="O684" s="24" t="s">
        <v>75</v>
      </c>
      <c r="P684" s="24" t="s">
        <v>75</v>
      </c>
      <c r="Q684" s="24" t="s">
        <v>75</v>
      </c>
      <c r="R684" s="24" t="s">
        <v>75</v>
      </c>
      <c r="S684" s="24" t="s">
        <v>75</v>
      </c>
      <c r="T684" s="24" t="s">
        <v>75</v>
      </c>
      <c r="U684" s="24" t="s">
        <v>75</v>
      </c>
    </row>
    <row r="685">
      <c r="J685" s="24" t="s">
        <v>75</v>
      </c>
      <c r="K685" s="24" t="s">
        <v>75</v>
      </c>
      <c r="L685" s="24" t="s">
        <v>75</v>
      </c>
      <c r="M685" s="24" t="s">
        <v>75</v>
      </c>
      <c r="O685" s="24" t="s">
        <v>75</v>
      </c>
      <c r="P685" s="24" t="s">
        <v>75</v>
      </c>
      <c r="Q685" s="24" t="s">
        <v>75</v>
      </c>
      <c r="R685" s="24" t="s">
        <v>75</v>
      </c>
      <c r="S685" s="24" t="s">
        <v>75</v>
      </c>
      <c r="T685" s="24" t="s">
        <v>75</v>
      </c>
      <c r="U685" s="24" t="s">
        <v>75</v>
      </c>
    </row>
    <row r="686">
      <c r="J686" s="24" t="s">
        <v>75</v>
      </c>
      <c r="K686" s="24" t="s">
        <v>75</v>
      </c>
      <c r="L686" s="24" t="s">
        <v>75</v>
      </c>
      <c r="M686" s="24" t="s">
        <v>75</v>
      </c>
      <c r="O686" s="24" t="s">
        <v>75</v>
      </c>
      <c r="P686" s="24" t="s">
        <v>75</v>
      </c>
      <c r="Q686" s="24" t="s">
        <v>75</v>
      </c>
      <c r="R686" s="24" t="s">
        <v>75</v>
      </c>
      <c r="S686" s="24" t="s">
        <v>75</v>
      </c>
      <c r="T686" s="24" t="s">
        <v>75</v>
      </c>
      <c r="U686" s="24" t="s">
        <v>75</v>
      </c>
    </row>
    <row r="687">
      <c r="J687" s="24" t="s">
        <v>75</v>
      </c>
      <c r="K687" s="24" t="s">
        <v>75</v>
      </c>
      <c r="L687" s="24" t="s">
        <v>75</v>
      </c>
      <c r="M687" s="24" t="s">
        <v>75</v>
      </c>
      <c r="O687" s="24" t="s">
        <v>75</v>
      </c>
      <c r="P687" s="24" t="s">
        <v>75</v>
      </c>
      <c r="Q687" s="24" t="s">
        <v>75</v>
      </c>
      <c r="R687" s="24" t="s">
        <v>75</v>
      </c>
      <c r="S687" s="24" t="s">
        <v>75</v>
      </c>
      <c r="T687" s="24" t="s">
        <v>75</v>
      </c>
      <c r="U687" s="24" t="s">
        <v>75</v>
      </c>
    </row>
    <row r="688">
      <c r="J688" s="24" t="s">
        <v>75</v>
      </c>
      <c r="K688" s="24" t="s">
        <v>75</v>
      </c>
      <c r="L688" s="24" t="s">
        <v>75</v>
      </c>
      <c r="M688" s="24" t="s">
        <v>75</v>
      </c>
      <c r="O688" s="24" t="s">
        <v>75</v>
      </c>
      <c r="P688" s="24" t="s">
        <v>75</v>
      </c>
      <c r="Q688" s="24" t="s">
        <v>75</v>
      </c>
      <c r="R688" s="24" t="s">
        <v>75</v>
      </c>
      <c r="S688" s="24" t="s">
        <v>75</v>
      </c>
      <c r="T688" s="24" t="s">
        <v>75</v>
      </c>
      <c r="U688" s="24" t="s">
        <v>75</v>
      </c>
    </row>
    <row r="689">
      <c r="J689" s="24" t="s">
        <v>75</v>
      </c>
      <c r="K689" s="24" t="s">
        <v>75</v>
      </c>
      <c r="L689" s="24" t="s">
        <v>75</v>
      </c>
      <c r="M689" s="24" t="s">
        <v>75</v>
      </c>
      <c r="O689" s="24" t="s">
        <v>75</v>
      </c>
      <c r="P689" s="24" t="s">
        <v>75</v>
      </c>
      <c r="Q689" s="24" t="s">
        <v>75</v>
      </c>
      <c r="R689" s="24" t="s">
        <v>75</v>
      </c>
      <c r="S689" s="24" t="s">
        <v>75</v>
      </c>
      <c r="T689" s="24" t="s">
        <v>75</v>
      </c>
      <c r="U689" s="24" t="s">
        <v>75</v>
      </c>
    </row>
    <row r="690">
      <c r="J690" s="24" t="s">
        <v>75</v>
      </c>
      <c r="K690" s="24" t="s">
        <v>75</v>
      </c>
      <c r="L690" s="24" t="s">
        <v>75</v>
      </c>
      <c r="M690" s="24" t="s">
        <v>75</v>
      </c>
      <c r="O690" s="24" t="s">
        <v>75</v>
      </c>
      <c r="P690" s="24" t="s">
        <v>75</v>
      </c>
      <c r="Q690" s="24" t="s">
        <v>75</v>
      </c>
      <c r="R690" s="24" t="s">
        <v>75</v>
      </c>
      <c r="S690" s="24" t="s">
        <v>75</v>
      </c>
      <c r="T690" s="24" t="s">
        <v>75</v>
      </c>
      <c r="U690" s="24" t="s">
        <v>75</v>
      </c>
    </row>
    <row r="691">
      <c r="J691" s="24" t="s">
        <v>75</v>
      </c>
      <c r="K691" s="24" t="s">
        <v>75</v>
      </c>
      <c r="L691" s="24" t="s">
        <v>75</v>
      </c>
      <c r="M691" s="24" t="s">
        <v>75</v>
      </c>
      <c r="O691" s="24" t="s">
        <v>75</v>
      </c>
      <c r="P691" s="24" t="s">
        <v>75</v>
      </c>
      <c r="Q691" s="24" t="s">
        <v>75</v>
      </c>
      <c r="R691" s="24" t="s">
        <v>75</v>
      </c>
      <c r="S691" s="24" t="s">
        <v>75</v>
      </c>
      <c r="T691" s="24" t="s">
        <v>75</v>
      </c>
      <c r="U691" s="24" t="s">
        <v>75</v>
      </c>
    </row>
    <row r="692">
      <c r="J692" s="24" t="s">
        <v>75</v>
      </c>
      <c r="K692" s="24" t="s">
        <v>75</v>
      </c>
      <c r="L692" s="24" t="s">
        <v>75</v>
      </c>
      <c r="M692" s="24" t="s">
        <v>75</v>
      </c>
      <c r="O692" s="24" t="s">
        <v>75</v>
      </c>
      <c r="P692" s="24" t="s">
        <v>75</v>
      </c>
      <c r="Q692" s="24" t="s">
        <v>75</v>
      </c>
      <c r="R692" s="24" t="s">
        <v>75</v>
      </c>
      <c r="S692" s="24" t="s">
        <v>75</v>
      </c>
      <c r="T692" s="24" t="s">
        <v>75</v>
      </c>
      <c r="U692" s="24" t="s">
        <v>75</v>
      </c>
    </row>
    <row r="693">
      <c r="J693" s="24" t="s">
        <v>75</v>
      </c>
      <c r="K693" s="24" t="s">
        <v>75</v>
      </c>
      <c r="L693" s="24" t="s">
        <v>75</v>
      </c>
      <c r="M693" s="24" t="s">
        <v>75</v>
      </c>
      <c r="O693" s="24" t="s">
        <v>75</v>
      </c>
      <c r="P693" s="24" t="s">
        <v>75</v>
      </c>
      <c r="Q693" s="24" t="s">
        <v>75</v>
      </c>
      <c r="R693" s="24" t="s">
        <v>75</v>
      </c>
      <c r="S693" s="24" t="s">
        <v>75</v>
      </c>
      <c r="T693" s="24" t="s">
        <v>75</v>
      </c>
      <c r="U693" s="24" t="s">
        <v>75</v>
      </c>
    </row>
    <row r="694">
      <c r="J694" s="24" t="s">
        <v>75</v>
      </c>
      <c r="K694" s="24" t="s">
        <v>75</v>
      </c>
      <c r="L694" s="24" t="s">
        <v>75</v>
      </c>
      <c r="M694" s="24" t="s">
        <v>75</v>
      </c>
      <c r="O694" s="24" t="s">
        <v>75</v>
      </c>
      <c r="P694" s="24" t="s">
        <v>75</v>
      </c>
      <c r="Q694" s="24" t="s">
        <v>75</v>
      </c>
      <c r="R694" s="24" t="s">
        <v>75</v>
      </c>
      <c r="S694" s="24" t="s">
        <v>75</v>
      </c>
      <c r="T694" s="24" t="s">
        <v>75</v>
      </c>
      <c r="U694" s="24" t="s">
        <v>75</v>
      </c>
    </row>
    <row r="695">
      <c r="J695" s="24" t="s">
        <v>75</v>
      </c>
      <c r="K695" s="24" t="s">
        <v>75</v>
      </c>
      <c r="L695" s="24" t="s">
        <v>75</v>
      </c>
      <c r="M695" s="24" t="s">
        <v>75</v>
      </c>
      <c r="O695" s="24" t="s">
        <v>75</v>
      </c>
      <c r="P695" s="24" t="s">
        <v>75</v>
      </c>
      <c r="Q695" s="24" t="s">
        <v>75</v>
      </c>
      <c r="R695" s="24" t="s">
        <v>75</v>
      </c>
      <c r="S695" s="24" t="s">
        <v>75</v>
      </c>
      <c r="T695" s="24" t="s">
        <v>75</v>
      </c>
      <c r="U695" s="24" t="s">
        <v>75</v>
      </c>
    </row>
    <row r="696">
      <c r="J696" s="24" t="s">
        <v>75</v>
      </c>
      <c r="K696" s="24" t="s">
        <v>75</v>
      </c>
      <c r="L696" s="24" t="s">
        <v>75</v>
      </c>
      <c r="M696" s="24" t="s">
        <v>75</v>
      </c>
      <c r="O696" s="24" t="s">
        <v>75</v>
      </c>
      <c r="P696" s="24" t="s">
        <v>75</v>
      </c>
      <c r="Q696" s="24" t="s">
        <v>75</v>
      </c>
      <c r="R696" s="24" t="s">
        <v>75</v>
      </c>
      <c r="S696" s="24" t="s">
        <v>75</v>
      </c>
      <c r="T696" s="24" t="s">
        <v>75</v>
      </c>
      <c r="U696" s="24" t="s">
        <v>75</v>
      </c>
    </row>
    <row r="697">
      <c r="J697" s="24" t="s">
        <v>75</v>
      </c>
      <c r="K697" s="24" t="s">
        <v>75</v>
      </c>
      <c r="L697" s="24" t="s">
        <v>75</v>
      </c>
      <c r="M697" s="24" t="s">
        <v>75</v>
      </c>
      <c r="O697" s="24" t="s">
        <v>75</v>
      </c>
      <c r="P697" s="24" t="s">
        <v>75</v>
      </c>
      <c r="Q697" s="24" t="s">
        <v>75</v>
      </c>
      <c r="R697" s="24" t="s">
        <v>75</v>
      </c>
      <c r="S697" s="24" t="s">
        <v>75</v>
      </c>
      <c r="T697" s="24" t="s">
        <v>75</v>
      </c>
      <c r="U697" s="24" t="s">
        <v>75</v>
      </c>
    </row>
    <row r="698">
      <c r="J698" s="24" t="s">
        <v>75</v>
      </c>
      <c r="K698" s="24" t="s">
        <v>75</v>
      </c>
      <c r="L698" s="24" t="s">
        <v>75</v>
      </c>
      <c r="M698" s="24" t="s">
        <v>75</v>
      </c>
      <c r="O698" s="24" t="s">
        <v>75</v>
      </c>
      <c r="P698" s="24" t="s">
        <v>75</v>
      </c>
      <c r="Q698" s="24" t="s">
        <v>75</v>
      </c>
      <c r="R698" s="24" t="s">
        <v>75</v>
      </c>
      <c r="S698" s="24" t="s">
        <v>75</v>
      </c>
      <c r="T698" s="24" t="s">
        <v>75</v>
      </c>
      <c r="U698" s="24" t="s">
        <v>75</v>
      </c>
    </row>
    <row r="699">
      <c r="J699" s="24" t="s">
        <v>75</v>
      </c>
      <c r="K699" s="24" t="s">
        <v>75</v>
      </c>
      <c r="L699" s="24" t="s">
        <v>75</v>
      </c>
      <c r="M699" s="24" t="s">
        <v>75</v>
      </c>
      <c r="O699" s="24" t="s">
        <v>75</v>
      </c>
      <c r="P699" s="24" t="s">
        <v>75</v>
      </c>
      <c r="Q699" s="24" t="s">
        <v>75</v>
      </c>
      <c r="R699" s="24" t="s">
        <v>75</v>
      </c>
      <c r="S699" s="24" t="s">
        <v>75</v>
      </c>
      <c r="T699" s="24" t="s">
        <v>75</v>
      </c>
      <c r="U699" s="24" t="s">
        <v>75</v>
      </c>
    </row>
    <row r="700">
      <c r="J700" s="24" t="s">
        <v>75</v>
      </c>
      <c r="K700" s="24" t="s">
        <v>75</v>
      </c>
      <c r="L700" s="24" t="s">
        <v>75</v>
      </c>
      <c r="M700" s="24" t="s">
        <v>75</v>
      </c>
      <c r="O700" s="24" t="s">
        <v>75</v>
      </c>
      <c r="P700" s="24" t="s">
        <v>75</v>
      </c>
      <c r="Q700" s="24" t="s">
        <v>75</v>
      </c>
      <c r="R700" s="24" t="s">
        <v>75</v>
      </c>
      <c r="S700" s="24" t="s">
        <v>75</v>
      </c>
      <c r="T700" s="24" t="s">
        <v>75</v>
      </c>
      <c r="U700" s="24" t="s">
        <v>75</v>
      </c>
    </row>
    <row r="701">
      <c r="J701" s="24" t="s">
        <v>75</v>
      </c>
      <c r="K701" s="24" t="s">
        <v>75</v>
      </c>
      <c r="L701" s="24" t="s">
        <v>75</v>
      </c>
      <c r="M701" s="24" t="s">
        <v>75</v>
      </c>
      <c r="O701" s="24" t="s">
        <v>75</v>
      </c>
      <c r="P701" s="24" t="s">
        <v>75</v>
      </c>
      <c r="Q701" s="24" t="s">
        <v>75</v>
      </c>
      <c r="R701" s="24" t="s">
        <v>75</v>
      </c>
      <c r="S701" s="24" t="s">
        <v>75</v>
      </c>
      <c r="T701" s="24" t="s">
        <v>75</v>
      </c>
      <c r="U701" s="24" t="s">
        <v>75</v>
      </c>
    </row>
    <row r="702">
      <c r="J702" s="24" t="s">
        <v>75</v>
      </c>
      <c r="K702" s="24" t="s">
        <v>75</v>
      </c>
      <c r="L702" s="24" t="s">
        <v>75</v>
      </c>
      <c r="M702" s="24" t="s">
        <v>75</v>
      </c>
      <c r="O702" s="24" t="s">
        <v>75</v>
      </c>
      <c r="P702" s="24" t="s">
        <v>75</v>
      </c>
      <c r="Q702" s="24" t="s">
        <v>75</v>
      </c>
      <c r="R702" s="24" t="s">
        <v>75</v>
      </c>
      <c r="S702" s="24" t="s">
        <v>75</v>
      </c>
      <c r="T702" s="24" t="s">
        <v>75</v>
      </c>
      <c r="U702" s="24" t="s">
        <v>75</v>
      </c>
    </row>
    <row r="703">
      <c r="J703" s="24" t="s">
        <v>75</v>
      </c>
      <c r="K703" s="24" t="s">
        <v>75</v>
      </c>
      <c r="L703" s="24" t="s">
        <v>75</v>
      </c>
      <c r="M703" s="24" t="s">
        <v>75</v>
      </c>
      <c r="O703" s="24" t="s">
        <v>75</v>
      </c>
      <c r="P703" s="24" t="s">
        <v>75</v>
      </c>
      <c r="Q703" s="24" t="s">
        <v>75</v>
      </c>
      <c r="R703" s="24" t="s">
        <v>75</v>
      </c>
      <c r="S703" s="24" t="s">
        <v>75</v>
      </c>
      <c r="T703" s="24" t="s">
        <v>75</v>
      </c>
      <c r="U703" s="24" t="s">
        <v>75</v>
      </c>
    </row>
    <row r="704">
      <c r="J704" s="24" t="s">
        <v>75</v>
      </c>
      <c r="K704" s="24" t="s">
        <v>75</v>
      </c>
      <c r="L704" s="24" t="s">
        <v>75</v>
      </c>
      <c r="M704" s="24" t="s">
        <v>75</v>
      </c>
      <c r="O704" s="24" t="s">
        <v>75</v>
      </c>
      <c r="P704" s="24" t="s">
        <v>75</v>
      </c>
      <c r="Q704" s="24" t="s">
        <v>75</v>
      </c>
      <c r="R704" s="24" t="s">
        <v>75</v>
      </c>
      <c r="S704" s="24" t="s">
        <v>75</v>
      </c>
      <c r="T704" s="24" t="s">
        <v>75</v>
      </c>
      <c r="U704" s="24" t="s">
        <v>75</v>
      </c>
    </row>
    <row r="705">
      <c r="J705" s="24" t="s">
        <v>75</v>
      </c>
      <c r="K705" s="24" t="s">
        <v>75</v>
      </c>
      <c r="L705" s="24" t="s">
        <v>75</v>
      </c>
      <c r="M705" s="24" t="s">
        <v>75</v>
      </c>
      <c r="O705" s="24" t="s">
        <v>75</v>
      </c>
      <c r="P705" s="24" t="s">
        <v>75</v>
      </c>
      <c r="Q705" s="24" t="s">
        <v>75</v>
      </c>
      <c r="R705" s="24" t="s">
        <v>75</v>
      </c>
      <c r="S705" s="24" t="s">
        <v>75</v>
      </c>
      <c r="T705" s="24" t="s">
        <v>75</v>
      </c>
      <c r="U705" s="24" t="s">
        <v>75</v>
      </c>
    </row>
    <row r="706">
      <c r="J706" s="24" t="s">
        <v>75</v>
      </c>
      <c r="K706" s="24" t="s">
        <v>75</v>
      </c>
      <c r="L706" s="24" t="s">
        <v>75</v>
      </c>
      <c r="M706" s="24" t="s">
        <v>75</v>
      </c>
      <c r="O706" s="24" t="s">
        <v>75</v>
      </c>
      <c r="P706" s="24" t="s">
        <v>75</v>
      </c>
      <c r="Q706" s="24" t="s">
        <v>75</v>
      </c>
      <c r="R706" s="24" t="s">
        <v>75</v>
      </c>
      <c r="S706" s="24" t="s">
        <v>75</v>
      </c>
      <c r="T706" s="24" t="s">
        <v>75</v>
      </c>
      <c r="U706" s="24" t="s">
        <v>75</v>
      </c>
    </row>
    <row r="707">
      <c r="J707" s="24" t="s">
        <v>75</v>
      </c>
      <c r="K707" s="24" t="s">
        <v>75</v>
      </c>
      <c r="L707" s="24" t="s">
        <v>75</v>
      </c>
      <c r="M707" s="24" t="s">
        <v>75</v>
      </c>
      <c r="O707" s="24" t="s">
        <v>75</v>
      </c>
      <c r="P707" s="24" t="s">
        <v>75</v>
      </c>
      <c r="Q707" s="24" t="s">
        <v>75</v>
      </c>
      <c r="R707" s="24" t="s">
        <v>75</v>
      </c>
      <c r="S707" s="24" t="s">
        <v>75</v>
      </c>
      <c r="T707" s="24" t="s">
        <v>75</v>
      </c>
      <c r="U707" s="24" t="s">
        <v>75</v>
      </c>
    </row>
    <row r="708">
      <c r="J708" s="24" t="s">
        <v>75</v>
      </c>
      <c r="K708" s="24" t="s">
        <v>75</v>
      </c>
      <c r="L708" s="24" t="s">
        <v>75</v>
      </c>
      <c r="M708" s="24" t="s">
        <v>75</v>
      </c>
      <c r="O708" s="24" t="s">
        <v>75</v>
      </c>
      <c r="P708" s="24" t="s">
        <v>75</v>
      </c>
      <c r="Q708" s="24" t="s">
        <v>75</v>
      </c>
      <c r="R708" s="24" t="s">
        <v>75</v>
      </c>
      <c r="S708" s="24" t="s">
        <v>75</v>
      </c>
      <c r="T708" s="24" t="s">
        <v>75</v>
      </c>
      <c r="U708" s="24" t="s">
        <v>75</v>
      </c>
    </row>
    <row r="709">
      <c r="J709" s="24" t="s">
        <v>75</v>
      </c>
      <c r="K709" s="24" t="s">
        <v>75</v>
      </c>
      <c r="L709" s="24" t="s">
        <v>75</v>
      </c>
      <c r="M709" s="24" t="s">
        <v>75</v>
      </c>
      <c r="O709" s="24" t="s">
        <v>75</v>
      </c>
      <c r="P709" s="24" t="s">
        <v>75</v>
      </c>
      <c r="Q709" s="24" t="s">
        <v>75</v>
      </c>
      <c r="R709" s="24" t="s">
        <v>75</v>
      </c>
      <c r="S709" s="24" t="s">
        <v>75</v>
      </c>
      <c r="T709" s="24" t="s">
        <v>75</v>
      </c>
      <c r="U709" s="24" t="s">
        <v>75</v>
      </c>
    </row>
    <row r="710">
      <c r="J710" s="24" t="s">
        <v>75</v>
      </c>
      <c r="K710" s="24" t="s">
        <v>75</v>
      </c>
      <c r="L710" s="24" t="s">
        <v>75</v>
      </c>
      <c r="M710" s="24" t="s">
        <v>75</v>
      </c>
      <c r="O710" s="24" t="s">
        <v>75</v>
      </c>
      <c r="P710" s="24" t="s">
        <v>75</v>
      </c>
      <c r="Q710" s="24" t="s">
        <v>75</v>
      </c>
      <c r="R710" s="24" t="s">
        <v>75</v>
      </c>
      <c r="S710" s="24" t="s">
        <v>75</v>
      </c>
      <c r="T710" s="24" t="s">
        <v>75</v>
      </c>
      <c r="U710" s="24" t="s">
        <v>75</v>
      </c>
    </row>
    <row r="711">
      <c r="J711" s="24" t="s">
        <v>75</v>
      </c>
      <c r="K711" s="24" t="s">
        <v>75</v>
      </c>
      <c r="L711" s="24" t="s">
        <v>75</v>
      </c>
      <c r="M711" s="24" t="s">
        <v>75</v>
      </c>
      <c r="O711" s="24" t="s">
        <v>75</v>
      </c>
      <c r="P711" s="24" t="s">
        <v>75</v>
      </c>
      <c r="Q711" s="24" t="s">
        <v>75</v>
      </c>
      <c r="R711" s="24" t="s">
        <v>75</v>
      </c>
      <c r="S711" s="24" t="s">
        <v>75</v>
      </c>
      <c r="T711" s="24" t="s">
        <v>75</v>
      </c>
      <c r="U711" s="24" t="s">
        <v>75</v>
      </c>
    </row>
    <row r="712">
      <c r="J712" s="24" t="s">
        <v>75</v>
      </c>
      <c r="K712" s="24" t="s">
        <v>75</v>
      </c>
      <c r="L712" s="24" t="s">
        <v>75</v>
      </c>
      <c r="M712" s="24" t="s">
        <v>75</v>
      </c>
      <c r="O712" s="24" t="s">
        <v>75</v>
      </c>
      <c r="P712" s="24" t="s">
        <v>75</v>
      </c>
      <c r="Q712" s="24" t="s">
        <v>75</v>
      </c>
      <c r="R712" s="24" t="s">
        <v>75</v>
      </c>
      <c r="S712" s="24" t="s">
        <v>75</v>
      </c>
      <c r="T712" s="24" t="s">
        <v>75</v>
      </c>
      <c r="U712" s="24" t="s">
        <v>75</v>
      </c>
    </row>
    <row r="713">
      <c r="J713" s="24" t="s">
        <v>75</v>
      </c>
      <c r="K713" s="24" t="s">
        <v>75</v>
      </c>
      <c r="L713" s="24" t="s">
        <v>75</v>
      </c>
      <c r="M713" s="24" t="s">
        <v>75</v>
      </c>
      <c r="O713" s="24" t="s">
        <v>75</v>
      </c>
      <c r="P713" s="24" t="s">
        <v>75</v>
      </c>
      <c r="Q713" s="24" t="s">
        <v>75</v>
      </c>
      <c r="R713" s="24" t="s">
        <v>75</v>
      </c>
      <c r="S713" s="24" t="s">
        <v>75</v>
      </c>
      <c r="T713" s="24" t="s">
        <v>75</v>
      </c>
      <c r="U713" s="24" t="s">
        <v>75</v>
      </c>
    </row>
    <row r="714">
      <c r="J714" s="24" t="s">
        <v>75</v>
      </c>
      <c r="K714" s="24" t="s">
        <v>75</v>
      </c>
      <c r="L714" s="24" t="s">
        <v>75</v>
      </c>
      <c r="M714" s="24" t="s">
        <v>75</v>
      </c>
      <c r="O714" s="24" t="s">
        <v>75</v>
      </c>
      <c r="P714" s="24" t="s">
        <v>75</v>
      </c>
      <c r="Q714" s="24" t="s">
        <v>75</v>
      </c>
      <c r="R714" s="24" t="s">
        <v>75</v>
      </c>
      <c r="S714" s="24" t="s">
        <v>75</v>
      </c>
      <c r="T714" s="24" t="s">
        <v>75</v>
      </c>
      <c r="U714" s="24" t="s">
        <v>75</v>
      </c>
    </row>
    <row r="715">
      <c r="J715" s="24" t="s">
        <v>75</v>
      </c>
      <c r="K715" s="24" t="s">
        <v>75</v>
      </c>
      <c r="L715" s="24" t="s">
        <v>75</v>
      </c>
      <c r="M715" s="24" t="s">
        <v>75</v>
      </c>
      <c r="O715" s="24" t="s">
        <v>75</v>
      </c>
      <c r="P715" s="24" t="s">
        <v>75</v>
      </c>
      <c r="Q715" s="24" t="s">
        <v>75</v>
      </c>
      <c r="R715" s="24" t="s">
        <v>75</v>
      </c>
      <c r="S715" s="24" t="s">
        <v>75</v>
      </c>
      <c r="T715" s="24" t="s">
        <v>75</v>
      </c>
      <c r="U715" s="24" t="s">
        <v>75</v>
      </c>
    </row>
    <row r="716">
      <c r="J716" s="24" t="s">
        <v>75</v>
      </c>
      <c r="K716" s="24" t="s">
        <v>75</v>
      </c>
      <c r="L716" s="24" t="s">
        <v>75</v>
      </c>
      <c r="M716" s="24" t="s">
        <v>75</v>
      </c>
      <c r="O716" s="24" t="s">
        <v>75</v>
      </c>
      <c r="P716" s="24" t="s">
        <v>75</v>
      </c>
      <c r="Q716" s="24" t="s">
        <v>75</v>
      </c>
      <c r="R716" s="24" t="s">
        <v>75</v>
      </c>
      <c r="S716" s="24" t="s">
        <v>75</v>
      </c>
      <c r="T716" s="24" t="s">
        <v>75</v>
      </c>
      <c r="U716" s="24" t="s">
        <v>75</v>
      </c>
    </row>
    <row r="717">
      <c r="J717" s="24" t="s">
        <v>75</v>
      </c>
      <c r="K717" s="24" t="s">
        <v>75</v>
      </c>
      <c r="L717" s="24" t="s">
        <v>75</v>
      </c>
      <c r="M717" s="24" t="s">
        <v>75</v>
      </c>
      <c r="O717" s="24" t="s">
        <v>75</v>
      </c>
      <c r="P717" s="24" t="s">
        <v>75</v>
      </c>
      <c r="Q717" s="24" t="s">
        <v>75</v>
      </c>
      <c r="R717" s="24" t="s">
        <v>75</v>
      </c>
      <c r="S717" s="24" t="s">
        <v>75</v>
      </c>
      <c r="T717" s="24" t="s">
        <v>75</v>
      </c>
      <c r="U717" s="24" t="s">
        <v>75</v>
      </c>
    </row>
    <row r="718">
      <c r="J718" s="24" t="s">
        <v>75</v>
      </c>
      <c r="K718" s="24" t="s">
        <v>75</v>
      </c>
      <c r="L718" s="24" t="s">
        <v>75</v>
      </c>
      <c r="M718" s="24" t="s">
        <v>75</v>
      </c>
      <c r="O718" s="24" t="s">
        <v>75</v>
      </c>
      <c r="P718" s="24" t="s">
        <v>75</v>
      </c>
      <c r="Q718" s="24" t="s">
        <v>75</v>
      </c>
      <c r="R718" s="24" t="s">
        <v>75</v>
      </c>
      <c r="S718" s="24" t="s">
        <v>75</v>
      </c>
      <c r="T718" s="24" t="s">
        <v>75</v>
      </c>
      <c r="U718" s="24" t="s">
        <v>75</v>
      </c>
    </row>
    <row r="719">
      <c r="J719" s="24" t="s">
        <v>75</v>
      </c>
      <c r="K719" s="24" t="s">
        <v>75</v>
      </c>
      <c r="L719" s="24" t="s">
        <v>75</v>
      </c>
      <c r="M719" s="24" t="s">
        <v>75</v>
      </c>
      <c r="O719" s="24" t="s">
        <v>75</v>
      </c>
      <c r="P719" s="24" t="s">
        <v>75</v>
      </c>
      <c r="Q719" s="24" t="s">
        <v>75</v>
      </c>
      <c r="R719" s="24" t="s">
        <v>75</v>
      </c>
      <c r="S719" s="24" t="s">
        <v>75</v>
      </c>
      <c r="T719" s="24" t="s">
        <v>75</v>
      </c>
      <c r="U719" s="24" t="s">
        <v>75</v>
      </c>
    </row>
    <row r="720">
      <c r="J720" s="24" t="s">
        <v>75</v>
      </c>
      <c r="K720" s="24" t="s">
        <v>75</v>
      </c>
      <c r="L720" s="24" t="s">
        <v>75</v>
      </c>
      <c r="M720" s="24" t="s">
        <v>75</v>
      </c>
      <c r="O720" s="24" t="s">
        <v>75</v>
      </c>
      <c r="P720" s="24" t="s">
        <v>75</v>
      </c>
      <c r="Q720" s="24" t="s">
        <v>75</v>
      </c>
      <c r="R720" s="24" t="s">
        <v>75</v>
      </c>
      <c r="S720" s="24" t="s">
        <v>75</v>
      </c>
      <c r="T720" s="24" t="s">
        <v>75</v>
      </c>
      <c r="U720" s="24" t="s">
        <v>75</v>
      </c>
    </row>
    <row r="721">
      <c r="J721" s="24" t="s">
        <v>75</v>
      </c>
      <c r="K721" s="24" t="s">
        <v>75</v>
      </c>
      <c r="L721" s="24" t="s">
        <v>75</v>
      </c>
      <c r="M721" s="24" t="s">
        <v>75</v>
      </c>
      <c r="O721" s="24" t="s">
        <v>75</v>
      </c>
      <c r="P721" s="24" t="s">
        <v>75</v>
      </c>
      <c r="Q721" s="24" t="s">
        <v>75</v>
      </c>
      <c r="R721" s="24" t="s">
        <v>75</v>
      </c>
      <c r="S721" s="24" t="s">
        <v>75</v>
      </c>
      <c r="T721" s="24" t="s">
        <v>75</v>
      </c>
      <c r="U721" s="24" t="s">
        <v>75</v>
      </c>
    </row>
    <row r="722">
      <c r="J722" s="24" t="s">
        <v>75</v>
      </c>
      <c r="K722" s="24" t="s">
        <v>75</v>
      </c>
      <c r="L722" s="24" t="s">
        <v>75</v>
      </c>
      <c r="M722" s="24" t="s">
        <v>75</v>
      </c>
      <c r="O722" s="24" t="s">
        <v>75</v>
      </c>
      <c r="P722" s="24" t="s">
        <v>75</v>
      </c>
      <c r="Q722" s="24" t="s">
        <v>75</v>
      </c>
      <c r="R722" s="24" t="s">
        <v>75</v>
      </c>
      <c r="S722" s="24" t="s">
        <v>75</v>
      </c>
      <c r="T722" s="24" t="s">
        <v>75</v>
      </c>
      <c r="U722" s="24" t="s">
        <v>75</v>
      </c>
    </row>
    <row r="723">
      <c r="J723" s="24" t="s">
        <v>75</v>
      </c>
      <c r="K723" s="24" t="s">
        <v>75</v>
      </c>
      <c r="L723" s="24" t="s">
        <v>75</v>
      </c>
      <c r="M723" s="24" t="s">
        <v>75</v>
      </c>
      <c r="O723" s="24" t="s">
        <v>75</v>
      </c>
      <c r="P723" s="24" t="s">
        <v>75</v>
      </c>
      <c r="Q723" s="24" t="s">
        <v>75</v>
      </c>
      <c r="R723" s="24" t="s">
        <v>75</v>
      </c>
      <c r="S723" s="24" t="s">
        <v>75</v>
      </c>
      <c r="T723" s="24" t="s">
        <v>75</v>
      </c>
      <c r="U723" s="24" t="s">
        <v>75</v>
      </c>
    </row>
    <row r="724">
      <c r="J724" s="24" t="s">
        <v>75</v>
      </c>
      <c r="K724" s="24" t="s">
        <v>75</v>
      </c>
      <c r="L724" s="24" t="s">
        <v>75</v>
      </c>
      <c r="M724" s="24" t="s">
        <v>75</v>
      </c>
      <c r="O724" s="24" t="s">
        <v>75</v>
      </c>
      <c r="P724" s="24" t="s">
        <v>75</v>
      </c>
      <c r="Q724" s="24" t="s">
        <v>75</v>
      </c>
      <c r="R724" s="24" t="s">
        <v>75</v>
      </c>
      <c r="S724" s="24" t="s">
        <v>75</v>
      </c>
      <c r="T724" s="24" t="s">
        <v>75</v>
      </c>
      <c r="U724" s="24" t="s">
        <v>75</v>
      </c>
    </row>
    <row r="725">
      <c r="J725" s="24" t="s">
        <v>75</v>
      </c>
      <c r="K725" s="24" t="s">
        <v>75</v>
      </c>
      <c r="L725" s="24" t="s">
        <v>75</v>
      </c>
      <c r="M725" s="24" t="s">
        <v>75</v>
      </c>
      <c r="O725" s="24" t="s">
        <v>75</v>
      </c>
      <c r="P725" s="24" t="s">
        <v>75</v>
      </c>
      <c r="Q725" s="24" t="s">
        <v>75</v>
      </c>
      <c r="R725" s="24" t="s">
        <v>75</v>
      </c>
      <c r="S725" s="24" t="s">
        <v>75</v>
      </c>
      <c r="T725" s="24" t="s">
        <v>75</v>
      </c>
      <c r="U725" s="24" t="s">
        <v>75</v>
      </c>
    </row>
    <row r="726">
      <c r="J726" s="24" t="s">
        <v>75</v>
      </c>
      <c r="K726" s="24" t="s">
        <v>75</v>
      </c>
      <c r="L726" s="24" t="s">
        <v>75</v>
      </c>
      <c r="M726" s="24" t="s">
        <v>75</v>
      </c>
      <c r="O726" s="24" t="s">
        <v>75</v>
      </c>
      <c r="P726" s="24" t="s">
        <v>75</v>
      </c>
      <c r="Q726" s="24" t="s">
        <v>75</v>
      </c>
      <c r="R726" s="24" t="s">
        <v>75</v>
      </c>
      <c r="S726" s="24" t="s">
        <v>75</v>
      </c>
      <c r="T726" s="24" t="s">
        <v>75</v>
      </c>
      <c r="U726" s="24" t="s">
        <v>75</v>
      </c>
    </row>
    <row r="727">
      <c r="J727" s="24" t="s">
        <v>75</v>
      </c>
      <c r="K727" s="24" t="s">
        <v>75</v>
      </c>
      <c r="L727" s="24" t="s">
        <v>75</v>
      </c>
      <c r="M727" s="24" t="s">
        <v>75</v>
      </c>
      <c r="O727" s="24" t="s">
        <v>75</v>
      </c>
      <c r="P727" s="24" t="s">
        <v>75</v>
      </c>
      <c r="Q727" s="24" t="s">
        <v>75</v>
      </c>
      <c r="R727" s="24" t="s">
        <v>75</v>
      </c>
      <c r="S727" s="24" t="s">
        <v>75</v>
      </c>
      <c r="T727" s="24" t="s">
        <v>75</v>
      </c>
      <c r="U727" s="24" t="s">
        <v>75</v>
      </c>
    </row>
    <row r="728">
      <c r="J728" s="24" t="s">
        <v>75</v>
      </c>
      <c r="K728" s="24" t="s">
        <v>75</v>
      </c>
      <c r="L728" s="24" t="s">
        <v>75</v>
      </c>
      <c r="M728" s="24" t="s">
        <v>75</v>
      </c>
      <c r="O728" s="24" t="s">
        <v>75</v>
      </c>
      <c r="P728" s="24" t="s">
        <v>75</v>
      </c>
      <c r="Q728" s="24" t="s">
        <v>75</v>
      </c>
      <c r="R728" s="24" t="s">
        <v>75</v>
      </c>
      <c r="S728" s="24" t="s">
        <v>75</v>
      </c>
      <c r="T728" s="24" t="s">
        <v>75</v>
      </c>
      <c r="U728" s="24" t="s">
        <v>75</v>
      </c>
    </row>
    <row r="729">
      <c r="J729" s="24" t="s">
        <v>75</v>
      </c>
      <c r="K729" s="24" t="s">
        <v>75</v>
      </c>
      <c r="L729" s="24" t="s">
        <v>75</v>
      </c>
      <c r="M729" s="24" t="s">
        <v>75</v>
      </c>
      <c r="O729" s="24" t="s">
        <v>75</v>
      </c>
      <c r="P729" s="24" t="s">
        <v>75</v>
      </c>
      <c r="Q729" s="24" t="s">
        <v>75</v>
      </c>
      <c r="R729" s="24" t="s">
        <v>75</v>
      </c>
      <c r="S729" s="24" t="s">
        <v>75</v>
      </c>
      <c r="T729" s="24" t="s">
        <v>75</v>
      </c>
      <c r="U729" s="24" t="s">
        <v>75</v>
      </c>
    </row>
    <row r="730">
      <c r="J730" s="24" t="s">
        <v>75</v>
      </c>
      <c r="K730" s="24" t="s">
        <v>75</v>
      </c>
      <c r="L730" s="24" t="s">
        <v>75</v>
      </c>
      <c r="M730" s="24" t="s">
        <v>75</v>
      </c>
      <c r="O730" s="24" t="s">
        <v>75</v>
      </c>
      <c r="P730" s="24" t="s">
        <v>75</v>
      </c>
      <c r="Q730" s="24" t="s">
        <v>75</v>
      </c>
      <c r="R730" s="24" t="s">
        <v>75</v>
      </c>
      <c r="S730" s="24" t="s">
        <v>75</v>
      </c>
      <c r="T730" s="24" t="s">
        <v>75</v>
      </c>
      <c r="U730" s="24" t="s">
        <v>75</v>
      </c>
    </row>
    <row r="731">
      <c r="J731" s="24" t="s">
        <v>75</v>
      </c>
      <c r="K731" s="24" t="s">
        <v>75</v>
      </c>
      <c r="L731" s="24" t="s">
        <v>75</v>
      </c>
      <c r="M731" s="24" t="s">
        <v>75</v>
      </c>
      <c r="O731" s="24" t="s">
        <v>75</v>
      </c>
      <c r="P731" s="24" t="s">
        <v>75</v>
      </c>
      <c r="Q731" s="24" t="s">
        <v>75</v>
      </c>
      <c r="R731" s="24" t="s">
        <v>75</v>
      </c>
      <c r="S731" s="24" t="s">
        <v>75</v>
      </c>
      <c r="T731" s="24" t="s">
        <v>75</v>
      </c>
      <c r="U731" s="24" t="s">
        <v>75</v>
      </c>
    </row>
    <row r="732">
      <c r="J732" s="24" t="s">
        <v>75</v>
      </c>
      <c r="K732" s="24" t="s">
        <v>75</v>
      </c>
      <c r="L732" s="24" t="s">
        <v>75</v>
      </c>
      <c r="M732" s="24" t="s">
        <v>75</v>
      </c>
      <c r="O732" s="24" t="s">
        <v>75</v>
      </c>
      <c r="P732" s="24" t="s">
        <v>75</v>
      </c>
      <c r="Q732" s="24" t="s">
        <v>75</v>
      </c>
      <c r="R732" s="24" t="s">
        <v>75</v>
      </c>
      <c r="S732" s="24" t="s">
        <v>75</v>
      </c>
      <c r="T732" s="24" t="s">
        <v>75</v>
      </c>
      <c r="U732" s="24" t="s">
        <v>75</v>
      </c>
    </row>
    <row r="733">
      <c r="J733" s="24" t="s">
        <v>75</v>
      </c>
      <c r="K733" s="24" t="s">
        <v>75</v>
      </c>
      <c r="L733" s="24" t="s">
        <v>75</v>
      </c>
      <c r="M733" s="24" t="s">
        <v>75</v>
      </c>
      <c r="O733" s="24" t="s">
        <v>75</v>
      </c>
      <c r="P733" s="24" t="s">
        <v>75</v>
      </c>
      <c r="Q733" s="24" t="s">
        <v>75</v>
      </c>
      <c r="R733" s="24" t="s">
        <v>75</v>
      </c>
      <c r="S733" s="24" t="s">
        <v>75</v>
      </c>
      <c r="T733" s="24" t="s">
        <v>75</v>
      </c>
      <c r="U733" s="24" t="s">
        <v>75</v>
      </c>
    </row>
    <row r="734">
      <c r="J734" s="24" t="s">
        <v>75</v>
      </c>
      <c r="K734" s="24" t="s">
        <v>75</v>
      </c>
      <c r="L734" s="24" t="s">
        <v>75</v>
      </c>
      <c r="M734" s="24" t="s">
        <v>75</v>
      </c>
      <c r="O734" s="24" t="s">
        <v>75</v>
      </c>
      <c r="P734" s="24" t="s">
        <v>75</v>
      </c>
      <c r="Q734" s="24" t="s">
        <v>75</v>
      </c>
      <c r="R734" s="24" t="s">
        <v>75</v>
      </c>
      <c r="S734" s="24" t="s">
        <v>75</v>
      </c>
      <c r="T734" s="24" t="s">
        <v>75</v>
      </c>
      <c r="U734" s="24" t="s">
        <v>75</v>
      </c>
    </row>
    <row r="735">
      <c r="J735" s="24" t="s">
        <v>75</v>
      </c>
      <c r="K735" s="24" t="s">
        <v>75</v>
      </c>
      <c r="L735" s="24" t="s">
        <v>75</v>
      </c>
      <c r="M735" s="24" t="s">
        <v>75</v>
      </c>
      <c r="O735" s="24" t="s">
        <v>75</v>
      </c>
      <c r="P735" s="24" t="s">
        <v>75</v>
      </c>
      <c r="Q735" s="24" t="s">
        <v>75</v>
      </c>
      <c r="R735" s="24" t="s">
        <v>75</v>
      </c>
      <c r="S735" s="24" t="s">
        <v>75</v>
      </c>
      <c r="T735" s="24" t="s">
        <v>75</v>
      </c>
      <c r="U735" s="24" t="s">
        <v>75</v>
      </c>
    </row>
    <row r="736">
      <c r="J736" s="24" t="s">
        <v>75</v>
      </c>
      <c r="K736" s="24" t="s">
        <v>75</v>
      </c>
      <c r="L736" s="24" t="s">
        <v>75</v>
      </c>
      <c r="M736" s="24" t="s">
        <v>75</v>
      </c>
      <c r="O736" s="24" t="s">
        <v>75</v>
      </c>
      <c r="P736" s="24" t="s">
        <v>75</v>
      </c>
      <c r="Q736" s="24" t="s">
        <v>75</v>
      </c>
      <c r="R736" s="24" t="s">
        <v>75</v>
      </c>
      <c r="S736" s="24" t="s">
        <v>75</v>
      </c>
      <c r="T736" s="24" t="s">
        <v>75</v>
      </c>
      <c r="U736" s="24" t="s">
        <v>75</v>
      </c>
    </row>
    <row r="737">
      <c r="J737" s="24" t="s">
        <v>75</v>
      </c>
      <c r="K737" s="24" t="s">
        <v>75</v>
      </c>
      <c r="L737" s="24" t="s">
        <v>75</v>
      </c>
      <c r="M737" s="24" t="s">
        <v>75</v>
      </c>
      <c r="O737" s="24" t="s">
        <v>75</v>
      </c>
      <c r="P737" s="24" t="s">
        <v>75</v>
      </c>
      <c r="Q737" s="24" t="s">
        <v>75</v>
      </c>
      <c r="R737" s="24" t="s">
        <v>75</v>
      </c>
      <c r="S737" s="24" t="s">
        <v>75</v>
      </c>
      <c r="T737" s="24" t="s">
        <v>75</v>
      </c>
      <c r="U737" s="24" t="s">
        <v>75</v>
      </c>
    </row>
    <row r="738">
      <c r="J738" s="24" t="s">
        <v>75</v>
      </c>
      <c r="K738" s="24" t="s">
        <v>75</v>
      </c>
      <c r="L738" s="24" t="s">
        <v>75</v>
      </c>
      <c r="M738" s="24" t="s">
        <v>75</v>
      </c>
      <c r="O738" s="24" t="s">
        <v>75</v>
      </c>
      <c r="P738" s="24" t="s">
        <v>75</v>
      </c>
      <c r="Q738" s="24" t="s">
        <v>75</v>
      </c>
      <c r="R738" s="24" t="s">
        <v>75</v>
      </c>
      <c r="S738" s="24" t="s">
        <v>75</v>
      </c>
      <c r="T738" s="24" t="s">
        <v>75</v>
      </c>
      <c r="U738" s="24" t="s">
        <v>75</v>
      </c>
    </row>
    <row r="739">
      <c r="J739" s="24" t="s">
        <v>75</v>
      </c>
      <c r="K739" s="24" t="s">
        <v>75</v>
      </c>
      <c r="L739" s="24" t="s">
        <v>75</v>
      </c>
      <c r="M739" s="24" t="s">
        <v>75</v>
      </c>
      <c r="O739" s="24" t="s">
        <v>75</v>
      </c>
      <c r="P739" s="24" t="s">
        <v>75</v>
      </c>
      <c r="Q739" s="24" t="s">
        <v>75</v>
      </c>
      <c r="R739" s="24" t="s">
        <v>75</v>
      </c>
      <c r="S739" s="24" t="s">
        <v>75</v>
      </c>
      <c r="T739" s="24" t="s">
        <v>75</v>
      </c>
      <c r="U739" s="24" t="s">
        <v>75</v>
      </c>
    </row>
    <row r="740">
      <c r="J740" s="24" t="s">
        <v>75</v>
      </c>
      <c r="K740" s="24" t="s">
        <v>75</v>
      </c>
      <c r="L740" s="24" t="s">
        <v>75</v>
      </c>
      <c r="M740" s="24" t="s">
        <v>75</v>
      </c>
      <c r="O740" s="24" t="s">
        <v>75</v>
      </c>
      <c r="P740" s="24" t="s">
        <v>75</v>
      </c>
      <c r="Q740" s="24" t="s">
        <v>75</v>
      </c>
      <c r="R740" s="24" t="s">
        <v>75</v>
      </c>
      <c r="S740" s="24" t="s">
        <v>75</v>
      </c>
      <c r="T740" s="24" t="s">
        <v>75</v>
      </c>
      <c r="U740" s="24" t="s">
        <v>75</v>
      </c>
    </row>
    <row r="741">
      <c r="J741" s="24" t="s">
        <v>75</v>
      </c>
      <c r="K741" s="24" t="s">
        <v>75</v>
      </c>
      <c r="L741" s="24" t="s">
        <v>75</v>
      </c>
      <c r="M741" s="24" t="s">
        <v>75</v>
      </c>
      <c r="O741" s="24" t="s">
        <v>75</v>
      </c>
      <c r="P741" s="24" t="s">
        <v>75</v>
      </c>
      <c r="Q741" s="24" t="s">
        <v>75</v>
      </c>
      <c r="R741" s="24" t="s">
        <v>75</v>
      </c>
      <c r="S741" s="24" t="s">
        <v>75</v>
      </c>
      <c r="T741" s="24" t="s">
        <v>75</v>
      </c>
      <c r="U741" s="24" t="s">
        <v>75</v>
      </c>
    </row>
    <row r="742">
      <c r="J742" s="24" t="s">
        <v>75</v>
      </c>
      <c r="K742" s="24" t="s">
        <v>75</v>
      </c>
      <c r="L742" s="24" t="s">
        <v>75</v>
      </c>
      <c r="M742" s="24" t="s">
        <v>75</v>
      </c>
      <c r="O742" s="24" t="s">
        <v>75</v>
      </c>
      <c r="P742" s="24" t="s">
        <v>75</v>
      </c>
      <c r="Q742" s="24" t="s">
        <v>75</v>
      </c>
      <c r="R742" s="24" t="s">
        <v>75</v>
      </c>
      <c r="S742" s="24" t="s">
        <v>75</v>
      </c>
      <c r="T742" s="24" t="s">
        <v>75</v>
      </c>
      <c r="U742" s="24" t="s">
        <v>75</v>
      </c>
    </row>
    <row r="743">
      <c r="J743" s="24" t="s">
        <v>75</v>
      </c>
      <c r="K743" s="24" t="s">
        <v>75</v>
      </c>
      <c r="L743" s="24" t="s">
        <v>75</v>
      </c>
      <c r="M743" s="24" t="s">
        <v>75</v>
      </c>
      <c r="O743" s="24" t="s">
        <v>75</v>
      </c>
      <c r="P743" s="24" t="s">
        <v>75</v>
      </c>
      <c r="Q743" s="24" t="s">
        <v>75</v>
      </c>
      <c r="R743" s="24" t="s">
        <v>75</v>
      </c>
      <c r="S743" s="24" t="s">
        <v>75</v>
      </c>
      <c r="T743" s="24" t="s">
        <v>75</v>
      </c>
      <c r="U743" s="24" t="s">
        <v>75</v>
      </c>
    </row>
    <row r="744">
      <c r="J744" s="24" t="s">
        <v>75</v>
      </c>
      <c r="K744" s="24" t="s">
        <v>75</v>
      </c>
      <c r="L744" s="24" t="s">
        <v>75</v>
      </c>
      <c r="M744" s="24" t="s">
        <v>75</v>
      </c>
      <c r="O744" s="24" t="s">
        <v>75</v>
      </c>
      <c r="P744" s="24" t="s">
        <v>75</v>
      </c>
      <c r="Q744" s="24" t="s">
        <v>75</v>
      </c>
      <c r="R744" s="24" t="s">
        <v>75</v>
      </c>
      <c r="S744" s="24" t="s">
        <v>75</v>
      </c>
      <c r="T744" s="24" t="s">
        <v>75</v>
      </c>
      <c r="U744" s="24" t="s">
        <v>75</v>
      </c>
    </row>
    <row r="745">
      <c r="J745" s="24" t="s">
        <v>75</v>
      </c>
      <c r="K745" s="24" t="s">
        <v>75</v>
      </c>
      <c r="L745" s="24" t="s">
        <v>75</v>
      </c>
      <c r="M745" s="24" t="s">
        <v>75</v>
      </c>
      <c r="O745" s="24" t="s">
        <v>75</v>
      </c>
      <c r="P745" s="24" t="s">
        <v>75</v>
      </c>
      <c r="Q745" s="24" t="s">
        <v>75</v>
      </c>
      <c r="R745" s="24" t="s">
        <v>75</v>
      </c>
      <c r="S745" s="24" t="s">
        <v>75</v>
      </c>
      <c r="T745" s="24" t="s">
        <v>75</v>
      </c>
      <c r="U745" s="24" t="s">
        <v>75</v>
      </c>
    </row>
    <row r="746">
      <c r="J746" s="24" t="s">
        <v>75</v>
      </c>
      <c r="K746" s="24" t="s">
        <v>75</v>
      </c>
      <c r="L746" s="24" t="s">
        <v>75</v>
      </c>
      <c r="M746" s="24" t="s">
        <v>75</v>
      </c>
      <c r="O746" s="24" t="s">
        <v>75</v>
      </c>
      <c r="P746" s="24" t="s">
        <v>75</v>
      </c>
      <c r="Q746" s="24" t="s">
        <v>75</v>
      </c>
      <c r="R746" s="24" t="s">
        <v>75</v>
      </c>
      <c r="S746" s="24" t="s">
        <v>75</v>
      </c>
      <c r="T746" s="24" t="s">
        <v>75</v>
      </c>
      <c r="U746" s="24" t="s">
        <v>75</v>
      </c>
    </row>
    <row r="747">
      <c r="J747" s="24" t="s">
        <v>75</v>
      </c>
      <c r="K747" s="24" t="s">
        <v>75</v>
      </c>
      <c r="L747" s="24" t="s">
        <v>75</v>
      </c>
      <c r="M747" s="24" t="s">
        <v>75</v>
      </c>
      <c r="O747" s="24" t="s">
        <v>75</v>
      </c>
      <c r="P747" s="24" t="s">
        <v>75</v>
      </c>
      <c r="Q747" s="24" t="s">
        <v>75</v>
      </c>
      <c r="R747" s="24" t="s">
        <v>75</v>
      </c>
      <c r="S747" s="24" t="s">
        <v>75</v>
      </c>
      <c r="T747" s="24" t="s">
        <v>75</v>
      </c>
      <c r="U747" s="24" t="s">
        <v>75</v>
      </c>
    </row>
    <row r="748">
      <c r="J748" s="24" t="s">
        <v>75</v>
      </c>
      <c r="K748" s="24" t="s">
        <v>75</v>
      </c>
      <c r="L748" s="24" t="s">
        <v>75</v>
      </c>
      <c r="M748" s="24" t="s">
        <v>75</v>
      </c>
      <c r="O748" s="24" t="s">
        <v>75</v>
      </c>
      <c r="P748" s="24" t="s">
        <v>75</v>
      </c>
      <c r="Q748" s="24" t="s">
        <v>75</v>
      </c>
      <c r="R748" s="24" t="s">
        <v>75</v>
      </c>
      <c r="S748" s="24" t="s">
        <v>75</v>
      </c>
      <c r="T748" s="24" t="s">
        <v>75</v>
      </c>
      <c r="U748" s="24" t="s">
        <v>75</v>
      </c>
    </row>
    <row r="749">
      <c r="J749" s="24" t="s">
        <v>75</v>
      </c>
      <c r="K749" s="24" t="s">
        <v>75</v>
      </c>
      <c r="L749" s="24" t="s">
        <v>75</v>
      </c>
      <c r="M749" s="24" t="s">
        <v>75</v>
      </c>
      <c r="O749" s="24" t="s">
        <v>75</v>
      </c>
      <c r="P749" s="24" t="s">
        <v>75</v>
      </c>
      <c r="Q749" s="24" t="s">
        <v>75</v>
      </c>
      <c r="R749" s="24" t="s">
        <v>75</v>
      </c>
      <c r="S749" s="24" t="s">
        <v>75</v>
      </c>
      <c r="T749" s="24" t="s">
        <v>75</v>
      </c>
      <c r="U749" s="24" t="s">
        <v>75</v>
      </c>
    </row>
    <row r="750">
      <c r="J750" s="24" t="s">
        <v>75</v>
      </c>
      <c r="K750" s="24" t="s">
        <v>75</v>
      </c>
      <c r="L750" s="24" t="s">
        <v>75</v>
      </c>
      <c r="M750" s="24" t="s">
        <v>75</v>
      </c>
      <c r="O750" s="24" t="s">
        <v>75</v>
      </c>
      <c r="P750" s="24" t="s">
        <v>75</v>
      </c>
      <c r="Q750" s="24" t="s">
        <v>75</v>
      </c>
      <c r="R750" s="24" t="s">
        <v>75</v>
      </c>
      <c r="S750" s="24" t="s">
        <v>75</v>
      </c>
      <c r="T750" s="24" t="s">
        <v>75</v>
      </c>
      <c r="U750" s="24" t="s">
        <v>75</v>
      </c>
    </row>
    <row r="751">
      <c r="J751" s="24" t="s">
        <v>75</v>
      </c>
      <c r="K751" s="24" t="s">
        <v>75</v>
      </c>
      <c r="L751" s="24" t="s">
        <v>75</v>
      </c>
      <c r="M751" s="24" t="s">
        <v>75</v>
      </c>
      <c r="O751" s="24" t="s">
        <v>75</v>
      </c>
      <c r="P751" s="24" t="s">
        <v>75</v>
      </c>
      <c r="Q751" s="24" t="s">
        <v>75</v>
      </c>
      <c r="R751" s="24" t="s">
        <v>75</v>
      </c>
      <c r="S751" s="24" t="s">
        <v>75</v>
      </c>
      <c r="T751" s="24" t="s">
        <v>75</v>
      </c>
      <c r="U751" s="24" t="s">
        <v>75</v>
      </c>
    </row>
    <row r="752">
      <c r="J752" s="24" t="s">
        <v>75</v>
      </c>
      <c r="K752" s="24" t="s">
        <v>75</v>
      </c>
      <c r="L752" s="24" t="s">
        <v>75</v>
      </c>
      <c r="M752" s="24" t="s">
        <v>75</v>
      </c>
      <c r="O752" s="24" t="s">
        <v>75</v>
      </c>
      <c r="P752" s="24" t="s">
        <v>75</v>
      </c>
      <c r="Q752" s="24" t="s">
        <v>75</v>
      </c>
      <c r="R752" s="24" t="s">
        <v>75</v>
      </c>
      <c r="S752" s="24" t="s">
        <v>75</v>
      </c>
      <c r="T752" s="24" t="s">
        <v>75</v>
      </c>
      <c r="U752" s="24" t="s">
        <v>75</v>
      </c>
    </row>
    <row r="753">
      <c r="J753" s="24" t="s">
        <v>75</v>
      </c>
      <c r="K753" s="24" t="s">
        <v>75</v>
      </c>
      <c r="L753" s="24" t="s">
        <v>75</v>
      </c>
      <c r="M753" s="24" t="s">
        <v>75</v>
      </c>
      <c r="O753" s="24" t="s">
        <v>75</v>
      </c>
      <c r="P753" s="24" t="s">
        <v>75</v>
      </c>
      <c r="Q753" s="24" t="s">
        <v>75</v>
      </c>
      <c r="R753" s="24" t="s">
        <v>75</v>
      </c>
      <c r="S753" s="24" t="s">
        <v>75</v>
      </c>
      <c r="T753" s="24" t="s">
        <v>75</v>
      </c>
      <c r="U753" s="24" t="s">
        <v>75</v>
      </c>
    </row>
    <row r="754">
      <c r="J754" s="24" t="s">
        <v>75</v>
      </c>
      <c r="K754" s="24" t="s">
        <v>75</v>
      </c>
      <c r="L754" s="24" t="s">
        <v>75</v>
      </c>
      <c r="M754" s="24" t="s">
        <v>75</v>
      </c>
      <c r="O754" s="24" t="s">
        <v>75</v>
      </c>
      <c r="P754" s="24" t="s">
        <v>75</v>
      </c>
      <c r="Q754" s="24" t="s">
        <v>75</v>
      </c>
      <c r="R754" s="24" t="s">
        <v>75</v>
      </c>
      <c r="S754" s="24" t="s">
        <v>75</v>
      </c>
      <c r="T754" s="24" t="s">
        <v>75</v>
      </c>
      <c r="U754" s="24" t="s">
        <v>75</v>
      </c>
    </row>
    <row r="755">
      <c r="J755" s="24" t="s">
        <v>75</v>
      </c>
      <c r="K755" s="24" t="s">
        <v>75</v>
      </c>
      <c r="L755" s="24" t="s">
        <v>75</v>
      </c>
      <c r="M755" s="24" t="s">
        <v>75</v>
      </c>
      <c r="O755" s="24" t="s">
        <v>75</v>
      </c>
      <c r="P755" s="24" t="s">
        <v>75</v>
      </c>
      <c r="Q755" s="24" t="s">
        <v>75</v>
      </c>
      <c r="R755" s="24" t="s">
        <v>75</v>
      </c>
      <c r="S755" s="24" t="s">
        <v>75</v>
      </c>
      <c r="T755" s="24" t="s">
        <v>75</v>
      </c>
      <c r="U755" s="24" t="s">
        <v>75</v>
      </c>
    </row>
    <row r="756">
      <c r="J756" s="24" t="s">
        <v>75</v>
      </c>
      <c r="K756" s="24" t="s">
        <v>75</v>
      </c>
      <c r="L756" s="24" t="s">
        <v>75</v>
      </c>
      <c r="M756" s="24" t="s">
        <v>75</v>
      </c>
      <c r="O756" s="24" t="s">
        <v>75</v>
      </c>
      <c r="P756" s="24" t="s">
        <v>75</v>
      </c>
      <c r="Q756" s="24" t="s">
        <v>75</v>
      </c>
      <c r="R756" s="24" t="s">
        <v>75</v>
      </c>
      <c r="S756" s="24" t="s">
        <v>75</v>
      </c>
      <c r="T756" s="24" t="s">
        <v>75</v>
      </c>
      <c r="U756" s="24" t="s">
        <v>75</v>
      </c>
    </row>
    <row r="757">
      <c r="J757" s="24" t="s">
        <v>75</v>
      </c>
      <c r="K757" s="24" t="s">
        <v>75</v>
      </c>
      <c r="L757" s="24" t="s">
        <v>75</v>
      </c>
      <c r="M757" s="24" t="s">
        <v>75</v>
      </c>
      <c r="O757" s="24" t="s">
        <v>75</v>
      </c>
      <c r="P757" s="24" t="s">
        <v>75</v>
      </c>
      <c r="Q757" s="24" t="s">
        <v>75</v>
      </c>
      <c r="R757" s="24" t="s">
        <v>75</v>
      </c>
      <c r="S757" s="24" t="s">
        <v>75</v>
      </c>
      <c r="T757" s="24" t="s">
        <v>75</v>
      </c>
      <c r="U757" s="24" t="s">
        <v>75</v>
      </c>
    </row>
    <row r="758">
      <c r="J758" s="24" t="s">
        <v>75</v>
      </c>
      <c r="K758" s="24" t="s">
        <v>75</v>
      </c>
      <c r="L758" s="24" t="s">
        <v>75</v>
      </c>
      <c r="M758" s="24" t="s">
        <v>75</v>
      </c>
      <c r="O758" s="24" t="s">
        <v>75</v>
      </c>
      <c r="P758" s="24" t="s">
        <v>75</v>
      </c>
      <c r="Q758" s="24" t="s">
        <v>75</v>
      </c>
      <c r="R758" s="24" t="s">
        <v>75</v>
      </c>
      <c r="S758" s="24" t="s">
        <v>75</v>
      </c>
      <c r="T758" s="24" t="s">
        <v>75</v>
      </c>
      <c r="U758" s="24" t="s">
        <v>75</v>
      </c>
    </row>
    <row r="759">
      <c r="J759" s="24" t="s">
        <v>75</v>
      </c>
      <c r="K759" s="24" t="s">
        <v>75</v>
      </c>
      <c r="L759" s="24" t="s">
        <v>75</v>
      </c>
      <c r="M759" s="24" t="s">
        <v>75</v>
      </c>
      <c r="O759" s="24" t="s">
        <v>75</v>
      </c>
      <c r="P759" s="24" t="s">
        <v>75</v>
      </c>
      <c r="Q759" s="24" t="s">
        <v>75</v>
      </c>
      <c r="R759" s="24" t="s">
        <v>75</v>
      </c>
      <c r="S759" s="24" t="s">
        <v>75</v>
      </c>
      <c r="T759" s="24" t="s">
        <v>75</v>
      </c>
      <c r="U759" s="24" t="s">
        <v>75</v>
      </c>
    </row>
    <row r="760">
      <c r="J760" s="24" t="s">
        <v>75</v>
      </c>
      <c r="K760" s="24" t="s">
        <v>75</v>
      </c>
      <c r="L760" s="24" t="s">
        <v>75</v>
      </c>
      <c r="M760" s="24" t="s">
        <v>75</v>
      </c>
      <c r="O760" s="24" t="s">
        <v>75</v>
      </c>
      <c r="P760" s="24" t="s">
        <v>75</v>
      </c>
      <c r="Q760" s="24" t="s">
        <v>75</v>
      </c>
      <c r="R760" s="24" t="s">
        <v>75</v>
      </c>
      <c r="S760" s="24" t="s">
        <v>75</v>
      </c>
      <c r="T760" s="24" t="s">
        <v>75</v>
      </c>
      <c r="U760" s="24" t="s">
        <v>75</v>
      </c>
    </row>
    <row r="761">
      <c r="J761" s="24" t="s">
        <v>75</v>
      </c>
      <c r="K761" s="24" t="s">
        <v>75</v>
      </c>
      <c r="L761" s="24" t="s">
        <v>75</v>
      </c>
      <c r="M761" s="24" t="s">
        <v>75</v>
      </c>
      <c r="O761" s="24" t="s">
        <v>75</v>
      </c>
      <c r="P761" s="24" t="s">
        <v>75</v>
      </c>
      <c r="Q761" s="24" t="s">
        <v>75</v>
      </c>
      <c r="R761" s="24" t="s">
        <v>75</v>
      </c>
      <c r="S761" s="24" t="s">
        <v>75</v>
      </c>
      <c r="T761" s="24" t="s">
        <v>75</v>
      </c>
      <c r="U761" s="24" t="s">
        <v>75</v>
      </c>
    </row>
    <row r="762">
      <c r="J762" s="24" t="s">
        <v>75</v>
      </c>
      <c r="K762" s="24" t="s">
        <v>75</v>
      </c>
      <c r="L762" s="24" t="s">
        <v>75</v>
      </c>
      <c r="M762" s="24" t="s">
        <v>75</v>
      </c>
      <c r="O762" s="24" t="s">
        <v>75</v>
      </c>
      <c r="P762" s="24" t="s">
        <v>75</v>
      </c>
      <c r="Q762" s="24" t="s">
        <v>75</v>
      </c>
      <c r="R762" s="24" t="s">
        <v>75</v>
      </c>
      <c r="S762" s="24" t="s">
        <v>75</v>
      </c>
      <c r="T762" s="24" t="s">
        <v>75</v>
      </c>
      <c r="U762" s="24" t="s">
        <v>75</v>
      </c>
    </row>
    <row r="763">
      <c r="J763" s="24" t="s">
        <v>75</v>
      </c>
      <c r="K763" s="24" t="s">
        <v>75</v>
      </c>
      <c r="L763" s="24" t="s">
        <v>75</v>
      </c>
      <c r="M763" s="24" t="s">
        <v>75</v>
      </c>
      <c r="O763" s="24" t="s">
        <v>75</v>
      </c>
      <c r="P763" s="24" t="s">
        <v>75</v>
      </c>
      <c r="Q763" s="24" t="s">
        <v>75</v>
      </c>
      <c r="R763" s="24" t="s">
        <v>75</v>
      </c>
      <c r="S763" s="24" t="s">
        <v>75</v>
      </c>
      <c r="T763" s="24" t="s">
        <v>75</v>
      </c>
      <c r="U763" s="24" t="s">
        <v>75</v>
      </c>
    </row>
    <row r="764">
      <c r="J764" s="24" t="s">
        <v>75</v>
      </c>
      <c r="K764" s="24" t="s">
        <v>75</v>
      </c>
      <c r="L764" s="24" t="s">
        <v>75</v>
      </c>
      <c r="M764" s="24" t="s">
        <v>75</v>
      </c>
      <c r="O764" s="24" t="s">
        <v>75</v>
      </c>
      <c r="P764" s="24" t="s">
        <v>75</v>
      </c>
      <c r="Q764" s="24" t="s">
        <v>75</v>
      </c>
      <c r="R764" s="24" t="s">
        <v>75</v>
      </c>
      <c r="S764" s="24" t="s">
        <v>75</v>
      </c>
      <c r="T764" s="24" t="s">
        <v>75</v>
      </c>
      <c r="U764" s="24" t="s">
        <v>75</v>
      </c>
    </row>
    <row r="765">
      <c r="J765" s="24" t="s">
        <v>75</v>
      </c>
      <c r="K765" s="24" t="s">
        <v>75</v>
      </c>
      <c r="L765" s="24" t="s">
        <v>75</v>
      </c>
      <c r="M765" s="24" t="s">
        <v>75</v>
      </c>
      <c r="O765" s="24" t="s">
        <v>75</v>
      </c>
      <c r="P765" s="24" t="s">
        <v>75</v>
      </c>
      <c r="Q765" s="24" t="s">
        <v>75</v>
      </c>
      <c r="R765" s="24" t="s">
        <v>75</v>
      </c>
      <c r="S765" s="24" t="s">
        <v>75</v>
      </c>
      <c r="T765" s="24" t="s">
        <v>75</v>
      </c>
      <c r="U765" s="24" t="s">
        <v>75</v>
      </c>
    </row>
    <row r="766">
      <c r="J766" s="24" t="s">
        <v>75</v>
      </c>
      <c r="K766" s="24" t="s">
        <v>75</v>
      </c>
      <c r="L766" s="24" t="s">
        <v>75</v>
      </c>
      <c r="M766" s="24" t="s">
        <v>75</v>
      </c>
      <c r="O766" s="24" t="s">
        <v>75</v>
      </c>
      <c r="P766" s="24" t="s">
        <v>75</v>
      </c>
      <c r="Q766" s="24" t="s">
        <v>75</v>
      </c>
      <c r="R766" s="24" t="s">
        <v>75</v>
      </c>
      <c r="S766" s="24" t="s">
        <v>75</v>
      </c>
      <c r="T766" s="24" t="s">
        <v>75</v>
      </c>
      <c r="U766" s="24" t="s">
        <v>75</v>
      </c>
    </row>
    <row r="767">
      <c r="J767" s="24" t="s">
        <v>75</v>
      </c>
      <c r="K767" s="24" t="s">
        <v>75</v>
      </c>
      <c r="L767" s="24" t="s">
        <v>75</v>
      </c>
      <c r="M767" s="24" t="s">
        <v>75</v>
      </c>
      <c r="O767" s="24" t="s">
        <v>75</v>
      </c>
      <c r="P767" s="24" t="s">
        <v>75</v>
      </c>
      <c r="Q767" s="24" t="s">
        <v>75</v>
      </c>
      <c r="R767" s="24" t="s">
        <v>75</v>
      </c>
      <c r="S767" s="24" t="s">
        <v>75</v>
      </c>
      <c r="T767" s="24" t="s">
        <v>75</v>
      </c>
      <c r="U767" s="24" t="s">
        <v>75</v>
      </c>
    </row>
    <row r="768">
      <c r="J768" s="24" t="s">
        <v>75</v>
      </c>
      <c r="K768" s="24" t="s">
        <v>75</v>
      </c>
      <c r="L768" s="24" t="s">
        <v>75</v>
      </c>
      <c r="M768" s="24" t="s">
        <v>75</v>
      </c>
      <c r="O768" s="24" t="s">
        <v>75</v>
      </c>
      <c r="P768" s="24" t="s">
        <v>75</v>
      </c>
      <c r="Q768" s="24" t="s">
        <v>75</v>
      </c>
      <c r="R768" s="24" t="s">
        <v>75</v>
      </c>
      <c r="S768" s="24" t="s">
        <v>75</v>
      </c>
      <c r="T768" s="24" t="s">
        <v>75</v>
      </c>
      <c r="U768" s="24" t="s">
        <v>75</v>
      </c>
    </row>
    <row r="769">
      <c r="J769" s="24" t="s">
        <v>75</v>
      </c>
      <c r="K769" s="24" t="s">
        <v>75</v>
      </c>
      <c r="L769" s="24" t="s">
        <v>75</v>
      </c>
      <c r="M769" s="24" t="s">
        <v>75</v>
      </c>
      <c r="O769" s="24" t="s">
        <v>75</v>
      </c>
      <c r="P769" s="24" t="s">
        <v>75</v>
      </c>
      <c r="Q769" s="24" t="s">
        <v>75</v>
      </c>
      <c r="R769" s="24" t="s">
        <v>75</v>
      </c>
      <c r="S769" s="24" t="s">
        <v>75</v>
      </c>
      <c r="T769" s="24" t="s">
        <v>75</v>
      </c>
      <c r="U769" s="24" t="s">
        <v>75</v>
      </c>
    </row>
    <row r="770">
      <c r="J770" s="24" t="s">
        <v>75</v>
      </c>
      <c r="K770" s="24" t="s">
        <v>75</v>
      </c>
      <c r="L770" s="24" t="s">
        <v>75</v>
      </c>
      <c r="M770" s="24" t="s">
        <v>75</v>
      </c>
      <c r="O770" s="24" t="s">
        <v>75</v>
      </c>
      <c r="P770" s="24" t="s">
        <v>75</v>
      </c>
      <c r="Q770" s="24" t="s">
        <v>75</v>
      </c>
      <c r="R770" s="24" t="s">
        <v>75</v>
      </c>
      <c r="S770" s="24" t="s">
        <v>75</v>
      </c>
      <c r="T770" s="24" t="s">
        <v>75</v>
      </c>
      <c r="U770" s="24" t="s">
        <v>75</v>
      </c>
    </row>
    <row r="771">
      <c r="J771" s="24" t="s">
        <v>75</v>
      </c>
      <c r="K771" s="24" t="s">
        <v>75</v>
      </c>
      <c r="L771" s="24" t="s">
        <v>75</v>
      </c>
      <c r="M771" s="24" t="s">
        <v>75</v>
      </c>
      <c r="O771" s="24" t="s">
        <v>75</v>
      </c>
      <c r="P771" s="24" t="s">
        <v>75</v>
      </c>
      <c r="Q771" s="24" t="s">
        <v>75</v>
      </c>
      <c r="R771" s="24" t="s">
        <v>75</v>
      </c>
      <c r="S771" s="24" t="s">
        <v>75</v>
      </c>
      <c r="T771" s="24" t="s">
        <v>75</v>
      </c>
      <c r="U771" s="24" t="s">
        <v>75</v>
      </c>
    </row>
    <row r="772">
      <c r="J772" s="24" t="s">
        <v>75</v>
      </c>
      <c r="K772" s="24" t="s">
        <v>75</v>
      </c>
      <c r="L772" s="24" t="s">
        <v>75</v>
      </c>
      <c r="M772" s="24" t="s">
        <v>75</v>
      </c>
      <c r="O772" s="24" t="s">
        <v>75</v>
      </c>
      <c r="P772" s="24" t="s">
        <v>75</v>
      </c>
      <c r="Q772" s="24" t="s">
        <v>75</v>
      </c>
      <c r="R772" s="24" t="s">
        <v>75</v>
      </c>
      <c r="S772" s="24" t="s">
        <v>75</v>
      </c>
      <c r="T772" s="24" t="s">
        <v>75</v>
      </c>
      <c r="U772" s="24" t="s">
        <v>75</v>
      </c>
    </row>
    <row r="773">
      <c r="J773" s="24" t="s">
        <v>75</v>
      </c>
      <c r="K773" s="24" t="s">
        <v>75</v>
      </c>
      <c r="L773" s="24" t="s">
        <v>75</v>
      </c>
      <c r="M773" s="24" t="s">
        <v>75</v>
      </c>
      <c r="O773" s="24" t="s">
        <v>75</v>
      </c>
      <c r="P773" s="24" t="s">
        <v>75</v>
      </c>
      <c r="Q773" s="24" t="s">
        <v>75</v>
      </c>
      <c r="R773" s="24" t="s">
        <v>75</v>
      </c>
      <c r="S773" s="24" t="s">
        <v>75</v>
      </c>
      <c r="T773" s="24" t="s">
        <v>75</v>
      </c>
      <c r="U773" s="24" t="s">
        <v>75</v>
      </c>
    </row>
    <row r="774">
      <c r="J774" s="24" t="s">
        <v>75</v>
      </c>
      <c r="K774" s="24" t="s">
        <v>75</v>
      </c>
      <c r="L774" s="24" t="s">
        <v>75</v>
      </c>
      <c r="M774" s="24" t="s">
        <v>75</v>
      </c>
      <c r="O774" s="24" t="s">
        <v>75</v>
      </c>
      <c r="P774" s="24" t="s">
        <v>75</v>
      </c>
      <c r="Q774" s="24" t="s">
        <v>75</v>
      </c>
      <c r="R774" s="24" t="s">
        <v>75</v>
      </c>
      <c r="S774" s="24" t="s">
        <v>75</v>
      </c>
      <c r="T774" s="24" t="s">
        <v>75</v>
      </c>
      <c r="U774" s="24" t="s">
        <v>75</v>
      </c>
    </row>
    <row r="775">
      <c r="J775" s="24" t="s">
        <v>75</v>
      </c>
      <c r="K775" s="24" t="s">
        <v>75</v>
      </c>
      <c r="L775" s="24" t="s">
        <v>75</v>
      </c>
      <c r="M775" s="24" t="s">
        <v>75</v>
      </c>
      <c r="O775" s="24" t="s">
        <v>75</v>
      </c>
      <c r="P775" s="24" t="s">
        <v>75</v>
      </c>
      <c r="Q775" s="24" t="s">
        <v>75</v>
      </c>
      <c r="R775" s="24" t="s">
        <v>75</v>
      </c>
      <c r="S775" s="24" t="s">
        <v>75</v>
      </c>
      <c r="T775" s="24" t="s">
        <v>75</v>
      </c>
      <c r="U775" s="24" t="s">
        <v>75</v>
      </c>
    </row>
    <row r="776">
      <c r="J776" s="24" t="s">
        <v>75</v>
      </c>
      <c r="K776" s="24" t="s">
        <v>75</v>
      </c>
      <c r="L776" s="24" t="s">
        <v>75</v>
      </c>
      <c r="M776" s="24" t="s">
        <v>75</v>
      </c>
      <c r="O776" s="24" t="s">
        <v>75</v>
      </c>
      <c r="P776" s="24" t="s">
        <v>75</v>
      </c>
      <c r="Q776" s="24" t="s">
        <v>75</v>
      </c>
      <c r="R776" s="24" t="s">
        <v>75</v>
      </c>
      <c r="S776" s="24" t="s">
        <v>75</v>
      </c>
      <c r="T776" s="24" t="s">
        <v>75</v>
      </c>
      <c r="U776" s="24" t="s">
        <v>75</v>
      </c>
    </row>
    <row r="777">
      <c r="J777" s="24" t="s">
        <v>75</v>
      </c>
      <c r="K777" s="24" t="s">
        <v>75</v>
      </c>
      <c r="L777" s="24" t="s">
        <v>75</v>
      </c>
      <c r="M777" s="24" t="s">
        <v>75</v>
      </c>
      <c r="O777" s="24" t="s">
        <v>75</v>
      </c>
      <c r="P777" s="24" t="s">
        <v>75</v>
      </c>
      <c r="Q777" s="24" t="s">
        <v>75</v>
      </c>
      <c r="R777" s="24" t="s">
        <v>75</v>
      </c>
      <c r="S777" s="24" t="s">
        <v>75</v>
      </c>
      <c r="T777" s="24" t="s">
        <v>75</v>
      </c>
      <c r="U777" s="24" t="s">
        <v>75</v>
      </c>
    </row>
    <row r="778">
      <c r="J778" s="24" t="s">
        <v>75</v>
      </c>
      <c r="K778" s="24" t="s">
        <v>75</v>
      </c>
      <c r="L778" s="24" t="s">
        <v>75</v>
      </c>
      <c r="M778" s="24" t="s">
        <v>75</v>
      </c>
      <c r="O778" s="24" t="s">
        <v>75</v>
      </c>
      <c r="P778" s="24" t="s">
        <v>75</v>
      </c>
      <c r="Q778" s="24" t="s">
        <v>75</v>
      </c>
      <c r="R778" s="24" t="s">
        <v>75</v>
      </c>
      <c r="S778" s="24" t="s">
        <v>75</v>
      </c>
      <c r="T778" s="24" t="s">
        <v>75</v>
      </c>
      <c r="U778" s="24" t="s">
        <v>75</v>
      </c>
    </row>
    <row r="779">
      <c r="J779" s="24" t="s">
        <v>75</v>
      </c>
      <c r="K779" s="24" t="s">
        <v>75</v>
      </c>
      <c r="L779" s="24" t="s">
        <v>75</v>
      </c>
      <c r="M779" s="24" t="s">
        <v>75</v>
      </c>
      <c r="O779" s="24" t="s">
        <v>75</v>
      </c>
      <c r="P779" s="24" t="s">
        <v>75</v>
      </c>
      <c r="Q779" s="24" t="s">
        <v>75</v>
      </c>
      <c r="R779" s="24" t="s">
        <v>75</v>
      </c>
      <c r="S779" s="24" t="s">
        <v>75</v>
      </c>
      <c r="T779" s="24" t="s">
        <v>75</v>
      </c>
      <c r="U779" s="24" t="s">
        <v>75</v>
      </c>
    </row>
    <row r="780">
      <c r="J780" s="24" t="s">
        <v>75</v>
      </c>
      <c r="K780" s="24" t="s">
        <v>75</v>
      </c>
      <c r="L780" s="24" t="s">
        <v>75</v>
      </c>
      <c r="M780" s="24" t="s">
        <v>75</v>
      </c>
      <c r="O780" s="24" t="s">
        <v>75</v>
      </c>
      <c r="P780" s="24" t="s">
        <v>75</v>
      </c>
      <c r="Q780" s="24" t="s">
        <v>75</v>
      </c>
      <c r="R780" s="24" t="s">
        <v>75</v>
      </c>
      <c r="S780" s="24" t="s">
        <v>75</v>
      </c>
      <c r="T780" s="24" t="s">
        <v>75</v>
      </c>
      <c r="U780" s="24" t="s">
        <v>75</v>
      </c>
    </row>
    <row r="781">
      <c r="J781" s="24" t="s">
        <v>75</v>
      </c>
      <c r="K781" s="24" t="s">
        <v>75</v>
      </c>
      <c r="L781" s="24" t="s">
        <v>75</v>
      </c>
      <c r="M781" s="24" t="s">
        <v>75</v>
      </c>
      <c r="O781" s="24" t="s">
        <v>75</v>
      </c>
      <c r="P781" s="24" t="s">
        <v>75</v>
      </c>
      <c r="Q781" s="24" t="s">
        <v>75</v>
      </c>
      <c r="R781" s="24" t="s">
        <v>75</v>
      </c>
      <c r="S781" s="24" t="s">
        <v>75</v>
      </c>
      <c r="T781" s="24" t="s">
        <v>75</v>
      </c>
      <c r="U781" s="24" t="s">
        <v>75</v>
      </c>
    </row>
    <row r="782">
      <c r="J782" s="24" t="s">
        <v>75</v>
      </c>
      <c r="K782" s="24" t="s">
        <v>75</v>
      </c>
      <c r="L782" s="24" t="s">
        <v>75</v>
      </c>
      <c r="M782" s="24" t="s">
        <v>75</v>
      </c>
      <c r="O782" s="24" t="s">
        <v>75</v>
      </c>
      <c r="P782" s="24" t="s">
        <v>75</v>
      </c>
      <c r="Q782" s="24" t="s">
        <v>75</v>
      </c>
      <c r="R782" s="24" t="s">
        <v>75</v>
      </c>
      <c r="S782" s="24" t="s">
        <v>75</v>
      </c>
      <c r="T782" s="24" t="s">
        <v>75</v>
      </c>
      <c r="U782" s="24" t="s">
        <v>75</v>
      </c>
    </row>
    <row r="783">
      <c r="J783" s="24" t="s">
        <v>75</v>
      </c>
      <c r="K783" s="24" t="s">
        <v>75</v>
      </c>
      <c r="L783" s="24" t="s">
        <v>75</v>
      </c>
      <c r="M783" s="24" t="s">
        <v>75</v>
      </c>
      <c r="O783" s="24" t="s">
        <v>75</v>
      </c>
      <c r="P783" s="24" t="s">
        <v>75</v>
      </c>
      <c r="Q783" s="24" t="s">
        <v>75</v>
      </c>
      <c r="R783" s="24" t="s">
        <v>75</v>
      </c>
      <c r="S783" s="24" t="s">
        <v>75</v>
      </c>
      <c r="T783" s="24" t="s">
        <v>75</v>
      </c>
      <c r="U783" s="24" t="s">
        <v>75</v>
      </c>
    </row>
    <row r="784">
      <c r="J784" s="24" t="s">
        <v>75</v>
      </c>
      <c r="K784" s="24" t="s">
        <v>75</v>
      </c>
      <c r="L784" s="24" t="s">
        <v>75</v>
      </c>
      <c r="M784" s="24" t="s">
        <v>75</v>
      </c>
      <c r="O784" s="24" t="s">
        <v>75</v>
      </c>
      <c r="P784" s="24" t="s">
        <v>75</v>
      </c>
      <c r="Q784" s="24" t="s">
        <v>75</v>
      </c>
      <c r="R784" s="24" t="s">
        <v>75</v>
      </c>
      <c r="S784" s="24" t="s">
        <v>75</v>
      </c>
      <c r="T784" s="24" t="s">
        <v>75</v>
      </c>
      <c r="U784" s="24" t="s">
        <v>75</v>
      </c>
    </row>
    <row r="785">
      <c r="J785" s="24" t="s">
        <v>75</v>
      </c>
      <c r="K785" s="24" t="s">
        <v>75</v>
      </c>
      <c r="L785" s="24" t="s">
        <v>75</v>
      </c>
      <c r="M785" s="24" t="s">
        <v>75</v>
      </c>
      <c r="O785" s="24" t="s">
        <v>75</v>
      </c>
      <c r="P785" s="24" t="s">
        <v>75</v>
      </c>
      <c r="Q785" s="24" t="s">
        <v>75</v>
      </c>
      <c r="R785" s="24" t="s">
        <v>75</v>
      </c>
      <c r="S785" s="24" t="s">
        <v>75</v>
      </c>
      <c r="T785" s="24" t="s">
        <v>75</v>
      </c>
      <c r="U785" s="24" t="s">
        <v>75</v>
      </c>
    </row>
    <row r="786">
      <c r="J786" s="24" t="s">
        <v>75</v>
      </c>
      <c r="K786" s="24" t="s">
        <v>75</v>
      </c>
      <c r="L786" s="24" t="s">
        <v>75</v>
      </c>
      <c r="M786" s="24" t="s">
        <v>75</v>
      </c>
      <c r="O786" s="24" t="s">
        <v>75</v>
      </c>
      <c r="P786" s="24" t="s">
        <v>75</v>
      </c>
      <c r="Q786" s="24" t="s">
        <v>75</v>
      </c>
      <c r="R786" s="24" t="s">
        <v>75</v>
      </c>
      <c r="S786" s="24" t="s">
        <v>75</v>
      </c>
      <c r="T786" s="24" t="s">
        <v>75</v>
      </c>
      <c r="U786" s="24" t="s">
        <v>75</v>
      </c>
    </row>
    <row r="787">
      <c r="J787" s="24" t="s">
        <v>75</v>
      </c>
      <c r="K787" s="24" t="s">
        <v>75</v>
      </c>
      <c r="L787" s="24" t="s">
        <v>75</v>
      </c>
      <c r="M787" s="24" t="s">
        <v>75</v>
      </c>
      <c r="O787" s="24" t="s">
        <v>75</v>
      </c>
      <c r="P787" s="24" t="s">
        <v>75</v>
      </c>
      <c r="Q787" s="24" t="s">
        <v>75</v>
      </c>
      <c r="R787" s="24" t="s">
        <v>75</v>
      </c>
      <c r="S787" s="24" t="s">
        <v>75</v>
      </c>
      <c r="T787" s="24" t="s">
        <v>75</v>
      </c>
      <c r="U787" s="24" t="s">
        <v>75</v>
      </c>
    </row>
    <row r="788">
      <c r="J788" s="24" t="s">
        <v>75</v>
      </c>
      <c r="K788" s="24" t="s">
        <v>75</v>
      </c>
      <c r="L788" s="24" t="s">
        <v>75</v>
      </c>
      <c r="M788" s="24" t="s">
        <v>75</v>
      </c>
      <c r="O788" s="24" t="s">
        <v>75</v>
      </c>
      <c r="P788" s="24" t="s">
        <v>75</v>
      </c>
      <c r="Q788" s="24" t="s">
        <v>75</v>
      </c>
      <c r="R788" s="24" t="s">
        <v>75</v>
      </c>
      <c r="S788" s="24" t="s">
        <v>75</v>
      </c>
      <c r="T788" s="24" t="s">
        <v>75</v>
      </c>
      <c r="U788" s="24" t="s">
        <v>75</v>
      </c>
    </row>
    <row r="789">
      <c r="J789" s="24" t="s">
        <v>75</v>
      </c>
      <c r="K789" s="24" t="s">
        <v>75</v>
      </c>
      <c r="L789" s="24" t="s">
        <v>75</v>
      </c>
      <c r="M789" s="24" t="s">
        <v>75</v>
      </c>
      <c r="O789" s="24" t="s">
        <v>75</v>
      </c>
      <c r="P789" s="24" t="s">
        <v>75</v>
      </c>
      <c r="Q789" s="24" t="s">
        <v>75</v>
      </c>
      <c r="R789" s="24" t="s">
        <v>75</v>
      </c>
      <c r="S789" s="24" t="s">
        <v>75</v>
      </c>
      <c r="T789" s="24" t="s">
        <v>75</v>
      </c>
      <c r="U789" s="24" t="s">
        <v>75</v>
      </c>
    </row>
    <row r="790">
      <c r="J790" s="24" t="s">
        <v>75</v>
      </c>
      <c r="K790" s="24" t="s">
        <v>75</v>
      </c>
      <c r="L790" s="24" t="s">
        <v>75</v>
      </c>
      <c r="M790" s="24" t="s">
        <v>75</v>
      </c>
      <c r="O790" s="24" t="s">
        <v>75</v>
      </c>
      <c r="P790" s="24" t="s">
        <v>75</v>
      </c>
      <c r="Q790" s="24" t="s">
        <v>75</v>
      </c>
      <c r="R790" s="24" t="s">
        <v>75</v>
      </c>
      <c r="S790" s="24" t="s">
        <v>75</v>
      </c>
      <c r="T790" s="24" t="s">
        <v>75</v>
      </c>
      <c r="U790" s="24" t="s">
        <v>75</v>
      </c>
    </row>
    <row r="791">
      <c r="J791" s="24" t="s">
        <v>75</v>
      </c>
      <c r="K791" s="24" t="s">
        <v>75</v>
      </c>
      <c r="L791" s="24" t="s">
        <v>75</v>
      </c>
      <c r="M791" s="24" t="s">
        <v>75</v>
      </c>
      <c r="O791" s="24" t="s">
        <v>75</v>
      </c>
      <c r="P791" s="24" t="s">
        <v>75</v>
      </c>
      <c r="Q791" s="24" t="s">
        <v>75</v>
      </c>
      <c r="R791" s="24" t="s">
        <v>75</v>
      </c>
      <c r="S791" s="24" t="s">
        <v>75</v>
      </c>
      <c r="T791" s="24" t="s">
        <v>75</v>
      </c>
      <c r="U791" s="24" t="s">
        <v>75</v>
      </c>
    </row>
    <row r="792">
      <c r="J792" s="24" t="s">
        <v>75</v>
      </c>
      <c r="K792" s="24" t="s">
        <v>75</v>
      </c>
      <c r="L792" s="24" t="s">
        <v>75</v>
      </c>
      <c r="M792" s="24" t="s">
        <v>75</v>
      </c>
      <c r="O792" s="24" t="s">
        <v>75</v>
      </c>
      <c r="P792" s="24" t="s">
        <v>75</v>
      </c>
      <c r="Q792" s="24" t="s">
        <v>75</v>
      </c>
      <c r="R792" s="24" t="s">
        <v>75</v>
      </c>
      <c r="S792" s="24" t="s">
        <v>75</v>
      </c>
      <c r="T792" s="24" t="s">
        <v>75</v>
      </c>
      <c r="U792" s="24" t="s">
        <v>75</v>
      </c>
    </row>
    <row r="793">
      <c r="J793" s="24" t="s">
        <v>75</v>
      </c>
      <c r="K793" s="24" t="s">
        <v>75</v>
      </c>
      <c r="L793" s="24" t="s">
        <v>75</v>
      </c>
      <c r="M793" s="24" t="s">
        <v>75</v>
      </c>
      <c r="O793" s="24" t="s">
        <v>75</v>
      </c>
      <c r="P793" s="24" t="s">
        <v>75</v>
      </c>
      <c r="Q793" s="24" t="s">
        <v>75</v>
      </c>
      <c r="R793" s="24" t="s">
        <v>75</v>
      </c>
      <c r="S793" s="24" t="s">
        <v>75</v>
      </c>
      <c r="T793" s="24" t="s">
        <v>75</v>
      </c>
      <c r="U793" s="24" t="s">
        <v>75</v>
      </c>
    </row>
    <row r="794">
      <c r="J794" s="24" t="s">
        <v>75</v>
      </c>
      <c r="K794" s="24" t="s">
        <v>75</v>
      </c>
      <c r="L794" s="24" t="s">
        <v>75</v>
      </c>
      <c r="M794" s="24" t="s">
        <v>75</v>
      </c>
      <c r="O794" s="24" t="s">
        <v>75</v>
      </c>
      <c r="P794" s="24" t="s">
        <v>75</v>
      </c>
      <c r="Q794" s="24" t="s">
        <v>75</v>
      </c>
      <c r="R794" s="24" t="s">
        <v>75</v>
      </c>
      <c r="S794" s="24" t="s">
        <v>75</v>
      </c>
      <c r="T794" s="24" t="s">
        <v>75</v>
      </c>
      <c r="U794" s="24" t="s">
        <v>75</v>
      </c>
    </row>
    <row r="795">
      <c r="J795" s="24" t="s">
        <v>75</v>
      </c>
      <c r="K795" s="24" t="s">
        <v>75</v>
      </c>
      <c r="L795" s="24" t="s">
        <v>75</v>
      </c>
      <c r="M795" s="24" t="s">
        <v>75</v>
      </c>
      <c r="O795" s="24" t="s">
        <v>75</v>
      </c>
      <c r="P795" s="24" t="s">
        <v>75</v>
      </c>
      <c r="Q795" s="24" t="s">
        <v>75</v>
      </c>
      <c r="R795" s="24" t="s">
        <v>75</v>
      </c>
      <c r="S795" s="24" t="s">
        <v>75</v>
      </c>
      <c r="T795" s="24" t="s">
        <v>75</v>
      </c>
      <c r="U795" s="24" t="s">
        <v>75</v>
      </c>
    </row>
    <row r="796">
      <c r="J796" s="24" t="s">
        <v>75</v>
      </c>
      <c r="K796" s="24" t="s">
        <v>75</v>
      </c>
      <c r="L796" s="24" t="s">
        <v>75</v>
      </c>
      <c r="M796" s="24" t="s">
        <v>75</v>
      </c>
      <c r="O796" s="24" t="s">
        <v>75</v>
      </c>
      <c r="P796" s="24" t="s">
        <v>75</v>
      </c>
      <c r="Q796" s="24" t="s">
        <v>75</v>
      </c>
      <c r="R796" s="24" t="s">
        <v>75</v>
      </c>
      <c r="S796" s="24" t="s">
        <v>75</v>
      </c>
      <c r="T796" s="24" t="s">
        <v>75</v>
      </c>
      <c r="U796" s="24" t="s">
        <v>75</v>
      </c>
    </row>
    <row r="797">
      <c r="J797" s="24" t="s">
        <v>75</v>
      </c>
      <c r="K797" s="24" t="s">
        <v>75</v>
      </c>
      <c r="L797" s="24" t="s">
        <v>75</v>
      </c>
      <c r="M797" s="24" t="s">
        <v>75</v>
      </c>
      <c r="O797" s="24" t="s">
        <v>75</v>
      </c>
      <c r="P797" s="24" t="s">
        <v>75</v>
      </c>
      <c r="Q797" s="24" t="s">
        <v>75</v>
      </c>
      <c r="R797" s="24" t="s">
        <v>75</v>
      </c>
      <c r="S797" s="24" t="s">
        <v>75</v>
      </c>
      <c r="T797" s="24" t="s">
        <v>75</v>
      </c>
      <c r="U797" s="24" t="s">
        <v>75</v>
      </c>
    </row>
    <row r="798">
      <c r="J798" s="24" t="s">
        <v>75</v>
      </c>
      <c r="K798" s="24" t="s">
        <v>75</v>
      </c>
      <c r="L798" s="24" t="s">
        <v>75</v>
      </c>
      <c r="M798" s="24" t="s">
        <v>75</v>
      </c>
      <c r="O798" s="24" t="s">
        <v>75</v>
      </c>
      <c r="P798" s="24" t="s">
        <v>75</v>
      </c>
      <c r="Q798" s="24" t="s">
        <v>75</v>
      </c>
      <c r="R798" s="24" t="s">
        <v>75</v>
      </c>
      <c r="S798" s="24" t="s">
        <v>75</v>
      </c>
      <c r="T798" s="24" t="s">
        <v>75</v>
      </c>
      <c r="U798" s="24" t="s">
        <v>75</v>
      </c>
    </row>
    <row r="799">
      <c r="J799" s="24" t="s">
        <v>75</v>
      </c>
      <c r="K799" s="24" t="s">
        <v>75</v>
      </c>
      <c r="L799" s="24" t="s">
        <v>75</v>
      </c>
      <c r="M799" s="24" t="s">
        <v>75</v>
      </c>
      <c r="O799" s="24" t="s">
        <v>75</v>
      </c>
      <c r="P799" s="24" t="s">
        <v>75</v>
      </c>
      <c r="Q799" s="24" t="s">
        <v>75</v>
      </c>
      <c r="R799" s="24" t="s">
        <v>75</v>
      </c>
      <c r="S799" s="24" t="s">
        <v>75</v>
      </c>
      <c r="T799" s="24" t="s">
        <v>75</v>
      </c>
      <c r="U799" s="24" t="s">
        <v>75</v>
      </c>
    </row>
    <row r="800">
      <c r="J800" s="24" t="s">
        <v>75</v>
      </c>
      <c r="K800" s="24" t="s">
        <v>75</v>
      </c>
      <c r="L800" s="24" t="s">
        <v>75</v>
      </c>
      <c r="M800" s="24" t="s">
        <v>75</v>
      </c>
      <c r="O800" s="24" t="s">
        <v>75</v>
      </c>
      <c r="P800" s="24" t="s">
        <v>75</v>
      </c>
      <c r="Q800" s="24" t="s">
        <v>75</v>
      </c>
      <c r="R800" s="24" t="s">
        <v>75</v>
      </c>
      <c r="S800" s="24" t="s">
        <v>75</v>
      </c>
      <c r="T800" s="24" t="s">
        <v>75</v>
      </c>
      <c r="U800" s="24" t="s">
        <v>75</v>
      </c>
    </row>
    <row r="801">
      <c r="J801" s="24" t="s">
        <v>75</v>
      </c>
      <c r="K801" s="24" t="s">
        <v>75</v>
      </c>
      <c r="L801" s="24" t="s">
        <v>75</v>
      </c>
      <c r="M801" s="24" t="s">
        <v>75</v>
      </c>
      <c r="O801" s="24" t="s">
        <v>75</v>
      </c>
      <c r="P801" s="24" t="s">
        <v>75</v>
      </c>
      <c r="Q801" s="24" t="s">
        <v>75</v>
      </c>
      <c r="R801" s="24" t="s">
        <v>75</v>
      </c>
      <c r="S801" s="24" t="s">
        <v>75</v>
      </c>
      <c r="T801" s="24" t="s">
        <v>75</v>
      </c>
      <c r="U801" s="24" t="s">
        <v>75</v>
      </c>
    </row>
    <row r="802">
      <c r="J802" s="24" t="s">
        <v>75</v>
      </c>
      <c r="K802" s="24" t="s">
        <v>75</v>
      </c>
      <c r="L802" s="24" t="s">
        <v>75</v>
      </c>
      <c r="M802" s="24" t="s">
        <v>75</v>
      </c>
      <c r="O802" s="24" t="s">
        <v>75</v>
      </c>
      <c r="P802" s="24" t="s">
        <v>75</v>
      </c>
      <c r="Q802" s="24" t="s">
        <v>75</v>
      </c>
      <c r="R802" s="24" t="s">
        <v>75</v>
      </c>
      <c r="S802" s="24" t="s">
        <v>75</v>
      </c>
      <c r="T802" s="24" t="s">
        <v>75</v>
      </c>
      <c r="U802" s="24" t="s">
        <v>75</v>
      </c>
    </row>
    <row r="803">
      <c r="J803" s="24" t="s">
        <v>75</v>
      </c>
      <c r="K803" s="24" t="s">
        <v>75</v>
      </c>
      <c r="L803" s="24" t="s">
        <v>75</v>
      </c>
      <c r="M803" s="24" t="s">
        <v>75</v>
      </c>
      <c r="O803" s="24" t="s">
        <v>75</v>
      </c>
      <c r="P803" s="24" t="s">
        <v>75</v>
      </c>
      <c r="Q803" s="24" t="s">
        <v>75</v>
      </c>
      <c r="R803" s="24" t="s">
        <v>75</v>
      </c>
      <c r="S803" s="24" t="s">
        <v>75</v>
      </c>
      <c r="T803" s="24" t="s">
        <v>75</v>
      </c>
      <c r="U803" s="24" t="s">
        <v>75</v>
      </c>
    </row>
    <row r="804">
      <c r="J804" s="24" t="s">
        <v>75</v>
      </c>
      <c r="K804" s="24" t="s">
        <v>75</v>
      </c>
      <c r="L804" s="24" t="s">
        <v>75</v>
      </c>
      <c r="M804" s="24" t="s">
        <v>75</v>
      </c>
      <c r="O804" s="24" t="s">
        <v>75</v>
      </c>
      <c r="P804" s="24" t="s">
        <v>75</v>
      </c>
      <c r="Q804" s="24" t="s">
        <v>75</v>
      </c>
      <c r="R804" s="24" t="s">
        <v>75</v>
      </c>
      <c r="S804" s="24" t="s">
        <v>75</v>
      </c>
      <c r="T804" s="24" t="s">
        <v>75</v>
      </c>
      <c r="U804" s="24" t="s">
        <v>75</v>
      </c>
    </row>
    <row r="805">
      <c r="J805" s="24" t="s">
        <v>75</v>
      </c>
      <c r="K805" s="24" t="s">
        <v>75</v>
      </c>
      <c r="L805" s="24" t="s">
        <v>75</v>
      </c>
      <c r="M805" s="24" t="s">
        <v>75</v>
      </c>
      <c r="O805" s="24" t="s">
        <v>75</v>
      </c>
      <c r="P805" s="24" t="s">
        <v>75</v>
      </c>
      <c r="Q805" s="24" t="s">
        <v>75</v>
      </c>
      <c r="R805" s="24" t="s">
        <v>75</v>
      </c>
      <c r="S805" s="24" t="s">
        <v>75</v>
      </c>
      <c r="T805" s="24" t="s">
        <v>75</v>
      </c>
      <c r="U805" s="24" t="s">
        <v>75</v>
      </c>
    </row>
    <row r="806">
      <c r="J806" s="24" t="s">
        <v>75</v>
      </c>
      <c r="K806" s="24" t="s">
        <v>75</v>
      </c>
      <c r="L806" s="24" t="s">
        <v>75</v>
      </c>
      <c r="M806" s="24" t="s">
        <v>75</v>
      </c>
      <c r="O806" s="24" t="s">
        <v>75</v>
      </c>
      <c r="P806" s="24" t="s">
        <v>75</v>
      </c>
      <c r="Q806" s="24" t="s">
        <v>75</v>
      </c>
      <c r="R806" s="24" t="s">
        <v>75</v>
      </c>
      <c r="S806" s="24" t="s">
        <v>75</v>
      </c>
      <c r="T806" s="24" t="s">
        <v>75</v>
      </c>
      <c r="U806" s="24" t="s">
        <v>75</v>
      </c>
    </row>
    <row r="807">
      <c r="J807" s="24" t="s">
        <v>75</v>
      </c>
      <c r="K807" s="24" t="s">
        <v>75</v>
      </c>
      <c r="L807" s="24" t="s">
        <v>75</v>
      </c>
      <c r="M807" s="24" t="s">
        <v>75</v>
      </c>
      <c r="O807" s="24" t="s">
        <v>75</v>
      </c>
      <c r="P807" s="24" t="s">
        <v>75</v>
      </c>
      <c r="Q807" s="24" t="s">
        <v>75</v>
      </c>
      <c r="R807" s="24" t="s">
        <v>75</v>
      </c>
      <c r="S807" s="24" t="s">
        <v>75</v>
      </c>
      <c r="T807" s="24" t="s">
        <v>75</v>
      </c>
      <c r="U807" s="24" t="s">
        <v>75</v>
      </c>
    </row>
    <row r="808">
      <c r="J808" s="24" t="s">
        <v>75</v>
      </c>
      <c r="K808" s="24" t="s">
        <v>75</v>
      </c>
      <c r="L808" s="24" t="s">
        <v>75</v>
      </c>
      <c r="M808" s="24" t="s">
        <v>75</v>
      </c>
      <c r="O808" s="24" t="s">
        <v>75</v>
      </c>
      <c r="P808" s="24" t="s">
        <v>75</v>
      </c>
      <c r="Q808" s="24" t="s">
        <v>75</v>
      </c>
      <c r="R808" s="24" t="s">
        <v>75</v>
      </c>
      <c r="S808" s="24" t="s">
        <v>75</v>
      </c>
      <c r="T808" s="24" t="s">
        <v>75</v>
      </c>
      <c r="U808" s="24" t="s">
        <v>75</v>
      </c>
    </row>
    <row r="809">
      <c r="J809" s="24" t="s">
        <v>75</v>
      </c>
      <c r="K809" s="24" t="s">
        <v>75</v>
      </c>
      <c r="L809" s="24" t="s">
        <v>75</v>
      </c>
      <c r="M809" s="24" t="s">
        <v>75</v>
      </c>
      <c r="O809" s="24" t="s">
        <v>75</v>
      </c>
      <c r="P809" s="24" t="s">
        <v>75</v>
      </c>
      <c r="Q809" s="24" t="s">
        <v>75</v>
      </c>
      <c r="R809" s="24" t="s">
        <v>75</v>
      </c>
      <c r="S809" s="24" t="s">
        <v>75</v>
      </c>
      <c r="T809" s="24" t="s">
        <v>75</v>
      </c>
      <c r="U809" s="24" t="s">
        <v>75</v>
      </c>
    </row>
    <row r="810">
      <c r="J810" s="24" t="s">
        <v>75</v>
      </c>
      <c r="K810" s="24" t="s">
        <v>75</v>
      </c>
      <c r="L810" s="24" t="s">
        <v>75</v>
      </c>
      <c r="M810" s="24" t="s">
        <v>75</v>
      </c>
      <c r="O810" s="24" t="s">
        <v>75</v>
      </c>
      <c r="P810" s="24" t="s">
        <v>75</v>
      </c>
      <c r="Q810" s="24" t="s">
        <v>75</v>
      </c>
      <c r="R810" s="24" t="s">
        <v>75</v>
      </c>
      <c r="S810" s="24" t="s">
        <v>75</v>
      </c>
      <c r="T810" s="24" t="s">
        <v>75</v>
      </c>
      <c r="U810" s="24" t="s">
        <v>75</v>
      </c>
    </row>
    <row r="811">
      <c r="J811" s="24" t="s">
        <v>75</v>
      </c>
      <c r="K811" s="24" t="s">
        <v>75</v>
      </c>
      <c r="L811" s="24" t="s">
        <v>75</v>
      </c>
      <c r="M811" s="24" t="s">
        <v>75</v>
      </c>
      <c r="O811" s="24" t="s">
        <v>75</v>
      </c>
      <c r="P811" s="24" t="s">
        <v>75</v>
      </c>
      <c r="Q811" s="24" t="s">
        <v>75</v>
      </c>
      <c r="R811" s="24" t="s">
        <v>75</v>
      </c>
      <c r="S811" s="24" t="s">
        <v>75</v>
      </c>
      <c r="T811" s="24" t="s">
        <v>75</v>
      </c>
      <c r="U811" s="24" t="s">
        <v>75</v>
      </c>
    </row>
    <row r="812">
      <c r="J812" s="24" t="s">
        <v>75</v>
      </c>
      <c r="K812" s="24" t="s">
        <v>75</v>
      </c>
      <c r="L812" s="24" t="s">
        <v>75</v>
      </c>
      <c r="M812" s="24" t="s">
        <v>75</v>
      </c>
      <c r="O812" s="24" t="s">
        <v>75</v>
      </c>
      <c r="P812" s="24" t="s">
        <v>75</v>
      </c>
      <c r="Q812" s="24" t="s">
        <v>75</v>
      </c>
      <c r="R812" s="24" t="s">
        <v>75</v>
      </c>
      <c r="S812" s="24" t="s">
        <v>75</v>
      </c>
      <c r="T812" s="24" t="s">
        <v>75</v>
      </c>
      <c r="U812" s="24" t="s">
        <v>75</v>
      </c>
    </row>
    <row r="813">
      <c r="J813" s="24" t="s">
        <v>75</v>
      </c>
      <c r="K813" s="24" t="s">
        <v>75</v>
      </c>
      <c r="L813" s="24" t="s">
        <v>75</v>
      </c>
      <c r="M813" s="24" t="s">
        <v>75</v>
      </c>
      <c r="O813" s="24" t="s">
        <v>75</v>
      </c>
      <c r="P813" s="24" t="s">
        <v>75</v>
      </c>
      <c r="Q813" s="24" t="s">
        <v>75</v>
      </c>
      <c r="R813" s="24" t="s">
        <v>75</v>
      </c>
      <c r="S813" s="24" t="s">
        <v>75</v>
      </c>
      <c r="T813" s="24" t="s">
        <v>75</v>
      </c>
      <c r="U813" s="24" t="s">
        <v>75</v>
      </c>
    </row>
    <row r="814">
      <c r="J814" s="24" t="s">
        <v>75</v>
      </c>
      <c r="K814" s="24" t="s">
        <v>75</v>
      </c>
      <c r="L814" s="24" t="s">
        <v>75</v>
      </c>
      <c r="M814" s="24" t="s">
        <v>75</v>
      </c>
      <c r="O814" s="24" t="s">
        <v>75</v>
      </c>
      <c r="P814" s="24" t="s">
        <v>75</v>
      </c>
      <c r="Q814" s="24" t="s">
        <v>75</v>
      </c>
      <c r="R814" s="24" t="s">
        <v>75</v>
      </c>
      <c r="S814" s="24" t="s">
        <v>75</v>
      </c>
      <c r="T814" s="24" t="s">
        <v>75</v>
      </c>
      <c r="U814" s="24" t="s">
        <v>75</v>
      </c>
    </row>
    <row r="815">
      <c r="J815" s="24" t="s">
        <v>75</v>
      </c>
      <c r="K815" s="24" t="s">
        <v>75</v>
      </c>
      <c r="L815" s="24" t="s">
        <v>75</v>
      </c>
      <c r="M815" s="24" t="s">
        <v>75</v>
      </c>
      <c r="O815" s="24" t="s">
        <v>75</v>
      </c>
      <c r="P815" s="24" t="s">
        <v>75</v>
      </c>
      <c r="Q815" s="24" t="s">
        <v>75</v>
      </c>
      <c r="R815" s="24" t="s">
        <v>75</v>
      </c>
      <c r="S815" s="24" t="s">
        <v>75</v>
      </c>
      <c r="T815" s="24" t="s">
        <v>75</v>
      </c>
      <c r="U815" s="24" t="s">
        <v>75</v>
      </c>
    </row>
    <row r="816">
      <c r="J816" s="24" t="s">
        <v>75</v>
      </c>
      <c r="K816" s="24" t="s">
        <v>75</v>
      </c>
      <c r="L816" s="24" t="s">
        <v>75</v>
      </c>
      <c r="M816" s="24" t="s">
        <v>75</v>
      </c>
      <c r="O816" s="24" t="s">
        <v>75</v>
      </c>
      <c r="P816" s="24" t="s">
        <v>75</v>
      </c>
      <c r="Q816" s="24" t="s">
        <v>75</v>
      </c>
      <c r="R816" s="24" t="s">
        <v>75</v>
      </c>
      <c r="S816" s="24" t="s">
        <v>75</v>
      </c>
      <c r="T816" s="24" t="s">
        <v>75</v>
      </c>
      <c r="U816" s="24" t="s">
        <v>75</v>
      </c>
    </row>
    <row r="817">
      <c r="J817" s="24" t="s">
        <v>75</v>
      </c>
      <c r="K817" s="24" t="s">
        <v>75</v>
      </c>
      <c r="L817" s="24" t="s">
        <v>75</v>
      </c>
      <c r="M817" s="24" t="s">
        <v>75</v>
      </c>
      <c r="O817" s="24" t="s">
        <v>75</v>
      </c>
      <c r="P817" s="24" t="s">
        <v>75</v>
      </c>
      <c r="Q817" s="24" t="s">
        <v>75</v>
      </c>
      <c r="R817" s="24" t="s">
        <v>75</v>
      </c>
      <c r="S817" s="24" t="s">
        <v>75</v>
      </c>
      <c r="T817" s="24" t="s">
        <v>75</v>
      </c>
      <c r="U817" s="24" t="s">
        <v>75</v>
      </c>
    </row>
    <row r="818">
      <c r="J818" s="24" t="s">
        <v>75</v>
      </c>
      <c r="K818" s="24" t="s">
        <v>75</v>
      </c>
      <c r="L818" s="24" t="s">
        <v>75</v>
      </c>
      <c r="M818" s="24" t="s">
        <v>75</v>
      </c>
      <c r="O818" s="24" t="s">
        <v>75</v>
      </c>
      <c r="P818" s="24" t="s">
        <v>75</v>
      </c>
      <c r="Q818" s="24" t="s">
        <v>75</v>
      </c>
      <c r="R818" s="24" t="s">
        <v>75</v>
      </c>
      <c r="S818" s="24" t="s">
        <v>75</v>
      </c>
      <c r="T818" s="24" t="s">
        <v>75</v>
      </c>
      <c r="U818" s="24" t="s">
        <v>75</v>
      </c>
    </row>
    <row r="819">
      <c r="J819" s="24" t="s">
        <v>75</v>
      </c>
      <c r="K819" s="24" t="s">
        <v>75</v>
      </c>
      <c r="L819" s="24" t="s">
        <v>75</v>
      </c>
      <c r="M819" s="24" t="s">
        <v>75</v>
      </c>
      <c r="O819" s="24" t="s">
        <v>75</v>
      </c>
      <c r="P819" s="24" t="s">
        <v>75</v>
      </c>
      <c r="Q819" s="24" t="s">
        <v>75</v>
      </c>
      <c r="R819" s="24" t="s">
        <v>75</v>
      </c>
      <c r="S819" s="24" t="s">
        <v>75</v>
      </c>
      <c r="T819" s="24" t="s">
        <v>75</v>
      </c>
      <c r="U819" s="24" t="s">
        <v>75</v>
      </c>
    </row>
    <row r="820">
      <c r="J820" s="24" t="s">
        <v>75</v>
      </c>
      <c r="K820" s="24" t="s">
        <v>75</v>
      </c>
      <c r="L820" s="24" t="s">
        <v>75</v>
      </c>
      <c r="M820" s="24" t="s">
        <v>75</v>
      </c>
      <c r="O820" s="24" t="s">
        <v>75</v>
      </c>
      <c r="P820" s="24" t="s">
        <v>75</v>
      </c>
      <c r="Q820" s="24" t="s">
        <v>75</v>
      </c>
      <c r="R820" s="24" t="s">
        <v>75</v>
      </c>
      <c r="S820" s="24" t="s">
        <v>75</v>
      </c>
      <c r="T820" s="24" t="s">
        <v>75</v>
      </c>
      <c r="U820" s="24" t="s">
        <v>75</v>
      </c>
    </row>
    <row r="821">
      <c r="J821" s="24" t="s">
        <v>75</v>
      </c>
      <c r="K821" s="24" t="s">
        <v>75</v>
      </c>
      <c r="L821" s="24" t="s">
        <v>75</v>
      </c>
      <c r="M821" s="24" t="s">
        <v>75</v>
      </c>
      <c r="O821" s="24" t="s">
        <v>75</v>
      </c>
      <c r="P821" s="24" t="s">
        <v>75</v>
      </c>
      <c r="Q821" s="24" t="s">
        <v>75</v>
      </c>
      <c r="R821" s="24" t="s">
        <v>75</v>
      </c>
      <c r="S821" s="24" t="s">
        <v>75</v>
      </c>
      <c r="T821" s="24" t="s">
        <v>75</v>
      </c>
      <c r="U821" s="24" t="s">
        <v>75</v>
      </c>
    </row>
    <row r="822">
      <c r="J822" s="24" t="s">
        <v>75</v>
      </c>
      <c r="K822" s="24" t="s">
        <v>75</v>
      </c>
      <c r="L822" s="24" t="s">
        <v>75</v>
      </c>
      <c r="M822" s="24" t="s">
        <v>75</v>
      </c>
      <c r="O822" s="24" t="s">
        <v>75</v>
      </c>
      <c r="P822" s="24" t="s">
        <v>75</v>
      </c>
      <c r="Q822" s="24" t="s">
        <v>75</v>
      </c>
      <c r="R822" s="24" t="s">
        <v>75</v>
      </c>
      <c r="S822" s="24" t="s">
        <v>75</v>
      </c>
      <c r="T822" s="24" t="s">
        <v>75</v>
      </c>
      <c r="U822" s="24" t="s">
        <v>75</v>
      </c>
    </row>
    <row r="823">
      <c r="J823" s="24" t="s">
        <v>75</v>
      </c>
      <c r="K823" s="24" t="s">
        <v>75</v>
      </c>
      <c r="L823" s="24" t="s">
        <v>75</v>
      </c>
      <c r="M823" s="24" t="s">
        <v>75</v>
      </c>
      <c r="O823" s="24" t="s">
        <v>75</v>
      </c>
      <c r="P823" s="24" t="s">
        <v>75</v>
      </c>
      <c r="Q823" s="24" t="s">
        <v>75</v>
      </c>
      <c r="R823" s="24" t="s">
        <v>75</v>
      </c>
      <c r="S823" s="24" t="s">
        <v>75</v>
      </c>
      <c r="T823" s="24" t="s">
        <v>75</v>
      </c>
      <c r="U823" s="24" t="s">
        <v>75</v>
      </c>
    </row>
    <row r="824">
      <c r="J824" s="24" t="s">
        <v>75</v>
      </c>
      <c r="K824" s="24" t="s">
        <v>75</v>
      </c>
      <c r="L824" s="24" t="s">
        <v>75</v>
      </c>
      <c r="M824" s="24" t="s">
        <v>75</v>
      </c>
      <c r="O824" s="24" t="s">
        <v>75</v>
      </c>
      <c r="P824" s="24" t="s">
        <v>75</v>
      </c>
      <c r="Q824" s="24" t="s">
        <v>75</v>
      </c>
      <c r="R824" s="24" t="s">
        <v>75</v>
      </c>
      <c r="S824" s="24" t="s">
        <v>75</v>
      </c>
      <c r="T824" s="24" t="s">
        <v>75</v>
      </c>
      <c r="U824" s="24" t="s">
        <v>75</v>
      </c>
    </row>
    <row r="825">
      <c r="J825" s="24" t="s">
        <v>75</v>
      </c>
      <c r="K825" s="24" t="s">
        <v>75</v>
      </c>
      <c r="L825" s="24" t="s">
        <v>75</v>
      </c>
      <c r="M825" s="24" t="s">
        <v>75</v>
      </c>
      <c r="O825" s="24" t="s">
        <v>75</v>
      </c>
      <c r="P825" s="24" t="s">
        <v>75</v>
      </c>
      <c r="Q825" s="24" t="s">
        <v>75</v>
      </c>
      <c r="R825" s="24" t="s">
        <v>75</v>
      </c>
      <c r="S825" s="24" t="s">
        <v>75</v>
      </c>
      <c r="T825" s="24" t="s">
        <v>75</v>
      </c>
      <c r="U825" s="24" t="s">
        <v>75</v>
      </c>
    </row>
    <row r="826">
      <c r="J826" s="24" t="s">
        <v>75</v>
      </c>
      <c r="K826" s="24" t="s">
        <v>75</v>
      </c>
      <c r="L826" s="24" t="s">
        <v>75</v>
      </c>
      <c r="M826" s="24" t="s">
        <v>75</v>
      </c>
      <c r="O826" s="24" t="s">
        <v>75</v>
      </c>
      <c r="P826" s="24" t="s">
        <v>75</v>
      </c>
      <c r="Q826" s="24" t="s">
        <v>75</v>
      </c>
      <c r="R826" s="24" t="s">
        <v>75</v>
      </c>
      <c r="S826" s="24" t="s">
        <v>75</v>
      </c>
      <c r="T826" s="24" t="s">
        <v>75</v>
      </c>
      <c r="U826" s="24" t="s">
        <v>75</v>
      </c>
    </row>
    <row r="827">
      <c r="J827" s="24" t="s">
        <v>75</v>
      </c>
      <c r="K827" s="24" t="s">
        <v>75</v>
      </c>
      <c r="L827" s="24" t="s">
        <v>75</v>
      </c>
      <c r="M827" s="24" t="s">
        <v>75</v>
      </c>
      <c r="O827" s="24" t="s">
        <v>75</v>
      </c>
      <c r="P827" s="24" t="s">
        <v>75</v>
      </c>
      <c r="Q827" s="24" t="s">
        <v>75</v>
      </c>
      <c r="R827" s="24" t="s">
        <v>75</v>
      </c>
      <c r="S827" s="24" t="s">
        <v>75</v>
      </c>
      <c r="T827" s="24" t="s">
        <v>75</v>
      </c>
      <c r="U827" s="24" t="s">
        <v>75</v>
      </c>
    </row>
    <row r="828">
      <c r="J828" s="24" t="s">
        <v>75</v>
      </c>
      <c r="K828" s="24" t="s">
        <v>75</v>
      </c>
      <c r="L828" s="24" t="s">
        <v>75</v>
      </c>
      <c r="M828" s="24" t="s">
        <v>75</v>
      </c>
      <c r="O828" s="24" t="s">
        <v>75</v>
      </c>
      <c r="P828" s="24" t="s">
        <v>75</v>
      </c>
      <c r="Q828" s="24" t="s">
        <v>75</v>
      </c>
      <c r="R828" s="24" t="s">
        <v>75</v>
      </c>
      <c r="S828" s="24" t="s">
        <v>75</v>
      </c>
      <c r="T828" s="24" t="s">
        <v>75</v>
      </c>
      <c r="U828" s="24" t="s">
        <v>75</v>
      </c>
    </row>
    <row r="829">
      <c r="J829" s="24" t="s">
        <v>75</v>
      </c>
      <c r="K829" s="24" t="s">
        <v>75</v>
      </c>
      <c r="L829" s="24" t="s">
        <v>75</v>
      </c>
      <c r="M829" s="24" t="s">
        <v>75</v>
      </c>
      <c r="O829" s="24" t="s">
        <v>75</v>
      </c>
      <c r="P829" s="24" t="s">
        <v>75</v>
      </c>
      <c r="Q829" s="24" t="s">
        <v>75</v>
      </c>
      <c r="R829" s="24" t="s">
        <v>75</v>
      </c>
      <c r="S829" s="24" t="s">
        <v>75</v>
      </c>
      <c r="T829" s="24" t="s">
        <v>75</v>
      </c>
      <c r="U829" s="24" t="s">
        <v>75</v>
      </c>
    </row>
    <row r="830">
      <c r="J830" s="24" t="s">
        <v>75</v>
      </c>
      <c r="K830" s="24" t="s">
        <v>75</v>
      </c>
      <c r="L830" s="24" t="s">
        <v>75</v>
      </c>
      <c r="M830" s="24" t="s">
        <v>75</v>
      </c>
      <c r="O830" s="24" t="s">
        <v>75</v>
      </c>
      <c r="P830" s="24" t="s">
        <v>75</v>
      </c>
      <c r="Q830" s="24" t="s">
        <v>75</v>
      </c>
      <c r="R830" s="24" t="s">
        <v>75</v>
      </c>
      <c r="S830" s="24" t="s">
        <v>75</v>
      </c>
      <c r="T830" s="24" t="s">
        <v>75</v>
      </c>
      <c r="U830" s="24" t="s">
        <v>75</v>
      </c>
    </row>
    <row r="831">
      <c r="J831" s="24" t="s">
        <v>75</v>
      </c>
      <c r="K831" s="24" t="s">
        <v>75</v>
      </c>
      <c r="L831" s="24" t="s">
        <v>75</v>
      </c>
      <c r="M831" s="24" t="s">
        <v>75</v>
      </c>
      <c r="O831" s="24" t="s">
        <v>75</v>
      </c>
      <c r="P831" s="24" t="s">
        <v>75</v>
      </c>
      <c r="Q831" s="24" t="s">
        <v>75</v>
      </c>
      <c r="R831" s="24" t="s">
        <v>75</v>
      </c>
      <c r="S831" s="24" t="s">
        <v>75</v>
      </c>
      <c r="T831" s="24" t="s">
        <v>75</v>
      </c>
      <c r="U831" s="24" t="s">
        <v>75</v>
      </c>
    </row>
    <row r="832">
      <c r="J832" s="24" t="s">
        <v>75</v>
      </c>
      <c r="K832" s="24" t="s">
        <v>75</v>
      </c>
      <c r="L832" s="24" t="s">
        <v>75</v>
      </c>
      <c r="M832" s="24" t="s">
        <v>75</v>
      </c>
      <c r="O832" s="24" t="s">
        <v>75</v>
      </c>
      <c r="P832" s="24" t="s">
        <v>75</v>
      </c>
      <c r="Q832" s="24" t="s">
        <v>75</v>
      </c>
      <c r="R832" s="24" t="s">
        <v>75</v>
      </c>
      <c r="S832" s="24" t="s">
        <v>75</v>
      </c>
      <c r="T832" s="24" t="s">
        <v>75</v>
      </c>
      <c r="U832" s="24" t="s">
        <v>75</v>
      </c>
    </row>
    <row r="833">
      <c r="J833" s="24" t="s">
        <v>75</v>
      </c>
      <c r="K833" s="24" t="s">
        <v>75</v>
      </c>
      <c r="L833" s="24" t="s">
        <v>75</v>
      </c>
      <c r="M833" s="24" t="s">
        <v>75</v>
      </c>
      <c r="O833" s="24" t="s">
        <v>75</v>
      </c>
      <c r="P833" s="24" t="s">
        <v>75</v>
      </c>
      <c r="Q833" s="24" t="s">
        <v>75</v>
      </c>
      <c r="R833" s="24" t="s">
        <v>75</v>
      </c>
      <c r="S833" s="24" t="s">
        <v>75</v>
      </c>
      <c r="T833" s="24" t="s">
        <v>75</v>
      </c>
      <c r="U833" s="24" t="s">
        <v>75</v>
      </c>
    </row>
    <row r="834">
      <c r="J834" s="24" t="s">
        <v>75</v>
      </c>
      <c r="K834" s="24" t="s">
        <v>75</v>
      </c>
      <c r="L834" s="24" t="s">
        <v>75</v>
      </c>
      <c r="M834" s="24" t="s">
        <v>75</v>
      </c>
      <c r="O834" s="24" t="s">
        <v>75</v>
      </c>
      <c r="P834" s="24" t="s">
        <v>75</v>
      </c>
      <c r="Q834" s="24" t="s">
        <v>75</v>
      </c>
      <c r="R834" s="24" t="s">
        <v>75</v>
      </c>
      <c r="S834" s="24" t="s">
        <v>75</v>
      </c>
      <c r="T834" s="24" t="s">
        <v>75</v>
      </c>
      <c r="U834" s="24" t="s">
        <v>75</v>
      </c>
    </row>
    <row r="835">
      <c r="J835" s="24" t="s">
        <v>75</v>
      </c>
      <c r="K835" s="24" t="s">
        <v>75</v>
      </c>
      <c r="L835" s="24" t="s">
        <v>75</v>
      </c>
      <c r="M835" s="24" t="s">
        <v>75</v>
      </c>
      <c r="O835" s="24" t="s">
        <v>75</v>
      </c>
      <c r="P835" s="24" t="s">
        <v>75</v>
      </c>
      <c r="Q835" s="24" t="s">
        <v>75</v>
      </c>
      <c r="R835" s="24" t="s">
        <v>75</v>
      </c>
      <c r="S835" s="24" t="s">
        <v>75</v>
      </c>
      <c r="T835" s="24" t="s">
        <v>75</v>
      </c>
      <c r="U835" s="24" t="s">
        <v>75</v>
      </c>
    </row>
    <row r="836">
      <c r="J836" s="24" t="s">
        <v>75</v>
      </c>
      <c r="K836" s="24" t="s">
        <v>75</v>
      </c>
      <c r="L836" s="24" t="s">
        <v>75</v>
      </c>
      <c r="M836" s="24" t="s">
        <v>75</v>
      </c>
      <c r="O836" s="24" t="s">
        <v>75</v>
      </c>
      <c r="P836" s="24" t="s">
        <v>75</v>
      </c>
      <c r="Q836" s="24" t="s">
        <v>75</v>
      </c>
      <c r="R836" s="24" t="s">
        <v>75</v>
      </c>
      <c r="S836" s="24" t="s">
        <v>75</v>
      </c>
      <c r="T836" s="24" t="s">
        <v>75</v>
      </c>
      <c r="U836" s="24" t="s">
        <v>75</v>
      </c>
    </row>
    <row r="837">
      <c r="J837" s="24" t="s">
        <v>75</v>
      </c>
      <c r="K837" s="24" t="s">
        <v>75</v>
      </c>
      <c r="L837" s="24" t="s">
        <v>75</v>
      </c>
      <c r="M837" s="24" t="s">
        <v>75</v>
      </c>
      <c r="O837" s="24" t="s">
        <v>75</v>
      </c>
      <c r="P837" s="24" t="s">
        <v>75</v>
      </c>
      <c r="Q837" s="24" t="s">
        <v>75</v>
      </c>
      <c r="R837" s="24" t="s">
        <v>75</v>
      </c>
      <c r="S837" s="24" t="s">
        <v>75</v>
      </c>
      <c r="T837" s="24" t="s">
        <v>75</v>
      </c>
      <c r="U837" s="24" t="s">
        <v>75</v>
      </c>
    </row>
    <row r="838">
      <c r="J838" s="24" t="s">
        <v>75</v>
      </c>
      <c r="K838" s="24" t="s">
        <v>75</v>
      </c>
      <c r="L838" s="24" t="s">
        <v>75</v>
      </c>
      <c r="M838" s="24" t="s">
        <v>75</v>
      </c>
      <c r="O838" s="24" t="s">
        <v>75</v>
      </c>
      <c r="P838" s="24" t="s">
        <v>75</v>
      </c>
      <c r="Q838" s="24" t="s">
        <v>75</v>
      </c>
      <c r="R838" s="24" t="s">
        <v>75</v>
      </c>
      <c r="S838" s="24" t="s">
        <v>75</v>
      </c>
      <c r="T838" s="24" t="s">
        <v>75</v>
      </c>
      <c r="U838" s="24" t="s">
        <v>75</v>
      </c>
    </row>
    <row r="839">
      <c r="J839" s="24" t="s">
        <v>75</v>
      </c>
      <c r="K839" s="24" t="s">
        <v>75</v>
      </c>
      <c r="L839" s="24" t="s">
        <v>75</v>
      </c>
      <c r="M839" s="24" t="s">
        <v>75</v>
      </c>
      <c r="O839" s="24" t="s">
        <v>75</v>
      </c>
      <c r="P839" s="24" t="s">
        <v>75</v>
      </c>
      <c r="Q839" s="24" t="s">
        <v>75</v>
      </c>
      <c r="R839" s="24" t="s">
        <v>75</v>
      </c>
      <c r="S839" s="24" t="s">
        <v>75</v>
      </c>
      <c r="T839" s="24" t="s">
        <v>75</v>
      </c>
      <c r="U839" s="24" t="s">
        <v>75</v>
      </c>
    </row>
    <row r="840">
      <c r="J840" s="24" t="s">
        <v>75</v>
      </c>
      <c r="K840" s="24" t="s">
        <v>75</v>
      </c>
      <c r="L840" s="24" t="s">
        <v>75</v>
      </c>
      <c r="M840" s="24" t="s">
        <v>75</v>
      </c>
      <c r="O840" s="24" t="s">
        <v>75</v>
      </c>
      <c r="P840" s="24" t="s">
        <v>75</v>
      </c>
      <c r="Q840" s="24" t="s">
        <v>75</v>
      </c>
      <c r="R840" s="24" t="s">
        <v>75</v>
      </c>
      <c r="S840" s="24" t="s">
        <v>75</v>
      </c>
      <c r="T840" s="24" t="s">
        <v>75</v>
      </c>
      <c r="U840" s="24" t="s">
        <v>75</v>
      </c>
    </row>
    <row r="841">
      <c r="J841" s="24" t="s">
        <v>75</v>
      </c>
      <c r="K841" s="24" t="s">
        <v>75</v>
      </c>
      <c r="L841" s="24" t="s">
        <v>75</v>
      </c>
      <c r="M841" s="24" t="s">
        <v>75</v>
      </c>
      <c r="O841" s="24" t="s">
        <v>75</v>
      </c>
      <c r="P841" s="24" t="s">
        <v>75</v>
      </c>
      <c r="Q841" s="24" t="s">
        <v>75</v>
      </c>
      <c r="R841" s="24" t="s">
        <v>75</v>
      </c>
      <c r="S841" s="24" t="s">
        <v>75</v>
      </c>
      <c r="T841" s="24" t="s">
        <v>75</v>
      </c>
      <c r="U841" s="24" t="s">
        <v>75</v>
      </c>
    </row>
    <row r="842">
      <c r="J842" s="24" t="s">
        <v>75</v>
      </c>
      <c r="K842" s="24" t="s">
        <v>75</v>
      </c>
      <c r="L842" s="24" t="s">
        <v>75</v>
      </c>
      <c r="M842" s="24" t="s">
        <v>75</v>
      </c>
      <c r="O842" s="24" t="s">
        <v>75</v>
      </c>
      <c r="P842" s="24" t="s">
        <v>75</v>
      </c>
      <c r="Q842" s="24" t="s">
        <v>75</v>
      </c>
      <c r="R842" s="24" t="s">
        <v>75</v>
      </c>
      <c r="S842" s="24" t="s">
        <v>75</v>
      </c>
      <c r="T842" s="24" t="s">
        <v>75</v>
      </c>
      <c r="U842" s="24" t="s">
        <v>75</v>
      </c>
    </row>
    <row r="843">
      <c r="J843" s="24" t="s">
        <v>75</v>
      </c>
      <c r="K843" s="24" t="s">
        <v>75</v>
      </c>
      <c r="L843" s="24" t="s">
        <v>75</v>
      </c>
      <c r="M843" s="24" t="s">
        <v>75</v>
      </c>
      <c r="O843" s="24" t="s">
        <v>75</v>
      </c>
      <c r="P843" s="24" t="s">
        <v>75</v>
      </c>
      <c r="Q843" s="24" t="s">
        <v>75</v>
      </c>
      <c r="R843" s="24" t="s">
        <v>75</v>
      </c>
      <c r="S843" s="24" t="s">
        <v>75</v>
      </c>
      <c r="T843" s="24" t="s">
        <v>75</v>
      </c>
      <c r="U843" s="24" t="s">
        <v>75</v>
      </c>
    </row>
    <row r="844">
      <c r="J844" s="24" t="s">
        <v>75</v>
      </c>
      <c r="K844" s="24" t="s">
        <v>75</v>
      </c>
      <c r="L844" s="24" t="s">
        <v>75</v>
      </c>
      <c r="M844" s="24" t="s">
        <v>75</v>
      </c>
      <c r="O844" s="24" t="s">
        <v>75</v>
      </c>
      <c r="P844" s="24" t="s">
        <v>75</v>
      </c>
      <c r="Q844" s="24" t="s">
        <v>75</v>
      </c>
      <c r="R844" s="24" t="s">
        <v>75</v>
      </c>
      <c r="S844" s="24" t="s">
        <v>75</v>
      </c>
      <c r="T844" s="24" t="s">
        <v>75</v>
      </c>
      <c r="U844" s="24" t="s">
        <v>75</v>
      </c>
    </row>
    <row r="845">
      <c r="J845" s="24" t="s">
        <v>75</v>
      </c>
      <c r="K845" s="24" t="s">
        <v>75</v>
      </c>
      <c r="L845" s="24" t="s">
        <v>75</v>
      </c>
      <c r="M845" s="24" t="s">
        <v>75</v>
      </c>
      <c r="O845" s="24" t="s">
        <v>75</v>
      </c>
      <c r="P845" s="24" t="s">
        <v>75</v>
      </c>
      <c r="Q845" s="24" t="s">
        <v>75</v>
      </c>
      <c r="R845" s="24" t="s">
        <v>75</v>
      </c>
      <c r="S845" s="24" t="s">
        <v>75</v>
      </c>
      <c r="T845" s="24" t="s">
        <v>75</v>
      </c>
      <c r="U845" s="24" t="s">
        <v>75</v>
      </c>
    </row>
    <row r="846">
      <c r="J846" s="24" t="s">
        <v>75</v>
      </c>
      <c r="K846" s="24" t="s">
        <v>75</v>
      </c>
      <c r="L846" s="24" t="s">
        <v>75</v>
      </c>
      <c r="M846" s="24" t="s">
        <v>75</v>
      </c>
      <c r="O846" s="24" t="s">
        <v>75</v>
      </c>
      <c r="P846" s="24" t="s">
        <v>75</v>
      </c>
      <c r="Q846" s="24" t="s">
        <v>75</v>
      </c>
      <c r="R846" s="24" t="s">
        <v>75</v>
      </c>
      <c r="S846" s="24" t="s">
        <v>75</v>
      </c>
      <c r="T846" s="24" t="s">
        <v>75</v>
      </c>
      <c r="U846" s="24" t="s">
        <v>75</v>
      </c>
    </row>
    <row r="847">
      <c r="J847" s="24" t="s">
        <v>75</v>
      </c>
      <c r="K847" s="24" t="s">
        <v>75</v>
      </c>
      <c r="L847" s="24" t="s">
        <v>75</v>
      </c>
      <c r="M847" s="24" t="s">
        <v>75</v>
      </c>
      <c r="O847" s="24" t="s">
        <v>75</v>
      </c>
      <c r="P847" s="24" t="s">
        <v>75</v>
      </c>
      <c r="Q847" s="24" t="s">
        <v>75</v>
      </c>
      <c r="R847" s="24" t="s">
        <v>75</v>
      </c>
      <c r="S847" s="24" t="s">
        <v>75</v>
      </c>
      <c r="T847" s="24" t="s">
        <v>75</v>
      </c>
      <c r="U847" s="24" t="s">
        <v>75</v>
      </c>
    </row>
    <row r="848">
      <c r="J848" s="24" t="s">
        <v>75</v>
      </c>
      <c r="K848" s="24" t="s">
        <v>75</v>
      </c>
      <c r="L848" s="24" t="s">
        <v>75</v>
      </c>
      <c r="M848" s="24" t="s">
        <v>75</v>
      </c>
      <c r="O848" s="24" t="s">
        <v>75</v>
      </c>
      <c r="P848" s="24" t="s">
        <v>75</v>
      </c>
      <c r="Q848" s="24" t="s">
        <v>75</v>
      </c>
      <c r="R848" s="24" t="s">
        <v>75</v>
      </c>
      <c r="S848" s="24" t="s">
        <v>75</v>
      </c>
      <c r="T848" s="24" t="s">
        <v>75</v>
      </c>
      <c r="U848" s="24" t="s">
        <v>75</v>
      </c>
    </row>
    <row r="849">
      <c r="J849" s="24" t="s">
        <v>75</v>
      </c>
      <c r="K849" s="24" t="s">
        <v>75</v>
      </c>
      <c r="L849" s="24" t="s">
        <v>75</v>
      </c>
      <c r="M849" s="24" t="s">
        <v>75</v>
      </c>
      <c r="O849" s="24" t="s">
        <v>75</v>
      </c>
      <c r="P849" s="24" t="s">
        <v>75</v>
      </c>
      <c r="Q849" s="24" t="s">
        <v>75</v>
      </c>
      <c r="R849" s="24" t="s">
        <v>75</v>
      </c>
      <c r="S849" s="24" t="s">
        <v>75</v>
      </c>
      <c r="T849" s="24" t="s">
        <v>75</v>
      </c>
      <c r="U849" s="24" t="s">
        <v>75</v>
      </c>
    </row>
    <row r="850">
      <c r="J850" s="24" t="s">
        <v>75</v>
      </c>
      <c r="K850" s="24" t="s">
        <v>75</v>
      </c>
      <c r="L850" s="24" t="s">
        <v>75</v>
      </c>
      <c r="M850" s="24" t="s">
        <v>75</v>
      </c>
      <c r="O850" s="24" t="s">
        <v>75</v>
      </c>
      <c r="P850" s="24" t="s">
        <v>75</v>
      </c>
      <c r="Q850" s="24" t="s">
        <v>75</v>
      </c>
      <c r="R850" s="24" t="s">
        <v>75</v>
      </c>
      <c r="S850" s="24" t="s">
        <v>75</v>
      </c>
      <c r="T850" s="24" t="s">
        <v>75</v>
      </c>
      <c r="U850" s="24" t="s">
        <v>75</v>
      </c>
    </row>
    <row r="851">
      <c r="J851" s="24" t="s">
        <v>75</v>
      </c>
      <c r="K851" s="24" t="s">
        <v>75</v>
      </c>
      <c r="L851" s="24" t="s">
        <v>75</v>
      </c>
      <c r="M851" s="24" t="s">
        <v>75</v>
      </c>
      <c r="O851" s="24" t="s">
        <v>75</v>
      </c>
      <c r="P851" s="24" t="s">
        <v>75</v>
      </c>
      <c r="Q851" s="24" t="s">
        <v>75</v>
      </c>
      <c r="R851" s="24" t="s">
        <v>75</v>
      </c>
      <c r="S851" s="24" t="s">
        <v>75</v>
      </c>
      <c r="T851" s="24" t="s">
        <v>75</v>
      </c>
      <c r="U851" s="24" t="s">
        <v>75</v>
      </c>
    </row>
    <row r="852">
      <c r="J852" s="24" t="s">
        <v>75</v>
      </c>
      <c r="K852" s="24" t="s">
        <v>75</v>
      </c>
      <c r="L852" s="24" t="s">
        <v>75</v>
      </c>
      <c r="M852" s="24" t="s">
        <v>75</v>
      </c>
      <c r="O852" s="24" t="s">
        <v>75</v>
      </c>
      <c r="P852" s="24" t="s">
        <v>75</v>
      </c>
      <c r="Q852" s="24" t="s">
        <v>75</v>
      </c>
      <c r="R852" s="24" t="s">
        <v>75</v>
      </c>
      <c r="S852" s="24" t="s">
        <v>75</v>
      </c>
      <c r="T852" s="24" t="s">
        <v>75</v>
      </c>
      <c r="U852" s="24" t="s">
        <v>75</v>
      </c>
    </row>
    <row r="853">
      <c r="J853" s="24" t="s">
        <v>75</v>
      </c>
      <c r="K853" s="24" t="s">
        <v>75</v>
      </c>
      <c r="L853" s="24" t="s">
        <v>75</v>
      </c>
      <c r="M853" s="24" t="s">
        <v>75</v>
      </c>
      <c r="O853" s="24" t="s">
        <v>75</v>
      </c>
      <c r="P853" s="24" t="s">
        <v>75</v>
      </c>
      <c r="Q853" s="24" t="s">
        <v>75</v>
      </c>
      <c r="R853" s="24" t="s">
        <v>75</v>
      </c>
      <c r="S853" s="24" t="s">
        <v>75</v>
      </c>
      <c r="T853" s="24" t="s">
        <v>75</v>
      </c>
      <c r="U853" s="24" t="s">
        <v>75</v>
      </c>
    </row>
    <row r="854">
      <c r="J854" s="24" t="s">
        <v>75</v>
      </c>
      <c r="K854" s="24" t="s">
        <v>75</v>
      </c>
      <c r="L854" s="24" t="s">
        <v>75</v>
      </c>
      <c r="M854" s="24" t="s">
        <v>75</v>
      </c>
      <c r="O854" s="24" t="s">
        <v>75</v>
      </c>
      <c r="P854" s="24" t="s">
        <v>75</v>
      </c>
      <c r="Q854" s="24" t="s">
        <v>75</v>
      </c>
      <c r="R854" s="24" t="s">
        <v>75</v>
      </c>
      <c r="S854" s="24" t="s">
        <v>75</v>
      </c>
      <c r="T854" s="24" t="s">
        <v>75</v>
      </c>
      <c r="U854" s="24" t="s">
        <v>75</v>
      </c>
    </row>
    <row r="855">
      <c r="J855" s="24" t="s">
        <v>75</v>
      </c>
      <c r="K855" s="24" t="s">
        <v>75</v>
      </c>
      <c r="L855" s="24" t="s">
        <v>75</v>
      </c>
      <c r="M855" s="24" t="s">
        <v>75</v>
      </c>
      <c r="O855" s="24" t="s">
        <v>75</v>
      </c>
      <c r="P855" s="24" t="s">
        <v>75</v>
      </c>
      <c r="Q855" s="24" t="s">
        <v>75</v>
      </c>
      <c r="R855" s="24" t="s">
        <v>75</v>
      </c>
      <c r="S855" s="24" t="s">
        <v>75</v>
      </c>
      <c r="T855" s="24" t="s">
        <v>75</v>
      </c>
      <c r="U855" s="24" t="s">
        <v>75</v>
      </c>
    </row>
    <row r="856">
      <c r="J856" s="24" t="s">
        <v>75</v>
      </c>
      <c r="K856" s="24" t="s">
        <v>75</v>
      </c>
      <c r="L856" s="24" t="s">
        <v>75</v>
      </c>
      <c r="M856" s="24" t="s">
        <v>75</v>
      </c>
      <c r="O856" s="24" t="s">
        <v>75</v>
      </c>
      <c r="P856" s="24" t="s">
        <v>75</v>
      </c>
      <c r="Q856" s="24" t="s">
        <v>75</v>
      </c>
      <c r="R856" s="24" t="s">
        <v>75</v>
      </c>
      <c r="S856" s="24" t="s">
        <v>75</v>
      </c>
      <c r="T856" s="24" t="s">
        <v>75</v>
      </c>
      <c r="U856" s="24" t="s">
        <v>75</v>
      </c>
    </row>
    <row r="857">
      <c r="J857" s="24" t="s">
        <v>75</v>
      </c>
      <c r="K857" s="24" t="s">
        <v>75</v>
      </c>
      <c r="L857" s="24" t="s">
        <v>75</v>
      </c>
      <c r="M857" s="24" t="s">
        <v>75</v>
      </c>
      <c r="O857" s="24" t="s">
        <v>75</v>
      </c>
      <c r="P857" s="24" t="s">
        <v>75</v>
      </c>
      <c r="Q857" s="24" t="s">
        <v>75</v>
      </c>
      <c r="R857" s="24" t="s">
        <v>75</v>
      </c>
      <c r="S857" s="24" t="s">
        <v>75</v>
      </c>
      <c r="T857" s="24" t="s">
        <v>75</v>
      </c>
      <c r="U857" s="24" t="s">
        <v>75</v>
      </c>
    </row>
    <row r="858">
      <c r="J858" s="24" t="s">
        <v>75</v>
      </c>
      <c r="K858" s="24" t="s">
        <v>75</v>
      </c>
      <c r="L858" s="24" t="s">
        <v>75</v>
      </c>
      <c r="M858" s="24" t="s">
        <v>75</v>
      </c>
      <c r="O858" s="24" t="s">
        <v>75</v>
      </c>
      <c r="P858" s="24" t="s">
        <v>75</v>
      </c>
      <c r="Q858" s="24" t="s">
        <v>75</v>
      </c>
      <c r="R858" s="24" t="s">
        <v>75</v>
      </c>
      <c r="S858" s="24" t="s">
        <v>75</v>
      </c>
      <c r="T858" s="24" t="s">
        <v>75</v>
      </c>
      <c r="U858" s="24" t="s">
        <v>75</v>
      </c>
    </row>
    <row r="859">
      <c r="J859" s="24" t="s">
        <v>75</v>
      </c>
      <c r="K859" s="24" t="s">
        <v>75</v>
      </c>
      <c r="L859" s="24" t="s">
        <v>75</v>
      </c>
      <c r="M859" s="24" t="s">
        <v>75</v>
      </c>
      <c r="O859" s="24" t="s">
        <v>75</v>
      </c>
      <c r="P859" s="24" t="s">
        <v>75</v>
      </c>
      <c r="Q859" s="24" t="s">
        <v>75</v>
      </c>
      <c r="R859" s="24" t="s">
        <v>75</v>
      </c>
      <c r="S859" s="24" t="s">
        <v>75</v>
      </c>
      <c r="T859" s="24" t="s">
        <v>75</v>
      </c>
      <c r="U859" s="24" t="s">
        <v>75</v>
      </c>
    </row>
    <row r="860">
      <c r="J860" s="24" t="s">
        <v>75</v>
      </c>
      <c r="K860" s="24" t="s">
        <v>75</v>
      </c>
      <c r="L860" s="24" t="s">
        <v>75</v>
      </c>
      <c r="M860" s="24" t="s">
        <v>75</v>
      </c>
      <c r="O860" s="24" t="s">
        <v>75</v>
      </c>
      <c r="P860" s="24" t="s">
        <v>75</v>
      </c>
      <c r="Q860" s="24" t="s">
        <v>75</v>
      </c>
      <c r="R860" s="24" t="s">
        <v>75</v>
      </c>
      <c r="S860" s="24" t="s">
        <v>75</v>
      </c>
      <c r="T860" s="24" t="s">
        <v>75</v>
      </c>
      <c r="U860" s="24" t="s">
        <v>75</v>
      </c>
    </row>
    <row r="861">
      <c r="J861" s="24" t="s">
        <v>75</v>
      </c>
      <c r="K861" s="24" t="s">
        <v>75</v>
      </c>
      <c r="L861" s="24" t="s">
        <v>75</v>
      </c>
      <c r="M861" s="24" t="s">
        <v>75</v>
      </c>
      <c r="O861" s="24" t="s">
        <v>75</v>
      </c>
      <c r="P861" s="24" t="s">
        <v>75</v>
      </c>
      <c r="Q861" s="24" t="s">
        <v>75</v>
      </c>
      <c r="R861" s="24" t="s">
        <v>75</v>
      </c>
      <c r="S861" s="24" t="s">
        <v>75</v>
      </c>
      <c r="T861" s="24" t="s">
        <v>75</v>
      </c>
      <c r="U861" s="24" t="s">
        <v>75</v>
      </c>
    </row>
    <row r="862">
      <c r="J862" s="24" t="s">
        <v>75</v>
      </c>
      <c r="K862" s="24" t="s">
        <v>75</v>
      </c>
      <c r="L862" s="24" t="s">
        <v>75</v>
      </c>
      <c r="M862" s="24" t="s">
        <v>75</v>
      </c>
      <c r="O862" s="24" t="s">
        <v>75</v>
      </c>
      <c r="P862" s="24" t="s">
        <v>75</v>
      </c>
      <c r="Q862" s="24" t="s">
        <v>75</v>
      </c>
      <c r="R862" s="24" t="s">
        <v>75</v>
      </c>
      <c r="S862" s="24" t="s">
        <v>75</v>
      </c>
      <c r="T862" s="24" t="s">
        <v>75</v>
      </c>
      <c r="U862" s="24" t="s">
        <v>75</v>
      </c>
    </row>
    <row r="863">
      <c r="J863" s="24" t="s">
        <v>75</v>
      </c>
      <c r="K863" s="24" t="s">
        <v>75</v>
      </c>
      <c r="L863" s="24" t="s">
        <v>75</v>
      </c>
      <c r="M863" s="24" t="s">
        <v>75</v>
      </c>
      <c r="O863" s="24" t="s">
        <v>75</v>
      </c>
      <c r="P863" s="24" t="s">
        <v>75</v>
      </c>
      <c r="Q863" s="24" t="s">
        <v>75</v>
      </c>
      <c r="R863" s="24" t="s">
        <v>75</v>
      </c>
      <c r="S863" s="24" t="s">
        <v>75</v>
      </c>
      <c r="T863" s="24" t="s">
        <v>75</v>
      </c>
      <c r="U863" s="24" t="s">
        <v>75</v>
      </c>
    </row>
    <row r="864">
      <c r="J864" s="24" t="s">
        <v>75</v>
      </c>
      <c r="K864" s="24" t="s">
        <v>75</v>
      </c>
      <c r="L864" s="24" t="s">
        <v>75</v>
      </c>
      <c r="M864" s="24" t="s">
        <v>75</v>
      </c>
      <c r="O864" s="24" t="s">
        <v>75</v>
      </c>
      <c r="P864" s="24" t="s">
        <v>75</v>
      </c>
      <c r="Q864" s="24" t="s">
        <v>75</v>
      </c>
      <c r="R864" s="24" t="s">
        <v>75</v>
      </c>
      <c r="S864" s="24" t="s">
        <v>75</v>
      </c>
      <c r="T864" s="24" t="s">
        <v>75</v>
      </c>
      <c r="U864" s="24" t="s">
        <v>75</v>
      </c>
    </row>
    <row r="865">
      <c r="J865" s="24" t="s">
        <v>75</v>
      </c>
      <c r="K865" s="24" t="s">
        <v>75</v>
      </c>
      <c r="L865" s="24" t="s">
        <v>75</v>
      </c>
      <c r="M865" s="24" t="s">
        <v>75</v>
      </c>
      <c r="O865" s="24" t="s">
        <v>75</v>
      </c>
      <c r="P865" s="24" t="s">
        <v>75</v>
      </c>
      <c r="Q865" s="24" t="s">
        <v>75</v>
      </c>
      <c r="R865" s="24" t="s">
        <v>75</v>
      </c>
      <c r="S865" s="24" t="s">
        <v>75</v>
      </c>
      <c r="T865" s="24" t="s">
        <v>75</v>
      </c>
      <c r="U865" s="24" t="s">
        <v>75</v>
      </c>
    </row>
    <row r="866">
      <c r="J866" s="24" t="s">
        <v>75</v>
      </c>
      <c r="K866" s="24" t="s">
        <v>75</v>
      </c>
      <c r="L866" s="24" t="s">
        <v>75</v>
      </c>
      <c r="M866" s="24" t="s">
        <v>75</v>
      </c>
      <c r="O866" s="24" t="s">
        <v>75</v>
      </c>
      <c r="P866" s="24" t="s">
        <v>75</v>
      </c>
      <c r="Q866" s="24" t="s">
        <v>75</v>
      </c>
      <c r="R866" s="24" t="s">
        <v>75</v>
      </c>
      <c r="S866" s="24" t="s">
        <v>75</v>
      </c>
      <c r="T866" s="24" t="s">
        <v>75</v>
      </c>
      <c r="U866" s="24" t="s">
        <v>75</v>
      </c>
    </row>
    <row r="867">
      <c r="J867" s="24" t="s">
        <v>75</v>
      </c>
      <c r="K867" s="24" t="s">
        <v>75</v>
      </c>
      <c r="L867" s="24" t="s">
        <v>75</v>
      </c>
      <c r="M867" s="24" t="s">
        <v>75</v>
      </c>
      <c r="O867" s="24" t="s">
        <v>75</v>
      </c>
      <c r="P867" s="24" t="s">
        <v>75</v>
      </c>
      <c r="Q867" s="24" t="s">
        <v>75</v>
      </c>
      <c r="R867" s="24" t="s">
        <v>75</v>
      </c>
      <c r="S867" s="24" t="s">
        <v>75</v>
      </c>
      <c r="T867" s="24" t="s">
        <v>75</v>
      </c>
      <c r="U867" s="24" t="s">
        <v>75</v>
      </c>
    </row>
    <row r="868">
      <c r="J868" s="24" t="s">
        <v>75</v>
      </c>
      <c r="K868" s="24" t="s">
        <v>75</v>
      </c>
      <c r="L868" s="24" t="s">
        <v>75</v>
      </c>
      <c r="M868" s="24" t="s">
        <v>75</v>
      </c>
      <c r="O868" s="24" t="s">
        <v>75</v>
      </c>
      <c r="P868" s="24" t="s">
        <v>75</v>
      </c>
      <c r="Q868" s="24" t="s">
        <v>75</v>
      </c>
      <c r="R868" s="24" t="s">
        <v>75</v>
      </c>
      <c r="S868" s="24" t="s">
        <v>75</v>
      </c>
      <c r="T868" s="24" t="s">
        <v>75</v>
      </c>
      <c r="U868" s="24" t="s">
        <v>75</v>
      </c>
    </row>
    <row r="869">
      <c r="J869" s="24" t="s">
        <v>75</v>
      </c>
      <c r="K869" s="24" t="s">
        <v>75</v>
      </c>
      <c r="L869" s="24" t="s">
        <v>75</v>
      </c>
      <c r="M869" s="24" t="s">
        <v>75</v>
      </c>
      <c r="O869" s="24" t="s">
        <v>75</v>
      </c>
      <c r="P869" s="24" t="s">
        <v>75</v>
      </c>
      <c r="Q869" s="24" t="s">
        <v>75</v>
      </c>
      <c r="R869" s="24" t="s">
        <v>75</v>
      </c>
      <c r="S869" s="24" t="s">
        <v>75</v>
      </c>
      <c r="T869" s="24" t="s">
        <v>75</v>
      </c>
      <c r="U869" s="24" t="s">
        <v>75</v>
      </c>
    </row>
    <row r="870">
      <c r="J870" s="24" t="s">
        <v>75</v>
      </c>
      <c r="K870" s="24" t="s">
        <v>75</v>
      </c>
      <c r="L870" s="24" t="s">
        <v>75</v>
      </c>
      <c r="M870" s="24" t="s">
        <v>75</v>
      </c>
      <c r="O870" s="24" t="s">
        <v>75</v>
      </c>
      <c r="P870" s="24" t="s">
        <v>75</v>
      </c>
      <c r="Q870" s="24" t="s">
        <v>75</v>
      </c>
      <c r="R870" s="24" t="s">
        <v>75</v>
      </c>
      <c r="S870" s="24" t="s">
        <v>75</v>
      </c>
      <c r="T870" s="24" t="s">
        <v>75</v>
      </c>
      <c r="U870" s="24" t="s">
        <v>75</v>
      </c>
    </row>
    <row r="871">
      <c r="J871" s="24" t="s">
        <v>75</v>
      </c>
      <c r="K871" s="24" t="s">
        <v>75</v>
      </c>
      <c r="L871" s="24" t="s">
        <v>75</v>
      </c>
      <c r="M871" s="24" t="s">
        <v>75</v>
      </c>
      <c r="O871" s="24" t="s">
        <v>75</v>
      </c>
      <c r="P871" s="24" t="s">
        <v>75</v>
      </c>
      <c r="Q871" s="24" t="s">
        <v>75</v>
      </c>
      <c r="R871" s="24" t="s">
        <v>75</v>
      </c>
      <c r="S871" s="24" t="s">
        <v>75</v>
      </c>
      <c r="T871" s="24" t="s">
        <v>75</v>
      </c>
      <c r="U871" s="24" t="s">
        <v>75</v>
      </c>
    </row>
    <row r="872">
      <c r="J872" s="24" t="s">
        <v>75</v>
      </c>
      <c r="K872" s="24" t="s">
        <v>75</v>
      </c>
      <c r="L872" s="24" t="s">
        <v>75</v>
      </c>
      <c r="M872" s="24" t="s">
        <v>75</v>
      </c>
      <c r="O872" s="24" t="s">
        <v>75</v>
      </c>
      <c r="P872" s="24" t="s">
        <v>75</v>
      </c>
      <c r="Q872" s="24" t="s">
        <v>75</v>
      </c>
      <c r="R872" s="24" t="s">
        <v>75</v>
      </c>
      <c r="S872" s="24" t="s">
        <v>75</v>
      </c>
      <c r="T872" s="24" t="s">
        <v>75</v>
      </c>
      <c r="U872" s="24" t="s">
        <v>75</v>
      </c>
    </row>
    <row r="873">
      <c r="J873" s="24" t="s">
        <v>75</v>
      </c>
      <c r="K873" s="24" t="s">
        <v>75</v>
      </c>
      <c r="L873" s="24" t="s">
        <v>75</v>
      </c>
      <c r="M873" s="24" t="s">
        <v>75</v>
      </c>
      <c r="O873" s="24" t="s">
        <v>75</v>
      </c>
      <c r="P873" s="24" t="s">
        <v>75</v>
      </c>
      <c r="Q873" s="24" t="s">
        <v>75</v>
      </c>
      <c r="R873" s="24" t="s">
        <v>75</v>
      </c>
      <c r="S873" s="24" t="s">
        <v>75</v>
      </c>
      <c r="T873" s="24" t="s">
        <v>75</v>
      </c>
      <c r="U873" s="24" t="s">
        <v>75</v>
      </c>
    </row>
    <row r="874">
      <c r="J874" s="24" t="s">
        <v>75</v>
      </c>
      <c r="K874" s="24" t="s">
        <v>75</v>
      </c>
      <c r="L874" s="24" t="s">
        <v>75</v>
      </c>
      <c r="M874" s="24" t="s">
        <v>75</v>
      </c>
      <c r="O874" s="24" t="s">
        <v>75</v>
      </c>
      <c r="P874" s="24" t="s">
        <v>75</v>
      </c>
      <c r="Q874" s="24" t="s">
        <v>75</v>
      </c>
      <c r="R874" s="24" t="s">
        <v>75</v>
      </c>
      <c r="S874" s="24" t="s">
        <v>75</v>
      </c>
      <c r="T874" s="24" t="s">
        <v>75</v>
      </c>
      <c r="U874" s="24" t="s">
        <v>75</v>
      </c>
    </row>
    <row r="875">
      <c r="J875" s="24" t="s">
        <v>75</v>
      </c>
      <c r="K875" s="24" t="s">
        <v>75</v>
      </c>
      <c r="L875" s="24" t="s">
        <v>75</v>
      </c>
      <c r="M875" s="24" t="s">
        <v>75</v>
      </c>
      <c r="O875" s="24" t="s">
        <v>75</v>
      </c>
      <c r="P875" s="24" t="s">
        <v>75</v>
      </c>
      <c r="Q875" s="24" t="s">
        <v>75</v>
      </c>
      <c r="R875" s="24" t="s">
        <v>75</v>
      </c>
      <c r="S875" s="24" t="s">
        <v>75</v>
      </c>
      <c r="T875" s="24" t="s">
        <v>75</v>
      </c>
      <c r="U875" s="24" t="s">
        <v>75</v>
      </c>
    </row>
    <row r="876">
      <c r="J876" s="24" t="s">
        <v>75</v>
      </c>
      <c r="K876" s="24" t="s">
        <v>75</v>
      </c>
      <c r="L876" s="24" t="s">
        <v>75</v>
      </c>
      <c r="M876" s="24" t="s">
        <v>75</v>
      </c>
      <c r="O876" s="24" t="s">
        <v>75</v>
      </c>
      <c r="P876" s="24" t="s">
        <v>75</v>
      </c>
      <c r="Q876" s="24" t="s">
        <v>75</v>
      </c>
      <c r="R876" s="24" t="s">
        <v>75</v>
      </c>
      <c r="S876" s="24" t="s">
        <v>75</v>
      </c>
      <c r="T876" s="24" t="s">
        <v>75</v>
      </c>
      <c r="U876" s="24" t="s">
        <v>75</v>
      </c>
    </row>
    <row r="877">
      <c r="J877" s="24" t="s">
        <v>75</v>
      </c>
      <c r="K877" s="24" t="s">
        <v>75</v>
      </c>
      <c r="L877" s="24" t="s">
        <v>75</v>
      </c>
      <c r="M877" s="24" t="s">
        <v>75</v>
      </c>
      <c r="O877" s="24" t="s">
        <v>75</v>
      </c>
      <c r="P877" s="24" t="s">
        <v>75</v>
      </c>
      <c r="Q877" s="24" t="s">
        <v>75</v>
      </c>
      <c r="R877" s="24" t="s">
        <v>75</v>
      </c>
      <c r="S877" s="24" t="s">
        <v>75</v>
      </c>
      <c r="T877" s="24" t="s">
        <v>75</v>
      </c>
      <c r="U877" s="24" t="s">
        <v>75</v>
      </c>
    </row>
    <row r="878">
      <c r="J878" s="24" t="s">
        <v>75</v>
      </c>
      <c r="K878" s="24" t="s">
        <v>75</v>
      </c>
      <c r="L878" s="24" t="s">
        <v>75</v>
      </c>
      <c r="M878" s="24" t="s">
        <v>75</v>
      </c>
      <c r="O878" s="24" t="s">
        <v>75</v>
      </c>
      <c r="P878" s="24" t="s">
        <v>75</v>
      </c>
      <c r="Q878" s="24" t="s">
        <v>75</v>
      </c>
      <c r="R878" s="24" t="s">
        <v>75</v>
      </c>
      <c r="S878" s="24" t="s">
        <v>75</v>
      </c>
      <c r="T878" s="24" t="s">
        <v>75</v>
      </c>
      <c r="U878" s="24" t="s">
        <v>75</v>
      </c>
    </row>
    <row r="879">
      <c r="J879" s="24" t="s">
        <v>75</v>
      </c>
      <c r="K879" s="24" t="s">
        <v>75</v>
      </c>
      <c r="L879" s="24" t="s">
        <v>75</v>
      </c>
      <c r="M879" s="24" t="s">
        <v>75</v>
      </c>
      <c r="O879" s="24" t="s">
        <v>75</v>
      </c>
      <c r="P879" s="24" t="s">
        <v>75</v>
      </c>
      <c r="Q879" s="24" t="s">
        <v>75</v>
      </c>
      <c r="R879" s="24" t="s">
        <v>75</v>
      </c>
      <c r="S879" s="24" t="s">
        <v>75</v>
      </c>
      <c r="T879" s="24" t="s">
        <v>75</v>
      </c>
      <c r="U879" s="24" t="s">
        <v>75</v>
      </c>
    </row>
    <row r="880">
      <c r="J880" s="24" t="s">
        <v>75</v>
      </c>
      <c r="K880" s="24" t="s">
        <v>75</v>
      </c>
      <c r="L880" s="24" t="s">
        <v>75</v>
      </c>
      <c r="M880" s="24" t="s">
        <v>75</v>
      </c>
      <c r="O880" s="24" t="s">
        <v>75</v>
      </c>
      <c r="P880" s="24" t="s">
        <v>75</v>
      </c>
      <c r="Q880" s="24" t="s">
        <v>75</v>
      </c>
      <c r="R880" s="24" t="s">
        <v>75</v>
      </c>
      <c r="S880" s="24" t="s">
        <v>75</v>
      </c>
      <c r="T880" s="24" t="s">
        <v>75</v>
      </c>
      <c r="U880" s="24" t="s">
        <v>75</v>
      </c>
    </row>
    <row r="881">
      <c r="J881" s="24" t="s">
        <v>75</v>
      </c>
      <c r="K881" s="24" t="s">
        <v>75</v>
      </c>
      <c r="L881" s="24" t="s">
        <v>75</v>
      </c>
      <c r="M881" s="24" t="s">
        <v>75</v>
      </c>
      <c r="O881" s="24" t="s">
        <v>75</v>
      </c>
      <c r="P881" s="24" t="s">
        <v>75</v>
      </c>
      <c r="Q881" s="24" t="s">
        <v>75</v>
      </c>
      <c r="R881" s="24" t="s">
        <v>75</v>
      </c>
      <c r="S881" s="24" t="s">
        <v>75</v>
      </c>
      <c r="T881" s="24" t="s">
        <v>75</v>
      </c>
      <c r="U881" s="24" t="s">
        <v>75</v>
      </c>
    </row>
    <row r="882">
      <c r="J882" s="24" t="s">
        <v>75</v>
      </c>
      <c r="K882" s="24" t="s">
        <v>75</v>
      </c>
      <c r="L882" s="24" t="s">
        <v>75</v>
      </c>
      <c r="M882" s="24" t="s">
        <v>75</v>
      </c>
      <c r="O882" s="24" t="s">
        <v>75</v>
      </c>
      <c r="P882" s="24" t="s">
        <v>75</v>
      </c>
      <c r="Q882" s="24" t="s">
        <v>75</v>
      </c>
      <c r="R882" s="24" t="s">
        <v>75</v>
      </c>
      <c r="S882" s="24" t="s">
        <v>75</v>
      </c>
      <c r="T882" s="24" t="s">
        <v>75</v>
      </c>
      <c r="U882" s="24" t="s">
        <v>75</v>
      </c>
    </row>
    <row r="883">
      <c r="J883" s="24" t="s">
        <v>75</v>
      </c>
      <c r="K883" s="24" t="s">
        <v>75</v>
      </c>
      <c r="L883" s="24" t="s">
        <v>75</v>
      </c>
      <c r="M883" s="24" t="s">
        <v>75</v>
      </c>
      <c r="O883" s="24" t="s">
        <v>75</v>
      </c>
      <c r="P883" s="24" t="s">
        <v>75</v>
      </c>
      <c r="Q883" s="24" t="s">
        <v>75</v>
      </c>
      <c r="R883" s="24" t="s">
        <v>75</v>
      </c>
      <c r="S883" s="24" t="s">
        <v>75</v>
      </c>
      <c r="T883" s="24" t="s">
        <v>75</v>
      </c>
      <c r="U883" s="24" t="s">
        <v>75</v>
      </c>
    </row>
    <row r="884">
      <c r="J884" s="24" t="s">
        <v>75</v>
      </c>
      <c r="K884" s="24" t="s">
        <v>75</v>
      </c>
      <c r="L884" s="24" t="s">
        <v>75</v>
      </c>
      <c r="M884" s="24" t="s">
        <v>75</v>
      </c>
      <c r="O884" s="24" t="s">
        <v>75</v>
      </c>
      <c r="P884" s="24" t="s">
        <v>75</v>
      </c>
      <c r="Q884" s="24" t="s">
        <v>75</v>
      </c>
      <c r="R884" s="24" t="s">
        <v>75</v>
      </c>
      <c r="S884" s="24" t="s">
        <v>75</v>
      </c>
      <c r="T884" s="24" t="s">
        <v>75</v>
      </c>
      <c r="U884" s="24" t="s">
        <v>75</v>
      </c>
    </row>
    <row r="885">
      <c r="J885" s="24" t="s">
        <v>75</v>
      </c>
      <c r="K885" s="24" t="s">
        <v>75</v>
      </c>
      <c r="L885" s="24" t="s">
        <v>75</v>
      </c>
      <c r="M885" s="24" t="s">
        <v>75</v>
      </c>
      <c r="O885" s="24" t="s">
        <v>75</v>
      </c>
      <c r="P885" s="24" t="s">
        <v>75</v>
      </c>
      <c r="Q885" s="24" t="s">
        <v>75</v>
      </c>
      <c r="R885" s="24" t="s">
        <v>75</v>
      </c>
      <c r="S885" s="24" t="s">
        <v>75</v>
      </c>
      <c r="T885" s="24" t="s">
        <v>75</v>
      </c>
      <c r="U885" s="24" t="s">
        <v>75</v>
      </c>
    </row>
    <row r="886">
      <c r="J886" s="24" t="s">
        <v>75</v>
      </c>
      <c r="K886" s="24" t="s">
        <v>75</v>
      </c>
      <c r="L886" s="24" t="s">
        <v>75</v>
      </c>
      <c r="M886" s="24" t="s">
        <v>75</v>
      </c>
      <c r="O886" s="24" t="s">
        <v>75</v>
      </c>
      <c r="P886" s="24" t="s">
        <v>75</v>
      </c>
      <c r="Q886" s="24" t="s">
        <v>75</v>
      </c>
      <c r="R886" s="24" t="s">
        <v>75</v>
      </c>
      <c r="S886" s="24" t="s">
        <v>75</v>
      </c>
      <c r="T886" s="24" t="s">
        <v>75</v>
      </c>
      <c r="U886" s="24" t="s">
        <v>75</v>
      </c>
    </row>
    <row r="887">
      <c r="J887" s="24" t="s">
        <v>75</v>
      </c>
      <c r="K887" s="24" t="s">
        <v>75</v>
      </c>
      <c r="L887" s="24" t="s">
        <v>75</v>
      </c>
      <c r="M887" s="24" t="s">
        <v>75</v>
      </c>
      <c r="O887" s="24" t="s">
        <v>75</v>
      </c>
      <c r="P887" s="24" t="s">
        <v>75</v>
      </c>
      <c r="Q887" s="24" t="s">
        <v>75</v>
      </c>
      <c r="R887" s="24" t="s">
        <v>75</v>
      </c>
      <c r="S887" s="24" t="s">
        <v>75</v>
      </c>
      <c r="T887" s="24" t="s">
        <v>75</v>
      </c>
      <c r="U887" s="24" t="s">
        <v>75</v>
      </c>
    </row>
    <row r="888">
      <c r="J888" s="24" t="s">
        <v>75</v>
      </c>
      <c r="K888" s="24" t="s">
        <v>75</v>
      </c>
      <c r="L888" s="24" t="s">
        <v>75</v>
      </c>
      <c r="M888" s="24" t="s">
        <v>75</v>
      </c>
      <c r="O888" s="24" t="s">
        <v>75</v>
      </c>
      <c r="P888" s="24" t="s">
        <v>75</v>
      </c>
      <c r="Q888" s="24" t="s">
        <v>75</v>
      </c>
      <c r="R888" s="24" t="s">
        <v>75</v>
      </c>
      <c r="S888" s="24" t="s">
        <v>75</v>
      </c>
      <c r="T888" s="24" t="s">
        <v>75</v>
      </c>
      <c r="U888" s="24" t="s">
        <v>75</v>
      </c>
    </row>
    <row r="889">
      <c r="J889" s="24" t="s">
        <v>75</v>
      </c>
      <c r="K889" s="24" t="s">
        <v>75</v>
      </c>
      <c r="L889" s="24" t="s">
        <v>75</v>
      </c>
      <c r="M889" s="24" t="s">
        <v>75</v>
      </c>
      <c r="O889" s="24" t="s">
        <v>75</v>
      </c>
      <c r="P889" s="24" t="s">
        <v>75</v>
      </c>
      <c r="Q889" s="24" t="s">
        <v>75</v>
      </c>
      <c r="R889" s="24" t="s">
        <v>75</v>
      </c>
      <c r="S889" s="24" t="s">
        <v>75</v>
      </c>
      <c r="T889" s="24" t="s">
        <v>75</v>
      </c>
      <c r="U889" s="24" t="s">
        <v>75</v>
      </c>
    </row>
    <row r="890">
      <c r="J890" s="24" t="s">
        <v>75</v>
      </c>
      <c r="K890" s="24" t="s">
        <v>75</v>
      </c>
      <c r="L890" s="24" t="s">
        <v>75</v>
      </c>
      <c r="M890" s="24" t="s">
        <v>75</v>
      </c>
      <c r="O890" s="24" t="s">
        <v>75</v>
      </c>
      <c r="P890" s="24" t="s">
        <v>75</v>
      </c>
      <c r="Q890" s="24" t="s">
        <v>75</v>
      </c>
      <c r="R890" s="24" t="s">
        <v>75</v>
      </c>
      <c r="S890" s="24" t="s">
        <v>75</v>
      </c>
      <c r="T890" s="24" t="s">
        <v>75</v>
      </c>
      <c r="U890" s="24" t="s">
        <v>75</v>
      </c>
    </row>
    <row r="891">
      <c r="J891" s="24" t="s">
        <v>75</v>
      </c>
      <c r="K891" s="24" t="s">
        <v>75</v>
      </c>
      <c r="L891" s="24" t="s">
        <v>75</v>
      </c>
      <c r="M891" s="24" t="s">
        <v>75</v>
      </c>
      <c r="O891" s="24" t="s">
        <v>75</v>
      </c>
      <c r="P891" s="24" t="s">
        <v>75</v>
      </c>
      <c r="Q891" s="24" t="s">
        <v>75</v>
      </c>
      <c r="R891" s="24" t="s">
        <v>75</v>
      </c>
      <c r="S891" s="24" t="s">
        <v>75</v>
      </c>
      <c r="T891" s="24" t="s">
        <v>75</v>
      </c>
      <c r="U891" s="24" t="s">
        <v>75</v>
      </c>
    </row>
    <row r="892">
      <c r="J892" s="24" t="s">
        <v>75</v>
      </c>
      <c r="K892" s="24" t="s">
        <v>75</v>
      </c>
      <c r="L892" s="24" t="s">
        <v>75</v>
      </c>
      <c r="M892" s="24" t="s">
        <v>75</v>
      </c>
      <c r="O892" s="24" t="s">
        <v>75</v>
      </c>
      <c r="P892" s="24" t="s">
        <v>75</v>
      </c>
      <c r="Q892" s="24" t="s">
        <v>75</v>
      </c>
      <c r="R892" s="24" t="s">
        <v>75</v>
      </c>
      <c r="S892" s="24" t="s">
        <v>75</v>
      </c>
      <c r="T892" s="24" t="s">
        <v>75</v>
      </c>
      <c r="U892" s="24" t="s">
        <v>75</v>
      </c>
    </row>
    <row r="893">
      <c r="J893" s="24" t="s">
        <v>75</v>
      </c>
      <c r="K893" s="24" t="s">
        <v>75</v>
      </c>
      <c r="L893" s="24" t="s">
        <v>75</v>
      </c>
      <c r="M893" s="24" t="s">
        <v>75</v>
      </c>
      <c r="O893" s="24" t="s">
        <v>75</v>
      </c>
      <c r="P893" s="24" t="s">
        <v>75</v>
      </c>
      <c r="Q893" s="24" t="s">
        <v>75</v>
      </c>
      <c r="R893" s="24" t="s">
        <v>75</v>
      </c>
      <c r="S893" s="24" t="s">
        <v>75</v>
      </c>
      <c r="T893" s="24" t="s">
        <v>75</v>
      </c>
      <c r="U893" s="24" t="s">
        <v>75</v>
      </c>
    </row>
    <row r="894">
      <c r="J894" s="24" t="s">
        <v>75</v>
      </c>
      <c r="K894" s="24" t="s">
        <v>75</v>
      </c>
      <c r="L894" s="24" t="s">
        <v>75</v>
      </c>
      <c r="M894" s="24" t="s">
        <v>75</v>
      </c>
      <c r="O894" s="24" t="s">
        <v>75</v>
      </c>
      <c r="P894" s="24" t="s">
        <v>75</v>
      </c>
      <c r="Q894" s="24" t="s">
        <v>75</v>
      </c>
      <c r="R894" s="24" t="s">
        <v>75</v>
      </c>
      <c r="S894" s="24" t="s">
        <v>75</v>
      </c>
      <c r="T894" s="24" t="s">
        <v>75</v>
      </c>
      <c r="U894" s="24" t="s">
        <v>75</v>
      </c>
    </row>
    <row r="895">
      <c r="J895" s="24" t="s">
        <v>75</v>
      </c>
      <c r="K895" s="24" t="s">
        <v>75</v>
      </c>
      <c r="L895" s="24" t="s">
        <v>75</v>
      </c>
      <c r="M895" s="24" t="s">
        <v>75</v>
      </c>
      <c r="O895" s="24" t="s">
        <v>75</v>
      </c>
      <c r="P895" s="24" t="s">
        <v>75</v>
      </c>
      <c r="Q895" s="24" t="s">
        <v>75</v>
      </c>
      <c r="R895" s="24" t="s">
        <v>75</v>
      </c>
      <c r="S895" s="24" t="s">
        <v>75</v>
      </c>
      <c r="T895" s="24" t="s">
        <v>75</v>
      </c>
      <c r="U895" s="24" t="s">
        <v>75</v>
      </c>
    </row>
    <row r="896">
      <c r="J896" s="24" t="s">
        <v>75</v>
      </c>
      <c r="K896" s="24" t="s">
        <v>75</v>
      </c>
      <c r="L896" s="24" t="s">
        <v>75</v>
      </c>
      <c r="M896" s="24" t="s">
        <v>75</v>
      </c>
      <c r="O896" s="24" t="s">
        <v>75</v>
      </c>
      <c r="P896" s="24" t="s">
        <v>75</v>
      </c>
      <c r="Q896" s="24" t="s">
        <v>75</v>
      </c>
      <c r="R896" s="24" t="s">
        <v>75</v>
      </c>
      <c r="S896" s="24" t="s">
        <v>75</v>
      </c>
      <c r="T896" s="24" t="s">
        <v>75</v>
      </c>
      <c r="U896" s="24" t="s">
        <v>75</v>
      </c>
    </row>
    <row r="897">
      <c r="J897" s="24" t="s">
        <v>75</v>
      </c>
      <c r="K897" s="24" t="s">
        <v>75</v>
      </c>
      <c r="L897" s="24" t="s">
        <v>75</v>
      </c>
      <c r="M897" s="24" t="s">
        <v>75</v>
      </c>
      <c r="O897" s="24" t="s">
        <v>75</v>
      </c>
      <c r="P897" s="24" t="s">
        <v>75</v>
      </c>
      <c r="Q897" s="24" t="s">
        <v>75</v>
      </c>
      <c r="R897" s="24" t="s">
        <v>75</v>
      </c>
      <c r="S897" s="24" t="s">
        <v>75</v>
      </c>
      <c r="T897" s="24" t="s">
        <v>75</v>
      </c>
      <c r="U897" s="24" t="s">
        <v>75</v>
      </c>
    </row>
    <row r="898">
      <c r="J898" s="24" t="s">
        <v>75</v>
      </c>
      <c r="K898" s="24" t="s">
        <v>75</v>
      </c>
      <c r="L898" s="24" t="s">
        <v>75</v>
      </c>
      <c r="M898" s="24" t="s">
        <v>75</v>
      </c>
      <c r="O898" s="24" t="s">
        <v>75</v>
      </c>
      <c r="P898" s="24" t="s">
        <v>75</v>
      </c>
      <c r="Q898" s="24" t="s">
        <v>75</v>
      </c>
      <c r="R898" s="24" t="s">
        <v>75</v>
      </c>
      <c r="S898" s="24" t="s">
        <v>75</v>
      </c>
      <c r="T898" s="24" t="s">
        <v>75</v>
      </c>
      <c r="U898" s="24" t="s">
        <v>75</v>
      </c>
    </row>
    <row r="899">
      <c r="J899" s="24" t="s">
        <v>75</v>
      </c>
      <c r="K899" s="24" t="s">
        <v>75</v>
      </c>
      <c r="L899" s="24" t="s">
        <v>75</v>
      </c>
      <c r="M899" s="24" t="s">
        <v>75</v>
      </c>
      <c r="O899" s="24" t="s">
        <v>75</v>
      </c>
      <c r="P899" s="24" t="s">
        <v>75</v>
      </c>
      <c r="Q899" s="24" t="s">
        <v>75</v>
      </c>
      <c r="R899" s="24" t="s">
        <v>75</v>
      </c>
      <c r="S899" s="24" t="s">
        <v>75</v>
      </c>
      <c r="T899" s="24" t="s">
        <v>75</v>
      </c>
      <c r="U899" s="24" t="s">
        <v>75</v>
      </c>
    </row>
    <row r="900">
      <c r="J900" s="24" t="s">
        <v>75</v>
      </c>
      <c r="K900" s="24" t="s">
        <v>75</v>
      </c>
      <c r="L900" s="24" t="s">
        <v>75</v>
      </c>
      <c r="M900" s="24" t="s">
        <v>75</v>
      </c>
      <c r="O900" s="24" t="s">
        <v>75</v>
      </c>
      <c r="P900" s="24" t="s">
        <v>75</v>
      </c>
      <c r="Q900" s="24" t="s">
        <v>75</v>
      </c>
      <c r="R900" s="24" t="s">
        <v>75</v>
      </c>
      <c r="S900" s="24" t="s">
        <v>75</v>
      </c>
      <c r="T900" s="24" t="s">
        <v>75</v>
      </c>
      <c r="U900" s="24" t="s">
        <v>75</v>
      </c>
    </row>
    <row r="901">
      <c r="J901" s="24" t="s">
        <v>75</v>
      </c>
      <c r="K901" s="24" t="s">
        <v>75</v>
      </c>
      <c r="L901" s="24" t="s">
        <v>75</v>
      </c>
      <c r="M901" s="24" t="s">
        <v>75</v>
      </c>
      <c r="O901" s="24" t="s">
        <v>75</v>
      </c>
      <c r="P901" s="24" t="s">
        <v>75</v>
      </c>
      <c r="Q901" s="24" t="s">
        <v>75</v>
      </c>
      <c r="R901" s="24" t="s">
        <v>75</v>
      </c>
      <c r="S901" s="24" t="s">
        <v>75</v>
      </c>
      <c r="T901" s="24" t="s">
        <v>75</v>
      </c>
      <c r="U901" s="24" t="s">
        <v>75</v>
      </c>
    </row>
    <row r="902">
      <c r="J902" s="24" t="s">
        <v>75</v>
      </c>
      <c r="K902" s="24" t="s">
        <v>75</v>
      </c>
      <c r="L902" s="24" t="s">
        <v>75</v>
      </c>
      <c r="M902" s="24" t="s">
        <v>75</v>
      </c>
      <c r="O902" s="24" t="s">
        <v>75</v>
      </c>
      <c r="P902" s="24" t="s">
        <v>75</v>
      </c>
      <c r="Q902" s="24" t="s">
        <v>75</v>
      </c>
      <c r="R902" s="24" t="s">
        <v>75</v>
      </c>
      <c r="S902" s="24" t="s">
        <v>75</v>
      </c>
      <c r="T902" s="24" t="s">
        <v>75</v>
      </c>
      <c r="U902" s="24" t="s">
        <v>75</v>
      </c>
    </row>
    <row r="903">
      <c r="J903" s="24" t="s">
        <v>75</v>
      </c>
      <c r="K903" s="24" t="s">
        <v>75</v>
      </c>
      <c r="L903" s="24" t="s">
        <v>75</v>
      </c>
      <c r="M903" s="24" t="s">
        <v>75</v>
      </c>
      <c r="O903" s="24" t="s">
        <v>75</v>
      </c>
      <c r="P903" s="24" t="s">
        <v>75</v>
      </c>
      <c r="Q903" s="24" t="s">
        <v>75</v>
      </c>
      <c r="R903" s="24" t="s">
        <v>75</v>
      </c>
      <c r="S903" s="24" t="s">
        <v>75</v>
      </c>
      <c r="T903" s="24" t="s">
        <v>75</v>
      </c>
      <c r="U903" s="24" t="s">
        <v>75</v>
      </c>
    </row>
    <row r="904">
      <c r="J904" s="24" t="s">
        <v>75</v>
      </c>
      <c r="K904" s="24" t="s">
        <v>75</v>
      </c>
      <c r="L904" s="24" t="s">
        <v>75</v>
      </c>
      <c r="M904" s="24" t="s">
        <v>75</v>
      </c>
      <c r="O904" s="24" t="s">
        <v>75</v>
      </c>
      <c r="P904" s="24" t="s">
        <v>75</v>
      </c>
      <c r="Q904" s="24" t="s">
        <v>75</v>
      </c>
      <c r="R904" s="24" t="s">
        <v>75</v>
      </c>
      <c r="S904" s="24" t="s">
        <v>75</v>
      </c>
      <c r="T904" s="24" t="s">
        <v>75</v>
      </c>
      <c r="U904" s="24" t="s">
        <v>75</v>
      </c>
    </row>
    <row r="905">
      <c r="J905" s="24" t="s">
        <v>75</v>
      </c>
      <c r="K905" s="24" t="s">
        <v>75</v>
      </c>
      <c r="L905" s="24" t="s">
        <v>75</v>
      </c>
      <c r="M905" s="24" t="s">
        <v>75</v>
      </c>
      <c r="O905" s="24" t="s">
        <v>75</v>
      </c>
      <c r="P905" s="24" t="s">
        <v>75</v>
      </c>
      <c r="Q905" s="24" t="s">
        <v>75</v>
      </c>
      <c r="R905" s="24" t="s">
        <v>75</v>
      </c>
      <c r="S905" s="24" t="s">
        <v>75</v>
      </c>
      <c r="T905" s="24" t="s">
        <v>75</v>
      </c>
      <c r="U905" s="24" t="s">
        <v>75</v>
      </c>
    </row>
    <row r="906">
      <c r="J906" s="24" t="s">
        <v>75</v>
      </c>
      <c r="K906" s="24" t="s">
        <v>75</v>
      </c>
      <c r="L906" s="24" t="s">
        <v>75</v>
      </c>
      <c r="M906" s="24" t="s">
        <v>75</v>
      </c>
      <c r="O906" s="24" t="s">
        <v>75</v>
      </c>
      <c r="P906" s="24" t="s">
        <v>75</v>
      </c>
      <c r="Q906" s="24" t="s">
        <v>75</v>
      </c>
      <c r="R906" s="24" t="s">
        <v>75</v>
      </c>
      <c r="S906" s="24" t="s">
        <v>75</v>
      </c>
      <c r="T906" s="24" t="s">
        <v>75</v>
      </c>
      <c r="U906" s="24" t="s">
        <v>75</v>
      </c>
    </row>
    <row r="907">
      <c r="J907" s="24" t="s">
        <v>75</v>
      </c>
      <c r="K907" s="24" t="s">
        <v>75</v>
      </c>
      <c r="L907" s="24" t="s">
        <v>75</v>
      </c>
      <c r="M907" s="24" t="s">
        <v>75</v>
      </c>
      <c r="O907" s="24" t="s">
        <v>75</v>
      </c>
      <c r="P907" s="24" t="s">
        <v>75</v>
      </c>
      <c r="Q907" s="24" t="s">
        <v>75</v>
      </c>
      <c r="R907" s="24" t="s">
        <v>75</v>
      </c>
      <c r="S907" s="24" t="s">
        <v>75</v>
      </c>
      <c r="T907" s="24" t="s">
        <v>75</v>
      </c>
      <c r="U907" s="24" t="s">
        <v>75</v>
      </c>
    </row>
    <row r="908">
      <c r="J908" s="24" t="s">
        <v>75</v>
      </c>
      <c r="K908" s="24" t="s">
        <v>75</v>
      </c>
      <c r="L908" s="24" t="s">
        <v>75</v>
      </c>
      <c r="M908" s="24" t="s">
        <v>75</v>
      </c>
      <c r="O908" s="24" t="s">
        <v>75</v>
      </c>
      <c r="P908" s="24" t="s">
        <v>75</v>
      </c>
      <c r="Q908" s="24" t="s">
        <v>75</v>
      </c>
      <c r="R908" s="24" t="s">
        <v>75</v>
      </c>
      <c r="S908" s="24" t="s">
        <v>75</v>
      </c>
      <c r="T908" s="24" t="s">
        <v>75</v>
      </c>
      <c r="U908" s="24" t="s">
        <v>75</v>
      </c>
    </row>
    <row r="909">
      <c r="J909" s="24" t="s">
        <v>75</v>
      </c>
      <c r="K909" s="24" t="s">
        <v>75</v>
      </c>
      <c r="L909" s="24" t="s">
        <v>75</v>
      </c>
      <c r="M909" s="24" t="s">
        <v>75</v>
      </c>
      <c r="O909" s="24" t="s">
        <v>75</v>
      </c>
      <c r="P909" s="24" t="s">
        <v>75</v>
      </c>
      <c r="Q909" s="24" t="s">
        <v>75</v>
      </c>
      <c r="R909" s="24" t="s">
        <v>75</v>
      </c>
      <c r="S909" s="24" t="s">
        <v>75</v>
      </c>
      <c r="T909" s="24" t="s">
        <v>75</v>
      </c>
      <c r="U909" s="24" t="s">
        <v>75</v>
      </c>
    </row>
    <row r="910">
      <c r="J910" s="24" t="s">
        <v>75</v>
      </c>
      <c r="K910" s="24" t="s">
        <v>75</v>
      </c>
      <c r="L910" s="24" t="s">
        <v>75</v>
      </c>
      <c r="M910" s="24" t="s">
        <v>75</v>
      </c>
      <c r="O910" s="24" t="s">
        <v>75</v>
      </c>
      <c r="P910" s="24" t="s">
        <v>75</v>
      </c>
      <c r="Q910" s="24" t="s">
        <v>75</v>
      </c>
      <c r="R910" s="24" t="s">
        <v>75</v>
      </c>
      <c r="S910" s="24" t="s">
        <v>75</v>
      </c>
      <c r="T910" s="24" t="s">
        <v>75</v>
      </c>
      <c r="U910" s="24" t="s">
        <v>75</v>
      </c>
    </row>
    <row r="911">
      <c r="J911" s="24" t="s">
        <v>75</v>
      </c>
      <c r="K911" s="24" t="s">
        <v>75</v>
      </c>
      <c r="L911" s="24" t="s">
        <v>75</v>
      </c>
      <c r="M911" s="24" t="s">
        <v>75</v>
      </c>
      <c r="O911" s="24" t="s">
        <v>75</v>
      </c>
      <c r="P911" s="24" t="s">
        <v>75</v>
      </c>
      <c r="Q911" s="24" t="s">
        <v>75</v>
      </c>
      <c r="R911" s="24" t="s">
        <v>75</v>
      </c>
      <c r="S911" s="24" t="s">
        <v>75</v>
      </c>
      <c r="T911" s="24" t="s">
        <v>75</v>
      </c>
      <c r="U911" s="24" t="s">
        <v>75</v>
      </c>
    </row>
    <row r="912">
      <c r="J912" s="24" t="s">
        <v>75</v>
      </c>
      <c r="K912" s="24" t="s">
        <v>75</v>
      </c>
      <c r="L912" s="24" t="s">
        <v>75</v>
      </c>
      <c r="M912" s="24" t="s">
        <v>75</v>
      </c>
      <c r="O912" s="24" t="s">
        <v>75</v>
      </c>
      <c r="P912" s="24" t="s">
        <v>75</v>
      </c>
      <c r="Q912" s="24" t="s">
        <v>75</v>
      </c>
      <c r="R912" s="24" t="s">
        <v>75</v>
      </c>
      <c r="S912" s="24" t="s">
        <v>75</v>
      </c>
      <c r="T912" s="24" t="s">
        <v>75</v>
      </c>
      <c r="U912" s="24" t="s">
        <v>75</v>
      </c>
    </row>
    <row r="913">
      <c r="J913" s="24" t="s">
        <v>75</v>
      </c>
      <c r="K913" s="24" t="s">
        <v>75</v>
      </c>
      <c r="L913" s="24" t="s">
        <v>75</v>
      </c>
      <c r="M913" s="24" t="s">
        <v>75</v>
      </c>
      <c r="O913" s="24" t="s">
        <v>75</v>
      </c>
      <c r="P913" s="24" t="s">
        <v>75</v>
      </c>
      <c r="Q913" s="24" t="s">
        <v>75</v>
      </c>
      <c r="R913" s="24" t="s">
        <v>75</v>
      </c>
      <c r="S913" s="24" t="s">
        <v>75</v>
      </c>
      <c r="T913" s="24" t="s">
        <v>75</v>
      </c>
      <c r="U913" s="24" t="s">
        <v>75</v>
      </c>
    </row>
    <row r="914">
      <c r="J914" s="24" t="s">
        <v>75</v>
      </c>
      <c r="K914" s="24" t="s">
        <v>75</v>
      </c>
      <c r="L914" s="24" t="s">
        <v>75</v>
      </c>
      <c r="M914" s="24" t="s">
        <v>75</v>
      </c>
      <c r="O914" s="24" t="s">
        <v>75</v>
      </c>
      <c r="P914" s="24" t="s">
        <v>75</v>
      </c>
      <c r="Q914" s="24" t="s">
        <v>75</v>
      </c>
      <c r="R914" s="24" t="s">
        <v>75</v>
      </c>
      <c r="S914" s="24" t="s">
        <v>75</v>
      </c>
      <c r="T914" s="24" t="s">
        <v>75</v>
      </c>
      <c r="U914" s="24" t="s">
        <v>75</v>
      </c>
    </row>
    <row r="915">
      <c r="J915" s="24" t="s">
        <v>75</v>
      </c>
      <c r="K915" s="24" t="s">
        <v>75</v>
      </c>
      <c r="L915" s="24" t="s">
        <v>75</v>
      </c>
      <c r="M915" s="24" t="s">
        <v>75</v>
      </c>
      <c r="O915" s="24" t="s">
        <v>75</v>
      </c>
      <c r="P915" s="24" t="s">
        <v>75</v>
      </c>
      <c r="Q915" s="24" t="s">
        <v>75</v>
      </c>
      <c r="R915" s="24" t="s">
        <v>75</v>
      </c>
      <c r="S915" s="24" t="s">
        <v>75</v>
      </c>
      <c r="T915" s="24" t="s">
        <v>75</v>
      </c>
      <c r="U915" s="24" t="s">
        <v>75</v>
      </c>
    </row>
    <row r="916">
      <c r="J916" s="24" t="s">
        <v>75</v>
      </c>
      <c r="K916" s="24" t="s">
        <v>75</v>
      </c>
      <c r="L916" s="24" t="s">
        <v>75</v>
      </c>
      <c r="M916" s="24" t="s">
        <v>75</v>
      </c>
      <c r="O916" s="24" t="s">
        <v>75</v>
      </c>
      <c r="P916" s="24" t="s">
        <v>75</v>
      </c>
      <c r="Q916" s="24" t="s">
        <v>75</v>
      </c>
      <c r="R916" s="24" t="s">
        <v>75</v>
      </c>
      <c r="S916" s="24" t="s">
        <v>75</v>
      </c>
      <c r="T916" s="24" t="s">
        <v>75</v>
      </c>
      <c r="U916" s="24" t="s">
        <v>75</v>
      </c>
    </row>
    <row r="917">
      <c r="J917" s="24" t="s">
        <v>75</v>
      </c>
      <c r="K917" s="24" t="s">
        <v>75</v>
      </c>
      <c r="L917" s="24" t="s">
        <v>75</v>
      </c>
      <c r="M917" s="24" t="s">
        <v>75</v>
      </c>
      <c r="O917" s="24" t="s">
        <v>75</v>
      </c>
      <c r="P917" s="24" t="s">
        <v>75</v>
      </c>
      <c r="Q917" s="24" t="s">
        <v>75</v>
      </c>
      <c r="R917" s="24" t="s">
        <v>75</v>
      </c>
      <c r="S917" s="24" t="s">
        <v>75</v>
      </c>
      <c r="T917" s="24" t="s">
        <v>75</v>
      </c>
      <c r="U917" s="24" t="s">
        <v>75</v>
      </c>
    </row>
    <row r="918">
      <c r="J918" s="24" t="s">
        <v>75</v>
      </c>
      <c r="K918" s="24" t="s">
        <v>75</v>
      </c>
      <c r="L918" s="24" t="s">
        <v>75</v>
      </c>
      <c r="M918" s="24" t="s">
        <v>75</v>
      </c>
      <c r="O918" s="24" t="s">
        <v>75</v>
      </c>
      <c r="P918" s="24" t="s">
        <v>75</v>
      </c>
      <c r="Q918" s="24" t="s">
        <v>75</v>
      </c>
      <c r="R918" s="24" t="s">
        <v>75</v>
      </c>
      <c r="S918" s="24" t="s">
        <v>75</v>
      </c>
      <c r="T918" s="24" t="s">
        <v>75</v>
      </c>
      <c r="U918" s="24" t="s">
        <v>75</v>
      </c>
    </row>
    <row r="919">
      <c r="J919" s="24" t="s">
        <v>75</v>
      </c>
      <c r="K919" s="24" t="s">
        <v>75</v>
      </c>
      <c r="L919" s="24" t="s">
        <v>75</v>
      </c>
      <c r="M919" s="24" t="s">
        <v>75</v>
      </c>
      <c r="O919" s="24" t="s">
        <v>75</v>
      </c>
      <c r="P919" s="24" t="s">
        <v>75</v>
      </c>
      <c r="Q919" s="24" t="s">
        <v>75</v>
      </c>
      <c r="R919" s="24" t="s">
        <v>75</v>
      </c>
      <c r="S919" s="24" t="s">
        <v>75</v>
      </c>
      <c r="T919" s="24" t="s">
        <v>75</v>
      </c>
      <c r="U919" s="24" t="s">
        <v>75</v>
      </c>
    </row>
    <row r="920">
      <c r="J920" s="24" t="s">
        <v>75</v>
      </c>
      <c r="K920" s="24" t="s">
        <v>75</v>
      </c>
      <c r="L920" s="24" t="s">
        <v>75</v>
      </c>
      <c r="M920" s="24" t="s">
        <v>75</v>
      </c>
      <c r="O920" s="24" t="s">
        <v>75</v>
      </c>
      <c r="P920" s="24" t="s">
        <v>75</v>
      </c>
      <c r="Q920" s="24" t="s">
        <v>75</v>
      </c>
      <c r="R920" s="24" t="s">
        <v>75</v>
      </c>
      <c r="S920" s="24" t="s">
        <v>75</v>
      </c>
      <c r="T920" s="24" t="s">
        <v>75</v>
      </c>
      <c r="U920" s="24" t="s">
        <v>75</v>
      </c>
    </row>
    <row r="921">
      <c r="J921" s="24" t="s">
        <v>75</v>
      </c>
      <c r="K921" s="24" t="s">
        <v>75</v>
      </c>
      <c r="L921" s="24" t="s">
        <v>75</v>
      </c>
      <c r="M921" s="24" t="s">
        <v>75</v>
      </c>
      <c r="O921" s="24" t="s">
        <v>75</v>
      </c>
      <c r="P921" s="24" t="s">
        <v>75</v>
      </c>
      <c r="Q921" s="24" t="s">
        <v>75</v>
      </c>
      <c r="R921" s="24" t="s">
        <v>75</v>
      </c>
      <c r="S921" s="24" t="s">
        <v>75</v>
      </c>
      <c r="T921" s="24" t="s">
        <v>75</v>
      </c>
      <c r="U921" s="24" t="s">
        <v>75</v>
      </c>
    </row>
    <row r="922">
      <c r="J922" s="24" t="s">
        <v>75</v>
      </c>
      <c r="K922" s="24" t="s">
        <v>75</v>
      </c>
      <c r="L922" s="24" t="s">
        <v>75</v>
      </c>
      <c r="M922" s="24" t="s">
        <v>75</v>
      </c>
      <c r="O922" s="24" t="s">
        <v>75</v>
      </c>
      <c r="P922" s="24" t="s">
        <v>75</v>
      </c>
      <c r="Q922" s="24" t="s">
        <v>75</v>
      </c>
      <c r="R922" s="24" t="s">
        <v>75</v>
      </c>
      <c r="S922" s="24" t="s">
        <v>75</v>
      </c>
      <c r="T922" s="24" t="s">
        <v>75</v>
      </c>
      <c r="U922" s="24" t="s">
        <v>75</v>
      </c>
    </row>
    <row r="923">
      <c r="J923" s="24" t="s">
        <v>75</v>
      </c>
      <c r="K923" s="24" t="s">
        <v>75</v>
      </c>
      <c r="L923" s="24" t="s">
        <v>75</v>
      </c>
      <c r="M923" s="24" t="s">
        <v>75</v>
      </c>
      <c r="O923" s="24" t="s">
        <v>75</v>
      </c>
      <c r="P923" s="24" t="s">
        <v>75</v>
      </c>
      <c r="Q923" s="24" t="s">
        <v>75</v>
      </c>
      <c r="R923" s="24" t="s">
        <v>75</v>
      </c>
      <c r="S923" s="24" t="s">
        <v>75</v>
      </c>
      <c r="T923" s="24" t="s">
        <v>75</v>
      </c>
      <c r="U923" s="24" t="s">
        <v>75</v>
      </c>
    </row>
    <row r="924">
      <c r="J924" s="24" t="s">
        <v>75</v>
      </c>
      <c r="K924" s="24" t="s">
        <v>75</v>
      </c>
      <c r="L924" s="24" t="s">
        <v>75</v>
      </c>
      <c r="M924" s="24" t="s">
        <v>75</v>
      </c>
      <c r="O924" s="24" t="s">
        <v>75</v>
      </c>
      <c r="P924" s="24" t="s">
        <v>75</v>
      </c>
      <c r="Q924" s="24" t="s">
        <v>75</v>
      </c>
      <c r="R924" s="24" t="s">
        <v>75</v>
      </c>
      <c r="S924" s="24" t="s">
        <v>75</v>
      </c>
      <c r="T924" s="24" t="s">
        <v>75</v>
      </c>
      <c r="U924" s="24" t="s">
        <v>75</v>
      </c>
    </row>
    <row r="925">
      <c r="J925" s="24" t="s">
        <v>75</v>
      </c>
      <c r="K925" s="24" t="s">
        <v>75</v>
      </c>
      <c r="L925" s="24" t="s">
        <v>75</v>
      </c>
      <c r="M925" s="24" t="s">
        <v>75</v>
      </c>
      <c r="O925" s="24" t="s">
        <v>75</v>
      </c>
      <c r="P925" s="24" t="s">
        <v>75</v>
      </c>
      <c r="Q925" s="24" t="s">
        <v>75</v>
      </c>
      <c r="R925" s="24" t="s">
        <v>75</v>
      </c>
      <c r="S925" s="24" t="s">
        <v>75</v>
      </c>
      <c r="T925" s="24" t="s">
        <v>75</v>
      </c>
      <c r="U925" s="24" t="s">
        <v>75</v>
      </c>
    </row>
    <row r="926">
      <c r="J926" s="24" t="s">
        <v>75</v>
      </c>
      <c r="K926" s="24" t="s">
        <v>75</v>
      </c>
      <c r="L926" s="24" t="s">
        <v>75</v>
      </c>
      <c r="M926" s="24" t="s">
        <v>75</v>
      </c>
      <c r="O926" s="24" t="s">
        <v>75</v>
      </c>
      <c r="P926" s="24" t="s">
        <v>75</v>
      </c>
      <c r="Q926" s="24" t="s">
        <v>75</v>
      </c>
      <c r="R926" s="24" t="s">
        <v>75</v>
      </c>
      <c r="S926" s="24" t="s">
        <v>75</v>
      </c>
      <c r="T926" s="24" t="s">
        <v>75</v>
      </c>
      <c r="U926" s="24" t="s">
        <v>75</v>
      </c>
    </row>
    <row r="927">
      <c r="J927" s="24" t="s">
        <v>75</v>
      </c>
      <c r="K927" s="24" t="s">
        <v>75</v>
      </c>
      <c r="L927" s="24" t="s">
        <v>75</v>
      </c>
      <c r="M927" s="24" t="s">
        <v>75</v>
      </c>
      <c r="O927" s="24" t="s">
        <v>75</v>
      </c>
      <c r="P927" s="24" t="s">
        <v>75</v>
      </c>
      <c r="Q927" s="24" t="s">
        <v>75</v>
      </c>
      <c r="R927" s="24" t="s">
        <v>75</v>
      </c>
      <c r="S927" s="24" t="s">
        <v>75</v>
      </c>
      <c r="T927" s="24" t="s">
        <v>75</v>
      </c>
      <c r="U927" s="24" t="s">
        <v>75</v>
      </c>
    </row>
    <row r="928">
      <c r="J928" s="24" t="s">
        <v>75</v>
      </c>
      <c r="K928" s="24" t="s">
        <v>75</v>
      </c>
      <c r="L928" s="24" t="s">
        <v>75</v>
      </c>
      <c r="M928" s="24" t="s">
        <v>75</v>
      </c>
      <c r="O928" s="24" t="s">
        <v>75</v>
      </c>
      <c r="P928" s="24" t="s">
        <v>75</v>
      </c>
      <c r="Q928" s="24" t="s">
        <v>75</v>
      </c>
      <c r="R928" s="24" t="s">
        <v>75</v>
      </c>
      <c r="S928" s="24" t="s">
        <v>75</v>
      </c>
      <c r="T928" s="24" t="s">
        <v>75</v>
      </c>
      <c r="U928" s="24" t="s">
        <v>75</v>
      </c>
    </row>
    <row r="929">
      <c r="J929" s="24" t="s">
        <v>75</v>
      </c>
      <c r="K929" s="24" t="s">
        <v>75</v>
      </c>
      <c r="L929" s="24" t="s">
        <v>75</v>
      </c>
      <c r="M929" s="24" t="s">
        <v>75</v>
      </c>
      <c r="O929" s="24" t="s">
        <v>75</v>
      </c>
      <c r="P929" s="24" t="s">
        <v>75</v>
      </c>
      <c r="Q929" s="24" t="s">
        <v>75</v>
      </c>
      <c r="R929" s="24" t="s">
        <v>75</v>
      </c>
      <c r="S929" s="24" t="s">
        <v>75</v>
      </c>
      <c r="T929" s="24" t="s">
        <v>75</v>
      </c>
      <c r="U929" s="24" t="s">
        <v>75</v>
      </c>
    </row>
    <row r="930">
      <c r="J930" s="24" t="s">
        <v>75</v>
      </c>
      <c r="K930" s="24" t="s">
        <v>75</v>
      </c>
      <c r="L930" s="24" t="s">
        <v>75</v>
      </c>
      <c r="M930" s="24" t="s">
        <v>75</v>
      </c>
      <c r="O930" s="24" t="s">
        <v>75</v>
      </c>
      <c r="P930" s="24" t="s">
        <v>75</v>
      </c>
      <c r="Q930" s="24" t="s">
        <v>75</v>
      </c>
      <c r="R930" s="24" t="s">
        <v>75</v>
      </c>
      <c r="S930" s="24" t="s">
        <v>75</v>
      </c>
      <c r="T930" s="24" t="s">
        <v>75</v>
      </c>
      <c r="U930" s="24" t="s">
        <v>75</v>
      </c>
    </row>
    <row r="931">
      <c r="J931" s="24" t="s">
        <v>75</v>
      </c>
      <c r="K931" s="24" t="s">
        <v>75</v>
      </c>
      <c r="L931" s="24" t="s">
        <v>75</v>
      </c>
      <c r="M931" s="24" t="s">
        <v>75</v>
      </c>
      <c r="O931" s="24" t="s">
        <v>75</v>
      </c>
      <c r="P931" s="24" t="s">
        <v>75</v>
      </c>
      <c r="Q931" s="24" t="s">
        <v>75</v>
      </c>
      <c r="R931" s="24" t="s">
        <v>75</v>
      </c>
      <c r="S931" s="24" t="s">
        <v>75</v>
      </c>
      <c r="T931" s="24" t="s">
        <v>75</v>
      </c>
      <c r="U931" s="24" t="s">
        <v>75</v>
      </c>
    </row>
    <row r="932">
      <c r="J932" s="24" t="s">
        <v>75</v>
      </c>
      <c r="K932" s="24" t="s">
        <v>75</v>
      </c>
      <c r="L932" s="24" t="s">
        <v>75</v>
      </c>
      <c r="M932" s="24" t="s">
        <v>75</v>
      </c>
      <c r="O932" s="24" t="s">
        <v>75</v>
      </c>
      <c r="P932" s="24" t="s">
        <v>75</v>
      </c>
      <c r="Q932" s="24" t="s">
        <v>75</v>
      </c>
      <c r="R932" s="24" t="s">
        <v>75</v>
      </c>
      <c r="S932" s="24" t="s">
        <v>75</v>
      </c>
      <c r="T932" s="24" t="s">
        <v>75</v>
      </c>
      <c r="U932" s="24" t="s">
        <v>75</v>
      </c>
    </row>
    <row r="933">
      <c r="J933" s="24" t="s">
        <v>75</v>
      </c>
      <c r="K933" s="24" t="s">
        <v>75</v>
      </c>
      <c r="L933" s="24" t="s">
        <v>75</v>
      </c>
      <c r="M933" s="24" t="s">
        <v>75</v>
      </c>
      <c r="O933" s="24" t="s">
        <v>75</v>
      </c>
      <c r="P933" s="24" t="s">
        <v>75</v>
      </c>
      <c r="Q933" s="24" t="s">
        <v>75</v>
      </c>
      <c r="R933" s="24" t="s">
        <v>75</v>
      </c>
      <c r="S933" s="24" t="s">
        <v>75</v>
      </c>
      <c r="T933" s="24" t="s">
        <v>75</v>
      </c>
      <c r="U933" s="24" t="s">
        <v>75</v>
      </c>
    </row>
    <row r="934">
      <c r="J934" s="24" t="s">
        <v>75</v>
      </c>
      <c r="K934" s="24" t="s">
        <v>75</v>
      </c>
      <c r="L934" s="24" t="s">
        <v>75</v>
      </c>
      <c r="M934" s="24" t="s">
        <v>75</v>
      </c>
      <c r="O934" s="24" t="s">
        <v>75</v>
      </c>
      <c r="P934" s="24" t="s">
        <v>75</v>
      </c>
      <c r="Q934" s="24" t="s">
        <v>75</v>
      </c>
      <c r="R934" s="24" t="s">
        <v>75</v>
      </c>
      <c r="S934" s="24" t="s">
        <v>75</v>
      </c>
      <c r="T934" s="24" t="s">
        <v>75</v>
      </c>
      <c r="U934" s="24" t="s">
        <v>75</v>
      </c>
    </row>
    <row r="935">
      <c r="J935" s="24" t="s">
        <v>75</v>
      </c>
      <c r="K935" s="24" t="s">
        <v>75</v>
      </c>
      <c r="L935" s="24" t="s">
        <v>75</v>
      </c>
      <c r="M935" s="24" t="s">
        <v>75</v>
      </c>
      <c r="O935" s="24" t="s">
        <v>75</v>
      </c>
      <c r="P935" s="24" t="s">
        <v>75</v>
      </c>
      <c r="Q935" s="24" t="s">
        <v>75</v>
      </c>
      <c r="R935" s="24" t="s">
        <v>75</v>
      </c>
      <c r="S935" s="24" t="s">
        <v>75</v>
      </c>
      <c r="T935" s="24" t="s">
        <v>75</v>
      </c>
      <c r="U935" s="24" t="s">
        <v>75</v>
      </c>
    </row>
    <row r="936">
      <c r="J936" s="24" t="s">
        <v>75</v>
      </c>
      <c r="K936" s="24" t="s">
        <v>75</v>
      </c>
      <c r="L936" s="24" t="s">
        <v>75</v>
      </c>
      <c r="M936" s="24" t="s">
        <v>75</v>
      </c>
      <c r="O936" s="24" t="s">
        <v>75</v>
      </c>
      <c r="P936" s="24" t="s">
        <v>75</v>
      </c>
      <c r="Q936" s="24" t="s">
        <v>75</v>
      </c>
      <c r="R936" s="24" t="s">
        <v>75</v>
      </c>
      <c r="S936" s="24" t="s">
        <v>75</v>
      </c>
      <c r="T936" s="24" t="s">
        <v>75</v>
      </c>
      <c r="U936" s="24" t="s">
        <v>75</v>
      </c>
    </row>
    <row r="937">
      <c r="J937" s="24" t="s">
        <v>75</v>
      </c>
      <c r="K937" s="24" t="s">
        <v>75</v>
      </c>
      <c r="L937" s="24" t="s">
        <v>75</v>
      </c>
      <c r="M937" s="24" t="s">
        <v>75</v>
      </c>
      <c r="O937" s="24" t="s">
        <v>75</v>
      </c>
      <c r="P937" s="24" t="s">
        <v>75</v>
      </c>
      <c r="Q937" s="24" t="s">
        <v>75</v>
      </c>
      <c r="R937" s="24" t="s">
        <v>75</v>
      </c>
      <c r="S937" s="24" t="s">
        <v>75</v>
      </c>
      <c r="T937" s="24" t="s">
        <v>75</v>
      </c>
      <c r="U937" s="24" t="s">
        <v>75</v>
      </c>
    </row>
    <row r="938">
      <c r="J938" s="24" t="s">
        <v>75</v>
      </c>
      <c r="K938" s="24" t="s">
        <v>75</v>
      </c>
      <c r="L938" s="24" t="s">
        <v>75</v>
      </c>
      <c r="M938" s="24" t="s">
        <v>75</v>
      </c>
      <c r="O938" s="24" t="s">
        <v>75</v>
      </c>
      <c r="P938" s="24" t="s">
        <v>75</v>
      </c>
      <c r="Q938" s="24" t="s">
        <v>75</v>
      </c>
      <c r="R938" s="24" t="s">
        <v>75</v>
      </c>
      <c r="S938" s="24" t="s">
        <v>75</v>
      </c>
      <c r="T938" s="24" t="s">
        <v>75</v>
      </c>
      <c r="U938" s="24" t="s">
        <v>75</v>
      </c>
    </row>
    <row r="939">
      <c r="J939" s="24" t="s">
        <v>75</v>
      </c>
      <c r="K939" s="24" t="s">
        <v>75</v>
      </c>
      <c r="L939" s="24" t="s">
        <v>75</v>
      </c>
      <c r="M939" s="24" t="s">
        <v>75</v>
      </c>
      <c r="O939" s="24" t="s">
        <v>75</v>
      </c>
      <c r="P939" s="24" t="s">
        <v>75</v>
      </c>
      <c r="Q939" s="24" t="s">
        <v>75</v>
      </c>
      <c r="R939" s="24" t="s">
        <v>75</v>
      </c>
      <c r="S939" s="24" t="s">
        <v>75</v>
      </c>
      <c r="T939" s="24" t="s">
        <v>75</v>
      </c>
      <c r="U939" s="24" t="s">
        <v>75</v>
      </c>
    </row>
    <row r="940">
      <c r="J940" s="24" t="s">
        <v>75</v>
      </c>
      <c r="K940" s="24" t="s">
        <v>75</v>
      </c>
      <c r="L940" s="24" t="s">
        <v>75</v>
      </c>
      <c r="M940" s="24" t="s">
        <v>75</v>
      </c>
      <c r="O940" s="24" t="s">
        <v>75</v>
      </c>
      <c r="P940" s="24" t="s">
        <v>75</v>
      </c>
      <c r="Q940" s="24" t="s">
        <v>75</v>
      </c>
      <c r="R940" s="24" t="s">
        <v>75</v>
      </c>
      <c r="S940" s="24" t="s">
        <v>75</v>
      </c>
      <c r="T940" s="24" t="s">
        <v>75</v>
      </c>
      <c r="U940" s="24" t="s">
        <v>75</v>
      </c>
    </row>
    <row r="941">
      <c r="J941" s="24" t="s">
        <v>75</v>
      </c>
      <c r="K941" s="24" t="s">
        <v>75</v>
      </c>
      <c r="L941" s="24" t="s">
        <v>75</v>
      </c>
      <c r="M941" s="24" t="s">
        <v>75</v>
      </c>
      <c r="O941" s="24" t="s">
        <v>75</v>
      </c>
      <c r="P941" s="24" t="s">
        <v>75</v>
      </c>
      <c r="Q941" s="24" t="s">
        <v>75</v>
      </c>
      <c r="R941" s="24" t="s">
        <v>75</v>
      </c>
      <c r="S941" s="24" t="s">
        <v>75</v>
      </c>
      <c r="T941" s="24" t="s">
        <v>75</v>
      </c>
      <c r="U941" s="24" t="s">
        <v>75</v>
      </c>
    </row>
    <row r="942">
      <c r="J942" s="24" t="s">
        <v>75</v>
      </c>
      <c r="K942" s="24" t="s">
        <v>75</v>
      </c>
      <c r="L942" s="24" t="s">
        <v>75</v>
      </c>
      <c r="M942" s="24" t="s">
        <v>75</v>
      </c>
      <c r="O942" s="24" t="s">
        <v>75</v>
      </c>
      <c r="P942" s="24" t="s">
        <v>75</v>
      </c>
      <c r="Q942" s="24" t="s">
        <v>75</v>
      </c>
      <c r="R942" s="24" t="s">
        <v>75</v>
      </c>
      <c r="S942" s="24" t="s">
        <v>75</v>
      </c>
      <c r="T942" s="24" t="s">
        <v>75</v>
      </c>
      <c r="U942" s="24" t="s">
        <v>75</v>
      </c>
    </row>
    <row r="943">
      <c r="J943" s="24" t="s">
        <v>75</v>
      </c>
      <c r="K943" s="24" t="s">
        <v>75</v>
      </c>
      <c r="L943" s="24" t="s">
        <v>75</v>
      </c>
      <c r="M943" s="24" t="s">
        <v>75</v>
      </c>
      <c r="O943" s="24" t="s">
        <v>75</v>
      </c>
      <c r="P943" s="24" t="s">
        <v>75</v>
      </c>
      <c r="Q943" s="24" t="s">
        <v>75</v>
      </c>
      <c r="R943" s="24" t="s">
        <v>75</v>
      </c>
      <c r="S943" s="24" t="s">
        <v>75</v>
      </c>
      <c r="T943" s="24" t="s">
        <v>75</v>
      </c>
      <c r="U943" s="24" t="s">
        <v>75</v>
      </c>
    </row>
    <row r="944">
      <c r="J944" s="24" t="s">
        <v>75</v>
      </c>
      <c r="K944" s="24" t="s">
        <v>75</v>
      </c>
      <c r="L944" s="24" t="s">
        <v>75</v>
      </c>
      <c r="M944" s="24" t="s">
        <v>75</v>
      </c>
      <c r="O944" s="24" t="s">
        <v>75</v>
      </c>
      <c r="P944" s="24" t="s">
        <v>75</v>
      </c>
      <c r="Q944" s="24" t="s">
        <v>75</v>
      </c>
      <c r="R944" s="24" t="s">
        <v>75</v>
      </c>
      <c r="S944" s="24" t="s">
        <v>75</v>
      </c>
      <c r="T944" s="24" t="s">
        <v>75</v>
      </c>
      <c r="U944" s="24" t="s">
        <v>75</v>
      </c>
    </row>
    <row r="945">
      <c r="J945" s="24" t="s">
        <v>75</v>
      </c>
      <c r="K945" s="24" t="s">
        <v>75</v>
      </c>
      <c r="L945" s="24" t="s">
        <v>75</v>
      </c>
      <c r="M945" s="24" t="s">
        <v>75</v>
      </c>
      <c r="O945" s="24" t="s">
        <v>75</v>
      </c>
      <c r="P945" s="24" t="s">
        <v>75</v>
      </c>
      <c r="Q945" s="24" t="s">
        <v>75</v>
      </c>
      <c r="R945" s="24" t="s">
        <v>75</v>
      </c>
      <c r="S945" s="24" t="s">
        <v>75</v>
      </c>
      <c r="T945" s="24" t="s">
        <v>75</v>
      </c>
      <c r="U945" s="24" t="s">
        <v>75</v>
      </c>
    </row>
    <row r="946">
      <c r="J946" s="24" t="s">
        <v>75</v>
      </c>
      <c r="K946" s="24" t="s">
        <v>75</v>
      </c>
      <c r="L946" s="24" t="s">
        <v>75</v>
      </c>
      <c r="M946" s="24" t="s">
        <v>75</v>
      </c>
      <c r="O946" s="24" t="s">
        <v>75</v>
      </c>
      <c r="P946" s="24" t="s">
        <v>75</v>
      </c>
      <c r="Q946" s="24" t="s">
        <v>75</v>
      </c>
      <c r="R946" s="24" t="s">
        <v>75</v>
      </c>
      <c r="S946" s="24" t="s">
        <v>75</v>
      </c>
      <c r="T946" s="24" t="s">
        <v>75</v>
      </c>
      <c r="U946" s="24" t="s">
        <v>75</v>
      </c>
    </row>
    <row r="947">
      <c r="J947" s="24" t="s">
        <v>75</v>
      </c>
      <c r="K947" s="24" t="s">
        <v>75</v>
      </c>
      <c r="L947" s="24" t="s">
        <v>75</v>
      </c>
      <c r="M947" s="24" t="s">
        <v>75</v>
      </c>
      <c r="O947" s="24" t="s">
        <v>75</v>
      </c>
      <c r="P947" s="24" t="s">
        <v>75</v>
      </c>
      <c r="Q947" s="24" t="s">
        <v>75</v>
      </c>
      <c r="R947" s="24" t="s">
        <v>75</v>
      </c>
      <c r="S947" s="24" t="s">
        <v>75</v>
      </c>
      <c r="T947" s="24" t="s">
        <v>75</v>
      </c>
      <c r="U947" s="24" t="s">
        <v>75</v>
      </c>
    </row>
    <row r="948">
      <c r="J948" s="24" t="s">
        <v>75</v>
      </c>
      <c r="K948" s="24" t="s">
        <v>75</v>
      </c>
      <c r="L948" s="24" t="s">
        <v>75</v>
      </c>
      <c r="M948" s="24" t="s">
        <v>75</v>
      </c>
      <c r="O948" s="24" t="s">
        <v>75</v>
      </c>
      <c r="P948" s="24" t="s">
        <v>75</v>
      </c>
      <c r="Q948" s="24" t="s">
        <v>75</v>
      </c>
      <c r="R948" s="24" t="s">
        <v>75</v>
      </c>
      <c r="S948" s="24" t="s">
        <v>75</v>
      </c>
      <c r="T948" s="24" t="s">
        <v>75</v>
      </c>
      <c r="U948" s="24" t="s">
        <v>75</v>
      </c>
    </row>
    <row r="949">
      <c r="J949" s="24" t="s">
        <v>75</v>
      </c>
      <c r="K949" s="24" t="s">
        <v>75</v>
      </c>
      <c r="L949" s="24" t="s">
        <v>75</v>
      </c>
      <c r="M949" s="24" t="s">
        <v>75</v>
      </c>
      <c r="O949" s="24" t="s">
        <v>75</v>
      </c>
      <c r="P949" s="24" t="s">
        <v>75</v>
      </c>
      <c r="Q949" s="24" t="s">
        <v>75</v>
      </c>
      <c r="R949" s="24" t="s">
        <v>75</v>
      </c>
      <c r="S949" s="24" t="s">
        <v>75</v>
      </c>
      <c r="T949" s="24" t="s">
        <v>75</v>
      </c>
      <c r="U949" s="24" t="s">
        <v>75</v>
      </c>
    </row>
    <row r="950">
      <c r="J950" s="24" t="s">
        <v>75</v>
      </c>
      <c r="K950" s="24" t="s">
        <v>75</v>
      </c>
      <c r="L950" s="24" t="s">
        <v>75</v>
      </c>
      <c r="M950" s="24" t="s">
        <v>75</v>
      </c>
      <c r="O950" s="24" t="s">
        <v>75</v>
      </c>
      <c r="P950" s="24" t="s">
        <v>75</v>
      </c>
      <c r="Q950" s="24" t="s">
        <v>75</v>
      </c>
      <c r="R950" s="24" t="s">
        <v>75</v>
      </c>
      <c r="S950" s="24" t="s">
        <v>75</v>
      </c>
      <c r="T950" s="24" t="s">
        <v>75</v>
      </c>
      <c r="U950" s="24" t="s">
        <v>75</v>
      </c>
    </row>
    <row r="951">
      <c r="J951" s="24" t="s">
        <v>75</v>
      </c>
      <c r="K951" s="24" t="s">
        <v>75</v>
      </c>
      <c r="L951" s="24" t="s">
        <v>75</v>
      </c>
      <c r="M951" s="24" t="s">
        <v>75</v>
      </c>
      <c r="O951" s="24" t="s">
        <v>75</v>
      </c>
      <c r="P951" s="24" t="s">
        <v>75</v>
      </c>
      <c r="Q951" s="24" t="s">
        <v>75</v>
      </c>
      <c r="R951" s="24" t="s">
        <v>75</v>
      </c>
      <c r="S951" s="24" t="s">
        <v>75</v>
      </c>
      <c r="T951" s="24" t="s">
        <v>75</v>
      </c>
      <c r="U951" s="24" t="s">
        <v>75</v>
      </c>
    </row>
    <row r="952">
      <c r="J952" s="24" t="s">
        <v>75</v>
      </c>
      <c r="K952" s="24" t="s">
        <v>75</v>
      </c>
      <c r="L952" s="24" t="s">
        <v>75</v>
      </c>
      <c r="M952" s="24" t="s">
        <v>75</v>
      </c>
      <c r="O952" s="24" t="s">
        <v>75</v>
      </c>
      <c r="P952" s="24" t="s">
        <v>75</v>
      </c>
      <c r="Q952" s="24" t="s">
        <v>75</v>
      </c>
      <c r="R952" s="24" t="s">
        <v>75</v>
      </c>
      <c r="S952" s="24" t="s">
        <v>75</v>
      </c>
      <c r="T952" s="24" t="s">
        <v>75</v>
      </c>
      <c r="U952" s="24" t="s">
        <v>75</v>
      </c>
    </row>
    <row r="953">
      <c r="J953" s="24" t="s">
        <v>75</v>
      </c>
      <c r="K953" s="24" t="s">
        <v>75</v>
      </c>
      <c r="L953" s="24" t="s">
        <v>75</v>
      </c>
      <c r="M953" s="24" t="s">
        <v>75</v>
      </c>
      <c r="O953" s="24" t="s">
        <v>75</v>
      </c>
      <c r="P953" s="24" t="s">
        <v>75</v>
      </c>
      <c r="Q953" s="24" t="s">
        <v>75</v>
      </c>
      <c r="R953" s="24" t="s">
        <v>75</v>
      </c>
      <c r="S953" s="24" t="s">
        <v>75</v>
      </c>
      <c r="T953" s="24" t="s">
        <v>75</v>
      </c>
      <c r="U953" s="24" t="s">
        <v>75</v>
      </c>
    </row>
    <row r="954">
      <c r="J954" s="24" t="s">
        <v>75</v>
      </c>
      <c r="K954" s="24" t="s">
        <v>75</v>
      </c>
      <c r="L954" s="24" t="s">
        <v>75</v>
      </c>
      <c r="M954" s="24" t="s">
        <v>75</v>
      </c>
      <c r="O954" s="24" t="s">
        <v>75</v>
      </c>
      <c r="P954" s="24" t="s">
        <v>75</v>
      </c>
      <c r="Q954" s="24" t="s">
        <v>75</v>
      </c>
      <c r="R954" s="24" t="s">
        <v>75</v>
      </c>
      <c r="S954" s="24" t="s">
        <v>75</v>
      </c>
      <c r="T954" s="24" t="s">
        <v>75</v>
      </c>
      <c r="U954" s="24" t="s">
        <v>75</v>
      </c>
    </row>
    <row r="955">
      <c r="J955" s="24" t="s">
        <v>75</v>
      </c>
      <c r="K955" s="24" t="s">
        <v>75</v>
      </c>
      <c r="L955" s="24" t="s">
        <v>75</v>
      </c>
      <c r="M955" s="24" t="s">
        <v>75</v>
      </c>
      <c r="O955" s="24" t="s">
        <v>75</v>
      </c>
      <c r="P955" s="24" t="s">
        <v>75</v>
      </c>
      <c r="Q955" s="24" t="s">
        <v>75</v>
      </c>
      <c r="R955" s="24" t="s">
        <v>75</v>
      </c>
      <c r="S955" s="24" t="s">
        <v>75</v>
      </c>
      <c r="T955" s="24" t="s">
        <v>75</v>
      </c>
      <c r="U955" s="24" t="s">
        <v>75</v>
      </c>
    </row>
    <row r="956">
      <c r="J956" s="24" t="s">
        <v>75</v>
      </c>
      <c r="K956" s="24" t="s">
        <v>75</v>
      </c>
      <c r="L956" s="24" t="s">
        <v>75</v>
      </c>
      <c r="M956" s="24" t="s">
        <v>75</v>
      </c>
      <c r="O956" s="24" t="s">
        <v>75</v>
      </c>
      <c r="P956" s="24" t="s">
        <v>75</v>
      </c>
      <c r="Q956" s="24" t="s">
        <v>75</v>
      </c>
      <c r="R956" s="24" t="s">
        <v>75</v>
      </c>
      <c r="S956" s="24" t="s">
        <v>75</v>
      </c>
      <c r="T956" s="24" t="s">
        <v>75</v>
      </c>
      <c r="U956" s="24" t="s">
        <v>75</v>
      </c>
    </row>
    <row r="957">
      <c r="J957" s="24" t="s">
        <v>75</v>
      </c>
      <c r="K957" s="24" t="s">
        <v>75</v>
      </c>
      <c r="L957" s="24" t="s">
        <v>75</v>
      </c>
      <c r="M957" s="24" t="s">
        <v>75</v>
      </c>
      <c r="O957" s="24" t="s">
        <v>75</v>
      </c>
      <c r="P957" s="24" t="s">
        <v>75</v>
      </c>
      <c r="Q957" s="24" t="s">
        <v>75</v>
      </c>
      <c r="R957" s="24" t="s">
        <v>75</v>
      </c>
      <c r="S957" s="24" t="s">
        <v>75</v>
      </c>
      <c r="T957" s="24" t="s">
        <v>75</v>
      </c>
      <c r="U957" s="24" t="s">
        <v>75</v>
      </c>
    </row>
    <row r="958">
      <c r="J958" s="24" t="s">
        <v>75</v>
      </c>
      <c r="K958" s="24" t="s">
        <v>75</v>
      </c>
      <c r="L958" s="24" t="s">
        <v>75</v>
      </c>
      <c r="M958" s="24" t="s">
        <v>75</v>
      </c>
      <c r="O958" s="24" t="s">
        <v>75</v>
      </c>
      <c r="P958" s="24" t="s">
        <v>75</v>
      </c>
      <c r="Q958" s="24" t="s">
        <v>75</v>
      </c>
      <c r="R958" s="24" t="s">
        <v>75</v>
      </c>
      <c r="S958" s="24" t="s">
        <v>75</v>
      </c>
      <c r="T958" s="24" t="s">
        <v>75</v>
      </c>
      <c r="U958" s="24" t="s">
        <v>75</v>
      </c>
    </row>
    <row r="959">
      <c r="J959" s="24" t="s">
        <v>75</v>
      </c>
      <c r="K959" s="24" t="s">
        <v>75</v>
      </c>
      <c r="L959" s="24" t="s">
        <v>75</v>
      </c>
      <c r="M959" s="24" t="s">
        <v>75</v>
      </c>
      <c r="O959" s="24" t="s">
        <v>75</v>
      </c>
      <c r="P959" s="24" t="s">
        <v>75</v>
      </c>
      <c r="Q959" s="24" t="s">
        <v>75</v>
      </c>
      <c r="R959" s="24" t="s">
        <v>75</v>
      </c>
      <c r="S959" s="24" t="s">
        <v>75</v>
      </c>
      <c r="T959" s="24" t="s">
        <v>75</v>
      </c>
      <c r="U959" s="24" t="s">
        <v>75</v>
      </c>
    </row>
    <row r="960">
      <c r="J960" s="24" t="s">
        <v>75</v>
      </c>
      <c r="K960" s="24" t="s">
        <v>75</v>
      </c>
      <c r="L960" s="24" t="s">
        <v>75</v>
      </c>
      <c r="M960" s="24" t="s">
        <v>75</v>
      </c>
      <c r="O960" s="24" t="s">
        <v>75</v>
      </c>
      <c r="P960" s="24" t="s">
        <v>75</v>
      </c>
      <c r="Q960" s="24" t="s">
        <v>75</v>
      </c>
      <c r="R960" s="24" t="s">
        <v>75</v>
      </c>
      <c r="S960" s="24" t="s">
        <v>75</v>
      </c>
      <c r="T960" s="24" t="s">
        <v>75</v>
      </c>
      <c r="U960" s="24" t="s">
        <v>75</v>
      </c>
    </row>
    <row r="961">
      <c r="J961" s="24" t="s">
        <v>75</v>
      </c>
      <c r="K961" s="24" t="s">
        <v>75</v>
      </c>
      <c r="L961" s="24" t="s">
        <v>75</v>
      </c>
      <c r="M961" s="24" t="s">
        <v>75</v>
      </c>
      <c r="O961" s="24" t="s">
        <v>75</v>
      </c>
      <c r="P961" s="24" t="s">
        <v>75</v>
      </c>
      <c r="Q961" s="24" t="s">
        <v>75</v>
      </c>
      <c r="R961" s="24" t="s">
        <v>75</v>
      </c>
      <c r="S961" s="24" t="s">
        <v>75</v>
      </c>
      <c r="T961" s="24" t="s">
        <v>75</v>
      </c>
      <c r="U961" s="24" t="s">
        <v>75</v>
      </c>
    </row>
    <row r="962">
      <c r="J962" s="24" t="s">
        <v>75</v>
      </c>
      <c r="K962" s="24" t="s">
        <v>75</v>
      </c>
      <c r="L962" s="24" t="s">
        <v>75</v>
      </c>
      <c r="M962" s="24" t="s">
        <v>75</v>
      </c>
      <c r="O962" s="24" t="s">
        <v>75</v>
      </c>
      <c r="P962" s="24" t="s">
        <v>75</v>
      </c>
      <c r="Q962" s="24" t="s">
        <v>75</v>
      </c>
      <c r="R962" s="24" t="s">
        <v>75</v>
      </c>
      <c r="S962" s="24" t="s">
        <v>75</v>
      </c>
      <c r="T962" s="24" t="s">
        <v>75</v>
      </c>
      <c r="U962" s="24" t="s">
        <v>75</v>
      </c>
    </row>
    <row r="963">
      <c r="J963" s="24" t="s">
        <v>75</v>
      </c>
      <c r="K963" s="24" t="s">
        <v>75</v>
      </c>
      <c r="L963" s="24" t="s">
        <v>75</v>
      </c>
      <c r="M963" s="24" t="s">
        <v>75</v>
      </c>
      <c r="O963" s="24" t="s">
        <v>75</v>
      </c>
      <c r="P963" s="24" t="s">
        <v>75</v>
      </c>
      <c r="Q963" s="24" t="s">
        <v>75</v>
      </c>
      <c r="R963" s="24" t="s">
        <v>75</v>
      </c>
      <c r="S963" s="24" t="s">
        <v>75</v>
      </c>
      <c r="T963" s="24" t="s">
        <v>75</v>
      </c>
      <c r="U963" s="24" t="s">
        <v>75</v>
      </c>
    </row>
  </sheetData>
  <autoFilter ref="$A$1:$Z$354"/>
  <drawing r:id="rId1"/>
</worksheet>
</file>