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ichael\Downloads\"/>
    </mc:Choice>
  </mc:AlternateContent>
  <xr:revisionPtr revIDLastSave="0" documentId="13_ncr:1_{8F719404-4918-4966-AEEC-A2CD7C9ECB7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6" i="1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G14" i="1"/>
  <c r="H13" i="1"/>
  <c r="G1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<sst xmlns="http://schemas.openxmlformats.org/spreadsheetml/2006/main" count="132" uniqueCount="121">
  <si>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</si>
  <si>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</si>
  <si>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</si>
  <si>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</si>
  <si>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</si>
  <si>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</si>
  <si>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</si>
  <si>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</si>
  <si>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</si>
  <si>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</si>
  <si>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</si>
  <si>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</si>
  <si>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</si>
  <si>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</si>
  <si>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</si>
  <si>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</si>
  <si>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</si>
  <si>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</si>
  <si>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</si>
  <si>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</si>
  <si>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</si>
  <si>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</si>
  <si>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</si>
  <si>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</si>
  <si>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</si>
  <si>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</si>
  <si>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</si>
  <si>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</si>
  <si>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</si>
  <si>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</si>
  <si>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</si>
  <si>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</si>
  <si>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</si>
  <si>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</si>
  <si>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</si>
  <si>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</si>
  <si>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</si>
  <si>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</si>
  <si>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</si>
  <si>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</si>
  <si>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</si>
  <si>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</si>
  <si>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</si>
  <si>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</si>
  <si>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</si>
  <si>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</si>
  <si>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</si>
  <si>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</si>
  <si>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</si>
  <si>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</si>
  <si>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</si>
  <si>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</si>
  <si>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</si>
  <si>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</si>
  <si>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</si>
  <si>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</si>
  <si>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</si>
  <si>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</si>
  <si>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</si>
  <si>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</si>
  <si>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</si>
  <si>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</si>
  <si>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</si>
  <si>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</si>
  <si>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</si>
  <si>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</si>
  <si>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</si>
  <si>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</si>
  <si>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</si>
  <si>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</si>
  <si>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</si>
  <si>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</si>
  <si>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</si>
  <si>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</si>
  <si>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</si>
  <si>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</si>
  <si>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</si>
  <si>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</si>
  <si>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</si>
  <si>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</si>
  <si>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</si>
  <si>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</si>
  <si>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</si>
  <si>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</si>
  <si>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</si>
  <si>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</si>
  <si>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</si>
  <si>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</si>
  <si>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</si>
  <si>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</si>
  <si>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</si>
  <si>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</si>
  <si>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</si>
  <si>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</si>
  <si>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</si>
  <si>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</si>
  <si>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</si>
  <si>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</si>
  <si>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</si>
  <si>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</si>
  <si>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</si>
  <si>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</si>
  <si>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</si>
  <si>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</si>
  <si>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</si>
  <si>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</si>
  <si>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</si>
  <si>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</si>
  <si>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</si>
  <si>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</si>
  <si>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</si>
  <si>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</si>
  <si>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</si>
  <si>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</si>
  <si>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</si>
  <si>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</si>
  <si>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</si>
  <si>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</si>
  <si>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</si>
  <si>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Simple Calculation of price times volume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</si>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</sst>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</cellStyleXfs>
  <cellXfs count="84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6" fillId="0" borderId="0" xfId="5"/>
    <xf numFmtId="0" fontId="8" fillId="0" borderId="0" xfId="6" applyFont="1" applyBorder="1"/>
    <xf numFmtId="0" fontId="9" fillId="0" borderId="6" xfId="3" applyFont="1" applyBorder="1"/>
    <xf numFmtId="0" fontId="10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6" applyFont="1" applyBorder="1" applyAlignment="1">
      <alignment horizontal="left" indent="3"/>
    </xf>
    <xf numFmtId="0" fontId="9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30" xfId="0" applyFill="1" applyBorder="1"/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0" fontId="0" fillId="3" borderId="29" xfId="0" applyFill="1" applyBorder="1" applyAlignment="1">
      <alignment horizontal="center"/>
    </xf>
    <xf numFmtId="0" fontId="0" fillId="0" borderId="0" xfId="3" applyFont="1"/>
    <xf numFmtId="0" fontId="0" fillId="3" borderId="7" xfId="3" applyFont="1" applyFill="1" applyBorder="1"/>
    <xf numFmtId="0" fontId="0" fillId="3" borderId="33" xfId="3" applyFont="1" applyFill="1" applyBorder="1" applyAlignment="1">
      <alignment horizontal="center"/>
    </xf>
    <xf numFmtId="0" fontId="11" fillId="0" borderId="0" xfId="3" applyFont="1"/>
    <xf numFmtId="0" fontId="0" fillId="3" borderId="7" xfId="3" applyFont="1" applyFill="1" applyBorder="1" applyAlignment="1">
      <alignment horizontal="center"/>
    </xf>
    <xf numFmtId="167" fontId="0" fillId="3" borderId="7" xfId="3" applyNumberFormat="1" applyFont="1" applyFill="1" applyBorder="1"/>
    <xf numFmtId="0" fontId="0" fillId="0" borderId="0" xfId="3" applyFont="1" applyAlignment="1">
      <alignment horizontal="left" indent="1"/>
    </xf>
    <xf numFmtId="0" fontId="11" fillId="0" borderId="0" xfId="3" applyFont="1" applyAlignment="1">
      <alignment horizontal="left" indent="1"/>
    </xf>
    <xf numFmtId="0" fontId="0" fillId="3" borderId="3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2" fillId="0" borderId="2" xfId="3" applyFont="1" applyBorder="1" applyAlignment="1">
      <alignment horizontal="center"/>
    </xf>
    <xf numFmtId="0" fontId="2" fillId="0" borderId="0" xfId="3" applyFont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0" xfId="3" applyFont="1" applyAlignment="1">
      <alignment horizontal="center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</cellXfs>
  <cellStyles count="7">
    <cellStyle name="Currency" xfId="1" builtinId="4"/>
    <cellStyle name="MQ Heading 1" xfId="6" xr:uid="{00000000-0005-0000-0000-000001000000}"/>
    <cellStyle name="Normal" xfId="0" builtinId="0"/>
    <cellStyle name="Normal 2 2" xfId="3" xr:uid="{00000000-0005-0000-0000-000003000000}"/>
    <cellStyle name="Normal 4" xfId="5" xr:uid="{00000000-0005-0000-0000-000004000000}"/>
    <cellStyle name="Percent" xfId="2" builtinId="5"/>
    <cellStyle name="Title 2" xfId="4" xr:uid="{00000000-0005-0000-0000-000006000000}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6</xdr:col>
      <xdr:colOff>178970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1F1D3CF-CE12-4CAD-9BBA-7398B2CB3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"/>
  <sheetViews>
    <sheetView showGridLines="0" topLeftCell="A40" zoomScaleNormal="100" workbookViewId="0">
      <selection activeCell="K52" sqref="K52"/>
    </sheetView>
  </sheetViews>
  <sheetFormatPr defaultColWidth="9.88671875" defaultRowHeight="14.4"/>
  <cols>
    <col min="1" max="1" width="9.88671875" style="11"/>
    <col min="2" max="2" width="9.88671875" style="3"/>
    <col min="3" max="3" width="15.88671875" style="3" customWidth="1"/>
    <col min="4" max="4" width="12.6640625" style="3" customWidth="1"/>
    <col min="5" max="6" width="9.88671875" style="3"/>
    <col min="7" max="7" width="11" style="3" customWidth="1"/>
    <col min="8" max="8" width="19.109375" style="3" customWidth="1"/>
    <col min="9" max="9" width="3.6640625" style="3" customWidth="1"/>
    <col min="10" max="10" width="3.88671875" style="3" customWidth="1"/>
    <col min="11" max="12" width="12.33203125" style="3" customWidth="1"/>
    <col min="13" max="13" width="47.44140625" style="3" customWidth="1"/>
    <col min="14" max="14" width="4.44140625" style="3" customWidth="1"/>
    <col min="15" max="15" width="4" style="3" customWidth="1"/>
    <col min="16" max="16" width="12.33203125" style="3" customWidth="1"/>
    <col min="17" max="16384" width="9.88671875" style="3"/>
  </cols>
  <sheetData>
    <row r="1" spans="1:16">
      <c r="H1" s="4"/>
    </row>
    <row r="2" spans="1:16" ht="34.799999999999997">
      <c r="H2" s="74" t="s">
        <v>3</v>
      </c>
      <c r="I2" s="75"/>
      <c r="J2" s="75"/>
      <c r="K2" s="75"/>
      <c r="L2" s="75"/>
      <c r="M2" s="75"/>
      <c r="N2" s="75"/>
      <c r="O2" s="75"/>
      <c r="P2" s="75"/>
    </row>
    <row r="3" spans="1:16">
      <c r="H3" s="4"/>
    </row>
    <row r="4" spans="1:16" ht="30">
      <c r="H4" s="76" t="s">
        <v>4</v>
      </c>
      <c r="I4" s="77"/>
      <c r="J4" s="77"/>
      <c r="K4" s="77"/>
      <c r="L4" s="77"/>
      <c r="M4" s="77"/>
      <c r="N4" s="77"/>
      <c r="O4" s="77"/>
      <c r="P4" s="77"/>
    </row>
    <row r="5" spans="1:16" ht="15" thickBot="1">
      <c r="H5" s="4"/>
    </row>
    <row r="6" spans="1:16" ht="31.8" thickBot="1">
      <c r="H6" s="4"/>
      <c r="I6" s="78" t="s">
        <v>1</v>
      </c>
      <c r="J6" s="79"/>
      <c r="K6" s="79"/>
      <c r="L6" s="79"/>
      <c r="M6" s="79"/>
      <c r="N6" s="79"/>
      <c r="O6" s="80"/>
      <c r="P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81" t="s">
        <v>5</v>
      </c>
      <c r="C12" s="81"/>
      <c r="D12" s="81"/>
      <c r="E12" s="81"/>
      <c r="F12" s="81"/>
      <c r="G12" s="81"/>
      <c r="H12" s="81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t="s">
        <v>7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customFormat="1">
      <c r="B20" t="s">
        <v>8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</row>
    <row r="21" spans="1:13" customFormat="1">
      <c r="B21" t="s">
        <v>103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</row>
    <row r="22" spans="1:13" customFormat="1" ht="15" thickBot="1">
      <c r="B22" s="63" t="s">
        <v>104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1:13" customFormat="1" ht="15" thickBot="1">
      <c r="B23" s="69" t="s">
        <v>108</v>
      </c>
      <c r="C23" s="63"/>
      <c r="D23" s="63"/>
      <c r="E23" s="63"/>
      <c r="F23" s="63"/>
      <c r="G23" s="63"/>
      <c r="H23" s="63"/>
      <c r="I23" s="63"/>
      <c r="J23" s="63"/>
      <c r="K23" s="64" t="s">
        <v>118</v>
      </c>
      <c r="L23" s="63" t="s">
        <v>33</v>
      </c>
      <c r="M23" s="64" t="s">
        <v>119</v>
      </c>
    </row>
    <row r="24" spans="1:13" customFormat="1" ht="15" thickBot="1">
      <c r="B24" s="63" t="s">
        <v>105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</row>
    <row r="25" spans="1:13" customFormat="1" ht="15" thickBot="1">
      <c r="B25" s="69" t="s">
        <v>109</v>
      </c>
      <c r="C25" s="63"/>
      <c r="D25" s="63"/>
      <c r="E25" s="63"/>
      <c r="F25" s="63"/>
      <c r="G25" s="63"/>
      <c r="H25" s="68">
        <v>16088</v>
      </c>
      <c r="I25" s="63"/>
      <c r="J25" s="63"/>
      <c r="K25" s="63"/>
      <c r="L25" s="63"/>
      <c r="M25" s="63"/>
    </row>
    <row r="26" spans="1:13" customFormat="1" ht="15" thickBot="1">
      <c r="B26" s="63" t="s">
        <v>106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</row>
    <row r="27" spans="1:13" customFormat="1" ht="15" thickBot="1">
      <c r="B27" s="69" t="s">
        <v>110</v>
      </c>
      <c r="C27" s="63"/>
      <c r="D27" s="63"/>
      <c r="E27" s="63"/>
      <c r="F27" s="63"/>
      <c r="G27" s="63"/>
      <c r="H27" s="68">
        <v>41728</v>
      </c>
      <c r="I27" s="63"/>
      <c r="J27" s="63"/>
      <c r="K27" s="63"/>
      <c r="L27" s="63"/>
      <c r="M27" s="63"/>
    </row>
    <row r="28" spans="1:13" customFormat="1" ht="15" thickBot="1">
      <c r="B28" s="69" t="s">
        <v>117</v>
      </c>
      <c r="C28" s="63"/>
      <c r="D28" s="63"/>
      <c r="E28" s="63"/>
      <c r="F28" s="63"/>
      <c r="G28" s="63"/>
      <c r="H28" s="68">
        <v>-25640</v>
      </c>
      <c r="I28" s="63"/>
      <c r="J28" s="63"/>
      <c r="K28" s="63"/>
      <c r="L28" s="63"/>
      <c r="M28" s="63"/>
    </row>
    <row r="29" spans="1:13" customFormat="1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</row>
    <row r="30" spans="1:13" customFormat="1">
      <c r="A30" t="s">
        <v>9</v>
      </c>
      <c r="B30" t="s">
        <v>65</v>
      </c>
      <c r="H30" s="63"/>
      <c r="I30" s="63"/>
      <c r="J30" s="63"/>
      <c r="K30" s="63"/>
      <c r="L30" s="63"/>
      <c r="M30" s="63"/>
    </row>
    <row r="31" spans="1:13" customFormat="1">
      <c r="B31" t="s">
        <v>32</v>
      </c>
      <c r="H31" s="63"/>
      <c r="I31" s="63"/>
      <c r="J31" s="63"/>
      <c r="K31" s="63"/>
      <c r="L31" s="63"/>
      <c r="M31" s="63"/>
    </row>
    <row r="32" spans="1:13" customFormat="1">
      <c r="B32" t="s">
        <v>66</v>
      </c>
      <c r="H32" s="63"/>
      <c r="I32" s="63"/>
      <c r="J32" s="63"/>
      <c r="K32" s="63"/>
      <c r="L32" s="63"/>
      <c r="M32" s="63"/>
    </row>
    <row r="33" spans="1:13" customFormat="1" ht="15" thickBot="1">
      <c r="B33" t="s">
        <v>67</v>
      </c>
      <c r="H33" s="63"/>
      <c r="I33" s="63"/>
      <c r="J33" s="63"/>
      <c r="K33" s="63"/>
      <c r="L33" s="63"/>
      <c r="M33" s="63"/>
    </row>
    <row r="34" spans="1:13" customFormat="1" ht="15" thickBot="1">
      <c r="B34" t="s">
        <v>107</v>
      </c>
      <c r="H34" s="71" t="s">
        <v>61</v>
      </c>
      <c r="I34" s="73"/>
      <c r="J34" s="73"/>
      <c r="K34" s="72"/>
      <c r="L34" s="63"/>
      <c r="M34" s="63"/>
    </row>
    <row r="35" spans="1:13" customFormat="1" ht="15" thickBot="1">
      <c r="B35" t="s">
        <v>115</v>
      </c>
      <c r="H35" s="65">
        <v>3</v>
      </c>
      <c r="I35" s="63"/>
      <c r="J35" s="63"/>
      <c r="K35" s="63"/>
      <c r="L35" s="63"/>
      <c r="M35" s="63"/>
    </row>
    <row r="36" spans="1:13" customFormat="1" ht="15" thickBot="1">
      <c r="B36" t="s">
        <v>116</v>
      </c>
      <c r="H36" s="63"/>
      <c r="I36" s="63"/>
      <c r="J36" s="63"/>
      <c r="K36" s="63"/>
      <c r="L36" s="63"/>
      <c r="M36" s="63"/>
    </row>
    <row r="37" spans="1:13" customFormat="1" ht="15" thickBot="1">
      <c r="H37" s="71" t="s">
        <v>120</v>
      </c>
      <c r="I37" s="72"/>
      <c r="J37" s="63"/>
      <c r="K37" s="63"/>
      <c r="L37" s="63"/>
      <c r="M37" s="63"/>
    </row>
    <row r="38" spans="1:13" customFormat="1" ht="15" thickBot="1">
      <c r="H38" s="63"/>
      <c r="I38" s="63"/>
      <c r="J38" s="63"/>
      <c r="K38" s="63"/>
      <c r="L38" s="63"/>
      <c r="M38" s="63"/>
    </row>
    <row r="39" spans="1:13" customFormat="1" ht="15" thickBot="1">
      <c r="H39" s="71" t="s">
        <v>40</v>
      </c>
      <c r="I39" s="72"/>
      <c r="J39" s="63"/>
      <c r="K39" s="63"/>
      <c r="L39" s="63"/>
      <c r="M39" s="63"/>
    </row>
    <row r="40" spans="1:13" customFormat="1" ht="15" thickBot="1">
      <c r="H40" s="63"/>
      <c r="I40" s="63"/>
      <c r="J40" s="63"/>
      <c r="K40" s="63"/>
      <c r="L40" s="63"/>
      <c r="M40" s="63"/>
    </row>
    <row r="41" spans="1:13" customFormat="1" ht="15" thickBot="1">
      <c r="G41" t="s">
        <v>68</v>
      </c>
      <c r="H41" s="71" t="s">
        <v>42</v>
      </c>
      <c r="I41" s="72"/>
      <c r="J41" s="63"/>
      <c r="K41" s="63"/>
      <c r="L41" s="63"/>
      <c r="M41" s="63"/>
    </row>
    <row r="42" spans="1:13">
      <c r="A42"/>
      <c r="B42"/>
      <c r="C42"/>
      <c r="D42"/>
      <c r="E42"/>
      <c r="F42"/>
      <c r="G42"/>
      <c r="H42" s="63"/>
      <c r="I42" s="63"/>
      <c r="J42" s="63"/>
      <c r="K42" s="63"/>
      <c r="L42" s="63"/>
      <c r="M42" s="63"/>
    </row>
    <row r="43" spans="1:13">
      <c r="A43" t="s">
        <v>10</v>
      </c>
      <c r="B43" s="63" t="s">
        <v>69</v>
      </c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</row>
    <row r="44" spans="1:13">
      <c r="A44"/>
      <c r="B44" s="63" t="s">
        <v>70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</row>
    <row r="45" spans="1:13">
      <c r="A45"/>
      <c r="B45" s="66" t="s">
        <v>102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</row>
    <row r="46" spans="1:13">
      <c r="A46"/>
      <c r="B46" s="63" t="s">
        <v>114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</row>
    <row r="47" spans="1:13">
      <c r="A47"/>
      <c r="B47" s="63" t="s">
        <v>113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</row>
    <row r="48" spans="1:13">
      <c r="A48"/>
      <c r="B48" s="69" t="s">
        <v>112</v>
      </c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</row>
    <row r="49" spans="1:13" ht="15" thickBot="1">
      <c r="A49"/>
      <c r="B49" s="70" t="s">
        <v>111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</row>
    <row r="50" spans="1:13" ht="15" thickBot="1">
      <c r="A50"/>
      <c r="B50" s="63" t="s">
        <v>99</v>
      </c>
      <c r="C50" s="63"/>
      <c r="D50" s="63"/>
      <c r="E50" s="63"/>
      <c r="F50" s="63"/>
      <c r="G50" s="63"/>
      <c r="H50" s="63"/>
      <c r="I50" s="63"/>
      <c r="J50" s="63"/>
      <c r="K50" s="67">
        <v>3</v>
      </c>
      <c r="L50" s="63"/>
      <c r="M50" s="63"/>
    </row>
    <row r="51" spans="1:13" ht="15" thickBot="1">
      <c r="A51"/>
      <c r="B51" s="63" t="s">
        <v>100</v>
      </c>
      <c r="C51" s="63"/>
      <c r="D51" s="63"/>
      <c r="E51" s="63"/>
      <c r="F51" s="63"/>
      <c r="G51" s="63"/>
      <c r="H51" s="63"/>
      <c r="I51" s="63"/>
      <c r="J51" s="63"/>
      <c r="K51" s="67">
        <v>1</v>
      </c>
      <c r="L51" s="63"/>
      <c r="M51" s="63"/>
    </row>
    <row r="52" spans="1:13">
      <c r="A5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</row>
    <row r="53" spans="1:13">
      <c r="A53" t="s">
        <v>101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</row>
  </sheetData>
  <mergeCells count="8">
    <mergeCell ref="H37:I37"/>
    <mergeCell ref="H39:I39"/>
    <mergeCell ref="H41:I41"/>
    <mergeCell ref="H34:K34"/>
    <mergeCell ref="H2:P2"/>
    <mergeCell ref="H4:P4"/>
    <mergeCell ref="I6:O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5">
    <cfRule type="cellIs" dxfId="6" priority="5" operator="equal">
      <formula>3</formula>
    </cfRule>
  </conditionalFormatting>
  <conditionalFormatting sqref="H37:I37">
    <cfRule type="expression" dxfId="5" priority="6">
      <formula>AND(OR(H37="Challenge",H37="Practice",H37="Attendance"),H37&lt;&gt;H39,H37&lt;&gt;H41)</formula>
    </cfRule>
  </conditionalFormatting>
  <conditionalFormatting sqref="H39:I39">
    <cfRule type="expression" dxfId="4" priority="7">
      <formula>AND(OR(H39="Challenge",H39="Practice",H39="Attendance"),H37&lt;&gt;H39,H39&lt;&gt;H41)</formula>
    </cfRule>
  </conditionalFormatting>
  <conditionalFormatting sqref="H41:I41">
    <cfRule type="expression" dxfId="3" priority="8">
      <formula>AND(OR(H41="Challenge",H41="Practice",H41="Attendance"),H37&lt;&gt;H41,H39&lt;&gt;H41)</formula>
    </cfRule>
  </conditionalFormatting>
  <conditionalFormatting sqref="H34:K34">
    <cfRule type="cellIs" dxfId="2" priority="4" operator="equal">
      <formula>"Rosanne Kollums"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 xr:uid="{00000000-0002-0000-0000-000000000000}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22"/>
  <sheetViews>
    <sheetView tabSelected="1" topLeftCell="P1" zoomScaleNormal="100" workbookViewId="0">
      <selection activeCell="AG9" sqref="AG9"/>
    </sheetView>
  </sheetViews>
  <sheetFormatPr defaultRowHeight="14.4" outlineLevelCol="1"/>
  <cols>
    <col min="1" max="1" width="8.44140625" customWidth="1"/>
    <col min="2" max="3" width="8.44140625" customWidth="1" outlineLevel="1"/>
    <col min="4" max="4" width="11.109375" style="1" customWidth="1" outlineLevel="1"/>
    <col min="5" max="5" width="10.33203125" customWidth="1" outlineLevel="1"/>
    <col min="6" max="6" width="16.88671875" customWidth="1" outlineLevel="1"/>
    <col min="7" max="8" width="21.33203125" customWidth="1" outlineLevel="1"/>
    <col min="9" max="9" width="9.109375"/>
    <col min="11" max="11" width="19.109375" customWidth="1" outlineLevel="1"/>
    <col min="12" max="18" width="9.109375" customWidth="1" outlineLevel="1"/>
    <col min="19" max="19" width="2.44140625" customWidth="1" outlineLevel="1"/>
    <col min="20" max="20" width="9.109375" customWidth="1" outlineLevel="1"/>
    <col min="21" max="21" width="15.44140625" customWidth="1" outlineLevel="1"/>
    <col min="22" max="22" width="2.5546875" customWidth="1" outlineLevel="1"/>
    <col min="23" max="23" width="9.109375"/>
    <col min="25" max="25" width="19.109375" customWidth="1" outlineLevel="1"/>
    <col min="26" max="26" width="15.44140625" customWidth="1" outlineLevel="1"/>
    <col min="27" max="27" width="11.88671875" customWidth="1" outlineLevel="1"/>
    <col min="28" max="28" width="3" customWidth="1" outlineLevel="1"/>
    <col min="29" max="30" width="9.109375" customWidth="1" outlineLevel="1"/>
    <col min="31" max="31" width="22.44140625" customWidth="1" outlineLevel="1"/>
    <col min="32" max="32" width="3.109375" customWidth="1" outlineLevel="1"/>
    <col min="33" max="33" width="34.109375" customWidth="1" outlineLevel="1"/>
    <col min="34" max="34" width="9.109375"/>
  </cols>
  <sheetData>
    <row r="1" spans="1:33" ht="15" thickBot="1">
      <c r="A1" t="s">
        <v>29</v>
      </c>
      <c r="J1" t="s">
        <v>9</v>
      </c>
      <c r="X1" t="s">
        <v>10</v>
      </c>
    </row>
    <row r="2" spans="1:33" ht="1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6" thickTop="1" thickBot="1">
      <c r="B3" t="s">
        <v>17</v>
      </c>
      <c r="C3">
        <v>12653</v>
      </c>
      <c r="D3" s="15">
        <v>1.45</v>
      </c>
      <c r="E3" s="15">
        <v>1.52</v>
      </c>
      <c r="F3" s="59">
        <f>C3*D3</f>
        <v>18346.849999999999</v>
      </c>
      <c r="G3" s="59">
        <f>IF(F3&lt;C3*E3, C3*E3-C3*D3,"")</f>
        <v>885.71000000000276</v>
      </c>
      <c r="H3" s="59" t="str">
        <f>IF(F3&gt;C3*E3, F3-C3*E3, "")</f>
        <v/>
      </c>
      <c r="O3" s="32" t="s">
        <v>47</v>
      </c>
      <c r="P3" s="33" t="s">
        <v>48</v>
      </c>
      <c r="Q3" s="32" t="s">
        <v>45</v>
      </c>
      <c r="R3" s="34"/>
      <c r="Y3" s="50" t="s">
        <v>71</v>
      </c>
      <c r="Z3" s="53" t="s">
        <v>87</v>
      </c>
      <c r="AA3" s="53" t="s">
        <v>90</v>
      </c>
      <c r="AB3" s="27"/>
      <c r="AC3" s="53" t="s">
        <v>97</v>
      </c>
      <c r="AD3" s="53" t="s">
        <v>93</v>
      </c>
      <c r="AE3" s="50" t="s">
        <v>94</v>
      </c>
      <c r="AF3" s="27"/>
      <c r="AG3" s="50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59">
        <f t="shared" ref="F4:F12" si="0">C4*D4</f>
        <v>68777.5</v>
      </c>
      <c r="G4" s="59" t="str">
        <f t="shared" ref="G4:G12" si="1">IF(F4&lt;C4*E4, C4*E4-C4*D4,"")</f>
        <v/>
      </c>
      <c r="H4" s="59">
        <f t="shared" ref="H4:H12" si="2">IF(F4&gt;C4*E4, F4-C4*E4, "")</f>
        <v>10147.5</v>
      </c>
      <c r="L4" s="2"/>
      <c r="O4" s="35">
        <v>0</v>
      </c>
      <c r="P4" s="36">
        <v>49</v>
      </c>
      <c r="Q4" t="s">
        <v>49</v>
      </c>
      <c r="R4" s="29"/>
      <c r="Y4" s="51"/>
      <c r="Z4" s="54" t="s">
        <v>72</v>
      </c>
      <c r="AA4" s="54" t="s">
        <v>91</v>
      </c>
      <c r="AC4" s="54" t="s">
        <v>98</v>
      </c>
      <c r="AD4" s="54"/>
      <c r="AE4" s="51"/>
      <c r="AG4" s="51" t="s">
        <v>96</v>
      </c>
    </row>
    <row r="5" spans="1:33" ht="15" thickBot="1">
      <c r="B5" t="s">
        <v>19</v>
      </c>
      <c r="C5">
        <v>78495</v>
      </c>
      <c r="D5" s="15">
        <v>0.89</v>
      </c>
      <c r="E5" s="15">
        <v>0.92</v>
      </c>
      <c r="F5" s="59">
        <f t="shared" si="0"/>
        <v>69860.55</v>
      </c>
      <c r="G5" s="59">
        <f t="shared" si="1"/>
        <v>2354.8500000000058</v>
      </c>
      <c r="H5" s="59" t="str">
        <f t="shared" si="2"/>
        <v/>
      </c>
      <c r="L5" s="2"/>
      <c r="O5" s="37">
        <v>50</v>
      </c>
      <c r="P5" s="38">
        <v>64</v>
      </c>
      <c r="Q5" t="s">
        <v>50</v>
      </c>
      <c r="R5" s="29"/>
      <c r="Y5" s="52"/>
      <c r="Z5" s="55"/>
      <c r="AA5" s="55" t="s">
        <v>92</v>
      </c>
      <c r="AB5" s="30"/>
      <c r="AC5" s="55"/>
      <c r="AD5" s="55"/>
      <c r="AE5" s="52"/>
      <c r="AF5" s="30"/>
      <c r="AG5" s="52"/>
    </row>
    <row r="6" spans="1:33">
      <c r="B6" t="s">
        <v>20</v>
      </c>
      <c r="C6">
        <v>2265</v>
      </c>
      <c r="D6" s="15">
        <v>1.45</v>
      </c>
      <c r="E6" s="15">
        <v>1.36</v>
      </c>
      <c r="F6" s="59">
        <f t="shared" si="0"/>
        <v>3284.25</v>
      </c>
      <c r="G6" s="59" t="str">
        <f t="shared" si="1"/>
        <v/>
      </c>
      <c r="H6" s="59">
        <f t="shared" si="2"/>
        <v>203.84999999999991</v>
      </c>
      <c r="L6" s="2"/>
      <c r="O6" s="37">
        <v>65</v>
      </c>
      <c r="P6" s="38">
        <v>74</v>
      </c>
      <c r="Q6" t="s">
        <v>51</v>
      </c>
      <c r="R6" s="29"/>
      <c r="Y6" s="51" t="s">
        <v>73</v>
      </c>
      <c r="Z6" s="54">
        <v>25</v>
      </c>
      <c r="AA6" s="54">
        <v>5</v>
      </c>
      <c r="AC6" s="54">
        <v>6</v>
      </c>
      <c r="AD6" s="56" t="str">
        <f>IF(AC6&lt;Z6, "Filled", "No")</f>
        <v>Filled</v>
      </c>
      <c r="AE6" s="57" t="str">
        <f>IF(AD6="Filled", "Filled", "Partial - Out of Stock")</f>
        <v>Filled</v>
      </c>
      <c r="AG6" s="57" t="str">
        <f>IF(AE6 = "Partial - Out of Stock", "Order Immediately", IF(Z6-AC6&lt;AA6, "Running Low", 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59">
        <f t="shared" si="0"/>
        <v>31766.25</v>
      </c>
      <c r="G7" s="59">
        <f t="shared" si="1"/>
        <v>1773</v>
      </c>
      <c r="H7" s="59" t="str">
        <f t="shared" si="2"/>
        <v/>
      </c>
      <c r="L7" s="2"/>
      <c r="O7" s="37">
        <v>75</v>
      </c>
      <c r="P7" s="38">
        <v>84</v>
      </c>
      <c r="Q7" t="s">
        <v>52</v>
      </c>
      <c r="R7" s="29"/>
      <c r="Y7" s="51" t="s">
        <v>74</v>
      </c>
      <c r="Z7" s="54">
        <v>15</v>
      </c>
      <c r="AA7" s="54">
        <v>5</v>
      </c>
      <c r="AC7" s="54">
        <v>6</v>
      </c>
      <c r="AD7" s="56" t="str">
        <f t="shared" ref="AD7:AD21" si="3">IF(AC7&lt;Z7, "Filled", "No")</f>
        <v>Filled</v>
      </c>
      <c r="AE7" s="57" t="str">
        <f t="shared" ref="AE7:AE21" si="4">IF(AD7="Filled", "Filled", "Partial - Out of Stock")</f>
        <v>Filled</v>
      </c>
      <c r="AG7" s="57" t="str">
        <f t="shared" ref="AG7:AG21" si="5">IF(AE7 = "Partial - Out of Stock", "Order Immediately", IF(Z7-AC7&lt;AA7, "Running Low", ""))</f>
        <v/>
      </c>
    </row>
    <row r="8" spans="1:33" ht="15" thickBot="1">
      <c r="B8" t="s">
        <v>22</v>
      </c>
      <c r="C8">
        <v>35356</v>
      </c>
      <c r="D8" s="15">
        <v>3.6</v>
      </c>
      <c r="E8" s="15">
        <v>3.52</v>
      </c>
      <c r="F8" s="59">
        <f t="shared" si="0"/>
        <v>127281.60000000001</v>
      </c>
      <c r="G8" s="59" t="str">
        <f t="shared" si="1"/>
        <v/>
      </c>
      <c r="H8" s="59">
        <f t="shared" si="2"/>
        <v>2828.4800000000105</v>
      </c>
      <c r="O8" s="39">
        <v>85</v>
      </c>
      <c r="P8" s="40">
        <v>100</v>
      </c>
      <c r="Q8" s="30" t="s">
        <v>53</v>
      </c>
      <c r="R8" s="31"/>
      <c r="Y8" s="51" t="s">
        <v>75</v>
      </c>
      <c r="Z8" s="54">
        <v>16</v>
      </c>
      <c r="AA8" s="54">
        <v>5</v>
      </c>
      <c r="AC8" s="54">
        <v>6</v>
      </c>
      <c r="AD8" s="56" t="str">
        <f t="shared" si="3"/>
        <v>Filled</v>
      </c>
      <c r="AE8" s="57" t="str">
        <f t="shared" si="4"/>
        <v>Filled</v>
      </c>
      <c r="AG8" s="57" t="str">
        <f t="shared" si="5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59">
        <f t="shared" si="0"/>
        <v>81312.55</v>
      </c>
      <c r="G9" s="59">
        <f t="shared" si="1"/>
        <v>11074.470000000001</v>
      </c>
      <c r="H9" s="59" t="str">
        <f t="shared" si="2"/>
        <v/>
      </c>
      <c r="Y9" s="51" t="s">
        <v>76</v>
      </c>
      <c r="Z9" s="54">
        <v>4</v>
      </c>
      <c r="AA9" s="54">
        <v>2</v>
      </c>
      <c r="AC9" s="54">
        <v>6</v>
      </c>
      <c r="AD9" s="56" t="str">
        <f t="shared" si="3"/>
        <v>No</v>
      </c>
      <c r="AE9" s="57" t="str">
        <f t="shared" si="4"/>
        <v>Partial - Out of Stock</v>
      </c>
      <c r="AG9" s="57" t="str">
        <f t="shared" si="5"/>
        <v>Order Immediately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59">
        <f t="shared" si="0"/>
        <v>30050</v>
      </c>
      <c r="G10" s="59" t="str">
        <f t="shared" si="1"/>
        <v/>
      </c>
      <c r="H10" s="59">
        <f t="shared" si="2"/>
        <v>250</v>
      </c>
      <c r="K10" s="42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T10" s="46" t="s">
        <v>28</v>
      </c>
      <c r="U10" s="47" t="s">
        <v>45</v>
      </c>
      <c r="Y10" s="51" t="s">
        <v>77</v>
      </c>
      <c r="Z10" s="54">
        <v>9</v>
      </c>
      <c r="AA10" s="54">
        <v>5</v>
      </c>
      <c r="AC10" s="54">
        <v>6</v>
      </c>
      <c r="AD10" s="56" t="str">
        <f t="shared" si="3"/>
        <v>Filled</v>
      </c>
      <c r="AE10" s="57" t="str">
        <f t="shared" si="4"/>
        <v>Filled</v>
      </c>
      <c r="AG10" s="57" t="str">
        <f t="shared" si="5"/>
        <v>Running Low</v>
      </c>
    </row>
    <row r="11" spans="1:33" ht="15" thickBot="1">
      <c r="B11" t="s">
        <v>25</v>
      </c>
      <c r="C11">
        <v>589</v>
      </c>
      <c r="D11" s="15">
        <v>58.9</v>
      </c>
      <c r="E11" s="15">
        <v>15</v>
      </c>
      <c r="F11" s="59">
        <f t="shared" si="0"/>
        <v>34692.1</v>
      </c>
      <c r="G11" s="59" t="str">
        <f t="shared" si="1"/>
        <v/>
      </c>
      <c r="H11" s="59">
        <f t="shared" si="2"/>
        <v>25857.1</v>
      </c>
      <c r="K11" s="43"/>
      <c r="L11" s="41" t="s">
        <v>38</v>
      </c>
      <c r="M11" s="41" t="s">
        <v>38</v>
      </c>
      <c r="N11" s="41" t="s">
        <v>38</v>
      </c>
      <c r="O11" s="41" t="s">
        <v>38</v>
      </c>
      <c r="P11" s="41" t="s">
        <v>41</v>
      </c>
      <c r="Q11" s="41" t="s">
        <v>41</v>
      </c>
      <c r="R11" s="41" t="s">
        <v>41</v>
      </c>
      <c r="S11" s="17"/>
      <c r="T11" s="48" t="s">
        <v>44</v>
      </c>
      <c r="U11" s="49"/>
      <c r="Y11" s="51" t="s">
        <v>78</v>
      </c>
      <c r="Z11" s="54">
        <v>3</v>
      </c>
      <c r="AA11" s="54">
        <v>2</v>
      </c>
      <c r="AC11" s="54">
        <v>6</v>
      </c>
      <c r="AD11" s="56" t="str">
        <f t="shared" si="3"/>
        <v>No</v>
      </c>
      <c r="AE11" s="57" t="str">
        <f t="shared" si="4"/>
        <v>Partial - Out of Stock</v>
      </c>
      <c r="AG11" s="57" t="str">
        <f t="shared" si="5"/>
        <v>Order Immediately</v>
      </c>
    </row>
    <row r="12" spans="1:33" ht="15.6" thickTop="1" thickBot="1">
      <c r="B12" s="17" t="s">
        <v>26</v>
      </c>
      <c r="C12" s="17">
        <v>222</v>
      </c>
      <c r="D12" s="18">
        <v>111</v>
      </c>
      <c r="E12" s="18">
        <v>100</v>
      </c>
      <c r="F12" s="59">
        <f t="shared" si="0"/>
        <v>24642</v>
      </c>
      <c r="G12" s="59" t="str">
        <f t="shared" si="1"/>
        <v/>
      </c>
      <c r="H12" s="59">
        <f t="shared" si="2"/>
        <v>2442</v>
      </c>
      <c r="K12" s="44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2">
        <f>SUM(L12:R12)</f>
        <v>75</v>
      </c>
      <c r="U12" s="58" t="str">
        <f>IF(T12&gt;=85, "High Distinction", IF(T12&gt;=75, "Distinction", IF(T12&gt;=65, "Credit", IF(T12&gt;=50, "Pass", "Fail"))))</f>
        <v>Distinction</v>
      </c>
      <c r="Y12" s="51" t="s">
        <v>79</v>
      </c>
      <c r="Z12" s="54">
        <v>14</v>
      </c>
      <c r="AA12" s="54">
        <v>5</v>
      </c>
      <c r="AC12" s="54">
        <v>6</v>
      </c>
      <c r="AD12" s="56" t="str">
        <f t="shared" si="3"/>
        <v>Filled</v>
      </c>
      <c r="AE12" s="57" t="str">
        <f t="shared" si="4"/>
        <v>Filled</v>
      </c>
      <c r="AG12" s="57" t="str">
        <f t="shared" si="5"/>
        <v/>
      </c>
    </row>
    <row r="13" spans="1:33" ht="15.6" thickTop="1" thickBot="1">
      <c r="D13" s="15"/>
      <c r="E13" s="16"/>
      <c r="F13" s="60"/>
      <c r="G13" s="61">
        <f>SUM(G3:G12)</f>
        <v>16088.03000000001</v>
      </c>
      <c r="H13" s="61">
        <f>SUM(H3:H12)</f>
        <v>41728.930000000008</v>
      </c>
      <c r="K13" s="44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2">
        <f t="shared" ref="T13:T22" si="6">SUM(L13:R13)</f>
        <v>70</v>
      </c>
      <c r="U13" s="58" t="str">
        <f t="shared" ref="U13:U22" si="7">IF(T13&gt;=85, "High Distinction", IF(T13&gt;=75, "Distinction", IF(T13&gt;=65, "Credit", IF(T13&gt;=50, "Pass", "Fail"))))</f>
        <v>Credit</v>
      </c>
      <c r="Y13" s="51" t="s">
        <v>80</v>
      </c>
      <c r="Z13" s="54">
        <v>5</v>
      </c>
      <c r="AA13" s="54">
        <v>2</v>
      </c>
      <c r="AC13" s="54">
        <v>6</v>
      </c>
      <c r="AD13" s="56" t="str">
        <f t="shared" si="3"/>
        <v>No</v>
      </c>
      <c r="AE13" s="57" t="str">
        <f t="shared" si="4"/>
        <v>Partial - Out of Stock</v>
      </c>
      <c r="AG13" s="57" t="str">
        <f t="shared" si="5"/>
        <v>Order Immediately</v>
      </c>
    </row>
    <row r="14" spans="1:33" ht="15.6" thickTop="1" thickBot="1">
      <c r="F14" s="23" t="s">
        <v>30</v>
      </c>
      <c r="G14" s="82">
        <f>G13-H13</f>
        <v>-25640.899999999998</v>
      </c>
      <c r="H14" s="83"/>
      <c r="K14" s="44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2">
        <f t="shared" si="6"/>
        <v>72</v>
      </c>
      <c r="U14" s="58" t="str">
        <f t="shared" si="7"/>
        <v>Credit</v>
      </c>
      <c r="Y14" s="51" t="s">
        <v>81</v>
      </c>
      <c r="Z14" s="54">
        <v>7</v>
      </c>
      <c r="AA14" s="54">
        <v>5</v>
      </c>
      <c r="AC14" s="54">
        <v>1</v>
      </c>
      <c r="AD14" s="56" t="str">
        <f t="shared" si="3"/>
        <v>Filled</v>
      </c>
      <c r="AE14" s="57" t="str">
        <f t="shared" si="4"/>
        <v>Filled</v>
      </c>
      <c r="AG14" s="57" t="str">
        <f t="shared" si="5"/>
        <v/>
      </c>
    </row>
    <row r="15" spans="1:33">
      <c r="K15" s="44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2">
        <f t="shared" si="6"/>
        <v>79</v>
      </c>
      <c r="U15" s="58" t="str">
        <f t="shared" si="7"/>
        <v>Distinction</v>
      </c>
      <c r="Y15" s="51" t="s">
        <v>82</v>
      </c>
      <c r="Z15" s="54">
        <v>3</v>
      </c>
      <c r="AA15" s="54">
        <v>2</v>
      </c>
      <c r="AC15" s="54">
        <v>0</v>
      </c>
      <c r="AD15" s="56" t="str">
        <f t="shared" si="3"/>
        <v>Filled</v>
      </c>
      <c r="AE15" s="57" t="str">
        <f t="shared" si="4"/>
        <v>Filled</v>
      </c>
      <c r="AG15" s="57" t="str">
        <f t="shared" si="5"/>
        <v/>
      </c>
    </row>
    <row r="16" spans="1:33">
      <c r="K16" s="44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2">
        <f t="shared" si="6"/>
        <v>72</v>
      </c>
      <c r="U16" s="58" t="str">
        <f t="shared" si="7"/>
        <v>Credit</v>
      </c>
      <c r="Y16" s="51" t="s">
        <v>83</v>
      </c>
      <c r="Z16" s="54">
        <v>7</v>
      </c>
      <c r="AA16" s="54">
        <v>2</v>
      </c>
      <c r="AC16" s="54">
        <v>0</v>
      </c>
      <c r="AD16" s="56" t="str">
        <f t="shared" si="3"/>
        <v>Filled</v>
      </c>
      <c r="AE16" s="57" t="str">
        <f t="shared" si="4"/>
        <v>Filled</v>
      </c>
      <c r="AG16" s="57" t="str">
        <f t="shared" si="5"/>
        <v/>
      </c>
    </row>
    <row r="17" spans="11:33">
      <c r="K17" s="44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2">
        <f t="shared" si="6"/>
        <v>75</v>
      </c>
      <c r="U17" s="58" t="str">
        <f t="shared" si="7"/>
        <v>Distinction</v>
      </c>
      <c r="Y17" s="51" t="s">
        <v>84</v>
      </c>
      <c r="Z17" s="54">
        <v>14</v>
      </c>
      <c r="AA17" s="54">
        <v>5</v>
      </c>
      <c r="AC17" s="54">
        <v>6</v>
      </c>
      <c r="AD17" s="56" t="str">
        <f t="shared" si="3"/>
        <v>Filled</v>
      </c>
      <c r="AE17" s="57" t="str">
        <f t="shared" si="4"/>
        <v>Filled</v>
      </c>
      <c r="AG17" s="57" t="str">
        <f t="shared" si="5"/>
        <v/>
      </c>
    </row>
    <row r="18" spans="11:33">
      <c r="K18" s="44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2">
        <f t="shared" si="6"/>
        <v>69</v>
      </c>
      <c r="U18" s="58" t="str">
        <f t="shared" si="7"/>
        <v>Credit</v>
      </c>
      <c r="Y18" s="51" t="s">
        <v>85</v>
      </c>
      <c r="Z18" s="54">
        <v>16</v>
      </c>
      <c r="AA18" s="54">
        <v>5</v>
      </c>
      <c r="AC18" s="54">
        <v>3</v>
      </c>
      <c r="AD18" s="56" t="str">
        <f t="shared" si="3"/>
        <v>Filled</v>
      </c>
      <c r="AE18" s="57" t="str">
        <f t="shared" si="4"/>
        <v>Filled</v>
      </c>
      <c r="AG18" s="57" t="str">
        <f t="shared" si="5"/>
        <v/>
      </c>
    </row>
    <row r="19" spans="11:33">
      <c r="K19" s="44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2">
        <f t="shared" si="6"/>
        <v>95</v>
      </c>
      <c r="U19" s="58" t="str">
        <f t="shared" si="7"/>
        <v>High Distinction</v>
      </c>
      <c r="Y19" s="51" t="s">
        <v>86</v>
      </c>
      <c r="Z19" s="54">
        <v>18</v>
      </c>
      <c r="AA19" s="54">
        <v>5</v>
      </c>
      <c r="AC19" s="54">
        <v>3</v>
      </c>
      <c r="AD19" s="56" t="str">
        <f t="shared" si="3"/>
        <v>Filled</v>
      </c>
      <c r="AE19" s="57" t="str">
        <f t="shared" si="4"/>
        <v>Filled</v>
      </c>
      <c r="AG19" s="57" t="str">
        <f t="shared" si="5"/>
        <v/>
      </c>
    </row>
    <row r="20" spans="11:33">
      <c r="K20" s="44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2">
        <f t="shared" si="6"/>
        <v>45</v>
      </c>
      <c r="U20" s="58" t="str">
        <f t="shared" si="7"/>
        <v>Fail</v>
      </c>
      <c r="Y20" s="51" t="s">
        <v>88</v>
      </c>
      <c r="Z20" s="54">
        <v>5</v>
      </c>
      <c r="AA20" s="54">
        <v>2</v>
      </c>
      <c r="AC20" s="54">
        <v>1</v>
      </c>
      <c r="AD20" s="56" t="str">
        <f t="shared" si="3"/>
        <v>Filled</v>
      </c>
      <c r="AE20" s="57" t="str">
        <f t="shared" si="4"/>
        <v>Filled</v>
      </c>
      <c r="AG20" s="57" t="str">
        <f t="shared" si="5"/>
        <v/>
      </c>
    </row>
    <row r="21" spans="11:33" ht="15" thickBot="1">
      <c r="K21" s="44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2">
        <f t="shared" si="6"/>
        <v>48</v>
      </c>
      <c r="U21" s="58" t="str">
        <f t="shared" si="7"/>
        <v>Fail</v>
      </c>
      <c r="Y21" s="52" t="s">
        <v>89</v>
      </c>
      <c r="Z21" s="55">
        <v>14</v>
      </c>
      <c r="AA21" s="55">
        <v>5</v>
      </c>
      <c r="AC21" s="55">
        <v>2</v>
      </c>
      <c r="AD21" s="56" t="str">
        <f t="shared" si="3"/>
        <v>Filled</v>
      </c>
      <c r="AE21" s="57" t="str">
        <f t="shared" si="4"/>
        <v>Filled</v>
      </c>
      <c r="AG21" s="57" t="str">
        <f t="shared" si="5"/>
        <v/>
      </c>
    </row>
    <row r="22" spans="11:33">
      <c r="K22" s="45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2">
        <f t="shared" si="6"/>
        <v>49</v>
      </c>
      <c r="U22" s="58" t="str">
        <f t="shared" si="7"/>
        <v>Fail</v>
      </c>
    </row>
  </sheetData>
  <sortState xmlns:xlrd2="http://schemas.microsoft.com/office/spreadsheetml/2017/richdata2"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Michael Nowell</cp:lastModifiedBy>
  <dcterms:created xsi:type="dcterms:W3CDTF">2017-08-19T09:21:06Z</dcterms:created>
  <dcterms:modified xsi:type="dcterms:W3CDTF">2024-03-24T10:46:49Z</dcterms:modified>
</cp:coreProperties>
</file>