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Solutions\"/>
    </mc:Choice>
  </mc:AlternateContent>
  <xr:revisionPtr revIDLastSave="0" documentId="13_ncr:1_{BFF5D431-D39A-4DC5-9A27-90510F9CBBD0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tarbucks-solution" sheetId="1" r:id="rId1"/>
    <sheet name="staffing-model-dropdown" sheetId="2" r:id="rId2"/>
    <sheet name="staffing-model-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15" i="3" s="1"/>
  <c r="B6" i="3"/>
  <c r="C14" i="3" s="1"/>
  <c r="B7" i="3"/>
  <c r="B19" i="3" s="1"/>
  <c r="B8" i="3"/>
  <c r="B9" i="3"/>
  <c r="B16" i="3" s="1"/>
  <c r="B10" i="3"/>
  <c r="B17" i="3" s="1"/>
  <c r="G6" i="3"/>
  <c r="G10" i="3"/>
  <c r="G8" i="3"/>
  <c r="G7" i="3"/>
  <c r="G5" i="3"/>
  <c r="G9" i="3"/>
  <c r="C19" i="3" l="1"/>
  <c r="D14" i="3"/>
  <c r="C15" i="3"/>
  <c r="C17" i="3"/>
  <c r="B21" i="3"/>
  <c r="B20" i="3"/>
  <c r="B22" i="3" s="1"/>
  <c r="C16" i="3"/>
  <c r="D16" i="3" s="1"/>
  <c r="E16" i="3" s="1"/>
  <c r="F16" i="3" s="1"/>
  <c r="B5" i="2"/>
  <c r="B15" i="2" s="1"/>
  <c r="B6" i="2"/>
  <c r="C14" i="2" s="1"/>
  <c r="B7" i="2"/>
  <c r="B19" i="2" s="1"/>
  <c r="B8" i="2"/>
  <c r="B9" i="2"/>
  <c r="B16" i="2" s="1"/>
  <c r="B10" i="2"/>
  <c r="B17" i="2" s="1"/>
  <c r="D17" i="3" l="1"/>
  <c r="C21" i="3"/>
  <c r="C20" i="3"/>
  <c r="C22" i="3" s="1"/>
  <c r="D15" i="3"/>
  <c r="E14" i="3"/>
  <c r="D20" i="3"/>
  <c r="D19" i="3"/>
  <c r="C17" i="2"/>
  <c r="B21" i="2"/>
  <c r="C16" i="2"/>
  <c r="D16" i="2" s="1"/>
  <c r="E16" i="2" s="1"/>
  <c r="F16" i="2" s="1"/>
  <c r="B20" i="2"/>
  <c r="B22" i="2"/>
  <c r="C19" i="2"/>
  <c r="D14" i="2"/>
  <c r="C15" i="2"/>
  <c r="G3" i="1"/>
  <c r="C20" i="2" l="1"/>
  <c r="D21" i="3"/>
  <c r="D22" i="3" s="1"/>
  <c r="E17" i="3"/>
  <c r="F14" i="3"/>
  <c r="E20" i="3"/>
  <c r="E15" i="3"/>
  <c r="E19" i="3"/>
  <c r="E14" i="2"/>
  <c r="D20" i="2"/>
  <c r="D15" i="2"/>
  <c r="D19" i="2"/>
  <c r="C21" i="2"/>
  <c r="D17" i="2"/>
  <c r="C22" i="2" l="1"/>
  <c r="E22" i="3"/>
  <c r="F19" i="3"/>
  <c r="F17" i="3"/>
  <c r="E21" i="3"/>
  <c r="F20" i="3"/>
  <c r="F15" i="3"/>
  <c r="D21" i="2"/>
  <c r="D22" i="2" s="1"/>
  <c r="E17" i="2"/>
  <c r="E19" i="2"/>
  <c r="E15" i="2"/>
  <c r="E20" i="2"/>
  <c r="F14" i="2"/>
  <c r="F21" i="3" l="1"/>
  <c r="F22" i="3" s="1"/>
  <c r="F15" i="2"/>
  <c r="F20" i="2"/>
  <c r="F19" i="2"/>
  <c r="F17" i="2"/>
  <c r="E21" i="2"/>
  <c r="E22" i="2" s="1"/>
  <c r="F21" i="2" l="1"/>
  <c r="F22" i="2"/>
</calcChain>
</file>

<file path=xl/sharedStrings.xml><?xml version="1.0" encoding="utf-8"?>
<sst xmlns="http://schemas.openxmlformats.org/spreadsheetml/2006/main" count="71" uniqueCount="40">
  <si>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</si>
  <si>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</si>
  <si>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</si>
  <si>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</si>
  <si>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</si>
  <si>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</si>
  <si>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</si>
  <si>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</si>
  <si>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</si>
  <si>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</si>
  <si>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</si>
  <si>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</si>
  <si>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</si>
  <si>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</si>
  <si>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</si>
  <si>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</si>
  <si>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</si>
  <si>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</si>
  <si>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</si>
  <si>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</si>
  <si>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</si>
  <si>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</si>
  <si>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</si>
  <si>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</si>
  <si>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</si>
  <si>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</si>
  <si>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</si>
  <si>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</si>
  <si>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</si>
  <si>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</si>
  <si>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</si>
  <si>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</si>
  <si>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</si>
  <si>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</si>
  <si>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</si>
  <si>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</si>
  <si>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</si>
  <si>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</si>
  <si>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</si>
  <si>
    <t>Column B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</si>
</sst>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Protection="1">
      <protection locked="0"/>
    </xf>
    <xf numFmtId="164" fontId="2" fillId="0" borderId="0" xfId="1" applyNumberFormat="1" applyFont="1" applyFill="1" applyAlignment="1" applyProtection="1">
      <alignment horizontal="left"/>
    </xf>
    <xf numFmtId="0" fontId="1" fillId="0" borderId="0" xfId="2"/>
    <xf numFmtId="165" fontId="6" fillId="0" borderId="7" xfId="2" applyNumberFormat="1" applyFont="1" applyBorder="1"/>
    <xf numFmtId="0" fontId="6" fillId="0" borderId="0" xfId="2" applyFont="1"/>
    <xf numFmtId="165" fontId="1" fillId="0" borderId="7" xfId="2" applyNumberFormat="1" applyBorder="1"/>
    <xf numFmtId="5" fontId="0" fillId="0" borderId="7" xfId="3" applyNumberFormat="1" applyFont="1" applyBorder="1"/>
    <xf numFmtId="0" fontId="1" fillId="0" borderId="7" xfId="2" applyBorder="1"/>
    <xf numFmtId="3" fontId="1" fillId="0" borderId="7" xfId="2" applyNumberFormat="1" applyBorder="1"/>
    <xf numFmtId="3" fontId="1" fillId="4" borderId="7" xfId="2" applyNumberFormat="1" applyFill="1" applyBorder="1"/>
    <xf numFmtId="165" fontId="1" fillId="4" borderId="7" xfId="2" applyNumberFormat="1" applyFill="1" applyBorder="1"/>
    <xf numFmtId="166" fontId="0" fillId="4" borderId="7" xfId="4" applyNumberFormat="1" applyFont="1" applyFill="1" applyBorder="1"/>
    <xf numFmtId="166" fontId="0" fillId="0" borderId="7" xfId="4" applyNumberFormat="1" applyFont="1" applyBorder="1"/>
    <xf numFmtId="165" fontId="0" fillId="4" borderId="7" xfId="3" applyNumberFormat="1" applyFont="1" applyFill="1" applyBorder="1"/>
    <xf numFmtId="9" fontId="1" fillId="4" borderId="7" xfId="2" applyNumberFormat="1" applyFill="1" applyBorder="1"/>
    <xf numFmtId="9" fontId="0" fillId="0" borderId="7" xfId="4" applyFont="1" applyBorder="1"/>
    <xf numFmtId="0" fontId="1" fillId="0" borderId="8" xfId="2" applyBorder="1"/>
    <xf numFmtId="0" fontId="1" fillId="0" borderId="9" xfId="2" applyBorder="1"/>
    <xf numFmtId="0" fontId="1" fillId="0" borderId="10" xfId="2" applyBorder="1"/>
    <xf numFmtId="0" fontId="1" fillId="4" borderId="7" xfId="2" applyFill="1" applyBorder="1"/>
    <xf numFmtId="0" fontId="5" fillId="2" borderId="4" xfId="0" applyFont="1" applyFill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2" fillId="0" borderId="0" xfId="0" applyFont="1" applyFill="1" applyProtection="1"/>
    <xf numFmtId="0" fontId="2" fillId="3" borderId="4" xfId="0" applyFont="1" applyFill="1" applyBorder="1" applyProtection="1"/>
    <xf numFmtId="8" fontId="2" fillId="3" borderId="5" xfId="0" applyNumberFormat="1" applyFont="1" applyFill="1" applyBorder="1" applyAlignment="1" applyProtection="1">
      <alignment horizontal="center"/>
    </xf>
    <xf numFmtId="8" fontId="2" fillId="3" borderId="6" xfId="0" applyNumberFormat="1" applyFont="1" applyFill="1" applyBorder="1" applyAlignment="1" applyProtection="1">
      <alignment horizontal="center"/>
    </xf>
    <xf numFmtId="0" fontId="2" fillId="0" borderId="4" xfId="0" applyFont="1" applyBorder="1" applyProtection="1"/>
    <xf numFmtId="8" fontId="2" fillId="0" borderId="5" xfId="0" applyNumberFormat="1" applyFont="1" applyBorder="1" applyAlignment="1" applyProtection="1">
      <alignment horizontal="center"/>
    </xf>
    <xf numFmtId="8" fontId="2" fillId="0" borderId="6" xfId="0" applyNumberFormat="1" applyFont="1" applyBorder="1" applyAlignment="1" applyProtection="1">
      <alignment horizontal="center"/>
    </xf>
    <xf numFmtId="0" fontId="2" fillId="3" borderId="1" xfId="0" applyFont="1" applyFill="1" applyBorder="1" applyProtection="1"/>
    <xf numFmtId="8" fontId="2" fillId="3" borderId="2" xfId="0" applyNumberFormat="1" applyFont="1" applyFill="1" applyBorder="1" applyAlignment="1" applyProtection="1">
      <alignment horizontal="center"/>
    </xf>
    <xf numFmtId="8" fontId="2" fillId="3" borderId="3" xfId="0" applyNumberFormat="1" applyFont="1" applyFill="1" applyBorder="1" applyAlignment="1" applyProtection="1">
      <alignment horizontal="center"/>
    </xf>
    <xf numFmtId="0" fontId="1" fillId="0" borderId="0" xfId="2" applyProtection="1"/>
    <xf numFmtId="0" fontId="6" fillId="0" borderId="0" xfId="2" applyFont="1" applyProtection="1"/>
    <xf numFmtId="0" fontId="1" fillId="0" borderId="10" xfId="2" applyBorder="1" applyProtection="1"/>
    <xf numFmtId="0" fontId="1" fillId="0" borderId="9" xfId="2" applyBorder="1" applyProtection="1"/>
    <xf numFmtId="0" fontId="1" fillId="0" borderId="8" xfId="2" applyBorder="1" applyProtection="1"/>
    <xf numFmtId="3" fontId="1" fillId="0" borderId="7" xfId="2" applyNumberFormat="1" applyBorder="1" applyProtection="1"/>
    <xf numFmtId="9" fontId="0" fillId="0" borderId="7" xfId="4" applyFont="1" applyBorder="1" applyProtection="1"/>
    <xf numFmtId="165" fontId="1" fillId="0" borderId="7" xfId="2" applyNumberFormat="1" applyBorder="1" applyProtection="1"/>
    <xf numFmtId="166" fontId="0" fillId="0" borderId="7" xfId="4" applyNumberFormat="1" applyFont="1" applyBorder="1" applyProtection="1"/>
    <xf numFmtId="0" fontId="1" fillId="0" borderId="7" xfId="2" applyBorder="1" applyProtection="1"/>
    <xf numFmtId="5" fontId="0" fillId="0" borderId="7" xfId="3" applyNumberFormat="1" applyFont="1" applyBorder="1" applyProtection="1"/>
    <xf numFmtId="165" fontId="6" fillId="0" borderId="7" xfId="2" applyNumberFormat="1" applyFont="1" applyBorder="1" applyProtection="1"/>
    <xf numFmtId="3" fontId="1" fillId="4" borderId="7" xfId="2" applyNumberFormat="1" applyFill="1" applyBorder="1" applyProtection="1">
      <protection locked="0"/>
    </xf>
    <xf numFmtId="0" fontId="1" fillId="4" borderId="7" xfId="2" applyFill="1" applyBorder="1" applyProtection="1">
      <protection locked="0"/>
    </xf>
    <xf numFmtId="9" fontId="1" fillId="4" borderId="7" xfId="2" applyNumberFormat="1" applyFill="1" applyBorder="1" applyProtection="1">
      <protection locked="0"/>
    </xf>
    <xf numFmtId="165" fontId="1" fillId="4" borderId="7" xfId="2" applyNumberFormat="1" applyFill="1" applyBorder="1" applyProtection="1">
      <protection locked="0"/>
    </xf>
    <xf numFmtId="165" fontId="0" fillId="4" borderId="7" xfId="3" applyNumberFormat="1" applyFont="1" applyFill="1" applyBorder="1" applyProtection="1">
      <protection locked="0"/>
    </xf>
    <xf numFmtId="166" fontId="0" fillId="4" borderId="7" xfId="4" applyNumberFormat="1" applyFont="1" applyFill="1" applyBorder="1" applyProtection="1">
      <protection locked="0"/>
    </xf>
  </cellXfs>
  <cellStyles count="5">
    <cellStyle name="Currency" xfId="1" builtinId="4"/>
    <cellStyle name="Currency 2" xfId="3" xr:uid="{404163D4-BFCD-45CF-BD5D-EE1B034C3E8F}"/>
    <cellStyle name="Normal" xfId="0" builtinId="0"/>
    <cellStyle name="Normal 2" xfId="2" xr:uid="{054275FE-EBC8-4B80-A177-56A3C32E30EC}"/>
    <cellStyle name="Percent 2" xfId="4" xr:uid="{D4EB8FC6-7CFC-45C1-A166-E7C1FC76D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G1" sqref="G1"/>
    </sheetView>
  </sheetViews>
  <sheetFormatPr defaultColWidth="9.140625" defaultRowHeight="15" x14ac:dyDescent="0.25"/>
  <cols>
    <col min="1" max="1" width="25.5703125" style="24" customWidth="1"/>
    <col min="2" max="2" width="9.140625" style="24" customWidth="1"/>
    <col min="3" max="3" width="10" style="24" customWidth="1"/>
    <col min="4" max="4" width="9.140625" style="24" customWidth="1"/>
    <col min="5" max="5" width="9.140625" style="24"/>
    <col min="6" max="6" width="25.7109375" style="24" bestFit="1" customWidth="1"/>
    <col min="7" max="7" width="21" style="24" bestFit="1" customWidth="1"/>
    <col min="8" max="16384" width="9.140625" style="24"/>
  </cols>
  <sheetData>
    <row r="1" spans="1:7" ht="15" customHeight="1" x14ac:dyDescent="0.25">
      <c r="A1" s="21" t="s">
        <v>0</v>
      </c>
      <c r="B1" s="22" t="s">
        <v>13</v>
      </c>
      <c r="C1" s="22" t="s">
        <v>14</v>
      </c>
      <c r="D1" s="23" t="s">
        <v>15</v>
      </c>
      <c r="F1" s="24" t="s">
        <v>10</v>
      </c>
      <c r="G1" s="1" t="s">
        <v>6</v>
      </c>
    </row>
    <row r="2" spans="1:7" ht="15" customHeight="1" x14ac:dyDescent="0.25">
      <c r="A2" s="25" t="s">
        <v>1</v>
      </c>
      <c r="B2" s="26">
        <v>2.95</v>
      </c>
      <c r="C2" s="26">
        <v>3.75</v>
      </c>
      <c r="D2" s="27">
        <v>4.1500000000000004</v>
      </c>
      <c r="F2" s="24" t="s">
        <v>11</v>
      </c>
      <c r="G2" s="1" t="s">
        <v>13</v>
      </c>
    </row>
    <row r="3" spans="1:7" ht="15" customHeight="1" x14ac:dyDescent="0.25">
      <c r="A3" s="28" t="s">
        <v>2</v>
      </c>
      <c r="B3" s="29">
        <v>2.95</v>
      </c>
      <c r="C3" s="29">
        <v>3.65</v>
      </c>
      <c r="D3" s="30">
        <v>4.1500000000000004</v>
      </c>
      <c r="F3" s="24" t="s">
        <v>12</v>
      </c>
      <c r="G3" s="2">
        <f>INDEX($A$1:$D$10,MATCH($G$1,$A$1:$A$10,0),MATCH($G$2,$A$1:$D$1,0))</f>
        <v>2</v>
      </c>
    </row>
    <row r="4" spans="1:7" ht="15" customHeight="1" x14ac:dyDescent="0.25">
      <c r="A4" s="25" t="s">
        <v>3</v>
      </c>
      <c r="B4" s="26">
        <v>3.75</v>
      </c>
      <c r="C4" s="26">
        <v>3.95</v>
      </c>
      <c r="D4" s="27">
        <v>4.25</v>
      </c>
    </row>
    <row r="5" spans="1:7" ht="15" customHeight="1" x14ac:dyDescent="0.25">
      <c r="A5" s="28" t="s">
        <v>4</v>
      </c>
      <c r="B5" s="29">
        <v>3.25</v>
      </c>
      <c r="C5" s="29">
        <v>3.95</v>
      </c>
      <c r="D5" s="30">
        <v>4.4000000000000004</v>
      </c>
    </row>
    <row r="6" spans="1:7" ht="15" customHeight="1" x14ac:dyDescent="0.25">
      <c r="A6" s="25" t="s">
        <v>5</v>
      </c>
      <c r="B6" s="26">
        <v>3.45</v>
      </c>
      <c r="C6" s="26">
        <v>4.1500000000000004</v>
      </c>
      <c r="D6" s="27">
        <v>4.55</v>
      </c>
    </row>
    <row r="7" spans="1:7" ht="15" customHeight="1" x14ac:dyDescent="0.25">
      <c r="A7" s="28" t="s">
        <v>6</v>
      </c>
      <c r="B7" s="29">
        <v>2</v>
      </c>
      <c r="C7" s="29">
        <v>2.4</v>
      </c>
      <c r="D7" s="30">
        <v>2.75</v>
      </c>
    </row>
    <row r="8" spans="1:7" ht="15" customHeight="1" x14ac:dyDescent="0.25">
      <c r="A8" s="25" t="s">
        <v>7</v>
      </c>
      <c r="B8" s="26">
        <v>3.95</v>
      </c>
      <c r="C8" s="26">
        <v>4.75</v>
      </c>
      <c r="D8" s="27">
        <v>5.15</v>
      </c>
    </row>
    <row r="9" spans="1:7" ht="15" customHeight="1" x14ac:dyDescent="0.25">
      <c r="A9" s="28" t="s">
        <v>8</v>
      </c>
      <c r="B9" s="29">
        <v>2.25</v>
      </c>
      <c r="C9" s="29">
        <v>2.5</v>
      </c>
      <c r="D9" s="30">
        <v>2.75</v>
      </c>
    </row>
    <row r="10" spans="1:7" ht="15" customHeight="1" x14ac:dyDescent="0.25">
      <c r="A10" s="31" t="s">
        <v>9</v>
      </c>
      <c r="B10" s="32">
        <v>1.75</v>
      </c>
      <c r="C10" s="32">
        <v>1.95</v>
      </c>
      <c r="D10" s="33">
        <v>2.0499999999999998</v>
      </c>
    </row>
    <row r="11" spans="1:7" ht="15" customHeight="1" x14ac:dyDescent="0.25"/>
  </sheetData>
  <sheetProtection sheet="1" objects="1" scenarios="1" selectLockedCells="1"/>
  <dataValidations count="2">
    <dataValidation type="list" allowBlank="1" showInputMessage="1" showErrorMessage="1" sqref="G1" xr:uid="{00000000-0002-0000-0000-000000000000}">
      <formula1>$A$2:$A$10</formula1>
    </dataValidation>
    <dataValidation type="list" allowBlank="1" showInputMessage="1" showErrorMessage="1" sqref="G2" xr:uid="{00000000-0002-0000-0000-000001000000}">
      <formula1>$B$1:$D$1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2534-B78A-4218-B31D-104639B01F09}">
  <dimension ref="A1:F22"/>
  <sheetViews>
    <sheetView zoomScale="145" zoomScaleNormal="145" workbookViewId="0">
      <selection activeCell="B1" sqref="B1"/>
    </sheetView>
  </sheetViews>
  <sheetFormatPr defaultRowHeight="15" x14ac:dyDescent="0.25"/>
  <cols>
    <col min="1" max="1" width="30.140625" style="3" bestFit="1" customWidth="1"/>
    <col min="2" max="2" width="13.28515625" style="3" bestFit="1" customWidth="1"/>
    <col min="3" max="3" width="12.28515625" style="3" customWidth="1"/>
    <col min="4" max="4" width="14.7109375" style="3" bestFit="1" customWidth="1"/>
    <col min="5" max="5" width="11.7109375" style="3" customWidth="1"/>
    <col min="6" max="6" width="12.7109375" style="3" bestFit="1" customWidth="1"/>
    <col min="7" max="9" width="9.140625" style="3"/>
    <col min="10" max="10" width="13.28515625" style="3" customWidth="1"/>
    <col min="11" max="16384" width="9.140625" style="3"/>
  </cols>
  <sheetData>
    <row r="1" spans="1:6" x14ac:dyDescent="0.25">
      <c r="A1" s="3" t="s">
        <v>38</v>
      </c>
      <c r="B1" s="20" t="s">
        <v>36</v>
      </c>
    </row>
    <row r="3" spans="1:6" x14ac:dyDescent="0.25">
      <c r="A3" s="5" t="s">
        <v>37</v>
      </c>
    </row>
    <row r="4" spans="1:6" x14ac:dyDescent="0.25">
      <c r="C4" s="19" t="s">
        <v>36</v>
      </c>
      <c r="D4" s="18" t="s">
        <v>35</v>
      </c>
      <c r="E4" s="17" t="s">
        <v>34</v>
      </c>
    </row>
    <row r="5" spans="1:6" x14ac:dyDescent="0.25">
      <c r="A5" s="3" t="s">
        <v>33</v>
      </c>
      <c r="B5" s="9">
        <f t="shared" ref="B5:B10" si="0">SUMIF($C$4:$E$4,$B$1,C5:E5)</f>
        <v>8000</v>
      </c>
      <c r="C5" s="10">
        <v>8000</v>
      </c>
      <c r="D5" s="10">
        <v>10000</v>
      </c>
      <c r="E5" s="10">
        <v>12000</v>
      </c>
    </row>
    <row r="6" spans="1:6" x14ac:dyDescent="0.25">
      <c r="A6" s="3" t="s">
        <v>32</v>
      </c>
      <c r="B6" s="16">
        <f t="shared" si="0"/>
        <v>0.02</v>
      </c>
      <c r="C6" s="15">
        <v>0.02</v>
      </c>
      <c r="D6" s="15">
        <v>0.04</v>
      </c>
      <c r="E6" s="15">
        <v>0.06</v>
      </c>
    </row>
    <row r="7" spans="1:6" x14ac:dyDescent="0.25">
      <c r="A7" s="3" t="s">
        <v>31</v>
      </c>
      <c r="B7" s="6">
        <f t="shared" si="0"/>
        <v>9000000</v>
      </c>
      <c r="C7" s="11">
        <v>9000000</v>
      </c>
      <c r="D7" s="14">
        <v>8000000</v>
      </c>
      <c r="E7" s="11">
        <v>7000000</v>
      </c>
    </row>
    <row r="8" spans="1:6" x14ac:dyDescent="0.25">
      <c r="A8" s="3" t="s">
        <v>30</v>
      </c>
      <c r="B8" s="13">
        <f t="shared" si="0"/>
        <v>3.5000000000000003E-2</v>
      </c>
      <c r="C8" s="12">
        <v>3.5000000000000003E-2</v>
      </c>
      <c r="D8" s="12">
        <v>0.03</v>
      </c>
      <c r="E8" s="12">
        <v>2.5000000000000001E-2</v>
      </c>
    </row>
    <row r="9" spans="1:6" x14ac:dyDescent="0.25">
      <c r="A9" s="3" t="s">
        <v>21</v>
      </c>
      <c r="B9" s="6">
        <f t="shared" si="0"/>
        <v>75</v>
      </c>
      <c r="C9" s="11">
        <v>75</v>
      </c>
      <c r="D9" s="11">
        <v>50</v>
      </c>
      <c r="E9" s="11">
        <v>25</v>
      </c>
    </row>
    <row r="10" spans="1:6" x14ac:dyDescent="0.25">
      <c r="A10" s="3" t="s">
        <v>20</v>
      </c>
      <c r="B10" s="6">
        <f t="shared" si="0"/>
        <v>175000</v>
      </c>
      <c r="C10" s="11">
        <v>175000</v>
      </c>
      <c r="D10" s="11">
        <v>150000</v>
      </c>
      <c r="E10" s="11">
        <v>125000</v>
      </c>
    </row>
    <row r="12" spans="1:6" x14ac:dyDescent="0.25">
      <c r="A12" s="3" t="s">
        <v>29</v>
      </c>
      <c r="B12" s="3" t="s">
        <v>28</v>
      </c>
      <c r="C12" s="3" t="s">
        <v>27</v>
      </c>
      <c r="D12" s="3" t="s">
        <v>26</v>
      </c>
      <c r="E12" s="3" t="s">
        <v>25</v>
      </c>
      <c r="F12" s="3" t="s">
        <v>24</v>
      </c>
    </row>
    <row r="14" spans="1:6" x14ac:dyDescent="0.25">
      <c r="A14" s="3" t="s">
        <v>23</v>
      </c>
      <c r="B14" s="10">
        <v>100000</v>
      </c>
      <c r="C14" s="9">
        <f>B14*(1+$B$6)</f>
        <v>102000</v>
      </c>
      <c r="D14" s="9">
        <f>C14*(1+$B$6)</f>
        <v>104040</v>
      </c>
      <c r="E14" s="9">
        <f>D14*(1+$B$6)</f>
        <v>106120.8</v>
      </c>
      <c r="F14" s="9">
        <f>E14*(1+$B$6)</f>
        <v>108243.216</v>
      </c>
    </row>
    <row r="15" spans="1:6" x14ac:dyDescent="0.25">
      <c r="A15" s="3" t="s">
        <v>22</v>
      </c>
      <c r="B15" s="8">
        <f>ROUNDUP(B14/$B$5,0)</f>
        <v>13</v>
      </c>
      <c r="C15" s="8">
        <f>ROUNDUP(C14/$B$5,0)</f>
        <v>13</v>
      </c>
      <c r="D15" s="8">
        <f>ROUNDUP(D14/$B$5,0)</f>
        <v>14</v>
      </c>
      <c r="E15" s="8">
        <f>ROUNDUP(E14/$B$5,0)</f>
        <v>14</v>
      </c>
      <c r="F15" s="8">
        <f>ROUNDUP(F14/$B$5,0)</f>
        <v>14</v>
      </c>
    </row>
    <row r="16" spans="1:6" x14ac:dyDescent="0.25">
      <c r="A16" s="3" t="s">
        <v>21</v>
      </c>
      <c r="B16" s="6">
        <f>B9</f>
        <v>75</v>
      </c>
      <c r="C16" s="6">
        <f t="shared" ref="C16:F17" si="1">B16*(1+$B$8)</f>
        <v>77.625</v>
      </c>
      <c r="D16" s="6">
        <f t="shared" si="1"/>
        <v>80.341874999999987</v>
      </c>
      <c r="E16" s="6">
        <f t="shared" si="1"/>
        <v>83.153840624999987</v>
      </c>
      <c r="F16" s="6">
        <f t="shared" si="1"/>
        <v>86.064225046874981</v>
      </c>
    </row>
    <row r="17" spans="1:6" x14ac:dyDescent="0.25">
      <c r="A17" s="3" t="s">
        <v>20</v>
      </c>
      <c r="B17" s="6">
        <f>B10</f>
        <v>175000</v>
      </c>
      <c r="C17" s="7">
        <f t="shared" si="1"/>
        <v>181125</v>
      </c>
      <c r="D17" s="7">
        <f t="shared" si="1"/>
        <v>187464.375</v>
      </c>
      <c r="E17" s="7">
        <f t="shared" si="1"/>
        <v>194025.62812499999</v>
      </c>
      <c r="F17" s="7">
        <f t="shared" si="1"/>
        <v>200816.52510937498</v>
      </c>
    </row>
    <row r="19" spans="1:6" x14ac:dyDescent="0.25">
      <c r="A19" s="3" t="s">
        <v>19</v>
      </c>
      <c r="B19" s="6">
        <f>B7</f>
        <v>9000000</v>
      </c>
      <c r="C19" s="6">
        <f>B19*(1+$B$8)</f>
        <v>9315000</v>
      </c>
      <c r="D19" s="6">
        <f>C19*(1+$B$8)</f>
        <v>9641025</v>
      </c>
      <c r="E19" s="6">
        <f>D19*(1+$B$8)</f>
        <v>9978460.875</v>
      </c>
      <c r="F19" s="6">
        <f>E19*(1+$B$8)</f>
        <v>10327707.005624998</v>
      </c>
    </row>
    <row r="20" spans="1:6" x14ac:dyDescent="0.25">
      <c r="A20" s="3" t="s">
        <v>18</v>
      </c>
      <c r="B20" s="6">
        <f>B14*B16</f>
        <v>7500000</v>
      </c>
      <c r="C20" s="6">
        <f>C14*C16</f>
        <v>7917750</v>
      </c>
      <c r="D20" s="6">
        <f>D14*D16</f>
        <v>8358768.6749999989</v>
      </c>
      <c r="E20" s="6">
        <f>E14*E16</f>
        <v>8824352.090197498</v>
      </c>
      <c r="F20" s="6">
        <f>F14*F16</f>
        <v>9315868.5016214978</v>
      </c>
    </row>
    <row r="21" spans="1:6" x14ac:dyDescent="0.25">
      <c r="A21" s="3" t="s">
        <v>17</v>
      </c>
      <c r="B21" s="6">
        <f>B17*B15</f>
        <v>2275000</v>
      </c>
      <c r="C21" s="6">
        <f>C17*C15</f>
        <v>2354625</v>
      </c>
      <c r="D21" s="6">
        <f>D17*D15</f>
        <v>2624501.25</v>
      </c>
      <c r="E21" s="6">
        <f>E17*E15</f>
        <v>2716358.7937499997</v>
      </c>
      <c r="F21" s="6">
        <f>F17*F15</f>
        <v>2811431.3515312499</v>
      </c>
    </row>
    <row r="22" spans="1:6" x14ac:dyDescent="0.25">
      <c r="A22" s="5" t="s">
        <v>16</v>
      </c>
      <c r="B22" s="4">
        <f>SUM(B19:B21)</f>
        <v>18775000</v>
      </c>
      <c r="C22" s="4">
        <f>SUM(C19:C21)</f>
        <v>19587375</v>
      </c>
      <c r="D22" s="4">
        <f>SUM(D19:D21)</f>
        <v>20624294.924999997</v>
      </c>
      <c r="E22" s="4">
        <f>SUM(E19:E21)</f>
        <v>21519171.758947495</v>
      </c>
      <c r="F22" s="4">
        <f>SUM(F19:F21)</f>
        <v>22455006.858777743</v>
      </c>
    </row>
  </sheetData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43D4-7672-402E-BAF9-C137EC2ACCF1}">
  <dimension ref="A1:G22"/>
  <sheetViews>
    <sheetView zoomScale="120" zoomScaleNormal="120" workbookViewId="0">
      <selection activeCell="D9" sqref="D9"/>
    </sheetView>
  </sheetViews>
  <sheetFormatPr defaultColWidth="8.85546875" defaultRowHeight="15" x14ac:dyDescent="0.25"/>
  <cols>
    <col min="1" max="1" width="30.140625" style="34" bestFit="1" customWidth="1"/>
    <col min="2" max="2" width="13.28515625" style="34" bestFit="1" customWidth="1"/>
    <col min="3" max="3" width="12.28515625" style="34" customWidth="1"/>
    <col min="4" max="4" width="14.7109375" style="34" bestFit="1" customWidth="1"/>
    <col min="5" max="5" width="11.7109375" style="34" customWidth="1"/>
    <col min="6" max="6" width="12.7109375" style="34" bestFit="1" customWidth="1"/>
    <col min="7" max="9" width="8.85546875" style="34"/>
    <col min="10" max="10" width="13.28515625" style="34" customWidth="1"/>
    <col min="11" max="16384" width="8.85546875" style="34"/>
  </cols>
  <sheetData>
    <row r="1" spans="1:7" x14ac:dyDescent="0.25">
      <c r="A1" s="34" t="s">
        <v>38</v>
      </c>
      <c r="B1" s="47" t="s">
        <v>34</v>
      </c>
    </row>
    <row r="3" spans="1:7" x14ac:dyDescent="0.25">
      <c r="A3" s="35" t="s">
        <v>37</v>
      </c>
    </row>
    <row r="4" spans="1:7" x14ac:dyDescent="0.25">
      <c r="C4" s="36" t="s">
        <v>36</v>
      </c>
      <c r="D4" s="37" t="s">
        <v>35</v>
      </c>
      <c r="E4" s="38" t="s">
        <v>34</v>
      </c>
      <c r="G4" s="34" t="s">
        <v>39</v>
      </c>
    </row>
    <row r="5" spans="1:7" x14ac:dyDescent="0.25">
      <c r="A5" s="34" t="s">
        <v>33</v>
      </c>
      <c r="B5" s="39">
        <f t="shared" ref="B5:B10" si="0">SUMIF($C$4:$E$4,$B$1,C5:E5)</f>
        <v>12000</v>
      </c>
      <c r="C5" s="46">
        <v>8000</v>
      </c>
      <c r="D5" s="46">
        <v>10000</v>
      </c>
      <c r="E5" s="46">
        <v>12000</v>
      </c>
      <c r="G5" s="34" t="str">
        <f t="shared" ref="G5:G10" ca="1" si="1">_xlfn.FORMULATEXT(B5)</f>
        <v>=SUMIF($C$4:$E$4,$B$1,C5:E5)</v>
      </c>
    </row>
    <row r="6" spans="1:7" x14ac:dyDescent="0.25">
      <c r="A6" s="34" t="s">
        <v>32</v>
      </c>
      <c r="B6" s="40">
        <f t="shared" si="0"/>
        <v>0.06</v>
      </c>
      <c r="C6" s="48">
        <v>0.02</v>
      </c>
      <c r="D6" s="48">
        <v>0.04</v>
      </c>
      <c r="E6" s="48">
        <v>0.06</v>
      </c>
      <c r="G6" s="34" t="str">
        <f t="shared" ca="1" si="1"/>
        <v>=SUMIF($C$4:$E$4,$B$1,C6:E6)</v>
      </c>
    </row>
    <row r="7" spans="1:7" x14ac:dyDescent="0.25">
      <c r="A7" s="34" t="s">
        <v>31</v>
      </c>
      <c r="B7" s="41">
        <f t="shared" si="0"/>
        <v>7000000</v>
      </c>
      <c r="C7" s="49">
        <v>9000000</v>
      </c>
      <c r="D7" s="50">
        <v>8000000</v>
      </c>
      <c r="E7" s="49">
        <v>7000000</v>
      </c>
      <c r="G7" s="34" t="str">
        <f t="shared" ca="1" si="1"/>
        <v>=SUMIF($C$4:$E$4,$B$1,C7:E7)</v>
      </c>
    </row>
    <row r="8" spans="1:7" x14ac:dyDescent="0.25">
      <c r="A8" s="34" t="s">
        <v>30</v>
      </c>
      <c r="B8" s="42">
        <f t="shared" si="0"/>
        <v>2.5000000000000001E-2</v>
      </c>
      <c r="C8" s="51">
        <v>3.5000000000000003E-2</v>
      </c>
      <c r="D8" s="51">
        <v>0.03</v>
      </c>
      <c r="E8" s="51">
        <v>2.5000000000000001E-2</v>
      </c>
      <c r="G8" s="34" t="str">
        <f t="shared" ca="1" si="1"/>
        <v>=SUMIF($C$4:$E$4,$B$1,C8:E8)</v>
      </c>
    </row>
    <row r="9" spans="1:7" x14ac:dyDescent="0.25">
      <c r="A9" s="34" t="s">
        <v>21</v>
      </c>
      <c r="B9" s="41">
        <f t="shared" si="0"/>
        <v>25</v>
      </c>
      <c r="C9" s="49">
        <v>75</v>
      </c>
      <c r="D9" s="49">
        <v>50</v>
      </c>
      <c r="E9" s="49">
        <v>25</v>
      </c>
      <c r="G9" s="34" t="str">
        <f t="shared" ca="1" si="1"/>
        <v>=SUMIF($C$4:$E$4,$B$1,C9:E9)</v>
      </c>
    </row>
    <row r="10" spans="1:7" x14ac:dyDescent="0.25">
      <c r="A10" s="34" t="s">
        <v>20</v>
      </c>
      <c r="B10" s="41">
        <f t="shared" si="0"/>
        <v>125000</v>
      </c>
      <c r="C10" s="49">
        <v>175000</v>
      </c>
      <c r="D10" s="49">
        <v>150000</v>
      </c>
      <c r="E10" s="49">
        <v>125000</v>
      </c>
      <c r="G10" s="34" t="str">
        <f t="shared" ca="1" si="1"/>
        <v>=SUMIF($C$4:$E$4,$B$1,C10:E10)</v>
      </c>
    </row>
    <row r="12" spans="1:7" x14ac:dyDescent="0.25">
      <c r="A12" s="34" t="s">
        <v>29</v>
      </c>
      <c r="B12" s="34" t="s">
        <v>28</v>
      </c>
      <c r="C12" s="34" t="s">
        <v>27</v>
      </c>
      <c r="D12" s="34" t="s">
        <v>26</v>
      </c>
      <c r="E12" s="34" t="s">
        <v>25</v>
      </c>
      <c r="F12" s="34" t="s">
        <v>24</v>
      </c>
    </row>
    <row r="14" spans="1:7" x14ac:dyDescent="0.25">
      <c r="A14" s="34" t="s">
        <v>23</v>
      </c>
      <c r="B14" s="46">
        <v>100000</v>
      </c>
      <c r="C14" s="39">
        <f>B14*(1+$B$6)</f>
        <v>106000</v>
      </c>
      <c r="D14" s="39">
        <f>C14*(1+$B$6)</f>
        <v>112360</v>
      </c>
      <c r="E14" s="39">
        <f>D14*(1+$B$6)</f>
        <v>119101.6</v>
      </c>
      <c r="F14" s="39">
        <f>E14*(1+$B$6)</f>
        <v>126247.69600000001</v>
      </c>
    </row>
    <row r="15" spans="1:7" x14ac:dyDescent="0.25">
      <c r="A15" s="34" t="s">
        <v>22</v>
      </c>
      <c r="B15" s="43">
        <f>ROUNDUP(B14/$B$5,0)</f>
        <v>9</v>
      </c>
      <c r="C15" s="43">
        <f>ROUNDUP(C14/$B$5,0)</f>
        <v>9</v>
      </c>
      <c r="D15" s="43">
        <f>ROUNDUP(D14/$B$5,0)</f>
        <v>10</v>
      </c>
      <c r="E15" s="43">
        <f>ROUNDUP(E14/$B$5,0)</f>
        <v>10</v>
      </c>
      <c r="F15" s="43">
        <f>ROUNDUP(F14/$B$5,0)</f>
        <v>11</v>
      </c>
    </row>
    <row r="16" spans="1:7" x14ac:dyDescent="0.25">
      <c r="A16" s="34" t="s">
        <v>21</v>
      </c>
      <c r="B16" s="41">
        <f>B9</f>
        <v>25</v>
      </c>
      <c r="C16" s="41">
        <f t="shared" ref="C16:F17" si="2">B16*(1+$B$8)</f>
        <v>25.624999999999996</v>
      </c>
      <c r="D16" s="41">
        <f t="shared" si="2"/>
        <v>26.265624999999993</v>
      </c>
      <c r="E16" s="41">
        <f t="shared" si="2"/>
        <v>26.922265624999991</v>
      </c>
      <c r="F16" s="41">
        <f t="shared" si="2"/>
        <v>27.59532226562499</v>
      </c>
    </row>
    <row r="17" spans="1:6" x14ac:dyDescent="0.25">
      <c r="A17" s="34" t="s">
        <v>20</v>
      </c>
      <c r="B17" s="41">
        <f>B10</f>
        <v>125000</v>
      </c>
      <c r="C17" s="44">
        <f t="shared" si="2"/>
        <v>128124.99999999999</v>
      </c>
      <c r="D17" s="44">
        <f t="shared" si="2"/>
        <v>131328.12499999997</v>
      </c>
      <c r="E17" s="44">
        <f t="shared" si="2"/>
        <v>134611.32812499997</v>
      </c>
      <c r="F17" s="44">
        <f t="shared" si="2"/>
        <v>137976.61132812497</v>
      </c>
    </row>
    <row r="19" spans="1:6" x14ac:dyDescent="0.25">
      <c r="A19" s="34" t="s">
        <v>19</v>
      </c>
      <c r="B19" s="41">
        <f>B7</f>
        <v>7000000</v>
      </c>
      <c r="C19" s="41">
        <f>B19*(1+$B$8)</f>
        <v>7174999.9999999991</v>
      </c>
      <c r="D19" s="41">
        <f>C19*(1+$B$8)</f>
        <v>7354374.9999999981</v>
      </c>
      <c r="E19" s="41">
        <f>D19*(1+$B$8)</f>
        <v>7538234.3749999972</v>
      </c>
      <c r="F19" s="41">
        <f>E19*(1+$B$8)</f>
        <v>7726690.2343749963</v>
      </c>
    </row>
    <row r="20" spans="1:6" x14ac:dyDescent="0.25">
      <c r="A20" s="34" t="s">
        <v>18</v>
      </c>
      <c r="B20" s="41">
        <f>B14*B16</f>
        <v>2500000</v>
      </c>
      <c r="C20" s="41">
        <f>C14*C16</f>
        <v>2716249.9999999995</v>
      </c>
      <c r="D20" s="41">
        <f>D14*D16</f>
        <v>2951205.6249999991</v>
      </c>
      <c r="E20" s="41">
        <f>E14*E16</f>
        <v>3206484.9115624991</v>
      </c>
      <c r="F20" s="41">
        <f>F14*F16</f>
        <v>3483845.8564126552</v>
      </c>
    </row>
    <row r="21" spans="1:6" x14ac:dyDescent="0.25">
      <c r="A21" s="34" t="s">
        <v>17</v>
      </c>
      <c r="B21" s="41">
        <f>B17*B15</f>
        <v>1125000</v>
      </c>
      <c r="C21" s="41">
        <f>C17*C15</f>
        <v>1153124.9999999998</v>
      </c>
      <c r="D21" s="41">
        <f>D17*D15</f>
        <v>1313281.2499999998</v>
      </c>
      <c r="E21" s="41">
        <f>E17*E15</f>
        <v>1346113.2812499998</v>
      </c>
      <c r="F21" s="41">
        <f>F17*F15</f>
        <v>1517742.7246093748</v>
      </c>
    </row>
    <row r="22" spans="1:6" x14ac:dyDescent="0.25">
      <c r="A22" s="35" t="s">
        <v>16</v>
      </c>
      <c r="B22" s="45">
        <f>SUM(B19:B21)</f>
        <v>10625000</v>
      </c>
      <c r="C22" s="45">
        <f>SUM(C19:C21)</f>
        <v>11044374.999999998</v>
      </c>
      <c r="D22" s="45">
        <f>SUM(D19:D21)</f>
        <v>11618861.874999996</v>
      </c>
      <c r="E22" s="45">
        <f>SUM(E19:E21)</f>
        <v>12090832.567812497</v>
      </c>
      <c r="F22" s="45">
        <f>SUM(F19:F21)</f>
        <v>12728278.815397026</v>
      </c>
    </row>
  </sheetData>
  <sheetProtection sheet="1" objects="1" scenarios="1" selectLockedCells="1"/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starbucks-solution</vt:lpstr>
      <vt:lpstr>staffing-model-dropdown</vt:lpstr>
      <vt:lpstr>staffing-model-lock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User</cp:lastModifiedBy>
  <dcterms:created xsi:type="dcterms:W3CDTF">2014-05-14T02:21:21Z</dcterms:created>
  <dcterms:modified xsi:type="dcterms:W3CDTF">2019-12-20T18:50:09Z</dcterms:modified>
</cp:coreProperties>
</file>